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st Project\Excel + Power BI\"/>
    </mc:Choice>
  </mc:AlternateContent>
  <xr:revisionPtr revIDLastSave="0" documentId="13_ncr:1_{7529BC43-E426-4FED-8268-61301A599F88}" xr6:coauthVersionLast="47" xr6:coauthVersionMax="47" xr10:uidLastSave="{00000000-0000-0000-0000-000000000000}"/>
  <bookViews>
    <workbookView xWindow="-108" yWindow="-108" windowWidth="23256" windowHeight="12456" activeTab="1" xr2:uid="{D5E9D28B-9AEB-4597-A91A-EC689C9EC02D}"/>
  </bookViews>
  <sheets>
    <sheet name="Ename" sheetId="1" r:id="rId1"/>
    <sheet name="Jan" sheetId="3" r:id="rId2"/>
    <sheet name="Feb" sheetId="5" r:id="rId3"/>
    <sheet name="Mar" sheetId="6" r:id="rId4"/>
    <sheet name="Apr" sheetId="7" r:id="rId5"/>
    <sheet name="May" sheetId="8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  <sheet name="Month" sheetId="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1" i="15" l="1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X11" i="15"/>
  <c r="AX12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29" i="15"/>
  <c r="AX30" i="15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29" i="12"/>
  <c r="AX30" i="12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M7" i="12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Y29" i="10"/>
  <c r="AY3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X29" i="10"/>
  <c r="AX30" i="10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BA30" i="5"/>
  <c r="L10" i="5"/>
  <c r="L9" i="5" s="1"/>
  <c r="M7" i="5"/>
  <c r="BB22" i="5" s="1"/>
  <c r="BE22" i="5" s="1"/>
  <c r="J7" i="5"/>
  <c r="AV25" i="5" s="1"/>
  <c r="G3" i="5"/>
  <c r="J3" i="5" l="1"/>
  <c r="AV14" i="5"/>
  <c r="BB18" i="5"/>
  <c r="BE18" i="5" s="1"/>
  <c r="M10" i="5"/>
  <c r="M9" i="5" s="1"/>
  <c r="BB19" i="5"/>
  <c r="BE19" i="5" s="1"/>
  <c r="BB11" i="5"/>
  <c r="BE11" i="5" s="1"/>
  <c r="AV13" i="5"/>
  <c r="AV29" i="5"/>
  <c r="BB30" i="5"/>
  <c r="BE30" i="5" s="1"/>
  <c r="BB27" i="5"/>
  <c r="BE27" i="5" s="1"/>
  <c r="BB23" i="5"/>
  <c r="BE23" i="5" s="1"/>
  <c r="BB28" i="5"/>
  <c r="BE28" i="5" s="1"/>
  <c r="BB24" i="5"/>
  <c r="BE24" i="5" s="1"/>
  <c r="BB20" i="5"/>
  <c r="BE20" i="5" s="1"/>
  <c r="BB16" i="5"/>
  <c r="BE16" i="5" s="1"/>
  <c r="BB12" i="5"/>
  <c r="BE12" i="5" s="1"/>
  <c r="BB29" i="5"/>
  <c r="BE29" i="5" s="1"/>
  <c r="BB25" i="5"/>
  <c r="BE25" i="5" s="1"/>
  <c r="BB21" i="5"/>
  <c r="BE21" i="5" s="1"/>
  <c r="BB17" i="5"/>
  <c r="BE17" i="5" s="1"/>
  <c r="BB13" i="5"/>
  <c r="BE13" i="5" s="1"/>
  <c r="BB15" i="5"/>
  <c r="BE15" i="5" s="1"/>
  <c r="AV18" i="5"/>
  <c r="AV26" i="5"/>
  <c r="AV22" i="5"/>
  <c r="AV30" i="5"/>
  <c r="AV27" i="5"/>
  <c r="AV23" i="5"/>
  <c r="AV19" i="5"/>
  <c r="AV15" i="5"/>
  <c r="AV11" i="5"/>
  <c r="AV28" i="5"/>
  <c r="AV24" i="5"/>
  <c r="AV20" i="5"/>
  <c r="AV16" i="5"/>
  <c r="AV12" i="5"/>
  <c r="BB14" i="5"/>
  <c r="BE14" i="5" s="1"/>
  <c r="AV17" i="5"/>
  <c r="AV21" i="5"/>
  <c r="BB26" i="5"/>
  <c r="BE26" i="5" s="1"/>
  <c r="N10" i="5" l="1"/>
  <c r="O10" i="5"/>
  <c r="N9" i="5"/>
  <c r="P10" i="5" l="1"/>
  <c r="O9" i="5"/>
  <c r="P9" i="5" l="1"/>
  <c r="Q10" i="5"/>
  <c r="R10" i="5" l="1"/>
  <c r="Q9" i="5"/>
  <c r="S10" i="5" l="1"/>
  <c r="R9" i="5"/>
  <c r="T10" i="5" l="1"/>
  <c r="S9" i="5"/>
  <c r="T9" i="5" l="1"/>
  <c r="U10" i="5"/>
  <c r="V10" i="5" l="1"/>
  <c r="U9" i="5"/>
  <c r="W10" i="5" l="1"/>
  <c r="V9" i="5"/>
  <c r="X10" i="5" l="1"/>
  <c r="W9" i="5"/>
  <c r="X9" i="5" l="1"/>
  <c r="Y10" i="5"/>
  <c r="Z10" i="5" l="1"/>
  <c r="Y9" i="5"/>
  <c r="AA10" i="5" l="1"/>
  <c r="Z9" i="5"/>
  <c r="AB10" i="5" l="1"/>
  <c r="AA9" i="5"/>
  <c r="AB9" i="5" l="1"/>
  <c r="AC10" i="5"/>
  <c r="AC9" i="5" l="1"/>
  <c r="AD10" i="5"/>
  <c r="AE10" i="5" l="1"/>
  <c r="AD9" i="5"/>
  <c r="AF10" i="5" l="1"/>
  <c r="AE9" i="5"/>
  <c r="AG10" i="5" l="1"/>
  <c r="AF9" i="5"/>
  <c r="AH10" i="5" l="1"/>
  <c r="AG9" i="5"/>
  <c r="AI10" i="5" l="1"/>
  <c r="AH9" i="5"/>
  <c r="AJ10" i="5" l="1"/>
  <c r="AI9" i="5"/>
  <c r="AJ9" i="5" l="1"/>
  <c r="AK10" i="5"/>
  <c r="AL10" i="5" l="1"/>
  <c r="AK9" i="5"/>
  <c r="AM10" i="5" l="1"/>
  <c r="AL9" i="5"/>
  <c r="AN10" i="5" l="1"/>
  <c r="AM9" i="5"/>
  <c r="AN9" i="5" l="1"/>
  <c r="AO10" i="5"/>
  <c r="AP10" i="5" l="1"/>
  <c r="AP9" i="5" s="1"/>
  <c r="AO9" i="5"/>
  <c r="K28" i="5" l="1"/>
  <c r="BA28" i="5" s="1"/>
  <c r="K18" i="5"/>
  <c r="BA18" i="5" s="1"/>
  <c r="K15" i="5"/>
  <c r="BA15" i="5" s="1"/>
  <c r="K13" i="5"/>
  <c r="BA13" i="5" s="1"/>
  <c r="K17" i="5"/>
  <c r="BA17" i="5" s="1"/>
  <c r="K11" i="5"/>
  <c r="BA11" i="5" s="1"/>
  <c r="K20" i="5"/>
  <c r="BA20" i="5" s="1"/>
  <c r="K22" i="5"/>
  <c r="BA22" i="5" s="1"/>
  <c r="K29" i="5"/>
  <c r="BA29" i="5" s="1"/>
  <c r="K23" i="5"/>
  <c r="BA23" i="5" s="1"/>
  <c r="K24" i="5"/>
  <c r="BA24" i="5" s="1"/>
  <c r="K27" i="5"/>
  <c r="BA27" i="5" s="1"/>
  <c r="K12" i="5"/>
  <c r="BA12" i="5" s="1"/>
  <c r="K19" i="5"/>
  <c r="BA19" i="5" s="1"/>
  <c r="K16" i="5"/>
  <c r="BA16" i="5" s="1"/>
  <c r="K14" i="5"/>
  <c r="BA14" i="5" s="1"/>
  <c r="K21" i="5"/>
  <c r="BA21" i="5" s="1"/>
  <c r="K26" i="5"/>
  <c r="BA26" i="5" s="1"/>
  <c r="K25" i="5"/>
  <c r="BA25" i="5" s="1"/>
  <c r="BA30" i="15" l="1"/>
  <c r="L10" i="15"/>
  <c r="M7" i="15"/>
  <c r="J7" i="15"/>
  <c r="AV20" i="15" s="1"/>
  <c r="G3" i="15"/>
  <c r="BA30" i="14"/>
  <c r="L10" i="14"/>
  <c r="M7" i="14"/>
  <c r="BB11" i="14" s="1"/>
  <c r="BE11" i="14" s="1"/>
  <c r="J7" i="14"/>
  <c r="AV19" i="14" s="1"/>
  <c r="G3" i="14"/>
  <c r="BA30" i="13"/>
  <c r="BB20" i="13"/>
  <c r="BE20" i="13" s="1"/>
  <c r="L10" i="13"/>
  <c r="M7" i="13"/>
  <c r="J7" i="13"/>
  <c r="AV11" i="13" s="1"/>
  <c r="G3" i="13"/>
  <c r="BA30" i="12"/>
  <c r="L10" i="12"/>
  <c r="BB28" i="12"/>
  <c r="BE28" i="12" s="1"/>
  <c r="J7" i="12"/>
  <c r="G3" i="12"/>
  <c r="BA30" i="11"/>
  <c r="L10" i="11"/>
  <c r="L9" i="11" s="1"/>
  <c r="M7" i="11"/>
  <c r="BB14" i="11" s="1"/>
  <c r="BE14" i="11" s="1"/>
  <c r="J7" i="11"/>
  <c r="AV19" i="11" s="1"/>
  <c r="G3" i="11"/>
  <c r="BA30" i="10"/>
  <c r="L10" i="10"/>
  <c r="M7" i="10"/>
  <c r="BB18" i="10" s="1"/>
  <c r="BE18" i="10" s="1"/>
  <c r="J7" i="10"/>
  <c r="AV20" i="10" s="1"/>
  <c r="G3" i="10"/>
  <c r="BA30" i="9"/>
  <c r="L10" i="9"/>
  <c r="M7" i="9"/>
  <c r="BB20" i="9" s="1"/>
  <c r="BE20" i="9" s="1"/>
  <c r="J7" i="9"/>
  <c r="AV25" i="9" s="1"/>
  <c r="G3" i="9"/>
  <c r="BA30" i="8"/>
  <c r="L10" i="8"/>
  <c r="M7" i="8"/>
  <c r="BB15" i="8" s="1"/>
  <c r="BE15" i="8" s="1"/>
  <c r="J7" i="8"/>
  <c r="AV19" i="8" s="1"/>
  <c r="G3" i="8"/>
  <c r="BA30" i="7"/>
  <c r="L10" i="7"/>
  <c r="M7" i="7"/>
  <c r="BB24" i="7" s="1"/>
  <c r="BE24" i="7" s="1"/>
  <c r="J7" i="7"/>
  <c r="G3" i="7"/>
  <c r="BA30" i="6"/>
  <c r="L10" i="6"/>
  <c r="M7" i="6"/>
  <c r="J7" i="6"/>
  <c r="AV13" i="6" s="1"/>
  <c r="G3" i="6"/>
  <c r="J7" i="3"/>
  <c r="AV12" i="3" s="1"/>
  <c r="G3" i="3"/>
  <c r="AV17" i="14" l="1"/>
  <c r="AV12" i="14"/>
  <c r="BB11" i="12"/>
  <c r="BE11" i="12" s="1"/>
  <c r="BB18" i="12"/>
  <c r="BE18" i="12" s="1"/>
  <c r="AV18" i="11"/>
  <c r="M10" i="11"/>
  <c r="BB12" i="11"/>
  <c r="BE12" i="11" s="1"/>
  <c r="BB16" i="11"/>
  <c r="BE16" i="11" s="1"/>
  <c r="BB19" i="11"/>
  <c r="BE19" i="11" s="1"/>
  <c r="BB21" i="11"/>
  <c r="BE21" i="11" s="1"/>
  <c r="BB18" i="11"/>
  <c r="BE18" i="11" s="1"/>
  <c r="J3" i="11"/>
  <c r="BB20" i="11"/>
  <c r="BE20" i="11" s="1"/>
  <c r="AV16" i="10"/>
  <c r="AV14" i="10"/>
  <c r="M10" i="10"/>
  <c r="AV18" i="10"/>
  <c r="AV12" i="10"/>
  <c r="BB15" i="9"/>
  <c r="BE15" i="9" s="1"/>
  <c r="AV18" i="9"/>
  <c r="AV21" i="9"/>
  <c r="AV27" i="9"/>
  <c r="J3" i="9"/>
  <c r="M10" i="9"/>
  <c r="AV16" i="9"/>
  <c r="BB18" i="9"/>
  <c r="BE18" i="9" s="1"/>
  <c r="AV22" i="9"/>
  <c r="AV29" i="9"/>
  <c r="AV12" i="9"/>
  <c r="BB16" i="9"/>
  <c r="BE16" i="9" s="1"/>
  <c r="AV20" i="9"/>
  <c r="AV23" i="9"/>
  <c r="AV14" i="9"/>
  <c r="BB17" i="9"/>
  <c r="BE17" i="9" s="1"/>
  <c r="M10" i="8"/>
  <c r="AV21" i="8"/>
  <c r="AV16" i="8"/>
  <c r="AV12" i="8"/>
  <c r="AV25" i="8"/>
  <c r="AV14" i="8"/>
  <c r="BB25" i="7"/>
  <c r="BE25" i="7" s="1"/>
  <c r="AV11" i="6"/>
  <c r="BB30" i="15"/>
  <c r="BE30" i="15" s="1"/>
  <c r="BB29" i="15"/>
  <c r="BE29" i="15" s="1"/>
  <c r="BB27" i="15"/>
  <c r="BE27" i="15" s="1"/>
  <c r="BB23" i="15"/>
  <c r="BE23" i="15" s="1"/>
  <c r="BB22" i="15"/>
  <c r="BE22" i="15" s="1"/>
  <c r="BB20" i="15"/>
  <c r="BE20" i="15" s="1"/>
  <c r="BB18" i="15"/>
  <c r="BE18" i="15" s="1"/>
  <c r="BB21" i="15"/>
  <c r="BE21" i="15" s="1"/>
  <c r="BB16" i="15"/>
  <c r="BE16" i="15" s="1"/>
  <c r="BB14" i="15"/>
  <c r="BE14" i="15" s="1"/>
  <c r="BB12" i="15"/>
  <c r="BE12" i="15" s="1"/>
  <c r="J3" i="15"/>
  <c r="BB26" i="15"/>
  <c r="BE26" i="15" s="1"/>
  <c r="BB24" i="15"/>
  <c r="BE24" i="15" s="1"/>
  <c r="M10" i="15"/>
  <c r="L9" i="15"/>
  <c r="BB13" i="15"/>
  <c r="BE13" i="15" s="1"/>
  <c r="AV17" i="15"/>
  <c r="AV18" i="15"/>
  <c r="BB25" i="15"/>
  <c r="BE25" i="15" s="1"/>
  <c r="BB28" i="15"/>
  <c r="BE28" i="15" s="1"/>
  <c r="AV13" i="15"/>
  <c r="BB19" i="15"/>
  <c r="BE19" i="15" s="1"/>
  <c r="BB11" i="15"/>
  <c r="BE11" i="15" s="1"/>
  <c r="BB15" i="15"/>
  <c r="BE15" i="15" s="1"/>
  <c r="BB17" i="15"/>
  <c r="BE17" i="15" s="1"/>
  <c r="AV28" i="15"/>
  <c r="AV26" i="15"/>
  <c r="AV24" i="15"/>
  <c r="AV30" i="15"/>
  <c r="AV29" i="15"/>
  <c r="AV27" i="15"/>
  <c r="AV25" i="15"/>
  <c r="AV23" i="15"/>
  <c r="AV21" i="15"/>
  <c r="AV22" i="15"/>
  <c r="AV16" i="15"/>
  <c r="AV14" i="15"/>
  <c r="AV12" i="15"/>
  <c r="AV11" i="15"/>
  <c r="AV15" i="15"/>
  <c r="AV19" i="15"/>
  <c r="BB30" i="14"/>
  <c r="BE30" i="14" s="1"/>
  <c r="BB29" i="14"/>
  <c r="BE29" i="14" s="1"/>
  <c r="BB27" i="14"/>
  <c r="BE27" i="14" s="1"/>
  <c r="BB25" i="14"/>
  <c r="BE25" i="14" s="1"/>
  <c r="BB22" i="14"/>
  <c r="BE22" i="14" s="1"/>
  <c r="BB20" i="14"/>
  <c r="BE20" i="14" s="1"/>
  <c r="BB18" i="14"/>
  <c r="BE18" i="14" s="1"/>
  <c r="BB23" i="14"/>
  <c r="BE23" i="14" s="1"/>
  <c r="BB24" i="14"/>
  <c r="BE24" i="14" s="1"/>
  <c r="BB21" i="14"/>
  <c r="BE21" i="14" s="1"/>
  <c r="BB15" i="14"/>
  <c r="BE15" i="14" s="1"/>
  <c r="BB19" i="14"/>
  <c r="BE19" i="14" s="1"/>
  <c r="BB14" i="14"/>
  <c r="BE14" i="14" s="1"/>
  <c r="BB13" i="14"/>
  <c r="BE13" i="14" s="1"/>
  <c r="BB16" i="14"/>
  <c r="BE16" i="14" s="1"/>
  <c r="BB17" i="14"/>
  <c r="BE17" i="14" s="1"/>
  <c r="BB12" i="14"/>
  <c r="BE12" i="14" s="1"/>
  <c r="J3" i="14"/>
  <c r="BB28" i="14"/>
  <c r="BE28" i="14" s="1"/>
  <c r="BB26" i="14"/>
  <c r="BE26" i="14" s="1"/>
  <c r="M10" i="14"/>
  <c r="L9" i="14"/>
  <c r="AV15" i="14"/>
  <c r="AV28" i="14"/>
  <c r="AV26" i="14"/>
  <c r="AV30" i="14"/>
  <c r="AV29" i="14"/>
  <c r="AV27" i="14"/>
  <c r="AV25" i="14"/>
  <c r="AV23" i="14"/>
  <c r="AV24" i="14"/>
  <c r="AV22" i="14"/>
  <c r="AV20" i="14"/>
  <c r="AV18" i="14"/>
  <c r="AV21" i="14"/>
  <c r="AV16" i="14"/>
  <c r="AV14" i="14"/>
  <c r="AV11" i="14"/>
  <c r="AV13" i="14"/>
  <c r="AV30" i="13"/>
  <c r="AV23" i="13"/>
  <c r="AV22" i="13"/>
  <c r="AV25" i="13"/>
  <c r="AV24" i="13"/>
  <c r="AV27" i="13"/>
  <c r="AV26" i="13"/>
  <c r="AV21" i="13"/>
  <c r="AV17" i="13"/>
  <c r="AV29" i="13"/>
  <c r="AV28" i="13"/>
  <c r="AV19" i="13"/>
  <c r="AV18" i="13"/>
  <c r="AV16" i="13"/>
  <c r="AV14" i="13"/>
  <c r="AV12" i="13"/>
  <c r="AV20" i="13"/>
  <c r="AV13" i="13"/>
  <c r="AV15" i="13"/>
  <c r="BB30" i="13"/>
  <c r="BE30" i="13" s="1"/>
  <c r="BB29" i="13"/>
  <c r="BE29" i="13" s="1"/>
  <c r="BB27" i="13"/>
  <c r="BE27" i="13" s="1"/>
  <c r="BB25" i="13"/>
  <c r="BE25" i="13" s="1"/>
  <c r="BB23" i="13"/>
  <c r="BE23" i="13" s="1"/>
  <c r="BB22" i="13"/>
  <c r="BE22" i="13" s="1"/>
  <c r="BB24" i="13"/>
  <c r="BE24" i="13" s="1"/>
  <c r="BB21" i="13"/>
  <c r="BE21" i="13" s="1"/>
  <c r="BB19" i="13"/>
  <c r="BE19" i="13" s="1"/>
  <c r="BB17" i="13"/>
  <c r="BE17" i="13" s="1"/>
  <c r="BB16" i="13"/>
  <c r="BE16" i="13" s="1"/>
  <c r="BB14" i="13"/>
  <c r="BE14" i="13" s="1"/>
  <c r="BB12" i="13"/>
  <c r="BE12" i="13" s="1"/>
  <c r="J3" i="13"/>
  <c r="BB26" i="13"/>
  <c r="BE26" i="13" s="1"/>
  <c r="BB18" i="13"/>
  <c r="BE18" i="13" s="1"/>
  <c r="M10" i="13"/>
  <c r="L9" i="13"/>
  <c r="BB13" i="13"/>
  <c r="BE13" i="13" s="1"/>
  <c r="BB11" i="13"/>
  <c r="BE11" i="13" s="1"/>
  <c r="BB15" i="13"/>
  <c r="BE15" i="13" s="1"/>
  <c r="BB28" i="13"/>
  <c r="BE28" i="13" s="1"/>
  <c r="AV28" i="12"/>
  <c r="AV26" i="12"/>
  <c r="AV30" i="12"/>
  <c r="AV29" i="12"/>
  <c r="AV27" i="12"/>
  <c r="AV25" i="12"/>
  <c r="AV23" i="12"/>
  <c r="AV21" i="12"/>
  <c r="AV19" i="12"/>
  <c r="AV17" i="12"/>
  <c r="AV24" i="12"/>
  <c r="AV20" i="12"/>
  <c r="AV22" i="12"/>
  <c r="AV16" i="12"/>
  <c r="AV14" i="12"/>
  <c r="AV12" i="12"/>
  <c r="AV18" i="12"/>
  <c r="AV11" i="12"/>
  <c r="BB30" i="12"/>
  <c r="BE30" i="12" s="1"/>
  <c r="BB29" i="12"/>
  <c r="BE29" i="12" s="1"/>
  <c r="BB27" i="12"/>
  <c r="BE27" i="12" s="1"/>
  <c r="BB25" i="12"/>
  <c r="BE25" i="12" s="1"/>
  <c r="BB23" i="12"/>
  <c r="BE23" i="12" s="1"/>
  <c r="BB24" i="12"/>
  <c r="BE24" i="12" s="1"/>
  <c r="BB21" i="12"/>
  <c r="BE21" i="12" s="1"/>
  <c r="BB19" i="12"/>
  <c r="BE19" i="12" s="1"/>
  <c r="BB17" i="12"/>
  <c r="BE17" i="12" s="1"/>
  <c r="BB22" i="12"/>
  <c r="BE22" i="12" s="1"/>
  <c r="BB16" i="12"/>
  <c r="BE16" i="12" s="1"/>
  <c r="BB14" i="12"/>
  <c r="BE14" i="12" s="1"/>
  <c r="BB12" i="12"/>
  <c r="BE12" i="12" s="1"/>
  <c r="J3" i="12"/>
  <c r="BB15" i="12"/>
  <c r="BE15" i="12" s="1"/>
  <c r="BB20" i="12"/>
  <c r="BE20" i="12" s="1"/>
  <c r="BB26" i="12"/>
  <c r="BE26" i="12" s="1"/>
  <c r="BB13" i="12"/>
  <c r="BE13" i="12" s="1"/>
  <c r="M10" i="12"/>
  <c r="L9" i="12"/>
  <c r="AV15" i="12"/>
  <c r="AV13" i="12"/>
  <c r="AV28" i="11"/>
  <c r="AV26" i="11"/>
  <c r="AV24" i="11"/>
  <c r="AV30" i="11"/>
  <c r="AV23" i="11"/>
  <c r="AV22" i="11"/>
  <c r="AV20" i="11"/>
  <c r="AV21" i="11"/>
  <c r="AV13" i="11"/>
  <c r="AV12" i="11"/>
  <c r="AV29" i="11"/>
  <c r="AV25" i="11"/>
  <c r="AV15" i="11"/>
  <c r="AV14" i="11"/>
  <c r="AV27" i="11"/>
  <c r="AV17" i="11"/>
  <c r="AV16" i="11"/>
  <c r="AV11" i="11"/>
  <c r="BB30" i="11"/>
  <c r="BE30" i="11" s="1"/>
  <c r="BB29" i="11"/>
  <c r="BE29" i="11" s="1"/>
  <c r="BB27" i="11"/>
  <c r="BE27" i="11" s="1"/>
  <c r="BB25" i="11"/>
  <c r="BE25" i="11" s="1"/>
  <c r="BB23" i="11"/>
  <c r="BE23" i="11" s="1"/>
  <c r="BB28" i="11"/>
  <c r="BE28" i="11" s="1"/>
  <c r="BB24" i="11"/>
  <c r="BE24" i="11" s="1"/>
  <c r="BB22" i="11"/>
  <c r="BE22" i="11" s="1"/>
  <c r="BB11" i="11"/>
  <c r="BE11" i="11" s="1"/>
  <c r="BB13" i="11"/>
  <c r="BE13" i="11" s="1"/>
  <c r="BB15" i="11"/>
  <c r="BE15" i="11" s="1"/>
  <c r="BB17" i="11"/>
  <c r="BE17" i="11" s="1"/>
  <c r="BB26" i="11"/>
  <c r="BE26" i="11" s="1"/>
  <c r="N10" i="10"/>
  <c r="M9" i="10"/>
  <c r="BB26" i="10"/>
  <c r="BE26" i="10" s="1"/>
  <c r="BB28" i="10"/>
  <c r="BE28" i="10" s="1"/>
  <c r="BB13" i="10"/>
  <c r="BE13" i="10" s="1"/>
  <c r="BB17" i="10"/>
  <c r="BE17" i="10" s="1"/>
  <c r="BB19" i="10"/>
  <c r="BE19" i="10" s="1"/>
  <c r="BB20" i="10"/>
  <c r="BE20" i="10" s="1"/>
  <c r="L9" i="10"/>
  <c r="BB30" i="10"/>
  <c r="BE30" i="10" s="1"/>
  <c r="BB29" i="10"/>
  <c r="BE29" i="10" s="1"/>
  <c r="BB24" i="10"/>
  <c r="BE24" i="10" s="1"/>
  <c r="BB27" i="10"/>
  <c r="BE27" i="10" s="1"/>
  <c r="BB23" i="10"/>
  <c r="BE23" i="10" s="1"/>
  <c r="BB21" i="10"/>
  <c r="BE21" i="10" s="1"/>
  <c r="BB22" i="10"/>
  <c r="BE22" i="10" s="1"/>
  <c r="BB16" i="10"/>
  <c r="BE16" i="10" s="1"/>
  <c r="BB14" i="10"/>
  <c r="BE14" i="10" s="1"/>
  <c r="BB12" i="10"/>
  <c r="BE12" i="10" s="1"/>
  <c r="J3" i="10"/>
  <c r="BB25" i="10"/>
  <c r="BE25" i="10" s="1"/>
  <c r="BB11" i="10"/>
  <c r="BE11" i="10" s="1"/>
  <c r="BB15" i="10"/>
  <c r="BE15" i="10" s="1"/>
  <c r="AV28" i="10"/>
  <c r="AV26" i="10"/>
  <c r="AV24" i="10"/>
  <c r="AV30" i="10"/>
  <c r="AV29" i="10"/>
  <c r="AV27" i="10"/>
  <c r="AV25" i="10"/>
  <c r="AV23" i="10"/>
  <c r="AV21" i="10"/>
  <c r="AV19" i="10"/>
  <c r="AV11" i="10"/>
  <c r="AV13" i="10"/>
  <c r="AV15" i="10"/>
  <c r="AV17" i="10"/>
  <c r="AV22" i="10"/>
  <c r="BB30" i="9"/>
  <c r="BE30" i="9" s="1"/>
  <c r="BB29" i="9"/>
  <c r="BE29" i="9" s="1"/>
  <c r="BB27" i="9"/>
  <c r="BE27" i="9" s="1"/>
  <c r="BB25" i="9"/>
  <c r="BE25" i="9" s="1"/>
  <c r="BB23" i="9"/>
  <c r="BE23" i="9" s="1"/>
  <c r="BB28" i="9"/>
  <c r="BE28" i="9" s="1"/>
  <c r="BB24" i="9"/>
  <c r="BE24" i="9" s="1"/>
  <c r="BB21" i="9"/>
  <c r="BE21" i="9" s="1"/>
  <c r="BB19" i="9"/>
  <c r="BE19" i="9" s="1"/>
  <c r="BB26" i="9"/>
  <c r="BE26" i="9" s="1"/>
  <c r="BB13" i="9"/>
  <c r="BE13" i="9" s="1"/>
  <c r="BB14" i="9"/>
  <c r="BE14" i="9" s="1"/>
  <c r="BB22" i="9"/>
  <c r="BE22" i="9" s="1"/>
  <c r="L9" i="9"/>
  <c r="BB11" i="9"/>
  <c r="BE11" i="9" s="1"/>
  <c r="BB12" i="9"/>
  <c r="BE12" i="9" s="1"/>
  <c r="AV28" i="9"/>
  <c r="AV26" i="9"/>
  <c r="AV24" i="9"/>
  <c r="AV30" i="9"/>
  <c r="AV11" i="9"/>
  <c r="AV13" i="9"/>
  <c r="AV15" i="9"/>
  <c r="AV17" i="9"/>
  <c r="AV19" i="9"/>
  <c r="N10" i="8"/>
  <c r="M9" i="8"/>
  <c r="L9" i="8"/>
  <c r="BB11" i="8"/>
  <c r="BE11" i="8" s="1"/>
  <c r="BB30" i="8"/>
  <c r="BE30" i="8" s="1"/>
  <c r="BB29" i="8"/>
  <c r="BE29" i="8" s="1"/>
  <c r="BB27" i="8"/>
  <c r="BE27" i="8" s="1"/>
  <c r="BB25" i="8"/>
  <c r="BE25" i="8" s="1"/>
  <c r="BB23" i="8"/>
  <c r="BE23" i="8" s="1"/>
  <c r="BB26" i="8"/>
  <c r="BE26" i="8" s="1"/>
  <c r="BB22" i="8"/>
  <c r="BE22" i="8" s="1"/>
  <c r="BB21" i="8"/>
  <c r="BE21" i="8" s="1"/>
  <c r="BB19" i="8"/>
  <c r="BE19" i="8" s="1"/>
  <c r="BB17" i="8"/>
  <c r="BE17" i="8" s="1"/>
  <c r="BB18" i="8"/>
  <c r="BE18" i="8" s="1"/>
  <c r="BB16" i="8"/>
  <c r="BE16" i="8" s="1"/>
  <c r="BB14" i="8"/>
  <c r="BE14" i="8" s="1"/>
  <c r="BB12" i="8"/>
  <c r="BE12" i="8" s="1"/>
  <c r="J3" i="8"/>
  <c r="BB20" i="8"/>
  <c r="BE20" i="8" s="1"/>
  <c r="BB13" i="8"/>
  <c r="BE13" i="8" s="1"/>
  <c r="BB28" i="8"/>
  <c r="BE28" i="8" s="1"/>
  <c r="BB24" i="8"/>
  <c r="BE24" i="8" s="1"/>
  <c r="AV28" i="8"/>
  <c r="AV26" i="8"/>
  <c r="AV24" i="8"/>
  <c r="AV30" i="8"/>
  <c r="AV29" i="8"/>
  <c r="AV27" i="8"/>
  <c r="AV22" i="8"/>
  <c r="AV20" i="8"/>
  <c r="AV18" i="8"/>
  <c r="AV23" i="8"/>
  <c r="AV11" i="8"/>
  <c r="AV13" i="8"/>
  <c r="AV15" i="8"/>
  <c r="AV17" i="8"/>
  <c r="AV28" i="7"/>
  <c r="AV26" i="7"/>
  <c r="AV24" i="7"/>
  <c r="AV27" i="7"/>
  <c r="AV30" i="7"/>
  <c r="AV19" i="7"/>
  <c r="AV18" i="7"/>
  <c r="AV23" i="7"/>
  <c r="AV21" i="7"/>
  <c r="AV20" i="7"/>
  <c r="AV13" i="7"/>
  <c r="AV12" i="7"/>
  <c r="AV11" i="7"/>
  <c r="AV16" i="7"/>
  <c r="AV17" i="7"/>
  <c r="AV29" i="7"/>
  <c r="BB30" i="7"/>
  <c r="BE30" i="7" s="1"/>
  <c r="BB27" i="7"/>
  <c r="BE27" i="7" s="1"/>
  <c r="BB26" i="7"/>
  <c r="BE26" i="7" s="1"/>
  <c r="BB21" i="7"/>
  <c r="BE21" i="7" s="1"/>
  <c r="BB19" i="7"/>
  <c r="BE19" i="7" s="1"/>
  <c r="BB17" i="7"/>
  <c r="BE17" i="7" s="1"/>
  <c r="BB15" i="7"/>
  <c r="BE15" i="7" s="1"/>
  <c r="BB13" i="7"/>
  <c r="BE13" i="7" s="1"/>
  <c r="BB29" i="7"/>
  <c r="BE29" i="7" s="1"/>
  <c r="BB28" i="7"/>
  <c r="BE28" i="7" s="1"/>
  <c r="BB18" i="7"/>
  <c r="BE18" i="7" s="1"/>
  <c r="J3" i="7"/>
  <c r="BB20" i="7"/>
  <c r="BE20" i="7" s="1"/>
  <c r="BB12" i="7"/>
  <c r="BE12" i="7" s="1"/>
  <c r="M10" i="7"/>
  <c r="L9" i="7"/>
  <c r="AV14" i="7"/>
  <c r="AV15" i="7"/>
  <c r="BB22" i="7"/>
  <c r="BE22" i="7" s="1"/>
  <c r="BB23" i="7"/>
  <c r="BE23" i="7" s="1"/>
  <c r="BB16" i="7"/>
  <c r="BE16" i="7" s="1"/>
  <c r="BB11" i="7"/>
  <c r="BE11" i="7" s="1"/>
  <c r="BB14" i="7"/>
  <c r="BE14" i="7" s="1"/>
  <c r="AV22" i="7"/>
  <c r="AV25" i="7"/>
  <c r="BB30" i="6"/>
  <c r="BE30" i="6" s="1"/>
  <c r="BB29" i="6"/>
  <c r="BE29" i="6" s="1"/>
  <c r="BB27" i="6"/>
  <c r="BE27" i="6" s="1"/>
  <c r="BB25" i="6"/>
  <c r="BE25" i="6" s="1"/>
  <c r="BB23" i="6"/>
  <c r="BE23" i="6" s="1"/>
  <c r="BB24" i="6"/>
  <c r="BE24" i="6" s="1"/>
  <c r="BB20" i="6"/>
  <c r="BE20" i="6" s="1"/>
  <c r="BB18" i="6"/>
  <c r="BE18" i="6" s="1"/>
  <c r="BB28" i="6"/>
  <c r="BE28" i="6" s="1"/>
  <c r="BB26" i="6"/>
  <c r="BE26" i="6" s="1"/>
  <c r="BB19" i="6"/>
  <c r="BE19" i="6" s="1"/>
  <c r="BB21" i="6"/>
  <c r="BE21" i="6" s="1"/>
  <c r="BB15" i="6"/>
  <c r="BE15" i="6" s="1"/>
  <c r="BB14" i="6"/>
  <c r="BE14" i="6" s="1"/>
  <c r="BB22" i="6"/>
  <c r="BE22" i="6" s="1"/>
  <c r="BB17" i="6"/>
  <c r="BE17" i="6" s="1"/>
  <c r="BB16" i="6"/>
  <c r="BE16" i="6" s="1"/>
  <c r="J3" i="6"/>
  <c r="BB11" i="6"/>
  <c r="BE11" i="6" s="1"/>
  <c r="M10" i="6"/>
  <c r="L9" i="6"/>
  <c r="BB12" i="6"/>
  <c r="BE12" i="6" s="1"/>
  <c r="BB13" i="6"/>
  <c r="BE13" i="6" s="1"/>
  <c r="AV28" i="6"/>
  <c r="AV26" i="6"/>
  <c r="AV24" i="6"/>
  <c r="AV30" i="6"/>
  <c r="AV29" i="6"/>
  <c r="AV27" i="6"/>
  <c r="AV25" i="6"/>
  <c r="AV23" i="6"/>
  <c r="AV20" i="6"/>
  <c r="AV19" i="6"/>
  <c r="AV16" i="6"/>
  <c r="AV14" i="6"/>
  <c r="AV12" i="6"/>
  <c r="AV22" i="6"/>
  <c r="AV21" i="6"/>
  <c r="AV15" i="6"/>
  <c r="AV17" i="6"/>
  <c r="AV18" i="6"/>
  <c r="AV27" i="3"/>
  <c r="AV23" i="3"/>
  <c r="AV19" i="3"/>
  <c r="AV15" i="3"/>
  <c r="AV11" i="3"/>
  <c r="AV30" i="3"/>
  <c r="AV26" i="3"/>
  <c r="AV22" i="3"/>
  <c r="AV18" i="3"/>
  <c r="AV14" i="3"/>
  <c r="AV13" i="3"/>
  <c r="AV29" i="3"/>
  <c r="AV25" i="3"/>
  <c r="AV21" i="3"/>
  <c r="AV17" i="3"/>
  <c r="AV28" i="3"/>
  <c r="AV24" i="3"/>
  <c r="AV20" i="3"/>
  <c r="AV16" i="3"/>
  <c r="D9" i="4"/>
  <c r="D8" i="4"/>
  <c r="BA30" i="3"/>
  <c r="L10" i="3"/>
  <c r="L9" i="3" s="1"/>
  <c r="M7" i="3"/>
  <c r="M9" i="11" l="1"/>
  <c r="N10" i="11"/>
  <c r="N10" i="9"/>
  <c r="M9" i="9"/>
  <c r="N10" i="15"/>
  <c r="M9" i="15"/>
  <c r="N10" i="14"/>
  <c r="M9" i="14"/>
  <c r="N10" i="13"/>
  <c r="M9" i="13"/>
  <c r="N10" i="12"/>
  <c r="M9" i="12"/>
  <c r="O10" i="10"/>
  <c r="N9" i="10"/>
  <c r="L30" i="9"/>
  <c r="L29" i="9"/>
  <c r="L27" i="9"/>
  <c r="L25" i="9"/>
  <c r="L23" i="9"/>
  <c r="L26" i="9"/>
  <c r="L21" i="9"/>
  <c r="L19" i="9"/>
  <c r="L20" i="9"/>
  <c r="L24" i="9"/>
  <c r="L22" i="9"/>
  <c r="L14" i="9"/>
  <c r="L13" i="9"/>
  <c r="L28" i="9"/>
  <c r="L16" i="9"/>
  <c r="L15" i="9"/>
  <c r="L18" i="9"/>
  <c r="L17" i="9"/>
  <c r="L12" i="9"/>
  <c r="O10" i="8"/>
  <c r="N9" i="8"/>
  <c r="N10" i="7"/>
  <c r="M9" i="7"/>
  <c r="N10" i="6"/>
  <c r="M9" i="6"/>
  <c r="BB12" i="3"/>
  <c r="BE12" i="3" s="1"/>
  <c r="J3" i="3"/>
  <c r="BB11" i="3"/>
  <c r="BE11" i="3" s="1"/>
  <c r="BB27" i="3"/>
  <c r="BE27" i="3" s="1"/>
  <c r="BB23" i="3"/>
  <c r="BE23" i="3" s="1"/>
  <c r="BB19" i="3"/>
  <c r="BE19" i="3" s="1"/>
  <c r="BB15" i="3"/>
  <c r="BE15" i="3" s="1"/>
  <c r="BB30" i="3"/>
  <c r="BE30" i="3" s="1"/>
  <c r="BB26" i="3"/>
  <c r="BE26" i="3" s="1"/>
  <c r="BB22" i="3"/>
  <c r="BE22" i="3" s="1"/>
  <c r="BB18" i="3"/>
  <c r="BE18" i="3" s="1"/>
  <c r="BB14" i="3"/>
  <c r="BE14" i="3" s="1"/>
  <c r="BB29" i="3"/>
  <c r="BE29" i="3" s="1"/>
  <c r="BB25" i="3"/>
  <c r="BE25" i="3" s="1"/>
  <c r="BB21" i="3"/>
  <c r="BE21" i="3" s="1"/>
  <c r="BB17" i="3"/>
  <c r="BE17" i="3" s="1"/>
  <c r="BB13" i="3"/>
  <c r="BE13" i="3" s="1"/>
  <c r="BB28" i="3"/>
  <c r="BE28" i="3" s="1"/>
  <c r="BB24" i="3"/>
  <c r="BE24" i="3" s="1"/>
  <c r="BB20" i="3"/>
  <c r="BE20" i="3" s="1"/>
  <c r="BB16" i="3"/>
  <c r="BE16" i="3" s="1"/>
  <c r="M10" i="3"/>
  <c r="O10" i="11" l="1"/>
  <c r="N9" i="11"/>
  <c r="O10" i="9"/>
  <c r="N9" i="9"/>
  <c r="O10" i="15"/>
  <c r="N9" i="15"/>
  <c r="M29" i="14"/>
  <c r="M27" i="14"/>
  <c r="M28" i="14"/>
  <c r="M26" i="14"/>
  <c r="M24" i="14"/>
  <c r="M21" i="14"/>
  <c r="M19" i="14"/>
  <c r="M25" i="14"/>
  <c r="M20" i="14"/>
  <c r="M17" i="14"/>
  <c r="M15" i="14"/>
  <c r="M30" i="14"/>
  <c r="M12" i="14"/>
  <c r="M13" i="14"/>
  <c r="M14" i="14"/>
  <c r="M22" i="14"/>
  <c r="M23" i="14"/>
  <c r="M18" i="14"/>
  <c r="M16" i="14"/>
  <c r="O10" i="14"/>
  <c r="N9" i="14"/>
  <c r="O10" i="13"/>
  <c r="N9" i="13"/>
  <c r="O10" i="12"/>
  <c r="N9" i="12"/>
  <c r="P10" i="10"/>
  <c r="O9" i="10"/>
  <c r="P10" i="8"/>
  <c r="O9" i="8"/>
  <c r="O10" i="7"/>
  <c r="N9" i="7"/>
  <c r="M29" i="6"/>
  <c r="M27" i="6"/>
  <c r="M25" i="6"/>
  <c r="M23" i="6"/>
  <c r="M28" i="6"/>
  <c r="M26" i="6"/>
  <c r="M24" i="6"/>
  <c r="M22" i="6"/>
  <c r="M15" i="6"/>
  <c r="M13" i="6"/>
  <c r="M30" i="6"/>
  <c r="M17" i="6"/>
  <c r="M19" i="6"/>
  <c r="M18" i="6"/>
  <c r="M12" i="6"/>
  <c r="M21" i="6"/>
  <c r="M20" i="6"/>
  <c r="M14" i="6"/>
  <c r="M16" i="6"/>
  <c r="O10" i="6"/>
  <c r="N9" i="6"/>
  <c r="N10" i="3"/>
  <c r="N9" i="3" s="1"/>
  <c r="M9" i="3"/>
  <c r="N28" i="11" l="1"/>
  <c r="N25" i="11"/>
  <c r="N16" i="11"/>
  <c r="N21" i="11"/>
  <c r="N13" i="11"/>
  <c r="N18" i="11"/>
  <c r="N27" i="11"/>
  <c r="N26" i="11"/>
  <c r="N23" i="11"/>
  <c r="N14" i="11"/>
  <c r="N17" i="11"/>
  <c r="N15" i="11"/>
  <c r="N29" i="11"/>
  <c r="N22" i="11"/>
  <c r="N24" i="11"/>
  <c r="N20" i="11"/>
  <c r="N12" i="11"/>
  <c r="N19" i="11"/>
  <c r="N30" i="11"/>
  <c r="P10" i="11"/>
  <c r="O9" i="11"/>
  <c r="P10" i="9"/>
  <c r="O9" i="9"/>
  <c r="P10" i="15"/>
  <c r="O9" i="15"/>
  <c r="P10" i="14"/>
  <c r="O9" i="14"/>
  <c r="P10" i="13"/>
  <c r="O9" i="13"/>
  <c r="P10" i="12"/>
  <c r="O9" i="12"/>
  <c r="Q10" i="10"/>
  <c r="P9" i="10"/>
  <c r="Q10" i="8"/>
  <c r="P9" i="8"/>
  <c r="O28" i="8"/>
  <c r="O26" i="8"/>
  <c r="O24" i="8"/>
  <c r="O30" i="8"/>
  <c r="O29" i="8"/>
  <c r="O27" i="8"/>
  <c r="O22" i="8"/>
  <c r="O20" i="8"/>
  <c r="O18" i="8"/>
  <c r="O25" i="8"/>
  <c r="O17" i="8"/>
  <c r="O15" i="8"/>
  <c r="O13" i="8"/>
  <c r="O16" i="8"/>
  <c r="O21" i="8"/>
  <c r="O23" i="8"/>
  <c r="O12" i="8"/>
  <c r="O14" i="8"/>
  <c r="O19" i="8"/>
  <c r="P10" i="7"/>
  <c r="O9" i="7"/>
  <c r="P10" i="6"/>
  <c r="O9" i="6"/>
  <c r="O10" i="3"/>
  <c r="Q10" i="11" l="1"/>
  <c r="P9" i="11"/>
  <c r="P9" i="9"/>
  <c r="Q10" i="9"/>
  <c r="Q10" i="15"/>
  <c r="P9" i="15"/>
  <c r="Q10" i="14"/>
  <c r="P9" i="14"/>
  <c r="Q10" i="13"/>
  <c r="P9" i="13"/>
  <c r="Q10" i="12"/>
  <c r="P9" i="12"/>
  <c r="R10" i="10"/>
  <c r="Q9" i="10"/>
  <c r="R10" i="8"/>
  <c r="Q9" i="8"/>
  <c r="Q10" i="7"/>
  <c r="P9" i="7"/>
  <c r="Q10" i="6"/>
  <c r="P9" i="6"/>
  <c r="O9" i="3"/>
  <c r="P10" i="3"/>
  <c r="Q9" i="11" l="1"/>
  <c r="R10" i="11"/>
  <c r="R10" i="9"/>
  <c r="Q9" i="9"/>
  <c r="R10" i="15"/>
  <c r="Q9" i="15"/>
  <c r="R10" i="14"/>
  <c r="Q9" i="14"/>
  <c r="P29" i="13"/>
  <c r="P27" i="13"/>
  <c r="P25" i="13"/>
  <c r="P23" i="13"/>
  <c r="P30" i="13"/>
  <c r="P24" i="13"/>
  <c r="P21" i="13"/>
  <c r="P19" i="13"/>
  <c r="P16" i="13"/>
  <c r="P14" i="13"/>
  <c r="P12" i="13"/>
  <c r="P22" i="13"/>
  <c r="P18" i="13"/>
  <c r="P26" i="13"/>
  <c r="P15" i="13"/>
  <c r="P28" i="13"/>
  <c r="P20" i="13"/>
  <c r="P17" i="13"/>
  <c r="P13" i="13"/>
  <c r="P11" i="13"/>
  <c r="R10" i="13"/>
  <c r="Q9" i="13"/>
  <c r="R10" i="12"/>
  <c r="Q9" i="12"/>
  <c r="Q29" i="10"/>
  <c r="Q27" i="10"/>
  <c r="Q25" i="10"/>
  <c r="Q23" i="10"/>
  <c r="Q28" i="10"/>
  <c r="Q26" i="10"/>
  <c r="Q24" i="10"/>
  <c r="Q30" i="10"/>
  <c r="Q22" i="10"/>
  <c r="Q20" i="10"/>
  <c r="Q18" i="10"/>
  <c r="Q16" i="10"/>
  <c r="Q14" i="10"/>
  <c r="Q12" i="10"/>
  <c r="Q19" i="10"/>
  <c r="Q17" i="10"/>
  <c r="Q13" i="10"/>
  <c r="Q11" i="10"/>
  <c r="Q21" i="10"/>
  <c r="Q15" i="10"/>
  <c r="S10" i="10"/>
  <c r="R9" i="10"/>
  <c r="S10" i="8"/>
  <c r="R9" i="8"/>
  <c r="R10" i="7"/>
  <c r="Q9" i="7"/>
  <c r="R10" i="6"/>
  <c r="Q9" i="6"/>
  <c r="Q10" i="3"/>
  <c r="P9" i="3"/>
  <c r="P11" i="3" s="1"/>
  <c r="M11" i="5" s="1"/>
  <c r="R9" i="11" l="1"/>
  <c r="S10" i="11"/>
  <c r="S10" i="9"/>
  <c r="R9" i="9"/>
  <c r="W11" i="3"/>
  <c r="T11" i="5" s="1"/>
  <c r="S10" i="15"/>
  <c r="R9" i="15"/>
  <c r="S10" i="14"/>
  <c r="R9" i="14"/>
  <c r="S10" i="13"/>
  <c r="R9" i="13"/>
  <c r="S10" i="12"/>
  <c r="R9" i="12"/>
  <c r="T10" i="10"/>
  <c r="S9" i="10"/>
  <c r="T10" i="8"/>
  <c r="S9" i="8"/>
  <c r="S10" i="7"/>
  <c r="R9" i="7"/>
  <c r="Q29" i="7"/>
  <c r="Q27" i="7"/>
  <c r="Q25" i="7"/>
  <c r="Q23" i="7"/>
  <c r="Q28" i="7"/>
  <c r="Q24" i="7"/>
  <c r="Q20" i="7"/>
  <c r="Q19" i="7"/>
  <c r="Q26" i="7"/>
  <c r="Q22" i="7"/>
  <c r="Q21" i="7"/>
  <c r="Q14" i="7"/>
  <c r="Q13" i="7"/>
  <c r="Q11" i="7"/>
  <c r="Q16" i="7"/>
  <c r="Q15" i="7"/>
  <c r="Q30" i="7"/>
  <c r="Q18" i="7"/>
  <c r="Q17" i="7"/>
  <c r="Q12" i="7"/>
  <c r="S10" i="6"/>
  <c r="R9" i="6"/>
  <c r="P15" i="3"/>
  <c r="M15" i="5" s="1"/>
  <c r="P19" i="3"/>
  <c r="M19" i="5" s="1"/>
  <c r="P14" i="3"/>
  <c r="M14" i="5" s="1"/>
  <c r="P18" i="3"/>
  <c r="M18" i="5" s="1"/>
  <c r="P22" i="3"/>
  <c r="M22" i="5" s="1"/>
  <c r="P13" i="3"/>
  <c r="M13" i="5" s="1"/>
  <c r="P17" i="3"/>
  <c r="M17" i="5" s="1"/>
  <c r="P21" i="3"/>
  <c r="M21" i="5" s="1"/>
  <c r="P16" i="3"/>
  <c r="M16" i="5" s="1"/>
  <c r="P24" i="3"/>
  <c r="M24" i="5" s="1"/>
  <c r="P28" i="3"/>
  <c r="M28" i="5" s="1"/>
  <c r="P12" i="3"/>
  <c r="M12" i="5" s="1"/>
  <c r="P23" i="3"/>
  <c r="M23" i="5" s="1"/>
  <c r="P27" i="3"/>
  <c r="M27" i="5" s="1"/>
  <c r="P20" i="3"/>
  <c r="M20" i="5" s="1"/>
  <c r="P25" i="3"/>
  <c r="M25" i="5" s="1"/>
  <c r="P29" i="3"/>
  <c r="M29" i="5" s="1"/>
  <c r="P26" i="3"/>
  <c r="M26" i="5" s="1"/>
  <c r="P30" i="3"/>
  <c r="M30" i="5" s="1"/>
  <c r="R10" i="3"/>
  <c r="Q9" i="3"/>
  <c r="S9" i="11" l="1"/>
  <c r="T10" i="11"/>
  <c r="T10" i="9"/>
  <c r="S9" i="9"/>
  <c r="T10" i="15"/>
  <c r="S9" i="15"/>
  <c r="R28" i="15"/>
  <c r="R26" i="15"/>
  <c r="R30" i="15"/>
  <c r="R27" i="15"/>
  <c r="R25" i="15"/>
  <c r="R21" i="15"/>
  <c r="R19" i="15"/>
  <c r="R23" i="15"/>
  <c r="R17" i="15"/>
  <c r="R15" i="15"/>
  <c r="R13" i="15"/>
  <c r="R11" i="15"/>
  <c r="R24" i="15"/>
  <c r="R18" i="15"/>
  <c r="R29" i="15"/>
  <c r="R20" i="15"/>
  <c r="R14" i="15"/>
  <c r="R22" i="15"/>
  <c r="R16" i="15"/>
  <c r="R12" i="15"/>
  <c r="T10" i="14"/>
  <c r="S9" i="14"/>
  <c r="T10" i="13"/>
  <c r="S9" i="13"/>
  <c r="R28" i="12"/>
  <c r="R26" i="12"/>
  <c r="R24" i="12"/>
  <c r="R30" i="12"/>
  <c r="R27" i="12"/>
  <c r="R23" i="12"/>
  <c r="R22" i="12"/>
  <c r="R20" i="12"/>
  <c r="R18" i="12"/>
  <c r="R15" i="12"/>
  <c r="R13" i="12"/>
  <c r="R11" i="12"/>
  <c r="R17" i="12"/>
  <c r="R14" i="12"/>
  <c r="R19" i="12"/>
  <c r="R29" i="12"/>
  <c r="R16" i="12"/>
  <c r="R25" i="12"/>
  <c r="R21" i="12"/>
  <c r="R12" i="12"/>
  <c r="T10" i="12"/>
  <c r="S9" i="12"/>
  <c r="U10" i="10"/>
  <c r="T9" i="10"/>
  <c r="U10" i="8"/>
  <c r="T9" i="8"/>
  <c r="T10" i="7"/>
  <c r="S9" i="7"/>
  <c r="T10" i="6"/>
  <c r="S9" i="6"/>
  <c r="S10" i="3"/>
  <c r="R9" i="3"/>
  <c r="T9" i="11" l="1"/>
  <c r="U10" i="11"/>
  <c r="S26" i="9"/>
  <c r="S17" i="9"/>
  <c r="S21" i="9"/>
  <c r="S29" i="9"/>
  <c r="S27" i="9"/>
  <c r="S24" i="9"/>
  <c r="S15" i="9"/>
  <c r="S20" i="9"/>
  <c r="S25" i="9"/>
  <c r="S23" i="9"/>
  <c r="S11" i="9"/>
  <c r="S19" i="9"/>
  <c r="S30" i="9"/>
  <c r="S13" i="9"/>
  <c r="S16" i="9"/>
  <c r="S12" i="9"/>
  <c r="S14" i="9"/>
  <c r="S28" i="9"/>
  <c r="S22" i="9"/>
  <c r="S18" i="9"/>
  <c r="T9" i="9"/>
  <c r="U10" i="9"/>
  <c r="U10" i="15"/>
  <c r="T9" i="15"/>
  <c r="U10" i="14"/>
  <c r="T9" i="14"/>
  <c r="U10" i="13"/>
  <c r="T9" i="13"/>
  <c r="U10" i="12"/>
  <c r="T9" i="12"/>
  <c r="V10" i="10"/>
  <c r="U9" i="10"/>
  <c r="V10" i="8"/>
  <c r="U9" i="8"/>
  <c r="U10" i="7"/>
  <c r="T9" i="7"/>
  <c r="U10" i="6"/>
  <c r="T9" i="6"/>
  <c r="T10" i="3"/>
  <c r="S9" i="3"/>
  <c r="V10" i="11" l="1"/>
  <c r="U9" i="11"/>
  <c r="U9" i="9"/>
  <c r="V10" i="9"/>
  <c r="V10" i="15"/>
  <c r="U9" i="15"/>
  <c r="T30" i="14"/>
  <c r="T29" i="14"/>
  <c r="T27" i="14"/>
  <c r="T25" i="14"/>
  <c r="T22" i="14"/>
  <c r="T20" i="14"/>
  <c r="T18" i="14"/>
  <c r="T28" i="14"/>
  <c r="T26" i="14"/>
  <c r="T19" i="14"/>
  <c r="T17" i="14"/>
  <c r="T15" i="14"/>
  <c r="T16" i="14"/>
  <c r="T14" i="14"/>
  <c r="T12" i="14"/>
  <c r="T24" i="14"/>
  <c r="T23" i="14"/>
  <c r="T21" i="14"/>
  <c r="T13" i="14"/>
  <c r="T11" i="14"/>
  <c r="V10" i="14"/>
  <c r="U9" i="14"/>
  <c r="V10" i="13"/>
  <c r="U9" i="13"/>
  <c r="V10" i="12"/>
  <c r="U9" i="12"/>
  <c r="W10" i="10"/>
  <c r="V9" i="10"/>
  <c r="W10" i="8"/>
  <c r="V9" i="8"/>
  <c r="V10" i="7"/>
  <c r="U9" i="7"/>
  <c r="V10" i="6"/>
  <c r="U9" i="6"/>
  <c r="T30" i="6"/>
  <c r="T29" i="6"/>
  <c r="T27" i="6"/>
  <c r="T25" i="6"/>
  <c r="T23" i="6"/>
  <c r="T22" i="6"/>
  <c r="T20" i="6"/>
  <c r="T18" i="6"/>
  <c r="T17" i="6"/>
  <c r="T28" i="6"/>
  <c r="T26" i="6"/>
  <c r="T24" i="6"/>
  <c r="T13" i="6"/>
  <c r="T12" i="6"/>
  <c r="T11" i="6"/>
  <c r="T19" i="6"/>
  <c r="T15" i="6"/>
  <c r="T14" i="6"/>
  <c r="T16" i="6"/>
  <c r="T21" i="6"/>
  <c r="U10" i="3"/>
  <c r="T9" i="3"/>
  <c r="U28" i="11" l="1"/>
  <c r="U27" i="11"/>
  <c r="U24" i="11"/>
  <c r="U26" i="11"/>
  <c r="U14" i="11"/>
  <c r="U15" i="11"/>
  <c r="U22" i="11"/>
  <c r="U11" i="11"/>
  <c r="U21" i="11"/>
  <c r="U16" i="11"/>
  <c r="U25" i="11"/>
  <c r="U23" i="11"/>
  <c r="U20" i="11"/>
  <c r="U13" i="11"/>
  <c r="U17" i="11"/>
  <c r="U30" i="11"/>
  <c r="U19" i="11"/>
  <c r="U18" i="11"/>
  <c r="U29" i="11"/>
  <c r="U12" i="11"/>
  <c r="V9" i="11"/>
  <c r="W10" i="11"/>
  <c r="V9" i="9"/>
  <c r="W10" i="9"/>
  <c r="W10" i="15"/>
  <c r="V9" i="15"/>
  <c r="W10" i="14"/>
  <c r="V9" i="14"/>
  <c r="W10" i="13"/>
  <c r="V9" i="13"/>
  <c r="W10" i="12"/>
  <c r="V9" i="12"/>
  <c r="X10" i="10"/>
  <c r="W9" i="10"/>
  <c r="V28" i="8"/>
  <c r="V26" i="8"/>
  <c r="V24" i="8"/>
  <c r="V30" i="8"/>
  <c r="V23" i="8"/>
  <c r="V22" i="8"/>
  <c r="V20" i="8"/>
  <c r="V18" i="8"/>
  <c r="V27" i="8"/>
  <c r="V19" i="8"/>
  <c r="V29" i="8"/>
  <c r="V17" i="8"/>
  <c r="V15" i="8"/>
  <c r="V13" i="8"/>
  <c r="V11" i="8"/>
  <c r="V21" i="8"/>
  <c r="V14" i="8"/>
  <c r="V16" i="8"/>
  <c r="V12" i="8"/>
  <c r="V25" i="8"/>
  <c r="X10" i="8"/>
  <c r="W9" i="8"/>
  <c r="W10" i="7"/>
  <c r="V9" i="7"/>
  <c r="V9" i="6"/>
  <c r="W10" i="6"/>
  <c r="V10" i="3"/>
  <c r="U9" i="3"/>
  <c r="X10" i="11" l="1"/>
  <c r="W9" i="11"/>
  <c r="X10" i="9"/>
  <c r="W9" i="9"/>
  <c r="X10" i="15"/>
  <c r="W9" i="15"/>
  <c r="X10" i="14"/>
  <c r="W9" i="14"/>
  <c r="X10" i="13"/>
  <c r="W9" i="13"/>
  <c r="X10" i="12"/>
  <c r="W9" i="12"/>
  <c r="X9" i="10"/>
  <c r="Y10" i="10"/>
  <c r="Y10" i="8"/>
  <c r="X9" i="8"/>
  <c r="X10" i="7"/>
  <c r="W9" i="7"/>
  <c r="X10" i="6"/>
  <c r="W9" i="6"/>
  <c r="W10" i="3"/>
  <c r="V9" i="3"/>
  <c r="Y10" i="11" l="1"/>
  <c r="X9" i="11"/>
  <c r="Y10" i="9"/>
  <c r="X9" i="9"/>
  <c r="Y10" i="15"/>
  <c r="X9" i="15"/>
  <c r="Y10" i="14"/>
  <c r="X9" i="14"/>
  <c r="W30" i="13"/>
  <c r="W25" i="13"/>
  <c r="W24" i="13"/>
  <c r="W22" i="13"/>
  <c r="W27" i="13"/>
  <c r="W26" i="13"/>
  <c r="W29" i="13"/>
  <c r="W28" i="13"/>
  <c r="W19" i="13"/>
  <c r="W18" i="13"/>
  <c r="W20" i="13"/>
  <c r="W16" i="13"/>
  <c r="W14" i="13"/>
  <c r="W12" i="13"/>
  <c r="W15" i="13"/>
  <c r="W23" i="13"/>
  <c r="W21" i="13"/>
  <c r="W17" i="13"/>
  <c r="W13" i="13"/>
  <c r="Y10" i="13"/>
  <c r="X9" i="13"/>
  <c r="Y10" i="12"/>
  <c r="X9" i="12"/>
  <c r="Z10" i="10"/>
  <c r="Y9" i="10"/>
  <c r="X30" i="10"/>
  <c r="X29" i="10"/>
  <c r="X28" i="10"/>
  <c r="X24" i="10"/>
  <c r="X27" i="10"/>
  <c r="X23" i="10"/>
  <c r="X25" i="10"/>
  <c r="X18" i="10"/>
  <c r="X26" i="10"/>
  <c r="X22" i="10"/>
  <c r="X20" i="10"/>
  <c r="X19" i="10"/>
  <c r="X16" i="10"/>
  <c r="X14" i="10"/>
  <c r="X12" i="10"/>
  <c r="X21" i="10"/>
  <c r="X15" i="10"/>
  <c r="X17" i="10"/>
  <c r="X13" i="10"/>
  <c r="Z10" i="8"/>
  <c r="Y9" i="8"/>
  <c r="Y10" i="7"/>
  <c r="X9" i="7"/>
  <c r="Y10" i="6"/>
  <c r="X9" i="6"/>
  <c r="X10" i="3"/>
  <c r="W9" i="3"/>
  <c r="Y9" i="11" l="1"/>
  <c r="Z10" i="11"/>
  <c r="Y9" i="9"/>
  <c r="Z10" i="9"/>
  <c r="Z10" i="15"/>
  <c r="Y9" i="15"/>
  <c r="Z10" i="14"/>
  <c r="Y9" i="14"/>
  <c r="Z10" i="13"/>
  <c r="Y9" i="13"/>
  <c r="Z10" i="12"/>
  <c r="Y9" i="12"/>
  <c r="AA10" i="10"/>
  <c r="Z9" i="10"/>
  <c r="AA10" i="8"/>
  <c r="Z9" i="8"/>
  <c r="Z10" i="7"/>
  <c r="Y9" i="7"/>
  <c r="X30" i="7"/>
  <c r="X23" i="7"/>
  <c r="X21" i="7"/>
  <c r="X19" i="7"/>
  <c r="X17" i="7"/>
  <c r="X15" i="7"/>
  <c r="X13" i="7"/>
  <c r="X25" i="7"/>
  <c r="X24" i="7"/>
  <c r="X22" i="7"/>
  <c r="X14" i="7"/>
  <c r="X12" i="7"/>
  <c r="X27" i="7"/>
  <c r="X26" i="7"/>
  <c r="X16" i="7"/>
  <c r="X29" i="7"/>
  <c r="X28" i="7"/>
  <c r="X18" i="7"/>
  <c r="X20" i="7"/>
  <c r="Z10" i="6"/>
  <c r="Y9" i="6"/>
  <c r="W14" i="3"/>
  <c r="T14" i="5" s="1"/>
  <c r="W18" i="3"/>
  <c r="T18" i="5" s="1"/>
  <c r="W22" i="3"/>
  <c r="T22" i="5" s="1"/>
  <c r="W13" i="3"/>
  <c r="T13" i="5" s="1"/>
  <c r="W17" i="3"/>
  <c r="T17" i="5" s="1"/>
  <c r="W21" i="3"/>
  <c r="T21" i="5" s="1"/>
  <c r="W12" i="3"/>
  <c r="T12" i="5" s="1"/>
  <c r="W16" i="3"/>
  <c r="T16" i="5" s="1"/>
  <c r="W20" i="3"/>
  <c r="T20" i="5" s="1"/>
  <c r="W23" i="3"/>
  <c r="T23" i="5" s="1"/>
  <c r="W27" i="3"/>
  <c r="T27" i="5" s="1"/>
  <c r="W19" i="3"/>
  <c r="T19" i="5" s="1"/>
  <c r="W26" i="3"/>
  <c r="T26" i="5" s="1"/>
  <c r="W30" i="3"/>
  <c r="T30" i="5" s="1"/>
  <c r="W24" i="3"/>
  <c r="T24" i="5" s="1"/>
  <c r="W28" i="3"/>
  <c r="T28" i="5" s="1"/>
  <c r="W15" i="3"/>
  <c r="T15" i="5" s="1"/>
  <c r="W25" i="3"/>
  <c r="T25" i="5" s="1"/>
  <c r="W29" i="3"/>
  <c r="T29" i="5" s="1"/>
  <c r="Y10" i="3"/>
  <c r="X9" i="3"/>
  <c r="AA10" i="11" l="1"/>
  <c r="Z9" i="11"/>
  <c r="AA10" i="9"/>
  <c r="Z9" i="9"/>
  <c r="Y29" i="15"/>
  <c r="Y27" i="15"/>
  <c r="Y25" i="15"/>
  <c r="Y23" i="15"/>
  <c r="Y28" i="15"/>
  <c r="Y26" i="15"/>
  <c r="Y24" i="15"/>
  <c r="Y22" i="15"/>
  <c r="Y30" i="15"/>
  <c r="Y19" i="15"/>
  <c r="Y18" i="15"/>
  <c r="Y21" i="15"/>
  <c r="Y20" i="15"/>
  <c r="Y17" i="15"/>
  <c r="Y15" i="15"/>
  <c r="Y13" i="15"/>
  <c r="Y16" i="15"/>
  <c r="Y12" i="15"/>
  <c r="Y14" i="15"/>
  <c r="AA10" i="15"/>
  <c r="Z9" i="15"/>
  <c r="AA10" i="14"/>
  <c r="Z9" i="14"/>
  <c r="AA10" i="13"/>
  <c r="Z9" i="13"/>
  <c r="Y29" i="12"/>
  <c r="Y27" i="12"/>
  <c r="Y25" i="12"/>
  <c r="Y28" i="12"/>
  <c r="Y26" i="12"/>
  <c r="Y24" i="12"/>
  <c r="Y23" i="12"/>
  <c r="Y22" i="12"/>
  <c r="Y20" i="12"/>
  <c r="Y18" i="12"/>
  <c r="Y30" i="12"/>
  <c r="Y21" i="12"/>
  <c r="Y19" i="12"/>
  <c r="Y17" i="12"/>
  <c r="Y15" i="12"/>
  <c r="Y13" i="12"/>
  <c r="Y12" i="12"/>
  <c r="Y16" i="12"/>
  <c r="Y14" i="12"/>
  <c r="AA10" i="12"/>
  <c r="Z9" i="12"/>
  <c r="AB10" i="10"/>
  <c r="AA9" i="10"/>
  <c r="AB10" i="8"/>
  <c r="AA9" i="8"/>
  <c r="AA10" i="7"/>
  <c r="Z9" i="7"/>
  <c r="AA10" i="6"/>
  <c r="Z9" i="6"/>
  <c r="Z10" i="3"/>
  <c r="Y9" i="3"/>
  <c r="AA9" i="11" l="1"/>
  <c r="AB10" i="11"/>
  <c r="Z28" i="9"/>
  <c r="Z23" i="9"/>
  <c r="Z11" i="9"/>
  <c r="Z18" i="9"/>
  <c r="Z14" i="9"/>
  <c r="Z19" i="9"/>
  <c r="Z26" i="9"/>
  <c r="Z22" i="9"/>
  <c r="Z30" i="9"/>
  <c r="Z13" i="9"/>
  <c r="Z16" i="9"/>
  <c r="Z25" i="9"/>
  <c r="Z24" i="9"/>
  <c r="Z20" i="9"/>
  <c r="Z29" i="9"/>
  <c r="Z12" i="9"/>
  <c r="Z17" i="9"/>
  <c r="Z27" i="9"/>
  <c r="Z21" i="9"/>
  <c r="Z15" i="9"/>
  <c r="AB10" i="9"/>
  <c r="AA9" i="9"/>
  <c r="AB10" i="15"/>
  <c r="AA9" i="15"/>
  <c r="AB10" i="14"/>
  <c r="AA9" i="14"/>
  <c r="AB10" i="13"/>
  <c r="AA9" i="13"/>
  <c r="AB10" i="12"/>
  <c r="AA9" i="12"/>
  <c r="AC10" i="10"/>
  <c r="AB9" i="10"/>
  <c r="AC10" i="8"/>
  <c r="AB9" i="8"/>
  <c r="AB10" i="7"/>
  <c r="AA9" i="7"/>
  <c r="AA9" i="6"/>
  <c r="AB10" i="6"/>
  <c r="AA10" i="3"/>
  <c r="Z9" i="3"/>
  <c r="AB9" i="11" l="1"/>
  <c r="AC10" i="11"/>
  <c r="AC10" i="9"/>
  <c r="AB9" i="9"/>
  <c r="AC10" i="15"/>
  <c r="AB9" i="15"/>
  <c r="AA28" i="14"/>
  <c r="AA26" i="14"/>
  <c r="AA30" i="14"/>
  <c r="AA29" i="14"/>
  <c r="AA27" i="14"/>
  <c r="AA25" i="14"/>
  <c r="AA23" i="14"/>
  <c r="AA24" i="14"/>
  <c r="AA22" i="14"/>
  <c r="AA20" i="14"/>
  <c r="AA18" i="14"/>
  <c r="AA21" i="14"/>
  <c r="AA16" i="14"/>
  <c r="AA14" i="14"/>
  <c r="AA13" i="14"/>
  <c r="AA12" i="14"/>
  <c r="AA19" i="14"/>
  <c r="AA15" i="14"/>
  <c r="AA17" i="14"/>
  <c r="AA11" i="14"/>
  <c r="AC10" i="14"/>
  <c r="AB9" i="14"/>
  <c r="AC10" i="13"/>
  <c r="AB9" i="13"/>
  <c r="AC10" i="12"/>
  <c r="AB9" i="12"/>
  <c r="AD10" i="10"/>
  <c r="AC9" i="10"/>
  <c r="AD10" i="8"/>
  <c r="AC9" i="8"/>
  <c r="AC10" i="7"/>
  <c r="AB9" i="7"/>
  <c r="AC10" i="6"/>
  <c r="AB9" i="6"/>
  <c r="AA28" i="6"/>
  <c r="AA26" i="6"/>
  <c r="AA24" i="6"/>
  <c r="AA30" i="6"/>
  <c r="AA29" i="6"/>
  <c r="AA27" i="6"/>
  <c r="AA25" i="6"/>
  <c r="AA23" i="6"/>
  <c r="AA20" i="6"/>
  <c r="AA19" i="6"/>
  <c r="AA16" i="6"/>
  <c r="AA14" i="6"/>
  <c r="AA12" i="6"/>
  <c r="AA22" i="6"/>
  <c r="AA21" i="6"/>
  <c r="AA15" i="6"/>
  <c r="AA18" i="6"/>
  <c r="AA17" i="6"/>
  <c r="AA11" i="6"/>
  <c r="AA13" i="6"/>
  <c r="AB10" i="3"/>
  <c r="AA9" i="3"/>
  <c r="AD10" i="11" l="1"/>
  <c r="AC9" i="11"/>
  <c r="AB29" i="11"/>
  <c r="AB26" i="11"/>
  <c r="AB15" i="11"/>
  <c r="AB14" i="11"/>
  <c r="AB11" i="11"/>
  <c r="AB24" i="11"/>
  <c r="AB13" i="11"/>
  <c r="AB27" i="11"/>
  <c r="AB19" i="11"/>
  <c r="AB25" i="11"/>
  <c r="AB28" i="11"/>
  <c r="AB21" i="11"/>
  <c r="AB16" i="11"/>
  <c r="AB12" i="11"/>
  <c r="AB30" i="11"/>
  <c r="AB23" i="11"/>
  <c r="AB17" i="11"/>
  <c r="AB20" i="11"/>
  <c r="AB18" i="11"/>
  <c r="AB22" i="11"/>
  <c r="AD10" i="9"/>
  <c r="AC9" i="9"/>
  <c r="AD10" i="15"/>
  <c r="AC9" i="15"/>
  <c r="AD10" i="14"/>
  <c r="AC9" i="14"/>
  <c r="AD10" i="13"/>
  <c r="AC9" i="13"/>
  <c r="AD10" i="12"/>
  <c r="AC9" i="12"/>
  <c r="AE10" i="10"/>
  <c r="AD9" i="10"/>
  <c r="AC29" i="8"/>
  <c r="AC27" i="8"/>
  <c r="AC25" i="8"/>
  <c r="AC23" i="8"/>
  <c r="AC28" i="8"/>
  <c r="AC21" i="8"/>
  <c r="AC19" i="8"/>
  <c r="AC26" i="8"/>
  <c r="AC24" i="8"/>
  <c r="AC16" i="8"/>
  <c r="AC14" i="8"/>
  <c r="AC12" i="8"/>
  <c r="AC22" i="8"/>
  <c r="AC18" i="8"/>
  <c r="AC11" i="8"/>
  <c r="AC17" i="8"/>
  <c r="AC15" i="8"/>
  <c r="AC13" i="8"/>
  <c r="AC30" i="8"/>
  <c r="AC20" i="8"/>
  <c r="AE10" i="8"/>
  <c r="AD9" i="8"/>
  <c r="AD10" i="7"/>
  <c r="AC9" i="7"/>
  <c r="AD10" i="6"/>
  <c r="AC9" i="6"/>
  <c r="AC10" i="3"/>
  <c r="AB9" i="3"/>
  <c r="AE10" i="11" l="1"/>
  <c r="AD9" i="11"/>
  <c r="AE10" i="9"/>
  <c r="AD9" i="9"/>
  <c r="AE10" i="15"/>
  <c r="AD9" i="15"/>
  <c r="AE10" i="14"/>
  <c r="AD9" i="14"/>
  <c r="AE10" i="13"/>
  <c r="AD9" i="13"/>
  <c r="AE10" i="12"/>
  <c r="AD9" i="12"/>
  <c r="AF10" i="10"/>
  <c r="AE9" i="10"/>
  <c r="AF10" i="8"/>
  <c r="AE9" i="8"/>
  <c r="AE10" i="7"/>
  <c r="AD9" i="7"/>
  <c r="AE10" i="6"/>
  <c r="AD9" i="6"/>
  <c r="AC9" i="3"/>
  <c r="AD10" i="3"/>
  <c r="AF10" i="11" l="1"/>
  <c r="AE9" i="11"/>
  <c r="AF10" i="9"/>
  <c r="AE9" i="9"/>
  <c r="AF10" i="15"/>
  <c r="AE9" i="15"/>
  <c r="AF10" i="14"/>
  <c r="AE9" i="14"/>
  <c r="AD28" i="13"/>
  <c r="AD26" i="13"/>
  <c r="AD24" i="13"/>
  <c r="AD27" i="13"/>
  <c r="AD29" i="13"/>
  <c r="AD22" i="13"/>
  <c r="AD20" i="13"/>
  <c r="AD18" i="13"/>
  <c r="AD23" i="13"/>
  <c r="AD15" i="13"/>
  <c r="AD13" i="13"/>
  <c r="AD25" i="13"/>
  <c r="AD30" i="13"/>
  <c r="AD17" i="13"/>
  <c r="AD16" i="13"/>
  <c r="AD12" i="13"/>
  <c r="AD21" i="13"/>
  <c r="AD19" i="13"/>
  <c r="AD11" i="13"/>
  <c r="AD14" i="13"/>
  <c r="AF10" i="13"/>
  <c r="AE9" i="13"/>
  <c r="AF10" i="12"/>
  <c r="AE9" i="12"/>
  <c r="AE28" i="10"/>
  <c r="AE26" i="10"/>
  <c r="AE24" i="10"/>
  <c r="AE30" i="10"/>
  <c r="AE29" i="10"/>
  <c r="AE27" i="10"/>
  <c r="AE25" i="10"/>
  <c r="AE23" i="10"/>
  <c r="AE21" i="10"/>
  <c r="AE19" i="10"/>
  <c r="AE20" i="10"/>
  <c r="AE17" i="10"/>
  <c r="AE15" i="10"/>
  <c r="AE13" i="10"/>
  <c r="AE22" i="10"/>
  <c r="AE18" i="10"/>
  <c r="AE11" i="10"/>
  <c r="AE14" i="10"/>
  <c r="AE16" i="10"/>
  <c r="AE12" i="10"/>
  <c r="AG10" i="10"/>
  <c r="AF9" i="10"/>
  <c r="AG10" i="8"/>
  <c r="AF9" i="8"/>
  <c r="AF10" i="7"/>
  <c r="AE9" i="7"/>
  <c r="AF10" i="6"/>
  <c r="AE9" i="6"/>
  <c r="AD9" i="3"/>
  <c r="AE10" i="3"/>
  <c r="AG10" i="11" l="1"/>
  <c r="AF9" i="11"/>
  <c r="AF9" i="9"/>
  <c r="AG10" i="9"/>
  <c r="AG10" i="15"/>
  <c r="AF9" i="15"/>
  <c r="AG10" i="14"/>
  <c r="AF9" i="14"/>
  <c r="AG10" i="13"/>
  <c r="AF9" i="13"/>
  <c r="AG10" i="12"/>
  <c r="AF9" i="12"/>
  <c r="AH10" i="10"/>
  <c r="AG9" i="10"/>
  <c r="AH10" i="8"/>
  <c r="AG9" i="8"/>
  <c r="AE28" i="7"/>
  <c r="AE26" i="7"/>
  <c r="AE24" i="7"/>
  <c r="AE25" i="7"/>
  <c r="AE23" i="7"/>
  <c r="AE17" i="7"/>
  <c r="AE16" i="7"/>
  <c r="AE27" i="7"/>
  <c r="AE19" i="7"/>
  <c r="AE18" i="7"/>
  <c r="AE12" i="7"/>
  <c r="AE29" i="7"/>
  <c r="AE21" i="7"/>
  <c r="AE20" i="7"/>
  <c r="AE11" i="7"/>
  <c r="AE22" i="7"/>
  <c r="AE13" i="7"/>
  <c r="AE30" i="7"/>
  <c r="AE15" i="7"/>
  <c r="AE14" i="7"/>
  <c r="AG10" i="7"/>
  <c r="AF9" i="7"/>
  <c r="AG10" i="6"/>
  <c r="AF9" i="6"/>
  <c r="AD13" i="3"/>
  <c r="AA13" i="5" s="1"/>
  <c r="AD17" i="3"/>
  <c r="AA17" i="5" s="1"/>
  <c r="AD21" i="3"/>
  <c r="AA21" i="5" s="1"/>
  <c r="AD12" i="3"/>
  <c r="AA12" i="5" s="1"/>
  <c r="AD16" i="3"/>
  <c r="AA16" i="5" s="1"/>
  <c r="AD20" i="3"/>
  <c r="AA20" i="5" s="1"/>
  <c r="AD15" i="3"/>
  <c r="AA15" i="5" s="1"/>
  <c r="AD19" i="3"/>
  <c r="AA19" i="5" s="1"/>
  <c r="AD14" i="3"/>
  <c r="AA14" i="5" s="1"/>
  <c r="AD26" i="3"/>
  <c r="AA26" i="5" s="1"/>
  <c r="AD30" i="3"/>
  <c r="AA30" i="5" s="1"/>
  <c r="AD11" i="3"/>
  <c r="AA11" i="5" s="1"/>
  <c r="AD25" i="3"/>
  <c r="AA25" i="5" s="1"/>
  <c r="AD29" i="3"/>
  <c r="AA29" i="5" s="1"/>
  <c r="AD18" i="3"/>
  <c r="AA18" i="5" s="1"/>
  <c r="AD23" i="3"/>
  <c r="AA23" i="5" s="1"/>
  <c r="AD27" i="3"/>
  <c r="AA27" i="5" s="1"/>
  <c r="AD22" i="3"/>
  <c r="AA22" i="5" s="1"/>
  <c r="AD24" i="3"/>
  <c r="AA24" i="5" s="1"/>
  <c r="AD28" i="3"/>
  <c r="AA28" i="5" s="1"/>
  <c r="AF10" i="3"/>
  <c r="AE9" i="3"/>
  <c r="AH10" i="11" l="1"/>
  <c r="AG9" i="11"/>
  <c r="AG9" i="9"/>
  <c r="AH10" i="9"/>
  <c r="AF30" i="15"/>
  <c r="AF29" i="15"/>
  <c r="AF27" i="15"/>
  <c r="AF23" i="15"/>
  <c r="AF22" i="15"/>
  <c r="AF20" i="15"/>
  <c r="AF18" i="15"/>
  <c r="AF26" i="15"/>
  <c r="AF21" i="15"/>
  <c r="AF16" i="15"/>
  <c r="AF14" i="15"/>
  <c r="AF12" i="15"/>
  <c r="AF28" i="15"/>
  <c r="AF11" i="15"/>
  <c r="AF24" i="15"/>
  <c r="AF25" i="15"/>
  <c r="AF19" i="15"/>
  <c r="AF15" i="15"/>
  <c r="AF17" i="15"/>
  <c r="AF13" i="15"/>
  <c r="AH10" i="15"/>
  <c r="AG9" i="15"/>
  <c r="AH10" i="14"/>
  <c r="AG9" i="14"/>
  <c r="AH10" i="13"/>
  <c r="AG9" i="13"/>
  <c r="AF30" i="12"/>
  <c r="AF29" i="12"/>
  <c r="AF27" i="12"/>
  <c r="AF25" i="12"/>
  <c r="AF23" i="12"/>
  <c r="AF24" i="12"/>
  <c r="AF21" i="12"/>
  <c r="AF19" i="12"/>
  <c r="AF17" i="12"/>
  <c r="AF26" i="12"/>
  <c r="AF16" i="12"/>
  <c r="AF14" i="12"/>
  <c r="AF12" i="12"/>
  <c r="AF13" i="12"/>
  <c r="AF28" i="12"/>
  <c r="AF20" i="12"/>
  <c r="AF11" i="12"/>
  <c r="AF15" i="12"/>
  <c r="AF22" i="12"/>
  <c r="AF18" i="12"/>
  <c r="AH10" i="12"/>
  <c r="AG9" i="12"/>
  <c r="AI10" i="10"/>
  <c r="AH9" i="10"/>
  <c r="AI10" i="8"/>
  <c r="AH9" i="8"/>
  <c r="AH10" i="7"/>
  <c r="AG9" i="7"/>
  <c r="AH10" i="6"/>
  <c r="AG9" i="6"/>
  <c r="AG10" i="3"/>
  <c r="AF9" i="3"/>
  <c r="AH9" i="11" l="1"/>
  <c r="AI10" i="11"/>
  <c r="AI10" i="9"/>
  <c r="AH9" i="9"/>
  <c r="AG23" i="9"/>
  <c r="AG16" i="9"/>
  <c r="AG22" i="9"/>
  <c r="AG26" i="9"/>
  <c r="AG28" i="9"/>
  <c r="AG11" i="9"/>
  <c r="AG29" i="9"/>
  <c r="AG20" i="9"/>
  <c r="AG14" i="9"/>
  <c r="AG21" i="9"/>
  <c r="AG24" i="9"/>
  <c r="AG27" i="9"/>
  <c r="AG19" i="9"/>
  <c r="AG12" i="9"/>
  <c r="AG13" i="9"/>
  <c r="AG17" i="9"/>
  <c r="AG25" i="9"/>
  <c r="AG18" i="9"/>
  <c r="AG30" i="9"/>
  <c r="AG15" i="9"/>
  <c r="AI10" i="15"/>
  <c r="AH9" i="15"/>
  <c r="AI10" i="14"/>
  <c r="AH9" i="14"/>
  <c r="AH9" i="13"/>
  <c r="AI10" i="13"/>
  <c r="AI10" i="12"/>
  <c r="AH9" i="12"/>
  <c r="AJ10" i="10"/>
  <c r="AI9" i="10"/>
  <c r="AJ10" i="8"/>
  <c r="AI9" i="8"/>
  <c r="AI10" i="7"/>
  <c r="AH9" i="7"/>
  <c r="AI10" i="6"/>
  <c r="AH9" i="6"/>
  <c r="AG9" i="3"/>
  <c r="AH10" i="3"/>
  <c r="AI10" i="3" s="1"/>
  <c r="AJ10" i="11" l="1"/>
  <c r="AI9" i="11"/>
  <c r="AI9" i="9"/>
  <c r="AJ10" i="9"/>
  <c r="AJ10" i="15"/>
  <c r="AI9" i="15"/>
  <c r="AH28" i="14"/>
  <c r="AH26" i="14"/>
  <c r="AH30" i="14"/>
  <c r="AH27" i="14"/>
  <c r="AH24" i="14"/>
  <c r="AH21" i="14"/>
  <c r="AH19" i="14"/>
  <c r="AH25" i="14"/>
  <c r="AH29" i="14"/>
  <c r="AH20" i="14"/>
  <c r="AH16" i="14"/>
  <c r="AH14" i="14"/>
  <c r="AH22" i="14"/>
  <c r="AH17" i="14"/>
  <c r="AH11" i="14"/>
  <c r="AH15" i="14"/>
  <c r="AH13" i="14"/>
  <c r="AH18" i="14"/>
  <c r="AH23" i="14"/>
  <c r="AH12" i="14"/>
  <c r="AJ10" i="14"/>
  <c r="AI9" i="14"/>
  <c r="AJ10" i="13"/>
  <c r="AI9" i="13"/>
  <c r="AJ10" i="12"/>
  <c r="AI9" i="12"/>
  <c r="AK10" i="10"/>
  <c r="AJ9" i="10"/>
  <c r="AK10" i="8"/>
  <c r="AJ9" i="8"/>
  <c r="AJ10" i="7"/>
  <c r="AI9" i="7"/>
  <c r="AJ10" i="6"/>
  <c r="AI9" i="6"/>
  <c r="AH28" i="6"/>
  <c r="AH26" i="6"/>
  <c r="AH24" i="6"/>
  <c r="AH30" i="6"/>
  <c r="AH27" i="6"/>
  <c r="AH21" i="6"/>
  <c r="AH19" i="6"/>
  <c r="AH17" i="6"/>
  <c r="AH22" i="6"/>
  <c r="AH11" i="6"/>
  <c r="AH25" i="6"/>
  <c r="AH23" i="6"/>
  <c r="AH18" i="6"/>
  <c r="AH12" i="6"/>
  <c r="AH29" i="6"/>
  <c r="AH20" i="6"/>
  <c r="AH14" i="6"/>
  <c r="AH13" i="6"/>
  <c r="AH16" i="6"/>
  <c r="AH15" i="6"/>
  <c r="AH9" i="3"/>
  <c r="AI28" i="11" l="1"/>
  <c r="AI20" i="11"/>
  <c r="AI11" i="11"/>
  <c r="AI21" i="11"/>
  <c r="AI13" i="11"/>
  <c r="AI26" i="11"/>
  <c r="AI25" i="11"/>
  <c r="AI29" i="11"/>
  <c r="AI17" i="11"/>
  <c r="AI12" i="11"/>
  <c r="AI22" i="11"/>
  <c r="AI24" i="11"/>
  <c r="AI14" i="11"/>
  <c r="AI30" i="11"/>
  <c r="AI23" i="11"/>
  <c r="AI27" i="11"/>
  <c r="AI16" i="11"/>
  <c r="AI15" i="11"/>
  <c r="AI19" i="11"/>
  <c r="AI18" i="11"/>
  <c r="AK10" i="11"/>
  <c r="AJ9" i="11"/>
  <c r="AK10" i="9"/>
  <c r="AJ9" i="9"/>
  <c r="AK10" i="15"/>
  <c r="AJ9" i="15"/>
  <c r="AK10" i="14"/>
  <c r="AJ9" i="14"/>
  <c r="AK10" i="13"/>
  <c r="AJ9" i="13"/>
  <c r="AK10" i="12"/>
  <c r="AJ9" i="12"/>
  <c r="AL10" i="10"/>
  <c r="AK9" i="10"/>
  <c r="AJ30" i="8"/>
  <c r="AJ29" i="8"/>
  <c r="AJ27" i="8"/>
  <c r="AJ25" i="8"/>
  <c r="AJ23" i="8"/>
  <c r="AJ24" i="8"/>
  <c r="AJ28" i="8"/>
  <c r="AJ21" i="8"/>
  <c r="AJ19" i="8"/>
  <c r="AJ20" i="8"/>
  <c r="AJ18" i="8"/>
  <c r="AJ26" i="8"/>
  <c r="AJ16" i="8"/>
  <c r="AJ14" i="8"/>
  <c r="AJ12" i="8"/>
  <c r="AJ22" i="8"/>
  <c r="AJ15" i="8"/>
  <c r="AJ11" i="8"/>
  <c r="AJ13" i="8"/>
  <c r="AJ17" i="8"/>
  <c r="AL10" i="8"/>
  <c r="AK9" i="8"/>
  <c r="AK10" i="7"/>
  <c r="AJ9" i="7"/>
  <c r="AK10" i="6"/>
  <c r="AJ9" i="6"/>
  <c r="AJ10" i="3"/>
  <c r="AI9" i="3"/>
  <c r="AL10" i="11" l="1"/>
  <c r="AK9" i="11"/>
  <c r="AK9" i="9"/>
  <c r="AL10" i="9"/>
  <c r="AL10" i="15"/>
  <c r="AK9" i="15"/>
  <c r="AL10" i="14"/>
  <c r="AK9" i="14"/>
  <c r="AL10" i="13"/>
  <c r="AK9" i="13"/>
  <c r="AL10" i="12"/>
  <c r="AK9" i="12"/>
  <c r="AM10" i="10"/>
  <c r="AL9" i="10"/>
  <c r="AM10" i="8"/>
  <c r="AL9" i="8"/>
  <c r="AL10" i="7"/>
  <c r="AK9" i="7"/>
  <c r="AL10" i="6"/>
  <c r="AK9" i="6"/>
  <c r="AK10" i="3"/>
  <c r="AJ9" i="3"/>
  <c r="AM10" i="11" l="1"/>
  <c r="AL9" i="11"/>
  <c r="AM10" i="9"/>
  <c r="AL9" i="9"/>
  <c r="AM10" i="15"/>
  <c r="AL9" i="15"/>
  <c r="AM10" i="14"/>
  <c r="AL9" i="14"/>
  <c r="AK29" i="13"/>
  <c r="AK21" i="13"/>
  <c r="AK30" i="13"/>
  <c r="AK24" i="13"/>
  <c r="AK23" i="13"/>
  <c r="AK11" i="13"/>
  <c r="AK18" i="13"/>
  <c r="AK17" i="13"/>
  <c r="AK15" i="13"/>
  <c r="AK13" i="13"/>
  <c r="AK26" i="13"/>
  <c r="AK25" i="13"/>
  <c r="AK22" i="13"/>
  <c r="AK28" i="13"/>
  <c r="AK27" i="13"/>
  <c r="AK16" i="13"/>
  <c r="AK12" i="13"/>
  <c r="AK20" i="13"/>
  <c r="AK19" i="13"/>
  <c r="AK14" i="13"/>
  <c r="AM10" i="13"/>
  <c r="AL9" i="13"/>
  <c r="AM10" i="12"/>
  <c r="AL9" i="12"/>
  <c r="AN10" i="10"/>
  <c r="AM9" i="10"/>
  <c r="AL28" i="10"/>
  <c r="AL30" i="10"/>
  <c r="AL25" i="10"/>
  <c r="AL22" i="10"/>
  <c r="AL24" i="10"/>
  <c r="AL11" i="10"/>
  <c r="AL23" i="10"/>
  <c r="AL17" i="10"/>
  <c r="AL15" i="10"/>
  <c r="AL13" i="10"/>
  <c r="AL26" i="10"/>
  <c r="AL16" i="10"/>
  <c r="AL12" i="10"/>
  <c r="AL27" i="10"/>
  <c r="AL21" i="10"/>
  <c r="AL19" i="10"/>
  <c r="AL18" i="10"/>
  <c r="AL29" i="10"/>
  <c r="AL20" i="10"/>
  <c r="AL14" i="10"/>
  <c r="AN10" i="8"/>
  <c r="AM9" i="8"/>
  <c r="AM10" i="7"/>
  <c r="AL9" i="7"/>
  <c r="AM10" i="6"/>
  <c r="AL9" i="6"/>
  <c r="AL10" i="3"/>
  <c r="AK9" i="3"/>
  <c r="AK11" i="3" s="1"/>
  <c r="AH11" i="5" s="1"/>
  <c r="AN10" i="11" l="1"/>
  <c r="AM9" i="11"/>
  <c r="AN10" i="9"/>
  <c r="AM9" i="9"/>
  <c r="AX11" i="3"/>
  <c r="AY11" i="3"/>
  <c r="AN10" i="15"/>
  <c r="AM9" i="15"/>
  <c r="AN10" i="14"/>
  <c r="AM9" i="14"/>
  <c r="AN10" i="13"/>
  <c r="AM9" i="13"/>
  <c r="AN10" i="12"/>
  <c r="AM9" i="12"/>
  <c r="AN9" i="10"/>
  <c r="AO10" i="10"/>
  <c r="AO10" i="8"/>
  <c r="AN9" i="8"/>
  <c r="AN10" i="7"/>
  <c r="AM9" i="7"/>
  <c r="AL28" i="7"/>
  <c r="AL27" i="7"/>
  <c r="AL22" i="7"/>
  <c r="AL20" i="7"/>
  <c r="AL18" i="7"/>
  <c r="AL16" i="7"/>
  <c r="AL14" i="7"/>
  <c r="AL24" i="7"/>
  <c r="AL23" i="7"/>
  <c r="AL19" i="7"/>
  <c r="AL26" i="7"/>
  <c r="AL25" i="7"/>
  <c r="AL21" i="7"/>
  <c r="AL13" i="7"/>
  <c r="AL29" i="7"/>
  <c r="AL15" i="7"/>
  <c r="AL12" i="7"/>
  <c r="AL17" i="7"/>
  <c r="AL11" i="7"/>
  <c r="AL30" i="7"/>
  <c r="AN10" i="6"/>
  <c r="AM9" i="6"/>
  <c r="AK12" i="3"/>
  <c r="AH12" i="5" s="1"/>
  <c r="AK16" i="3"/>
  <c r="AH16" i="5" s="1"/>
  <c r="AK20" i="3"/>
  <c r="AH20" i="5" s="1"/>
  <c r="AK15" i="3"/>
  <c r="AH15" i="5" s="1"/>
  <c r="AK19" i="3"/>
  <c r="AH19" i="5" s="1"/>
  <c r="AK14" i="3"/>
  <c r="AH14" i="5" s="1"/>
  <c r="AK18" i="3"/>
  <c r="AH18" i="5" s="1"/>
  <c r="AK22" i="3"/>
  <c r="AH22" i="5" s="1"/>
  <c r="AK21" i="3"/>
  <c r="AH21" i="5" s="1"/>
  <c r="AK25" i="3"/>
  <c r="AH25" i="5" s="1"/>
  <c r="AK29" i="3"/>
  <c r="AH29" i="5" s="1"/>
  <c r="AK30" i="3"/>
  <c r="AH30" i="5" s="1"/>
  <c r="AK17" i="3"/>
  <c r="AH17" i="5" s="1"/>
  <c r="AK24" i="3"/>
  <c r="AH24" i="5" s="1"/>
  <c r="AK28" i="3"/>
  <c r="AH28" i="5" s="1"/>
  <c r="AK26" i="3"/>
  <c r="AH26" i="5" s="1"/>
  <c r="AK13" i="3"/>
  <c r="AH13" i="5" s="1"/>
  <c r="AK23" i="3"/>
  <c r="AH23" i="5" s="1"/>
  <c r="AK27" i="3"/>
  <c r="AH27" i="5" s="1"/>
  <c r="AM10" i="3"/>
  <c r="AL9" i="3"/>
  <c r="AO10" i="11" l="1"/>
  <c r="AN9" i="11"/>
  <c r="AO10" i="9"/>
  <c r="AN9" i="9"/>
  <c r="AX13" i="5"/>
  <c r="BC13" i="5" s="1"/>
  <c r="AZ13" i="5"/>
  <c r="AY13" i="5"/>
  <c r="BF13" i="5" s="1"/>
  <c r="BG13" i="5" s="1"/>
  <c r="AZ21" i="5"/>
  <c r="AX21" i="5"/>
  <c r="BC21" i="5" s="1"/>
  <c r="AY21" i="5"/>
  <c r="BF21" i="5" s="1"/>
  <c r="BG21" i="5" s="1"/>
  <c r="AY12" i="5"/>
  <c r="BF12" i="5" s="1"/>
  <c r="BG12" i="5" s="1"/>
  <c r="AX12" i="5"/>
  <c r="AZ12" i="5"/>
  <c r="AY27" i="5"/>
  <c r="BF27" i="5" s="1"/>
  <c r="BG27" i="5" s="1"/>
  <c r="AX27" i="5"/>
  <c r="BC27" i="5" s="1"/>
  <c r="AZ27" i="5"/>
  <c r="AZ28" i="5"/>
  <c r="AX28" i="5"/>
  <c r="BC28" i="5" s="1"/>
  <c r="AY28" i="5"/>
  <c r="BF28" i="5" s="1"/>
  <c r="BG28" i="5" s="1"/>
  <c r="AY29" i="5"/>
  <c r="BF29" i="5" s="1"/>
  <c r="BG29" i="5" s="1"/>
  <c r="AX29" i="5"/>
  <c r="AZ29" i="5"/>
  <c r="AY18" i="5"/>
  <c r="BF18" i="5" s="1"/>
  <c r="BG18" i="5" s="1"/>
  <c r="AX18" i="5"/>
  <c r="AZ18" i="5"/>
  <c r="AX20" i="5"/>
  <c r="AZ20" i="5"/>
  <c r="AY20" i="5"/>
  <c r="BF20" i="5" s="1"/>
  <c r="BG20" i="5" s="1"/>
  <c r="AZ17" i="5"/>
  <c r="AX17" i="5"/>
  <c r="AY17" i="5"/>
  <c r="BF17" i="5" s="1"/>
  <c r="BG17" i="5" s="1"/>
  <c r="AY19" i="5"/>
  <c r="BF19" i="5" s="1"/>
  <c r="BG19" i="5" s="1"/>
  <c r="AX19" i="5"/>
  <c r="AZ19" i="5"/>
  <c r="AX26" i="5"/>
  <c r="AZ26" i="5"/>
  <c r="AY26" i="5"/>
  <c r="BF26" i="5" s="1"/>
  <c r="BG26" i="5" s="1"/>
  <c r="AZ30" i="5"/>
  <c r="AX30" i="5"/>
  <c r="AY30" i="5"/>
  <c r="BF30" i="5" s="1"/>
  <c r="BG30" i="5" s="1"/>
  <c r="AY22" i="5"/>
  <c r="BF22" i="5" s="1"/>
  <c r="BG22" i="5" s="1"/>
  <c r="AZ22" i="5"/>
  <c r="AX22" i="5"/>
  <c r="AY15" i="5"/>
  <c r="BF15" i="5" s="1"/>
  <c r="BG15" i="5" s="1"/>
  <c r="AX15" i="5"/>
  <c r="AZ15" i="5"/>
  <c r="AY23" i="5"/>
  <c r="BF23" i="5" s="1"/>
  <c r="BG23" i="5" s="1"/>
  <c r="AX23" i="5"/>
  <c r="AZ23" i="5"/>
  <c r="AX24" i="5"/>
  <c r="AZ24" i="5"/>
  <c r="AY24" i="5"/>
  <c r="BF24" i="5" s="1"/>
  <c r="BG24" i="5" s="1"/>
  <c r="AX25" i="5"/>
  <c r="AZ25" i="5"/>
  <c r="AY25" i="5"/>
  <c r="BF25" i="5" s="1"/>
  <c r="BG25" i="5" s="1"/>
  <c r="AX14" i="5"/>
  <c r="AY14" i="5"/>
  <c r="BF14" i="5" s="1"/>
  <c r="BG14" i="5" s="1"/>
  <c r="AZ14" i="5"/>
  <c r="AY16" i="5"/>
  <c r="BF16" i="5" s="1"/>
  <c r="BG16" i="5" s="1"/>
  <c r="AX16" i="5"/>
  <c r="AZ16" i="5"/>
  <c r="AY17" i="3"/>
  <c r="AX17" i="3"/>
  <c r="AX26" i="3"/>
  <c r="AY26" i="3"/>
  <c r="AX30" i="3"/>
  <c r="AY30" i="3"/>
  <c r="AX22" i="3"/>
  <c r="AY22" i="3"/>
  <c r="AY27" i="3"/>
  <c r="AX27" i="3"/>
  <c r="AY28" i="3"/>
  <c r="AX28" i="3"/>
  <c r="AY29" i="3"/>
  <c r="AX29" i="3"/>
  <c r="AX18" i="3"/>
  <c r="AY18" i="3"/>
  <c r="AY20" i="3"/>
  <c r="AX20" i="3"/>
  <c r="AY19" i="3"/>
  <c r="AX19" i="3"/>
  <c r="AX23" i="3"/>
  <c r="AY23" i="3"/>
  <c r="AX24" i="3"/>
  <c r="AY24" i="3"/>
  <c r="AY25" i="3"/>
  <c r="AX25" i="3"/>
  <c r="AX14" i="3"/>
  <c r="AY14" i="3"/>
  <c r="AX16" i="3"/>
  <c r="AY16" i="3"/>
  <c r="AY13" i="3"/>
  <c r="AX13" i="3"/>
  <c r="AY21" i="3"/>
  <c r="AX21" i="3"/>
  <c r="AY12" i="3"/>
  <c r="AX12" i="3"/>
  <c r="AX15" i="3"/>
  <c r="AY15" i="3"/>
  <c r="AM28" i="15"/>
  <c r="AM26" i="15"/>
  <c r="AM24" i="15"/>
  <c r="AM30" i="15"/>
  <c r="AM29" i="15"/>
  <c r="AM27" i="15"/>
  <c r="AM25" i="15"/>
  <c r="AM23" i="15"/>
  <c r="AM18" i="15"/>
  <c r="AM17" i="15"/>
  <c r="AM16" i="15"/>
  <c r="AM14" i="15"/>
  <c r="AM12" i="15"/>
  <c r="AM20" i="15"/>
  <c r="AM22" i="15"/>
  <c r="AM13" i="15"/>
  <c r="AM19" i="15"/>
  <c r="AM15" i="15"/>
  <c r="AM21" i="15"/>
  <c r="AO10" i="15"/>
  <c r="AN9" i="15"/>
  <c r="AO10" i="14"/>
  <c r="AN9" i="14"/>
  <c r="AO10" i="13"/>
  <c r="AN9" i="13"/>
  <c r="AM28" i="12"/>
  <c r="AM26" i="12"/>
  <c r="AM30" i="12"/>
  <c r="AM29" i="12"/>
  <c r="AM27" i="12"/>
  <c r="AM25" i="12"/>
  <c r="AM23" i="12"/>
  <c r="AM24" i="12"/>
  <c r="AM21" i="12"/>
  <c r="AM19" i="12"/>
  <c r="AM17" i="12"/>
  <c r="AM22" i="12"/>
  <c r="AM18" i="12"/>
  <c r="AM20" i="12"/>
  <c r="AM16" i="12"/>
  <c r="AM14" i="12"/>
  <c r="AM12" i="12"/>
  <c r="AM15" i="12"/>
  <c r="AM13" i="12"/>
  <c r="AO10" i="12"/>
  <c r="AN9" i="12"/>
  <c r="AP10" i="10"/>
  <c r="AP9" i="10" s="1"/>
  <c r="AO9" i="10"/>
  <c r="AP10" i="8"/>
  <c r="AP9" i="8" s="1"/>
  <c r="AO9" i="8"/>
  <c r="AO10" i="7"/>
  <c r="AN9" i="7"/>
  <c r="AO10" i="6"/>
  <c r="AN9" i="6"/>
  <c r="AN10" i="3"/>
  <c r="AM9" i="3"/>
  <c r="AO9" i="11" l="1"/>
  <c r="AP10" i="11"/>
  <c r="AP9" i="11" s="1"/>
  <c r="K20" i="11"/>
  <c r="BA20" i="11" s="1"/>
  <c r="K23" i="11"/>
  <c r="BA23" i="11" s="1"/>
  <c r="K17" i="11"/>
  <c r="BA17" i="11" s="1"/>
  <c r="K27" i="11"/>
  <c r="BA27" i="11" s="1"/>
  <c r="K16" i="11"/>
  <c r="BA16" i="11" s="1"/>
  <c r="K25" i="11"/>
  <c r="BA25" i="11" s="1"/>
  <c r="K26" i="11"/>
  <c r="BA26" i="11" s="1"/>
  <c r="K22" i="11"/>
  <c r="BA22" i="11" s="1"/>
  <c r="K29" i="11"/>
  <c r="BA29" i="11" s="1"/>
  <c r="K13" i="11"/>
  <c r="BA13" i="11" s="1"/>
  <c r="K11" i="11"/>
  <c r="BA11" i="11" s="1"/>
  <c r="K28" i="11"/>
  <c r="BA28" i="11" s="1"/>
  <c r="K12" i="11"/>
  <c r="BA12" i="11" s="1"/>
  <c r="K15" i="11"/>
  <c r="BA15" i="11" s="1"/>
  <c r="K21" i="11"/>
  <c r="BA21" i="11" s="1"/>
  <c r="K19" i="11"/>
  <c r="BA19" i="11" s="1"/>
  <c r="K14" i="11"/>
  <c r="BA14" i="11" s="1"/>
  <c r="K24" i="11"/>
  <c r="BA24" i="11" s="1"/>
  <c r="K18" i="11"/>
  <c r="BA18" i="11" s="1"/>
  <c r="AP10" i="9"/>
  <c r="AP9" i="9" s="1"/>
  <c r="AO9" i="9"/>
  <c r="AN27" i="9"/>
  <c r="AN24" i="9"/>
  <c r="AN20" i="9"/>
  <c r="AN18" i="9"/>
  <c r="AN14" i="9"/>
  <c r="AN25" i="9"/>
  <c r="AN21" i="9"/>
  <c r="AN16" i="9"/>
  <c r="AN17" i="9"/>
  <c r="AN13" i="9"/>
  <c r="AN29" i="9"/>
  <c r="AN22" i="9"/>
  <c r="AN11" i="9"/>
  <c r="AN30" i="9"/>
  <c r="AN23" i="9"/>
  <c r="AN19" i="9"/>
  <c r="AN15" i="9"/>
  <c r="AN12" i="9"/>
  <c r="AN28" i="9"/>
  <c r="AN26" i="9"/>
  <c r="BC22" i="5"/>
  <c r="BC30" i="5"/>
  <c r="BC26" i="5"/>
  <c r="BC20" i="5"/>
  <c r="BC15" i="5"/>
  <c r="BC19" i="5"/>
  <c r="BC29" i="5"/>
  <c r="BC16" i="5"/>
  <c r="BC14" i="5"/>
  <c r="BC23" i="5"/>
  <c r="BC18" i="5"/>
  <c r="BC12" i="5"/>
  <c r="BC24" i="5"/>
  <c r="BC17" i="5"/>
  <c r="BC25" i="5"/>
  <c r="AP10" i="15"/>
  <c r="AP9" i="15" s="1"/>
  <c r="AO9" i="15"/>
  <c r="AP10" i="14"/>
  <c r="AP9" i="14" s="1"/>
  <c r="AO9" i="14"/>
  <c r="AP10" i="13"/>
  <c r="AP9" i="13" s="1"/>
  <c r="AO9" i="13"/>
  <c r="AP10" i="12"/>
  <c r="AP9" i="12" s="1"/>
  <c r="AO9" i="12"/>
  <c r="K20" i="10"/>
  <c r="BA20" i="10" s="1"/>
  <c r="K16" i="10"/>
  <c r="BA16" i="10" s="1"/>
  <c r="K22" i="10"/>
  <c r="BA22" i="10" s="1"/>
  <c r="K23" i="10"/>
  <c r="BA23" i="10" s="1"/>
  <c r="K12" i="10"/>
  <c r="BA12" i="10" s="1"/>
  <c r="K11" i="10"/>
  <c r="BA11" i="10" s="1"/>
  <c r="K17" i="10"/>
  <c r="BA17" i="10" s="1"/>
  <c r="K26" i="10"/>
  <c r="BA26" i="10" s="1"/>
  <c r="K24" i="10"/>
  <c r="BA24" i="10" s="1"/>
  <c r="K19" i="10"/>
  <c r="BA19" i="10" s="1"/>
  <c r="K21" i="10"/>
  <c r="BA21" i="10" s="1"/>
  <c r="K13" i="10"/>
  <c r="BA13" i="10" s="1"/>
  <c r="K28" i="10"/>
  <c r="BA28" i="10" s="1"/>
  <c r="K18" i="10"/>
  <c r="BA18" i="10" s="1"/>
  <c r="K29" i="10"/>
  <c r="BA29" i="10" s="1"/>
  <c r="K25" i="10"/>
  <c r="BA25" i="10" s="1"/>
  <c r="K15" i="10"/>
  <c r="BA15" i="10" s="1"/>
  <c r="K14" i="10"/>
  <c r="BA14" i="10" s="1"/>
  <c r="K27" i="10"/>
  <c r="BA27" i="10" s="1"/>
  <c r="K27" i="8"/>
  <c r="BA27" i="8" s="1"/>
  <c r="K28" i="8"/>
  <c r="BA28" i="8" s="1"/>
  <c r="K18" i="8"/>
  <c r="BA18" i="8" s="1"/>
  <c r="K26" i="8"/>
  <c r="BA26" i="8" s="1"/>
  <c r="K13" i="8"/>
  <c r="BA13" i="8" s="1"/>
  <c r="K29" i="8"/>
  <c r="BA29" i="8" s="1"/>
  <c r="K14" i="8"/>
  <c r="BA14" i="8" s="1"/>
  <c r="K23" i="8"/>
  <c r="BA23" i="8" s="1"/>
  <c r="K20" i="8"/>
  <c r="BA20" i="8" s="1"/>
  <c r="K25" i="8"/>
  <c r="BA25" i="8" s="1"/>
  <c r="K16" i="8"/>
  <c r="BA16" i="8" s="1"/>
  <c r="K11" i="8"/>
  <c r="BA11" i="8" s="1"/>
  <c r="K17" i="8"/>
  <c r="BA17" i="8" s="1"/>
  <c r="K24" i="8"/>
  <c r="BA24" i="8" s="1"/>
  <c r="K19" i="8"/>
  <c r="BA19" i="8" s="1"/>
  <c r="K15" i="8"/>
  <c r="BA15" i="8" s="1"/>
  <c r="K22" i="8"/>
  <c r="BA22" i="8" s="1"/>
  <c r="K12" i="8"/>
  <c r="BA12" i="8" s="1"/>
  <c r="K21" i="8"/>
  <c r="BA21" i="8" s="1"/>
  <c r="AP10" i="7"/>
  <c r="AP9" i="7" s="1"/>
  <c r="AO9" i="7"/>
  <c r="AP10" i="6"/>
  <c r="AP9" i="6" s="1"/>
  <c r="AO9" i="6"/>
  <c r="AO10" i="3"/>
  <c r="AN9" i="3"/>
  <c r="BF19" i="11" l="1"/>
  <c r="BG19" i="11" s="1"/>
  <c r="AP24" i="11"/>
  <c r="AP21" i="11"/>
  <c r="AP12" i="11"/>
  <c r="AP13" i="11"/>
  <c r="AP15" i="11"/>
  <c r="AP26" i="11"/>
  <c r="AP27" i="11"/>
  <c r="AZ27" i="11" s="1"/>
  <c r="AP18" i="11"/>
  <c r="AP20" i="11"/>
  <c r="AP30" i="11"/>
  <c r="AP17" i="11"/>
  <c r="AP14" i="11"/>
  <c r="AP25" i="11"/>
  <c r="AP28" i="11"/>
  <c r="AP23" i="11"/>
  <c r="AZ23" i="11" s="1"/>
  <c r="AP16" i="11"/>
  <c r="AP19" i="11"/>
  <c r="AP29" i="11"/>
  <c r="AP22" i="11"/>
  <c r="AP11" i="11"/>
  <c r="BF12" i="11"/>
  <c r="BG12" i="11" s="1"/>
  <c r="BF29" i="11"/>
  <c r="BG29" i="11" s="1"/>
  <c r="AZ25" i="11"/>
  <c r="BC12" i="11"/>
  <c r="BF16" i="11"/>
  <c r="BG16" i="11" s="1"/>
  <c r="AZ21" i="11"/>
  <c r="BF18" i="11"/>
  <c r="BG18" i="11" s="1"/>
  <c r="BF11" i="11"/>
  <c r="BG11" i="11" s="1"/>
  <c r="BF13" i="11"/>
  <c r="BG13" i="11" s="1"/>
  <c r="BF15" i="11"/>
  <c r="BG15" i="11" s="1"/>
  <c r="BF28" i="11"/>
  <c r="BG28" i="11" s="1"/>
  <c r="BC29" i="11"/>
  <c r="AZ19" i="11"/>
  <c r="AZ17" i="11"/>
  <c r="AZ26" i="11"/>
  <c r="AZ30" i="11"/>
  <c r="AZ16" i="11"/>
  <c r="BF25" i="9"/>
  <c r="BG25" i="9" s="1"/>
  <c r="K20" i="9"/>
  <c r="BA20" i="9" s="1"/>
  <c r="K21" i="9"/>
  <c r="BA21" i="9" s="1"/>
  <c r="K11" i="9"/>
  <c r="BA11" i="9" s="1"/>
  <c r="K24" i="9"/>
  <c r="BA24" i="9" s="1"/>
  <c r="K27" i="9"/>
  <c r="BA27" i="9" s="1"/>
  <c r="K12" i="9"/>
  <c r="BA12" i="9" s="1"/>
  <c r="K28" i="9"/>
  <c r="BA28" i="9" s="1"/>
  <c r="K18" i="9"/>
  <c r="BA18" i="9" s="1"/>
  <c r="K17" i="9"/>
  <c r="BA17" i="9" s="1"/>
  <c r="K13" i="9"/>
  <c r="BA13" i="9" s="1"/>
  <c r="K14" i="9"/>
  <c r="BA14" i="9" s="1"/>
  <c r="K23" i="9"/>
  <c r="BA23" i="9" s="1"/>
  <c r="K22" i="9"/>
  <c r="BA22" i="9" s="1"/>
  <c r="BF30" i="9"/>
  <c r="BG30" i="9" s="1"/>
  <c r="K19" i="9"/>
  <c r="BA19" i="9" s="1"/>
  <c r="K29" i="9"/>
  <c r="BA29" i="9" s="1"/>
  <c r="K25" i="9"/>
  <c r="BA25" i="9" s="1"/>
  <c r="K15" i="9"/>
  <c r="BA15" i="9" s="1"/>
  <c r="K26" i="9"/>
  <c r="BA26" i="9" s="1"/>
  <c r="K16" i="9"/>
  <c r="BA16" i="9" s="1"/>
  <c r="AP24" i="9"/>
  <c r="AP20" i="9"/>
  <c r="AP13" i="9"/>
  <c r="AP19" i="9"/>
  <c r="AP16" i="9"/>
  <c r="AP29" i="9"/>
  <c r="AP27" i="9"/>
  <c r="AP25" i="9"/>
  <c r="AP12" i="9"/>
  <c r="AP15" i="9"/>
  <c r="AP17" i="9"/>
  <c r="AP22" i="9"/>
  <c r="AP21" i="9"/>
  <c r="AP28" i="9"/>
  <c r="AP23" i="9"/>
  <c r="AP18" i="9"/>
  <c r="AP30" i="9"/>
  <c r="AP14" i="9"/>
  <c r="AP26" i="9"/>
  <c r="AP11" i="9"/>
  <c r="K26" i="15"/>
  <c r="BA26" i="15" s="1"/>
  <c r="K17" i="15"/>
  <c r="BA17" i="15" s="1"/>
  <c r="K22" i="15"/>
  <c r="BA22" i="15" s="1"/>
  <c r="K14" i="15"/>
  <c r="BA14" i="15" s="1"/>
  <c r="K21" i="15"/>
  <c r="BA21" i="15" s="1"/>
  <c r="K11" i="15"/>
  <c r="BA11" i="15" s="1"/>
  <c r="K24" i="15"/>
  <c r="BA24" i="15" s="1"/>
  <c r="K23" i="15"/>
  <c r="BA23" i="15" s="1"/>
  <c r="K13" i="15"/>
  <c r="BA13" i="15" s="1"/>
  <c r="K20" i="15"/>
  <c r="BA20" i="15" s="1"/>
  <c r="K28" i="15"/>
  <c r="BA28" i="15" s="1"/>
  <c r="K16" i="15"/>
  <c r="BA16" i="15" s="1"/>
  <c r="K19" i="15"/>
  <c r="BA19" i="15" s="1"/>
  <c r="K29" i="15"/>
  <c r="BA29" i="15" s="1"/>
  <c r="K18" i="15"/>
  <c r="BA18" i="15" s="1"/>
  <c r="K25" i="15"/>
  <c r="BA25" i="15" s="1"/>
  <c r="K27" i="15"/>
  <c r="BA27" i="15" s="1"/>
  <c r="K12" i="15"/>
  <c r="BA12" i="15" s="1"/>
  <c r="K15" i="15"/>
  <c r="BA15" i="15" s="1"/>
  <c r="AO29" i="14"/>
  <c r="AO27" i="14"/>
  <c r="AO25" i="14"/>
  <c r="AO28" i="14"/>
  <c r="AO26" i="14"/>
  <c r="AO24" i="14"/>
  <c r="AO21" i="14"/>
  <c r="AO19" i="14"/>
  <c r="AO22" i="14"/>
  <c r="AO18" i="14"/>
  <c r="AO17" i="14"/>
  <c r="AO15" i="14"/>
  <c r="AO12" i="14"/>
  <c r="AO13" i="14"/>
  <c r="AO14" i="14"/>
  <c r="AO30" i="14"/>
  <c r="AO16" i="14"/>
  <c r="AO23" i="14"/>
  <c r="AO11" i="14"/>
  <c r="AO20" i="14"/>
  <c r="AP28" i="14"/>
  <c r="AP26" i="14"/>
  <c r="AP30" i="14"/>
  <c r="AP21" i="14"/>
  <c r="AP19" i="14"/>
  <c r="AP29" i="14"/>
  <c r="AP23" i="14"/>
  <c r="AP25" i="14"/>
  <c r="AP27" i="14"/>
  <c r="AP20" i="14"/>
  <c r="AP16" i="14"/>
  <c r="AP14" i="14"/>
  <c r="AP18" i="14"/>
  <c r="AP17" i="14"/>
  <c r="AP24" i="14"/>
  <c r="AP22" i="14"/>
  <c r="AP15" i="14"/>
  <c r="AP13" i="14"/>
  <c r="AP11" i="14"/>
  <c r="AP12" i="14"/>
  <c r="K18" i="14"/>
  <c r="BA18" i="14" s="1"/>
  <c r="K14" i="14"/>
  <c r="BA14" i="14" s="1"/>
  <c r="K26" i="14"/>
  <c r="BA26" i="14" s="1"/>
  <c r="K17" i="14"/>
  <c r="BA17" i="14" s="1"/>
  <c r="K23" i="14"/>
  <c r="BA23" i="14" s="1"/>
  <c r="K21" i="14"/>
  <c r="BA21" i="14" s="1"/>
  <c r="K19" i="14"/>
  <c r="BA19" i="14" s="1"/>
  <c r="K27" i="14"/>
  <c r="BA27" i="14" s="1"/>
  <c r="K13" i="14"/>
  <c r="BA13" i="14" s="1"/>
  <c r="K29" i="14"/>
  <c r="BA29" i="14" s="1"/>
  <c r="K20" i="14"/>
  <c r="BA20" i="14" s="1"/>
  <c r="K11" i="14"/>
  <c r="BA11" i="14" s="1"/>
  <c r="K15" i="14"/>
  <c r="BA15" i="14" s="1"/>
  <c r="K12" i="14"/>
  <c r="BA12" i="14" s="1"/>
  <c r="K16" i="14"/>
  <c r="BA16" i="14" s="1"/>
  <c r="K25" i="14"/>
  <c r="BA25" i="14" s="1"/>
  <c r="K24" i="14"/>
  <c r="BA24" i="14" s="1"/>
  <c r="K22" i="14"/>
  <c r="BA22" i="14" s="1"/>
  <c r="K28" i="14"/>
  <c r="BA28" i="14" s="1"/>
  <c r="K16" i="13"/>
  <c r="BA16" i="13" s="1"/>
  <c r="K23" i="13"/>
  <c r="BA23" i="13" s="1"/>
  <c r="K17" i="13"/>
  <c r="BA17" i="13" s="1"/>
  <c r="K20" i="13"/>
  <c r="BA20" i="13" s="1"/>
  <c r="K25" i="13"/>
  <c r="BA25" i="13" s="1"/>
  <c r="K26" i="13"/>
  <c r="BA26" i="13" s="1"/>
  <c r="K27" i="13"/>
  <c r="BA27" i="13" s="1"/>
  <c r="K22" i="13"/>
  <c r="BA22" i="13" s="1"/>
  <c r="K15" i="13"/>
  <c r="BA15" i="13" s="1"/>
  <c r="K18" i="13"/>
  <c r="BA18" i="13" s="1"/>
  <c r="K13" i="13"/>
  <c r="BA13" i="13" s="1"/>
  <c r="K11" i="13"/>
  <c r="BA11" i="13" s="1"/>
  <c r="K12" i="13"/>
  <c r="BA12" i="13" s="1"/>
  <c r="K29" i="13"/>
  <c r="BA29" i="13" s="1"/>
  <c r="K28" i="13"/>
  <c r="BA28" i="13" s="1"/>
  <c r="K19" i="13"/>
  <c r="BA19" i="13" s="1"/>
  <c r="K21" i="13"/>
  <c r="BA21" i="13" s="1"/>
  <c r="K14" i="13"/>
  <c r="BA14" i="13" s="1"/>
  <c r="K24" i="13"/>
  <c r="BA24" i="13" s="1"/>
  <c r="AP28" i="12"/>
  <c r="AP26" i="12"/>
  <c r="AP24" i="12"/>
  <c r="AP30" i="12"/>
  <c r="AP23" i="12"/>
  <c r="AP22" i="12"/>
  <c r="AP20" i="12"/>
  <c r="AP18" i="12"/>
  <c r="AP29" i="12"/>
  <c r="AP25" i="12"/>
  <c r="AP15" i="12"/>
  <c r="AP13" i="12"/>
  <c r="AP11" i="12"/>
  <c r="AP16" i="12"/>
  <c r="AP27" i="12"/>
  <c r="AP19" i="12"/>
  <c r="AP14" i="12"/>
  <c r="AP21" i="12"/>
  <c r="AP17" i="12"/>
  <c r="AP12" i="12"/>
  <c r="K20" i="12"/>
  <c r="BA20" i="12" s="1"/>
  <c r="K27" i="12"/>
  <c r="BA27" i="12" s="1"/>
  <c r="K15" i="12"/>
  <c r="BA15" i="12" s="1"/>
  <c r="K26" i="12"/>
  <c r="BA26" i="12" s="1"/>
  <c r="K11" i="12"/>
  <c r="BA11" i="12" s="1"/>
  <c r="K22" i="12"/>
  <c r="BA22" i="12" s="1"/>
  <c r="K29" i="12"/>
  <c r="BA29" i="12" s="1"/>
  <c r="K19" i="12"/>
  <c r="BA19" i="12" s="1"/>
  <c r="K17" i="12"/>
  <c r="BA17" i="12" s="1"/>
  <c r="K16" i="12"/>
  <c r="BA16" i="12" s="1"/>
  <c r="K14" i="12"/>
  <c r="BA14" i="12" s="1"/>
  <c r="K13" i="12"/>
  <c r="BA13" i="12" s="1"/>
  <c r="K12" i="12"/>
  <c r="BA12" i="12" s="1"/>
  <c r="K23" i="12"/>
  <c r="BA23" i="12" s="1"/>
  <c r="K18" i="12"/>
  <c r="BA18" i="12" s="1"/>
  <c r="K21" i="12"/>
  <c r="BA21" i="12" s="1"/>
  <c r="K25" i="12"/>
  <c r="BA25" i="12" s="1"/>
  <c r="K24" i="12"/>
  <c r="BA24" i="12" s="1"/>
  <c r="K28" i="12"/>
  <c r="BA28" i="12" s="1"/>
  <c r="BF25" i="10"/>
  <c r="BG25" i="10" s="1"/>
  <c r="AZ25" i="10"/>
  <c r="BC25" i="10"/>
  <c r="AZ19" i="10"/>
  <c r="BF19" i="10"/>
  <c r="BG19" i="10" s="1"/>
  <c r="AZ15" i="10"/>
  <c r="BF15" i="10"/>
  <c r="BG15" i="10" s="1"/>
  <c r="AZ26" i="10"/>
  <c r="BF26" i="10"/>
  <c r="BG26" i="10" s="1"/>
  <c r="BF27" i="10"/>
  <c r="BG27" i="10" s="1"/>
  <c r="AZ27" i="10"/>
  <c r="AZ12" i="10"/>
  <c r="BF12" i="10"/>
  <c r="BG12" i="10" s="1"/>
  <c r="BF24" i="10"/>
  <c r="BG24" i="10" s="1"/>
  <c r="AZ24" i="10"/>
  <c r="AZ17" i="10"/>
  <c r="BF17" i="10"/>
  <c r="BG17" i="10" s="1"/>
  <c r="BF29" i="10"/>
  <c r="BG29" i="10" s="1"/>
  <c r="AZ29" i="10"/>
  <c r="BC29" i="10"/>
  <c r="BC30" i="10"/>
  <c r="AZ30" i="10"/>
  <c r="BF30" i="10"/>
  <c r="BG30" i="10" s="1"/>
  <c r="AZ16" i="10"/>
  <c r="BF16" i="10"/>
  <c r="BG16" i="10" s="1"/>
  <c r="BF18" i="10"/>
  <c r="BG18" i="10" s="1"/>
  <c r="AZ18" i="10"/>
  <c r="AZ13" i="10"/>
  <c r="BF13" i="10"/>
  <c r="BG13" i="10" s="1"/>
  <c r="BC13" i="10"/>
  <c r="BF21" i="10"/>
  <c r="BG21" i="10" s="1"/>
  <c r="AZ21" i="10"/>
  <c r="AZ23" i="10"/>
  <c r="BF23" i="10"/>
  <c r="BG23" i="10" s="1"/>
  <c r="AZ14" i="10"/>
  <c r="BF14" i="10"/>
  <c r="BG14" i="10" s="1"/>
  <c r="AZ11" i="10"/>
  <c r="BF11" i="10"/>
  <c r="BG11" i="10" s="1"/>
  <c r="BC11" i="10"/>
  <c r="BF20" i="10"/>
  <c r="BG20" i="10" s="1"/>
  <c r="AZ20" i="10"/>
  <c r="BF22" i="10"/>
  <c r="BG22" i="10" s="1"/>
  <c r="AZ22" i="10"/>
  <c r="AZ28" i="10"/>
  <c r="BF28" i="10"/>
  <c r="BG28" i="10" s="1"/>
  <c r="AZ12" i="8"/>
  <c r="BF12" i="8"/>
  <c r="BG12" i="8" s="1"/>
  <c r="AZ20" i="8"/>
  <c r="BF20" i="8"/>
  <c r="BG20" i="8" s="1"/>
  <c r="BC20" i="8"/>
  <c r="AZ23" i="8"/>
  <c r="BF23" i="8"/>
  <c r="BG23" i="8" s="1"/>
  <c r="AZ13" i="8"/>
  <c r="BF13" i="8"/>
  <c r="BG13" i="8" s="1"/>
  <c r="AZ19" i="8"/>
  <c r="BF19" i="8"/>
  <c r="BG19" i="8" s="1"/>
  <c r="AZ22" i="8"/>
  <c r="BF22" i="8"/>
  <c r="BG22" i="8" s="1"/>
  <c r="BC22" i="8"/>
  <c r="BF24" i="8"/>
  <c r="BG24" i="8" s="1"/>
  <c r="AZ24" i="8"/>
  <c r="AZ27" i="8"/>
  <c r="BF27" i="8"/>
  <c r="BG27" i="8" s="1"/>
  <c r="BF14" i="8"/>
  <c r="BG14" i="8" s="1"/>
  <c r="AZ14" i="8"/>
  <c r="BF15" i="8"/>
  <c r="BG15" i="8" s="1"/>
  <c r="AZ15" i="8"/>
  <c r="BF21" i="8"/>
  <c r="BG21" i="8" s="1"/>
  <c r="AZ21" i="8"/>
  <c r="BF29" i="8"/>
  <c r="BG29" i="8" s="1"/>
  <c r="AZ29" i="8"/>
  <c r="BF26" i="8"/>
  <c r="BG26" i="8" s="1"/>
  <c r="BC26" i="8"/>
  <c r="AZ26" i="8"/>
  <c r="AZ11" i="8"/>
  <c r="BF11" i="8"/>
  <c r="BG11" i="8" s="1"/>
  <c r="BF30" i="8"/>
  <c r="BG30" i="8" s="1"/>
  <c r="AZ30" i="8"/>
  <c r="BF16" i="8"/>
  <c r="BG16" i="8" s="1"/>
  <c r="AZ16" i="8"/>
  <c r="AZ17" i="8"/>
  <c r="BF17" i="8"/>
  <c r="BG17" i="8" s="1"/>
  <c r="AZ18" i="8"/>
  <c r="BF18" i="8"/>
  <c r="BG18" i="8" s="1"/>
  <c r="AZ25" i="8"/>
  <c r="BF25" i="8"/>
  <c r="BG25" i="8" s="1"/>
  <c r="AZ28" i="8"/>
  <c r="BF28" i="8"/>
  <c r="BG28" i="8" s="1"/>
  <c r="AP26" i="7"/>
  <c r="AP25" i="7"/>
  <c r="AP22" i="7"/>
  <c r="AP20" i="7"/>
  <c r="AP18" i="7"/>
  <c r="AP16" i="7"/>
  <c r="AP14" i="7"/>
  <c r="AP29" i="7"/>
  <c r="AP17" i="7"/>
  <c r="AP11" i="7"/>
  <c r="AP30" i="7"/>
  <c r="AP19" i="7"/>
  <c r="AP24" i="7"/>
  <c r="AP23" i="7"/>
  <c r="AP21" i="7"/>
  <c r="AP28" i="7"/>
  <c r="AP13" i="7"/>
  <c r="AP12" i="7"/>
  <c r="AP27" i="7"/>
  <c r="AP15" i="7"/>
  <c r="K17" i="7"/>
  <c r="BA17" i="7" s="1"/>
  <c r="K19" i="7"/>
  <c r="BA19" i="7" s="1"/>
  <c r="K12" i="7"/>
  <c r="BA12" i="7" s="1"/>
  <c r="K22" i="7"/>
  <c r="BA22" i="7" s="1"/>
  <c r="K28" i="7"/>
  <c r="BA28" i="7" s="1"/>
  <c r="K24" i="7"/>
  <c r="BA24" i="7" s="1"/>
  <c r="K14" i="7"/>
  <c r="BA14" i="7" s="1"/>
  <c r="K29" i="7"/>
  <c r="BA29" i="7" s="1"/>
  <c r="K18" i="7"/>
  <c r="BA18" i="7" s="1"/>
  <c r="K25" i="7"/>
  <c r="BA25" i="7" s="1"/>
  <c r="K15" i="7"/>
  <c r="BA15" i="7" s="1"/>
  <c r="K16" i="7"/>
  <c r="BA16" i="7" s="1"/>
  <c r="K27" i="7"/>
  <c r="BA27" i="7" s="1"/>
  <c r="K21" i="7"/>
  <c r="BA21" i="7" s="1"/>
  <c r="K20" i="7"/>
  <c r="BA20" i="7" s="1"/>
  <c r="K11" i="7"/>
  <c r="BA11" i="7" s="1"/>
  <c r="K23" i="7"/>
  <c r="BA23" i="7" s="1"/>
  <c r="K13" i="7"/>
  <c r="BA13" i="7" s="1"/>
  <c r="K26" i="7"/>
  <c r="BA26" i="7" s="1"/>
  <c r="AO29" i="6"/>
  <c r="AO27" i="6"/>
  <c r="AO25" i="6"/>
  <c r="AO23" i="6"/>
  <c r="AO28" i="6"/>
  <c r="AO26" i="6"/>
  <c r="AO24" i="6"/>
  <c r="AO17" i="6"/>
  <c r="AO15" i="6"/>
  <c r="AO13" i="6"/>
  <c r="AO11" i="6"/>
  <c r="AO22" i="6"/>
  <c r="AO12" i="6"/>
  <c r="AO30" i="6"/>
  <c r="AO19" i="6"/>
  <c r="AO18" i="6"/>
  <c r="AO14" i="6"/>
  <c r="AO20" i="6"/>
  <c r="AO16" i="6"/>
  <c r="AO21" i="6"/>
  <c r="K14" i="6"/>
  <c r="BA14" i="6" s="1"/>
  <c r="K20" i="6"/>
  <c r="BA20" i="6" s="1"/>
  <c r="K18" i="6"/>
  <c r="BA18" i="6" s="1"/>
  <c r="K27" i="6"/>
  <c r="BA27" i="6" s="1"/>
  <c r="K16" i="6"/>
  <c r="BA16" i="6" s="1"/>
  <c r="K11" i="6"/>
  <c r="BA11" i="6" s="1"/>
  <c r="K23" i="6"/>
  <c r="BA23" i="6" s="1"/>
  <c r="K12" i="6"/>
  <c r="BA12" i="6" s="1"/>
  <c r="K29" i="6"/>
  <c r="BA29" i="6" s="1"/>
  <c r="K15" i="6"/>
  <c r="BA15" i="6" s="1"/>
  <c r="K28" i="6"/>
  <c r="BA28" i="6" s="1"/>
  <c r="K22" i="6"/>
  <c r="BA22" i="6" s="1"/>
  <c r="K13" i="6"/>
  <c r="BA13" i="6" s="1"/>
  <c r="K24" i="6"/>
  <c r="BA24" i="6" s="1"/>
  <c r="K19" i="6"/>
  <c r="BA19" i="6" s="1"/>
  <c r="K21" i="6"/>
  <c r="BA21" i="6" s="1"/>
  <c r="K26" i="6"/>
  <c r="BA26" i="6" s="1"/>
  <c r="K17" i="6"/>
  <c r="BA17" i="6" s="1"/>
  <c r="K25" i="6"/>
  <c r="BA25" i="6" s="1"/>
  <c r="AP10" i="3"/>
  <c r="AP9" i="3" s="1"/>
  <c r="AO9" i="3"/>
  <c r="BC24" i="11" l="1"/>
  <c r="BC14" i="11"/>
  <c r="BF14" i="11"/>
  <c r="BG14" i="11" s="1"/>
  <c r="BC26" i="11"/>
  <c r="BC18" i="11"/>
  <c r="BC11" i="11"/>
  <c r="AZ29" i="11"/>
  <c r="AZ12" i="11"/>
  <c r="BF25" i="11"/>
  <c r="BG25" i="11" s="1"/>
  <c r="AZ28" i="11"/>
  <c r="BC13" i="11"/>
  <c r="BC19" i="11"/>
  <c r="BF30" i="11"/>
  <c r="BG30" i="11" s="1"/>
  <c r="AZ22" i="11"/>
  <c r="BC15" i="11"/>
  <c r="BF20" i="11"/>
  <c r="BG20" i="11" s="1"/>
  <c r="AZ11" i="11"/>
  <c r="AZ18" i="11"/>
  <c r="AZ24" i="11"/>
  <c r="BC28" i="11"/>
  <c r="BC30" i="11"/>
  <c r="BC16" i="11"/>
  <c r="BF17" i="11"/>
  <c r="BG17" i="11" s="1"/>
  <c r="BF24" i="11"/>
  <c r="BG24" i="11" s="1"/>
  <c r="BF26" i="11"/>
  <c r="BG26" i="11" s="1"/>
  <c r="BF23" i="11"/>
  <c r="BG23" i="11" s="1"/>
  <c r="AZ13" i="11"/>
  <c r="BF27" i="11"/>
  <c r="BG27" i="11" s="1"/>
  <c r="BF22" i="11"/>
  <c r="BG22" i="11" s="1"/>
  <c r="AZ15" i="11"/>
  <c r="AZ20" i="11"/>
  <c r="BF21" i="11"/>
  <c r="BG21" i="11" s="1"/>
  <c r="BC25" i="11"/>
  <c r="BC21" i="11"/>
  <c r="AZ14" i="11"/>
  <c r="BC18" i="10"/>
  <c r="BC19" i="10"/>
  <c r="BC28" i="10"/>
  <c r="BC20" i="10"/>
  <c r="BC14" i="10"/>
  <c r="BC16" i="10"/>
  <c r="BC12" i="10"/>
  <c r="AZ17" i="9"/>
  <c r="BF17" i="9"/>
  <c r="BG17" i="9" s="1"/>
  <c r="AZ13" i="9"/>
  <c r="AZ29" i="9"/>
  <c r="BF29" i="9"/>
  <c r="BG29" i="9" s="1"/>
  <c r="BC29" i="9"/>
  <c r="AZ26" i="9"/>
  <c r="BF26" i="9"/>
  <c r="BG26" i="9" s="1"/>
  <c r="BF22" i="9"/>
  <c r="BG22" i="9" s="1"/>
  <c r="AZ22" i="9"/>
  <c r="BC19" i="9"/>
  <c r="AZ19" i="9"/>
  <c r="BF19" i="9"/>
  <c r="BG19" i="9" s="1"/>
  <c r="AZ11" i="9"/>
  <c r="BF11" i="9"/>
  <c r="BG11" i="9" s="1"/>
  <c r="BF13" i="9"/>
  <c r="BG13" i="9" s="1"/>
  <c r="BC25" i="9"/>
  <c r="BC13" i="9"/>
  <c r="BF27" i="9"/>
  <c r="BG27" i="9" s="1"/>
  <c r="AZ27" i="9"/>
  <c r="BF28" i="9"/>
  <c r="BG28" i="9" s="1"/>
  <c r="BC28" i="9"/>
  <c r="AZ28" i="9"/>
  <c r="BF21" i="9"/>
  <c r="BG21" i="9" s="1"/>
  <c r="AZ21" i="9"/>
  <c r="BC21" i="9"/>
  <c r="AZ14" i="9"/>
  <c r="BF14" i="9"/>
  <c r="BG14" i="9" s="1"/>
  <c r="BC18" i="9"/>
  <c r="AZ18" i="9"/>
  <c r="BF18" i="9"/>
  <c r="BG18" i="9" s="1"/>
  <c r="AZ24" i="9"/>
  <c r="AZ25" i="9"/>
  <c r="AZ30" i="9"/>
  <c r="BF15" i="9"/>
  <c r="BG15" i="9" s="1"/>
  <c r="AZ15" i="9"/>
  <c r="AZ12" i="9"/>
  <c r="BF20" i="9"/>
  <c r="BG20" i="9" s="1"/>
  <c r="AZ20" i="9"/>
  <c r="AZ23" i="9"/>
  <c r="BF23" i="9"/>
  <c r="BG23" i="9" s="1"/>
  <c r="BC23" i="9"/>
  <c r="AZ16" i="9"/>
  <c r="BF16" i="9"/>
  <c r="BG16" i="9" s="1"/>
  <c r="BC16" i="9"/>
  <c r="BF12" i="9"/>
  <c r="BG12" i="9" s="1"/>
  <c r="BC30" i="9"/>
  <c r="BC11" i="8"/>
  <c r="BC25" i="8"/>
  <c r="BC18" i="8"/>
  <c r="BC30" i="8"/>
  <c r="BC21" i="8"/>
  <c r="BC27" i="8"/>
  <c r="BC24" i="8"/>
  <c r="BC13" i="8"/>
  <c r="BC23" i="8"/>
  <c r="BC16" i="8"/>
  <c r="BC14" i="8"/>
  <c r="BC19" i="8"/>
  <c r="BC12" i="8"/>
  <c r="AZ12" i="15"/>
  <c r="BF12" i="15"/>
  <c r="BG12" i="15" s="1"/>
  <c r="AZ18" i="15"/>
  <c r="BF18" i="15"/>
  <c r="BG18" i="15" s="1"/>
  <c r="BC18" i="15"/>
  <c r="BF11" i="15"/>
  <c r="BG11" i="15" s="1"/>
  <c r="AZ11" i="15"/>
  <c r="BC11" i="15"/>
  <c r="BF17" i="15"/>
  <c r="BG17" i="15" s="1"/>
  <c r="AZ17" i="15"/>
  <c r="AZ29" i="15"/>
  <c r="BC29" i="15"/>
  <c r="BF29" i="15"/>
  <c r="BG29" i="15" s="1"/>
  <c r="BF16" i="15"/>
  <c r="BG16" i="15" s="1"/>
  <c r="AZ16" i="15"/>
  <c r="BF22" i="15"/>
  <c r="BG22" i="15" s="1"/>
  <c r="AZ22" i="15"/>
  <c r="BF13" i="15"/>
  <c r="BG13" i="15" s="1"/>
  <c r="AZ13" i="15"/>
  <c r="AZ19" i="15"/>
  <c r="BC19" i="15"/>
  <c r="BF19" i="15"/>
  <c r="BG19" i="15" s="1"/>
  <c r="AZ30" i="15"/>
  <c r="BF30" i="15"/>
  <c r="BG30" i="15" s="1"/>
  <c r="BF24" i="15"/>
  <c r="BG24" i="15" s="1"/>
  <c r="BC24" i="15"/>
  <c r="AZ24" i="15"/>
  <c r="BF23" i="15"/>
  <c r="BG23" i="15" s="1"/>
  <c r="AZ23" i="15"/>
  <c r="AZ15" i="15"/>
  <c r="BC15" i="15"/>
  <c r="BF15" i="15"/>
  <c r="BG15" i="15" s="1"/>
  <c r="AZ21" i="15"/>
  <c r="BF21" i="15"/>
  <c r="BG21" i="15" s="1"/>
  <c r="AZ26" i="15"/>
  <c r="BC26" i="15"/>
  <c r="BF26" i="15"/>
  <c r="BG26" i="15" s="1"/>
  <c r="AZ14" i="15"/>
  <c r="BF14" i="15"/>
  <c r="BG14" i="15" s="1"/>
  <c r="BF27" i="15"/>
  <c r="BG27" i="15" s="1"/>
  <c r="AZ27" i="15"/>
  <c r="BC20" i="15"/>
  <c r="BF20" i="15"/>
  <c r="BG20" i="15" s="1"/>
  <c r="AZ20" i="15"/>
  <c r="AZ25" i="15"/>
  <c r="BC25" i="15"/>
  <c r="BF25" i="15"/>
  <c r="BG25" i="15" s="1"/>
  <c r="AZ28" i="15"/>
  <c r="BF28" i="15"/>
  <c r="BG28" i="15" s="1"/>
  <c r="AZ22" i="14"/>
  <c r="BF22" i="14"/>
  <c r="BG22" i="14" s="1"/>
  <c r="BF14" i="14"/>
  <c r="BG14" i="14" s="1"/>
  <c r="AZ14" i="14"/>
  <c r="AZ21" i="14"/>
  <c r="BF21" i="14"/>
  <c r="BG21" i="14" s="1"/>
  <c r="BF11" i="14"/>
  <c r="BG11" i="14" s="1"/>
  <c r="AZ11" i="14"/>
  <c r="BF16" i="14"/>
  <c r="BG16" i="14" s="1"/>
  <c r="AZ16" i="14"/>
  <c r="AZ23" i="14"/>
  <c r="BF23" i="14"/>
  <c r="BG23" i="14" s="1"/>
  <c r="BF13" i="14"/>
  <c r="BG13" i="14" s="1"/>
  <c r="AZ13" i="14"/>
  <c r="AZ17" i="14"/>
  <c r="BF17" i="14"/>
  <c r="BG17" i="14" s="1"/>
  <c r="AZ20" i="14"/>
  <c r="BF20" i="14"/>
  <c r="BG20" i="14" s="1"/>
  <c r="BF29" i="14"/>
  <c r="BG29" i="14" s="1"/>
  <c r="AZ29" i="14"/>
  <c r="BF26" i="14"/>
  <c r="BG26" i="14" s="1"/>
  <c r="AZ26" i="14"/>
  <c r="BF12" i="14"/>
  <c r="BG12" i="14" s="1"/>
  <c r="AZ12" i="14"/>
  <c r="BF25" i="14"/>
  <c r="BG25" i="14" s="1"/>
  <c r="AZ25" i="14"/>
  <c r="AZ24" i="14"/>
  <c r="BF24" i="14"/>
  <c r="BG24" i="14" s="1"/>
  <c r="BF30" i="14"/>
  <c r="BG30" i="14" s="1"/>
  <c r="AZ30" i="14"/>
  <c r="BF15" i="14"/>
  <c r="BG15" i="14" s="1"/>
  <c r="AZ15" i="14"/>
  <c r="AZ18" i="14"/>
  <c r="BF18" i="14"/>
  <c r="BG18" i="14" s="1"/>
  <c r="BF27" i="14"/>
  <c r="BG27" i="14" s="1"/>
  <c r="AZ27" i="14"/>
  <c r="AZ19" i="14"/>
  <c r="BF19" i="14"/>
  <c r="BG19" i="14" s="1"/>
  <c r="AZ28" i="14"/>
  <c r="BF28" i="14"/>
  <c r="BG28" i="14" s="1"/>
  <c r="BF12" i="13"/>
  <c r="BG12" i="13" s="1"/>
  <c r="BC12" i="13"/>
  <c r="AZ12" i="13"/>
  <c r="AZ13" i="13"/>
  <c r="BF13" i="13"/>
  <c r="BG13" i="13" s="1"/>
  <c r="BC13" i="13"/>
  <c r="BF29" i="13"/>
  <c r="BG29" i="13" s="1"/>
  <c r="AZ29" i="13"/>
  <c r="AZ16" i="13"/>
  <c r="BF16" i="13"/>
  <c r="BG16" i="13" s="1"/>
  <c r="BF21" i="13"/>
  <c r="BG21" i="13" s="1"/>
  <c r="AZ21" i="13"/>
  <c r="AZ15" i="13"/>
  <c r="BF15" i="13"/>
  <c r="BG15" i="13" s="1"/>
  <c r="AZ22" i="13"/>
  <c r="BF22" i="13"/>
  <c r="BG22" i="13" s="1"/>
  <c r="AZ24" i="13"/>
  <c r="BF24" i="13"/>
  <c r="BG24" i="13" s="1"/>
  <c r="AZ17" i="13"/>
  <c r="BF17" i="13"/>
  <c r="BG17" i="13" s="1"/>
  <c r="BF20" i="13"/>
  <c r="BG20" i="13" s="1"/>
  <c r="AZ20" i="13"/>
  <c r="BF14" i="13"/>
  <c r="BG14" i="13" s="1"/>
  <c r="AZ14" i="13"/>
  <c r="AZ27" i="13"/>
  <c r="BF27" i="13"/>
  <c r="BG27" i="13" s="1"/>
  <c r="BF25" i="13"/>
  <c r="BG25" i="13" s="1"/>
  <c r="BC25" i="13"/>
  <c r="AZ25" i="13"/>
  <c r="BF23" i="13"/>
  <c r="BG23" i="13" s="1"/>
  <c r="AZ23" i="13"/>
  <c r="BF26" i="13"/>
  <c r="BG26" i="13" s="1"/>
  <c r="AZ26" i="13"/>
  <c r="BC19" i="13"/>
  <c r="BF19" i="13"/>
  <c r="BG19" i="13" s="1"/>
  <c r="AZ19" i="13"/>
  <c r="BF11" i="13"/>
  <c r="BG11" i="13" s="1"/>
  <c r="AZ11" i="13"/>
  <c r="AZ18" i="13"/>
  <c r="BF18" i="13"/>
  <c r="BG18" i="13" s="1"/>
  <c r="AZ30" i="13"/>
  <c r="BF30" i="13"/>
  <c r="BG30" i="13" s="1"/>
  <c r="AZ28" i="13"/>
  <c r="BF28" i="13"/>
  <c r="BG28" i="13" s="1"/>
  <c r="BC28" i="13"/>
  <c r="AZ12" i="12"/>
  <c r="BF12" i="12"/>
  <c r="BG12" i="12" s="1"/>
  <c r="AZ17" i="12"/>
  <c r="BF17" i="12"/>
  <c r="BG17" i="12" s="1"/>
  <c r="AZ27" i="12"/>
  <c r="BF27" i="12"/>
  <c r="BG27" i="12" s="1"/>
  <c r="AZ15" i="12"/>
  <c r="BF15" i="12"/>
  <c r="BG15" i="12" s="1"/>
  <c r="AZ20" i="12"/>
  <c r="BF20" i="12"/>
  <c r="BG20" i="12" s="1"/>
  <c r="AZ24" i="12"/>
  <c r="BF24" i="12"/>
  <c r="BG24" i="12" s="1"/>
  <c r="AZ19" i="12"/>
  <c r="BF19" i="12"/>
  <c r="BG19" i="12" s="1"/>
  <c r="AZ30" i="12"/>
  <c r="BF30" i="12"/>
  <c r="BG30" i="12" s="1"/>
  <c r="AZ21" i="12"/>
  <c r="BF21" i="12"/>
  <c r="BG21" i="12" s="1"/>
  <c r="BF16" i="12"/>
  <c r="BG16" i="12" s="1"/>
  <c r="AZ16" i="12"/>
  <c r="BF25" i="12"/>
  <c r="BG25" i="12" s="1"/>
  <c r="AZ25" i="12"/>
  <c r="AZ22" i="12"/>
  <c r="BF22" i="12"/>
  <c r="BG22" i="12" s="1"/>
  <c r="BF26" i="12"/>
  <c r="BG26" i="12" s="1"/>
  <c r="AZ26" i="12"/>
  <c r="AZ13" i="12"/>
  <c r="BF13" i="12"/>
  <c r="BG13" i="12" s="1"/>
  <c r="AZ18" i="12"/>
  <c r="BF18" i="12"/>
  <c r="BG18" i="12" s="1"/>
  <c r="AZ14" i="12"/>
  <c r="BF14" i="12"/>
  <c r="BG14" i="12" s="1"/>
  <c r="BF11" i="12"/>
  <c r="BG11" i="12" s="1"/>
  <c r="BC11" i="12"/>
  <c r="AZ11" i="12"/>
  <c r="BF29" i="12"/>
  <c r="BG29" i="12" s="1"/>
  <c r="AZ29" i="12"/>
  <c r="AZ23" i="12"/>
  <c r="BF23" i="12"/>
  <c r="BG23" i="12" s="1"/>
  <c r="BF28" i="12"/>
  <c r="BG28" i="12" s="1"/>
  <c r="AZ28" i="12"/>
  <c r="BC17" i="10"/>
  <c r="BC24" i="10"/>
  <c r="BC26" i="10"/>
  <c r="BC21" i="10"/>
  <c r="BC22" i="10"/>
  <c r="BC23" i="10"/>
  <c r="BC27" i="10"/>
  <c r="BC15" i="10"/>
  <c r="BC28" i="8"/>
  <c r="BC17" i="8"/>
  <c r="BC29" i="8"/>
  <c r="BC15" i="8"/>
  <c r="AZ28" i="7"/>
  <c r="BF28" i="7"/>
  <c r="BG28" i="7" s="1"/>
  <c r="BF20" i="7"/>
  <c r="BG20" i="7" s="1"/>
  <c r="AZ20" i="7"/>
  <c r="AZ27" i="7"/>
  <c r="BF27" i="7"/>
  <c r="BG27" i="7" s="1"/>
  <c r="BF21" i="7"/>
  <c r="BG21" i="7" s="1"/>
  <c r="AZ21" i="7"/>
  <c r="AZ30" i="7"/>
  <c r="BF30" i="7"/>
  <c r="BG30" i="7" s="1"/>
  <c r="AZ14" i="7"/>
  <c r="BF14" i="7"/>
  <c r="BG14" i="7" s="1"/>
  <c r="BF22" i="7"/>
  <c r="BG22" i="7" s="1"/>
  <c r="AZ22" i="7"/>
  <c r="BF19" i="7"/>
  <c r="BG19" i="7" s="1"/>
  <c r="AZ19" i="7"/>
  <c r="BF12" i="7"/>
  <c r="BG12" i="7" s="1"/>
  <c r="AZ12" i="7"/>
  <c r="BF23" i="7"/>
  <c r="BG23" i="7" s="1"/>
  <c r="AZ23" i="7"/>
  <c r="BF11" i="7"/>
  <c r="BG11" i="7" s="1"/>
  <c r="AZ11" i="7"/>
  <c r="AZ16" i="7"/>
  <c r="BF16" i="7"/>
  <c r="BG16" i="7" s="1"/>
  <c r="BF25" i="7"/>
  <c r="BG25" i="7" s="1"/>
  <c r="AZ25" i="7"/>
  <c r="BF15" i="7"/>
  <c r="BG15" i="7" s="1"/>
  <c r="AZ15" i="7"/>
  <c r="BF29" i="7"/>
  <c r="BG29" i="7" s="1"/>
  <c r="AZ29" i="7"/>
  <c r="BF13" i="7"/>
  <c r="BG13" i="7" s="1"/>
  <c r="AZ13" i="7"/>
  <c r="AZ24" i="7"/>
  <c r="BF24" i="7"/>
  <c r="BG24" i="7" s="1"/>
  <c r="BF17" i="7"/>
  <c r="BG17" i="7" s="1"/>
  <c r="AZ17" i="7"/>
  <c r="AZ18" i="7"/>
  <c r="BF18" i="7"/>
  <c r="BG18" i="7" s="1"/>
  <c r="BF26" i="7"/>
  <c r="BG26" i="7" s="1"/>
  <c r="AZ26" i="7"/>
  <c r="BF11" i="6"/>
  <c r="BG11" i="6" s="1"/>
  <c r="AZ11" i="6"/>
  <c r="AZ16" i="6"/>
  <c r="BF16" i="6"/>
  <c r="BG16" i="6" s="1"/>
  <c r="BF30" i="6"/>
  <c r="BG30" i="6" s="1"/>
  <c r="AZ30" i="6"/>
  <c r="AZ12" i="6"/>
  <c r="BF12" i="6"/>
  <c r="BG12" i="6" s="1"/>
  <c r="BF20" i="6"/>
  <c r="BG20" i="6" s="1"/>
  <c r="AZ20" i="6"/>
  <c r="AZ27" i="6"/>
  <c r="BF27" i="6"/>
  <c r="BG27" i="6" s="1"/>
  <c r="AZ19" i="6"/>
  <c r="BF19" i="6"/>
  <c r="BG19" i="6" s="1"/>
  <c r="AZ24" i="6"/>
  <c r="BF24" i="6"/>
  <c r="BG24" i="6" s="1"/>
  <c r="AZ25" i="6"/>
  <c r="BF25" i="6"/>
  <c r="BG25" i="6" s="1"/>
  <c r="BF22" i="6"/>
  <c r="BG22" i="6" s="1"/>
  <c r="AZ22" i="6"/>
  <c r="AZ13" i="6"/>
  <c r="BF13" i="6"/>
  <c r="BG13" i="6" s="1"/>
  <c r="BF29" i="6"/>
  <c r="BG29" i="6" s="1"/>
  <c r="AZ29" i="6"/>
  <c r="AZ21" i="6"/>
  <c r="BF21" i="6"/>
  <c r="BG21" i="6" s="1"/>
  <c r="AZ26" i="6"/>
  <c r="BF26" i="6"/>
  <c r="BG26" i="6" s="1"/>
  <c r="AZ17" i="6"/>
  <c r="BF17" i="6"/>
  <c r="BG17" i="6" s="1"/>
  <c r="BF15" i="6"/>
  <c r="BG15" i="6" s="1"/>
  <c r="AZ15" i="6"/>
  <c r="AZ14" i="6"/>
  <c r="BF14" i="6"/>
  <c r="BG14" i="6" s="1"/>
  <c r="AZ18" i="6"/>
  <c r="BF18" i="6"/>
  <c r="BG18" i="6" s="1"/>
  <c r="BF23" i="6"/>
  <c r="BG23" i="6" s="1"/>
  <c r="AZ23" i="6"/>
  <c r="AZ28" i="6"/>
  <c r="BF28" i="6"/>
  <c r="BG28" i="6" s="1"/>
  <c r="K12" i="3"/>
  <c r="BA12" i="3" s="1"/>
  <c r="K15" i="3"/>
  <c r="BA15" i="3" s="1"/>
  <c r="K21" i="3"/>
  <c r="BA21" i="3" s="1"/>
  <c r="K26" i="3"/>
  <c r="BA26" i="3" s="1"/>
  <c r="K25" i="3"/>
  <c r="BA25" i="3" s="1"/>
  <c r="K17" i="3"/>
  <c r="BA17" i="3" s="1"/>
  <c r="K11" i="3"/>
  <c r="BA11" i="3" s="1"/>
  <c r="K18" i="3"/>
  <c r="BA18" i="3" s="1"/>
  <c r="K28" i="3"/>
  <c r="BA28" i="3" s="1"/>
  <c r="K16" i="3"/>
  <c r="BA16" i="3" s="1"/>
  <c r="K20" i="3"/>
  <c r="BA20" i="3" s="1"/>
  <c r="K27" i="3"/>
  <c r="BA27" i="3" s="1"/>
  <c r="K24" i="3"/>
  <c r="BA24" i="3" s="1"/>
  <c r="K29" i="3"/>
  <c r="BA29" i="3" s="1"/>
  <c r="K23" i="3"/>
  <c r="BA23" i="3" s="1"/>
  <c r="K14" i="3"/>
  <c r="BA14" i="3" s="1"/>
  <c r="K19" i="3"/>
  <c r="BA19" i="3" s="1"/>
  <c r="K22" i="3"/>
  <c r="BA22" i="3" s="1"/>
  <c r="K13" i="3"/>
  <c r="BA13" i="3" s="1"/>
  <c r="BC21" i="15" l="1"/>
  <c r="BC13" i="15"/>
  <c r="BC30" i="14"/>
  <c r="BC26" i="14"/>
  <c r="BC16" i="14"/>
  <c r="BC19" i="14"/>
  <c r="BC25" i="14"/>
  <c r="BC21" i="14"/>
  <c r="BC23" i="14"/>
  <c r="BC15" i="14"/>
  <c r="BC12" i="14"/>
  <c r="BC30" i="13"/>
  <c r="BC18" i="13"/>
  <c r="BC15" i="13"/>
  <c r="BC21" i="13"/>
  <c r="BC15" i="12"/>
  <c r="BC18" i="12"/>
  <c r="BC16" i="12"/>
  <c r="BC21" i="12"/>
  <c r="BC25" i="12"/>
  <c r="BC14" i="12"/>
  <c r="BC30" i="12"/>
  <c r="BC27" i="12"/>
  <c r="BC27" i="11"/>
  <c r="BC17" i="11"/>
  <c r="BC20" i="11"/>
  <c r="BC22" i="11"/>
  <c r="BC23" i="11"/>
  <c r="BC12" i="9"/>
  <c r="BC20" i="9"/>
  <c r="BC11" i="9"/>
  <c r="BC17" i="9"/>
  <c r="BF24" i="9"/>
  <c r="BG24" i="9" s="1"/>
  <c r="BC24" i="9"/>
  <c r="BC22" i="9"/>
  <c r="BC15" i="9"/>
  <c r="BC14" i="9"/>
  <c r="BC27" i="9"/>
  <c r="BC26" i="9"/>
  <c r="BC29" i="7"/>
  <c r="BC16" i="7"/>
  <c r="BC28" i="7"/>
  <c r="BC26" i="7"/>
  <c r="BC23" i="7"/>
  <c r="BC19" i="7"/>
  <c r="BC14" i="7"/>
  <c r="BC24" i="7"/>
  <c r="BC30" i="7"/>
  <c r="BC21" i="7"/>
  <c r="BC18" i="7"/>
  <c r="BC25" i="7"/>
  <c r="BC12" i="7"/>
  <c r="BC27" i="7"/>
  <c r="BC26" i="6"/>
  <c r="BC29" i="6"/>
  <c r="BC27" i="6"/>
  <c r="BC28" i="6"/>
  <c r="BC13" i="6"/>
  <c r="BC24" i="6"/>
  <c r="BC12" i="6"/>
  <c r="BC16" i="6"/>
  <c r="BC15" i="6"/>
  <c r="BC21" i="6"/>
  <c r="BC11" i="6"/>
  <c r="BC28" i="15"/>
  <c r="BC23" i="15"/>
  <c r="BC22" i="15"/>
  <c r="BC17" i="15"/>
  <c r="BC12" i="15"/>
  <c r="BC14" i="15"/>
  <c r="BC27" i="15"/>
  <c r="BC30" i="15"/>
  <c r="BC16" i="15"/>
  <c r="BC28" i="14"/>
  <c r="BC13" i="14"/>
  <c r="BC11" i="14"/>
  <c r="BC14" i="14"/>
  <c r="BC22" i="14"/>
  <c r="BC17" i="14"/>
  <c r="BC27" i="14"/>
  <c r="BC18" i="14"/>
  <c r="BC24" i="14"/>
  <c r="BC29" i="14"/>
  <c r="BC20" i="14"/>
  <c r="BC26" i="13"/>
  <c r="BC29" i="13"/>
  <c r="BC23" i="13"/>
  <c r="BC27" i="13"/>
  <c r="BC24" i="13"/>
  <c r="BC16" i="13"/>
  <c r="BC11" i="13"/>
  <c r="BC14" i="13"/>
  <c r="BC20" i="13"/>
  <c r="BC17" i="13"/>
  <c r="BC22" i="13"/>
  <c r="BC28" i="12"/>
  <c r="BC23" i="12"/>
  <c r="BC22" i="12"/>
  <c r="BC20" i="12"/>
  <c r="BC12" i="12"/>
  <c r="BC29" i="12"/>
  <c r="BC13" i="12"/>
  <c r="BC26" i="12"/>
  <c r="BC19" i="12"/>
  <c r="BC24" i="12"/>
  <c r="BC17" i="12"/>
  <c r="BC13" i="7"/>
  <c r="BC20" i="7"/>
  <c r="BC17" i="7"/>
  <c r="BC15" i="7"/>
  <c r="BC11" i="7"/>
  <c r="BC22" i="7"/>
  <c r="BC23" i="6"/>
  <c r="BC30" i="6"/>
  <c r="BC22" i="6"/>
  <c r="BC18" i="6"/>
  <c r="BC14" i="6"/>
  <c r="BC17" i="6"/>
  <c r="BC25" i="6"/>
  <c r="BC19" i="6"/>
  <c r="BC20" i="6"/>
  <c r="AZ28" i="3"/>
  <c r="BF28" i="3"/>
  <c r="BG28" i="3" s="1"/>
  <c r="AZ26" i="3"/>
  <c r="BF26" i="3"/>
  <c r="BG26" i="3" s="1"/>
  <c r="AZ17" i="3"/>
  <c r="BF17" i="3"/>
  <c r="BG17" i="3" s="1"/>
  <c r="BF24" i="3"/>
  <c r="BG24" i="3" s="1"/>
  <c r="AZ24" i="3"/>
  <c r="BF22" i="3"/>
  <c r="BG22" i="3" s="1"/>
  <c r="AZ22" i="3"/>
  <c r="AZ13" i="3"/>
  <c r="BF13" i="3"/>
  <c r="BG13" i="3" s="1"/>
  <c r="BF27" i="3"/>
  <c r="BG27" i="3" s="1"/>
  <c r="AZ27" i="3"/>
  <c r="AZ18" i="3"/>
  <c r="BF18" i="3"/>
  <c r="BG18" i="3" s="1"/>
  <c r="AZ11" i="3"/>
  <c r="AZ19" i="3"/>
  <c r="BF19" i="3"/>
  <c r="BG19" i="3" s="1"/>
  <c r="AZ12" i="3"/>
  <c r="BF12" i="3"/>
  <c r="BG12" i="3" s="1"/>
  <c r="AZ25" i="3"/>
  <c r="BF25" i="3"/>
  <c r="BG25" i="3" s="1"/>
  <c r="AZ20" i="3"/>
  <c r="BF20" i="3"/>
  <c r="BG20" i="3" s="1"/>
  <c r="AZ23" i="3"/>
  <c r="BF23" i="3"/>
  <c r="BG23" i="3" s="1"/>
  <c r="BF16" i="3"/>
  <c r="BG16" i="3" s="1"/>
  <c r="AZ16" i="3"/>
  <c r="AZ14" i="3"/>
  <c r="BF14" i="3"/>
  <c r="BG14" i="3" s="1"/>
  <c r="AZ29" i="3"/>
  <c r="BF29" i="3"/>
  <c r="BG29" i="3" s="1"/>
  <c r="AZ30" i="3"/>
  <c r="BF30" i="3"/>
  <c r="BG30" i="3" s="1"/>
  <c r="BF15" i="3"/>
  <c r="BG15" i="3" s="1"/>
  <c r="AZ15" i="3"/>
  <c r="AZ21" i="3"/>
  <c r="BF21" i="3"/>
  <c r="BG21" i="3" s="1"/>
  <c r="BF11" i="3" l="1"/>
  <c r="BG11" i="3" s="1"/>
  <c r="BC11" i="3"/>
  <c r="BC14" i="3"/>
  <c r="BC13" i="3"/>
  <c r="BC17" i="3"/>
  <c r="BC23" i="3"/>
  <c r="BC19" i="3"/>
  <c r="BC22" i="3"/>
  <c r="BC26" i="3"/>
  <c r="BC21" i="3"/>
  <c r="BC27" i="3"/>
  <c r="BC30" i="3"/>
  <c r="BC20" i="3"/>
  <c r="BC25" i="3"/>
  <c r="BC24" i="3"/>
  <c r="BC18" i="3"/>
  <c r="BC15" i="3"/>
  <c r="BC29" i="3"/>
  <c r="BC16" i="3"/>
  <c r="BC12" i="3"/>
  <c r="BC28" i="3"/>
  <c r="AZ11" i="5"/>
  <c r="AX11" i="5"/>
  <c r="AY11" i="5"/>
  <c r="BF11" i="5" s="1"/>
  <c r="BG11" i="5" s="1"/>
  <c r="BC11" i="5" l="1"/>
</calcChain>
</file>

<file path=xl/sharedStrings.xml><?xml version="1.0" encoding="utf-8"?>
<sst xmlns="http://schemas.openxmlformats.org/spreadsheetml/2006/main" count="7075" uniqueCount="48">
  <si>
    <t>S No</t>
  </si>
  <si>
    <t>Name</t>
  </si>
  <si>
    <t>Employee Id</t>
  </si>
  <si>
    <t>To</t>
  </si>
  <si>
    <t>From</t>
  </si>
  <si>
    <t>Additional Information</t>
  </si>
  <si>
    <t>Days</t>
  </si>
  <si>
    <t>Employee ID</t>
  </si>
  <si>
    <t>Employee Name</t>
  </si>
  <si>
    <t>Week Off</t>
  </si>
  <si>
    <t xml:space="preserve">Aarav </t>
  </si>
  <si>
    <t>Rekha</t>
  </si>
  <si>
    <t>Prakash</t>
  </si>
  <si>
    <t>Ananya</t>
  </si>
  <si>
    <t>Karan</t>
  </si>
  <si>
    <t xml:space="preserve">Priya </t>
  </si>
  <si>
    <t xml:space="preserve">Rohan </t>
  </si>
  <si>
    <t>Nisha</t>
  </si>
  <si>
    <t>Arjun</t>
  </si>
  <si>
    <t>Bhuvana</t>
  </si>
  <si>
    <t xml:space="preserve">Kabir </t>
  </si>
  <si>
    <t xml:space="preserve">Meera </t>
  </si>
  <si>
    <t xml:space="preserve">Siddharth </t>
  </si>
  <si>
    <t xml:space="preserve">Riya </t>
  </si>
  <si>
    <t>Abirami</t>
  </si>
  <si>
    <t>Sudharsan</t>
  </si>
  <si>
    <t>Hari Priya</t>
  </si>
  <si>
    <t>Aditya</t>
  </si>
  <si>
    <t>Mythili</t>
  </si>
  <si>
    <t>Naveen</t>
  </si>
  <si>
    <t>Present</t>
  </si>
  <si>
    <t>Absent</t>
  </si>
  <si>
    <t>Leave</t>
  </si>
  <si>
    <t>Week-Off</t>
  </si>
  <si>
    <t>Paid Days</t>
  </si>
  <si>
    <t>Salary</t>
  </si>
  <si>
    <t>Per Day Salary</t>
  </si>
  <si>
    <t>Deduction</t>
  </si>
  <si>
    <t>Total Salary</t>
  </si>
  <si>
    <t>P</t>
  </si>
  <si>
    <t>A</t>
  </si>
  <si>
    <t>Sparkline</t>
  </si>
  <si>
    <t>Month</t>
  </si>
  <si>
    <t>L</t>
  </si>
  <si>
    <t xml:space="preserve">A </t>
  </si>
  <si>
    <t xml:space="preserve">P </t>
  </si>
  <si>
    <t>WO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</si>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</sst>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dd/mmm/yyyy"/>
    <numFmt numFmtId="165" formatCode="dd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Poppins"/>
    </font>
    <font>
      <b/>
      <sz val="11"/>
      <color theme="0"/>
      <name val="Calibri"/>
      <family val="2"/>
    </font>
    <font>
      <b/>
      <sz val="12"/>
      <color theme="1"/>
      <name val="Poppins Black"/>
    </font>
    <font>
      <b/>
      <sz val="11"/>
      <color theme="0"/>
      <name val="Poppins Black"/>
    </font>
    <font>
      <b/>
      <sz val="12"/>
      <color theme="0"/>
      <name val="Poppins Black"/>
    </font>
    <font>
      <b/>
      <sz val="12"/>
      <color theme="1"/>
      <name val="Poppins ExtraBold"/>
    </font>
    <font>
      <sz val="12"/>
      <color theme="1"/>
      <name val="Poppins ExtraBold"/>
    </font>
    <font>
      <sz val="12"/>
      <color theme="1"/>
      <name val="Poppins Black"/>
    </font>
    <font>
      <b/>
      <sz val="12"/>
      <color theme="0"/>
      <name val="Poppins ExtraBold"/>
    </font>
    <font>
      <sz val="12"/>
      <color theme="0"/>
      <name val="Poppins Black"/>
    </font>
    <font>
      <b/>
      <sz val="12"/>
      <color theme="1"/>
      <name val="Poppins"/>
    </font>
    <font>
      <sz val="12"/>
      <color theme="0"/>
      <name val="Poppins"/>
    </font>
    <font>
      <sz val="11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FFBC4C"/>
        <bgColor indexed="64"/>
      </patternFill>
    </fill>
    <fill>
      <patternFill patternType="solid">
        <fgColor rgb="FFFFDE63"/>
        <bgColor indexed="64"/>
      </patternFill>
    </fill>
    <fill>
      <patternFill patternType="solid">
        <fgColor rgb="FF898AC4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6" fillId="4" borderId="0" xfId="0" applyFont="1" applyFill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1" xfId="0" applyFont="1" applyFill="1" applyBorder="1"/>
    <xf numFmtId="0" fontId="8" fillId="3" borderId="12" xfId="0" applyFont="1" applyFill="1" applyBorder="1"/>
    <xf numFmtId="0" fontId="6" fillId="4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7" fillId="5" borderId="0" xfId="0" applyFont="1" applyFill="1"/>
    <xf numFmtId="165" fontId="1" fillId="5" borderId="0" xfId="0" applyNumberFormat="1" applyFont="1" applyFill="1"/>
    <xf numFmtId="165" fontId="1" fillId="5" borderId="14" xfId="0" applyNumberFormat="1" applyFont="1" applyFill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/>
    <xf numFmtId="0" fontId="9" fillId="6" borderId="11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6" xfId="0" applyNumberFormat="1" applyFont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6" fontId="1" fillId="0" borderId="17" xfId="0" applyNumberFormat="1" applyFont="1" applyBorder="1" applyAlignment="1">
      <alignment horizontal="center"/>
    </xf>
    <xf numFmtId="0" fontId="7" fillId="4" borderId="0" xfId="0" applyFont="1" applyFill="1"/>
    <xf numFmtId="164" fontId="11" fillId="5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7" borderId="13" xfId="0" applyFont="1" applyFill="1" applyBorder="1"/>
    <xf numFmtId="0" fontId="12" fillId="7" borderId="0" xfId="0" applyFont="1" applyFill="1"/>
    <xf numFmtId="0" fontId="10" fillId="7" borderId="0" xfId="0" applyFont="1" applyFill="1"/>
    <xf numFmtId="164" fontId="12" fillId="7" borderId="0" xfId="0" applyNumberFormat="1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</cellXfs>
  <cellStyles count="1">
    <cellStyle name="Normal" xfId="0" builtinId="0"/>
  </cellStyles>
  <dxfs count="582"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EFFC4"/>
        </patternFill>
      </fill>
    </dxf>
    <dxf>
      <fill>
        <patternFill>
          <bgColor rgb="FFFFBC4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ill>
        <patternFill>
          <bgColor rgb="FFFFBC4C"/>
        </patternFill>
      </fill>
    </dxf>
    <dxf>
      <fill>
        <patternFill>
          <bgColor rgb="FFFEFFC4"/>
        </patternFill>
      </fill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fgColor rgb="FFFFDE63"/>
        </patternFill>
      </fill>
    </dxf>
    <dxf>
      <font>
        <b/>
        <i val="0"/>
        <color theme="1"/>
      </font>
      <fill>
        <patternFill>
          <bgColor rgb="FFFEFFC4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1"/>
      </font>
      <fill>
        <patternFill>
          <fgColor rgb="FFFFDE63"/>
        </patternFill>
      </fill>
    </dxf>
    <dxf>
      <font>
        <b/>
        <i val="0"/>
        <color theme="1"/>
      </font>
      <fill>
        <patternFill>
          <bgColor rgb="FFFEFFC4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EFFC4"/>
        </patternFill>
      </fill>
    </dxf>
    <dxf>
      <font>
        <b/>
        <i val="0"/>
      </font>
    </dxf>
    <dxf>
      <fill>
        <patternFill>
          <bgColor rgb="FFFFBC4C"/>
        </patternFill>
      </fill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1"/>
      </font>
      <fill>
        <patternFill>
          <bgColor rgb="FFFEFFC4"/>
        </patternFill>
      </fill>
    </dxf>
    <dxf>
      <font>
        <b/>
        <i val="0"/>
        <color theme="1"/>
      </font>
      <fill>
        <patternFill>
          <fgColor rgb="FFFFDE63"/>
        </patternFill>
      </fill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ill>
        <patternFill>
          <bgColor rgb="FFFEFFC4"/>
        </patternFill>
      </fill>
    </dxf>
    <dxf>
      <fill>
        <patternFill>
          <bgColor rgb="FFFFBC4C"/>
        </patternFill>
      </fill>
    </dxf>
    <dxf>
      <font>
        <b/>
        <i val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rgb="FFFEFFC4"/>
        </patternFill>
      </fill>
    </dxf>
    <dxf>
      <font>
        <b/>
        <i val="0"/>
        <color theme="1"/>
      </font>
      <fill>
        <patternFill>
          <fgColor rgb="FFFFDE63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EFFC4"/>
        </patternFill>
      </fill>
    </dxf>
    <dxf>
      <fill>
        <patternFill>
          <bgColor rgb="FFFFBC4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0" formatCode="&quot;₹&quot;\ #,##0;[Red]&quot;₹&quot;\ \-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164" formatCode="dd/m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oppi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 Black"/>
        <scheme val="none"/>
      </font>
      <fill>
        <patternFill patternType="solid">
          <fgColor indexed="64"/>
          <bgColor rgb="FF898AC4"/>
        </patternFill>
      </fill>
    </dxf>
  </dxfs>
  <tableStyles count="0" defaultTableStyle="TableStyleMedium2" defaultPivotStyle="PivotStyleLight16"/>
  <colors>
    <mruColors>
      <color rgb="FFFEFFC4"/>
      <color rgb="FFFFDE63"/>
      <color rgb="FFFFBC4C"/>
      <color rgb="FF7472DA"/>
      <color rgb="FF799EFF"/>
      <color rgb="FFC0C9EE"/>
      <color rgb="FF898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ep!A1"/><Relationship Id="rId3" Type="http://schemas.openxmlformats.org/officeDocument/2006/relationships/hyperlink" Target="#Apr!A1"/><Relationship Id="rId7" Type="http://schemas.openxmlformats.org/officeDocument/2006/relationships/hyperlink" Target="#Aug!A1"/><Relationship Id="rId12" Type="http://schemas.openxmlformats.org/officeDocument/2006/relationships/hyperlink" Target="#Jan!A1"/><Relationship Id="rId2" Type="http://schemas.openxmlformats.org/officeDocument/2006/relationships/hyperlink" Target="#Mar!A1"/><Relationship Id="rId1" Type="http://schemas.openxmlformats.org/officeDocument/2006/relationships/hyperlink" Target="#Feb!A1"/><Relationship Id="rId6" Type="http://schemas.openxmlformats.org/officeDocument/2006/relationships/hyperlink" Target="#Jul!A1"/><Relationship Id="rId11" Type="http://schemas.openxmlformats.org/officeDocument/2006/relationships/hyperlink" Target="#Dec!A1"/><Relationship Id="rId5" Type="http://schemas.openxmlformats.org/officeDocument/2006/relationships/hyperlink" Target="#Jun!A1"/><Relationship Id="rId10" Type="http://schemas.openxmlformats.org/officeDocument/2006/relationships/hyperlink" Target="#Nov!A1"/><Relationship Id="rId4" Type="http://schemas.openxmlformats.org/officeDocument/2006/relationships/hyperlink" Target="#May!A1"/><Relationship Id="rId9" Type="http://schemas.openxmlformats.org/officeDocument/2006/relationships/hyperlink" Target="#Oc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D75330-5D68-E295-DB6E-CA7155CE7013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76C4C3-01AC-5832-AE6B-11EF873C4082}"/>
            </a:ext>
          </a:extLst>
        </xdr:cNvPr>
        <xdr:cNvSpPr/>
      </xdr:nvSpPr>
      <xdr:spPr>
        <a:xfrm>
          <a:off x="0" y="7620"/>
          <a:ext cx="2186940" cy="13430474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144781</xdr:colOff>
      <xdr:row>5</xdr:row>
      <xdr:rowOff>295835</xdr:rowOff>
    </xdr:from>
    <xdr:to>
      <xdr:col>6</xdr:col>
      <xdr:colOff>7621</xdr:colOff>
      <xdr:row>7</xdr:row>
      <xdr:rowOff>277905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A564CA-1285-4989-1DE0-492D06DB9AC1}"/>
            </a:ext>
          </a:extLst>
        </xdr:cNvPr>
        <xdr:cNvSpPr/>
      </xdr:nvSpPr>
      <xdr:spPr>
        <a:xfrm>
          <a:off x="754381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90065CC-1A79-81B9-84A4-098CD4E9CBAC}"/>
            </a:ext>
          </a:extLst>
        </xdr:cNvPr>
        <xdr:cNvSpPr/>
      </xdr:nvSpPr>
      <xdr:spPr>
        <a:xfrm>
          <a:off x="2303526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C21C29-7F81-4A58-979C-D35285D63224}"/>
            </a:ext>
          </a:extLst>
        </xdr:cNvPr>
        <xdr:cNvSpPr/>
      </xdr:nvSpPr>
      <xdr:spPr>
        <a:xfrm>
          <a:off x="0" y="2761129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40" name="Rectangle: Rounded Corners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ADB88A-55A9-4979-90B1-6AAD72F79E49}"/>
            </a:ext>
          </a:extLst>
        </xdr:cNvPr>
        <xdr:cNvSpPr/>
      </xdr:nvSpPr>
      <xdr:spPr>
        <a:xfrm>
          <a:off x="0" y="3684493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4489A8-8A9D-4BA8-86EA-4E5E5652F028}"/>
            </a:ext>
          </a:extLst>
        </xdr:cNvPr>
        <xdr:cNvSpPr/>
      </xdr:nvSpPr>
      <xdr:spPr>
        <a:xfrm>
          <a:off x="0" y="459889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42" name="Rectangle: Rounded Corners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F43E2C-12EF-4306-BC0F-322E5BDE2481}"/>
            </a:ext>
          </a:extLst>
        </xdr:cNvPr>
        <xdr:cNvSpPr/>
      </xdr:nvSpPr>
      <xdr:spPr>
        <a:xfrm>
          <a:off x="0" y="5504329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44" name="Rectangle: Rounded Corners 4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F17FCFC-E8F5-4F7E-B1B4-2EBB55C26F3E}"/>
            </a:ext>
          </a:extLst>
        </xdr:cNvPr>
        <xdr:cNvSpPr/>
      </xdr:nvSpPr>
      <xdr:spPr>
        <a:xfrm>
          <a:off x="0" y="642769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6" name="Rectangle: Rounded Corners 4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6EF8D8-33A5-4877-93E9-51637FBA8239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7" name="Rectangle: Rounded Corners 4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6B64F5-2B5D-4889-9195-F3507D82AB6A}"/>
            </a:ext>
          </a:extLst>
        </xdr:cNvPr>
        <xdr:cNvSpPr/>
      </xdr:nvSpPr>
      <xdr:spPr>
        <a:xfrm>
          <a:off x="0" y="825649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9" name="Rectangle: Rounded Corners 4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6F2F18B-E371-43DD-9E94-618B62149A5C}"/>
            </a:ext>
          </a:extLst>
        </xdr:cNvPr>
        <xdr:cNvSpPr/>
      </xdr:nvSpPr>
      <xdr:spPr>
        <a:xfrm>
          <a:off x="0" y="9170893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51" name="Rectangle: Rounded Corners 5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1D4D5B-20DF-4B77-9C71-11B15A5D3EE2}"/>
            </a:ext>
          </a:extLst>
        </xdr:cNvPr>
        <xdr:cNvSpPr/>
      </xdr:nvSpPr>
      <xdr:spPr>
        <a:xfrm>
          <a:off x="0" y="10094259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53" name="Rectangle: Rounded Corners 5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681C481-CCE6-4746-9D9C-508A8ECAED82}"/>
            </a:ext>
          </a:extLst>
        </xdr:cNvPr>
        <xdr:cNvSpPr/>
      </xdr:nvSpPr>
      <xdr:spPr>
        <a:xfrm>
          <a:off x="0" y="1099969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54" name="Rectangle: Rounded Corners 5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5D15AE-181D-418A-9F36-0B684A52EDB5}"/>
            </a:ext>
          </a:extLst>
        </xdr:cNvPr>
        <xdr:cNvSpPr/>
      </xdr:nvSpPr>
      <xdr:spPr>
        <a:xfrm>
          <a:off x="0" y="1191409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186C1057-B875-589D-245C-BA7A6507816B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5F46B85E-A4DF-EA34-D4BC-E08136294128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57" name="Rectangle 56">
            <a:extLst>
              <a:ext uri="{FF2B5EF4-FFF2-40B4-BE49-F238E27FC236}">
                <a16:creationId xmlns:a16="http://schemas.microsoft.com/office/drawing/2014/main" id="{CC36F953-E2BC-455C-A681-B28CC3D42A39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01-Jan-2025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14</xdr:col>
      <xdr:colOff>3138</xdr:colOff>
      <xdr:row>4</xdr:row>
      <xdr:rowOff>17930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DA49AD-D89C-4408-ACF3-60CB8364AB67}"/>
            </a:ext>
          </a:extLst>
        </xdr:cNvPr>
        <xdr:cNvGrpSpPr/>
      </xdr:nvGrpSpPr>
      <xdr:grpSpPr>
        <a:xfrm>
          <a:off x="6400352" y="744071"/>
          <a:ext cx="3882166" cy="493059"/>
          <a:chOff x="2187389" y="735106"/>
          <a:chExt cx="3917576" cy="493059"/>
        </a:xfrm>
      </xdr:grpSpPr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BA969C91-00E2-8363-7571-82E7EF35DE96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62" name="Rectangle 61">
            <a:extLst>
              <a:ext uri="{FF2B5EF4-FFF2-40B4-BE49-F238E27FC236}">
                <a16:creationId xmlns:a16="http://schemas.microsoft.com/office/drawing/2014/main" id="{D7BC0197-8F1D-39D1-B17B-121305858DB0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31-Jan-2025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D85D745C-A40F-40F3-900B-2B7EF211C92D}"/>
            </a:ext>
          </a:extLst>
        </xdr:cNvPr>
        <xdr:cNvSpPr/>
      </xdr:nvSpPr>
      <xdr:spPr>
        <a:xfrm>
          <a:off x="9806940" y="746760"/>
          <a:ext cx="944118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220980</xdr:colOff>
      <xdr:row>2</xdr:row>
      <xdr:rowOff>133895</xdr:rowOff>
    </xdr:from>
    <xdr:ext cx="1767840" cy="477054"/>
    <xdr:sp macro="" textlink="$J$7">
      <xdr:nvSpPr>
        <xdr:cNvPr id="66" name="TextBox 65">
          <a:extLst>
            <a:ext uri="{FF2B5EF4-FFF2-40B4-BE49-F238E27FC236}">
              <a16:creationId xmlns:a16="http://schemas.microsoft.com/office/drawing/2014/main" id="{B5D94AD3-123D-4116-819E-3218FCFAC3EB}"/>
            </a:ext>
          </a:extLst>
        </xdr:cNvPr>
        <xdr:cNvSpPr txBox="1"/>
      </xdr:nvSpPr>
      <xdr:spPr>
        <a:xfrm>
          <a:off x="170688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January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FEB6643-E6A2-A1D7-B395-C1DB1F1FFACC}"/>
            </a:ext>
          </a:extLst>
        </xdr:cNvPr>
        <xdr:cNvSpPr/>
      </xdr:nvSpPr>
      <xdr:spPr>
        <a:xfrm>
          <a:off x="1850136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18739034-E41B-41A4-902F-DE5A8F1F67B0}"/>
            </a:ext>
          </a:extLst>
        </xdr:cNvPr>
        <xdr:cNvSpPr/>
      </xdr:nvSpPr>
      <xdr:spPr>
        <a:xfrm>
          <a:off x="1725168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E5F76757-0555-4F3D-82DE-DC9FDD07C4EF}"/>
            </a:ext>
          </a:extLst>
        </xdr:cNvPr>
        <xdr:cNvSpPr/>
      </xdr:nvSpPr>
      <xdr:spPr>
        <a:xfrm>
          <a:off x="1973580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75" name="TextBox 74">
          <a:extLst>
            <a:ext uri="{FF2B5EF4-FFF2-40B4-BE49-F238E27FC236}">
              <a16:creationId xmlns:a16="http://schemas.microsoft.com/office/drawing/2014/main" id="{C3962091-DE5A-4424-8BC0-47BBBCFF78CF}"/>
            </a:ext>
          </a:extLst>
        </xdr:cNvPr>
        <xdr:cNvSpPr txBox="1"/>
      </xdr:nvSpPr>
      <xdr:spPr>
        <a:xfrm>
          <a:off x="1744218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77" name="TextBox 76">
          <a:extLst>
            <a:ext uri="{FF2B5EF4-FFF2-40B4-BE49-F238E27FC236}">
              <a16:creationId xmlns:a16="http://schemas.microsoft.com/office/drawing/2014/main" id="{02C588C9-3C40-4B31-A18C-C55243C70427}"/>
            </a:ext>
          </a:extLst>
        </xdr:cNvPr>
        <xdr:cNvSpPr txBox="1"/>
      </xdr:nvSpPr>
      <xdr:spPr>
        <a:xfrm>
          <a:off x="1869948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79" name="TextBox 78">
          <a:extLst>
            <a:ext uri="{FF2B5EF4-FFF2-40B4-BE49-F238E27FC236}">
              <a16:creationId xmlns:a16="http://schemas.microsoft.com/office/drawing/2014/main" id="{0B327C35-76C8-43F5-9026-EE0B0BD6A652}"/>
            </a:ext>
          </a:extLst>
        </xdr:cNvPr>
        <xdr:cNvSpPr txBox="1"/>
      </xdr:nvSpPr>
      <xdr:spPr>
        <a:xfrm>
          <a:off x="1994154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335EA1-7414-4305-8451-7085C9AD48C3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1488EAE-7A39-4BE6-8A11-F645F23C004A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5842A80-E8EF-486B-BE5C-7DC5AAEA5767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7B3670-2D31-4B54-889C-2F0C46434B91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4BB58D-D0E4-4317-AA62-C5F8B1236414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42A8BB-E47E-4E0F-B056-FFB1EFD443B4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2D4DD2-B0BF-4F50-BDFB-5AD7D52FF72C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F98457-F184-4516-84F5-4BE09C82EC9C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04B3AE1-0EAC-42E7-BA79-18F1C04E563B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41A056-5B03-4E7F-A55A-7EDDDDD70BB0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D148B8-71AC-43E3-8072-B4113A29E46C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DD7F10-833C-446C-A23B-76E0A12DEF66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2FB9F7-A34F-49CE-A0A1-003C52B5440A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DAD6AFC-3AC3-4CC1-9FF3-52B5CD556387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637670B-03F4-47CC-AF53-3FBE9ED5B5BD}"/>
            </a:ext>
          </a:extLst>
        </xdr:cNvPr>
        <xdr:cNvGrpSpPr/>
      </xdr:nvGrpSpPr>
      <xdr:grpSpPr>
        <a:xfrm>
          <a:off x="2187389" y="735106"/>
          <a:ext cx="4118670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C3912EAA-493F-386A-396A-BF4DC6F07E4F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60E6E6C8-637C-BC48-A5B0-D5E313D9B08B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01-Oct-2025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01745CA-52F6-4BEA-89C5-76C7FD7CE791}"/>
            </a:ext>
          </a:extLst>
        </xdr:cNvPr>
        <xdr:cNvGrpSpPr/>
      </xdr:nvGrpSpPr>
      <xdr:grpSpPr>
        <a:xfrm>
          <a:off x="6402430" y="744071"/>
          <a:ext cx="3963215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B3ECF73-18C7-81FD-A11D-490BB2668767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3BB352D8-084D-5744-335C-F42C8617DF4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31-Oct-2025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BE719BC-5E1B-4B65-9DCC-44C1A81BF448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FAC52807-A1DB-4DB0-B120-63361E64E94F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October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90EEBC5-18BE-4808-972C-8AE373E5E1ED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E192D9F-E29B-4AC8-AE58-90A151EB9710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DB2B9F4-B3E9-4F4B-B8DC-C1DA04B9FA53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4974E4A7-1993-4BAD-B1C9-9C4D6B92109C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798D72A5-41C5-4463-BBC6-472122B21C8C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56B7C699-361D-4DCF-BF10-AB7564325663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2360655-0618-41B7-BE69-E91EDD0D4362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DD408CD-C923-4E7F-9711-F9A506A08B8F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6232</xdr:colOff>
      <xdr:row>5</xdr:row>
      <xdr:rowOff>295835</xdr:rowOff>
    </xdr:from>
    <xdr:to>
      <xdr:col>4</xdr:col>
      <xdr:colOff>478672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ECE8404-0AFD-46B6-A8BA-E123FE0339B7}"/>
            </a:ext>
          </a:extLst>
        </xdr:cNvPr>
        <xdr:cNvSpPr/>
      </xdr:nvSpPr>
      <xdr:spPr>
        <a:xfrm>
          <a:off x="6232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AAA3BEF-78F9-4213-B4F8-6BB001162A75}"/>
            </a:ext>
          </a:extLst>
        </xdr:cNvPr>
        <xdr:cNvSpPr/>
      </xdr:nvSpPr>
      <xdr:spPr>
        <a:xfrm>
          <a:off x="229057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56503-1CC8-415F-BB75-A47F0AC4CE8F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17CC94-23CD-4E99-A203-1D14CF3B555C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E25C6F-386C-44BB-AA35-44672C5E5D53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3878E5-93F9-4358-A779-6823DE807D2E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5286FA-86F3-467A-BEB2-767EE0D2F412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8C2A47D-95FC-4CBB-B743-7073DE55843F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FFD0F2-9D73-472B-B5B1-170D8ABCB19C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F57EA2-4825-4020-A50E-1516585BBFA1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1</xdr:col>
      <xdr:colOff>152413</xdr:colOff>
      <xdr:row>33</xdr:row>
      <xdr:rowOff>8965</xdr:rowOff>
    </xdr:from>
    <xdr:to>
      <xdr:col>6</xdr:col>
      <xdr:colOff>15253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B4545C-C48E-4D19-BCEC-3A86B6969167}"/>
            </a:ext>
          </a:extLst>
        </xdr:cNvPr>
        <xdr:cNvSpPr/>
      </xdr:nvSpPr>
      <xdr:spPr>
        <a:xfrm>
          <a:off x="762013" y="10108929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ED76DEE-1DEE-44D0-BCF5-38230126694D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C59A356-D953-43A6-86FD-9986AC35032D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DE4846BF-A653-4703-9A04-38CA9E846BDB}"/>
            </a:ext>
          </a:extLst>
        </xdr:cNvPr>
        <xdr:cNvGrpSpPr/>
      </xdr:nvGrpSpPr>
      <xdr:grpSpPr>
        <a:xfrm>
          <a:off x="2187389" y="735106"/>
          <a:ext cx="3914316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9C27FC0E-F793-F052-1E63-47E186224B4F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78A28701-F4E7-B3BB-5B54-AEFBECBB197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88A0E37-A96E-4E81-A808-A6F19CBD81D2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01-Oct-2025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D132E121-DBD7-49AB-9B49-B636AFE6597F}"/>
            </a:ext>
          </a:extLst>
        </xdr:cNvPr>
        <xdr:cNvGrpSpPr/>
      </xdr:nvGrpSpPr>
      <xdr:grpSpPr>
        <a:xfrm>
          <a:off x="6402430" y="744071"/>
          <a:ext cx="3963215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279120D-7C44-7AC1-9352-2D1552CF07E5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4B1FF326-1F90-0A23-A4E2-0140D9B9B10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B97760F-2108-4A82-9F27-6BF2F5B332C4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31-Oct-2025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497EB00-322D-4617-96E3-98BC9D155D88}"/>
            </a:ext>
          </a:extLst>
        </xdr:cNvPr>
        <xdr:cNvSpPr/>
      </xdr:nvSpPr>
      <xdr:spPr>
        <a:xfrm>
          <a:off x="10645140" y="746760"/>
          <a:ext cx="918972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231BA74D-DC08-44D9-8496-C28391A8EF0B}"/>
            </a:ext>
          </a:extLst>
        </xdr:cNvPr>
        <xdr:cNvSpPr txBox="1"/>
      </xdr:nvSpPr>
      <xdr:spPr>
        <a:xfrm>
          <a:off x="171069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October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B7B474BB-4977-4AA6-98DA-60F35A9E73ED}"/>
            </a:ext>
          </a:extLst>
        </xdr:cNvPr>
        <xdr:cNvSpPr/>
      </xdr:nvSpPr>
      <xdr:spPr>
        <a:xfrm>
          <a:off x="1840230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1A04E5D-059E-42F1-8F35-D5F481071356}"/>
            </a:ext>
          </a:extLst>
        </xdr:cNvPr>
        <xdr:cNvSpPr/>
      </xdr:nvSpPr>
      <xdr:spPr>
        <a:xfrm>
          <a:off x="1716024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4AEE16F6-78FB-43CE-A759-BCD2C4FFDF2F}"/>
            </a:ext>
          </a:extLst>
        </xdr:cNvPr>
        <xdr:cNvSpPr/>
      </xdr:nvSpPr>
      <xdr:spPr>
        <a:xfrm>
          <a:off x="19636740" y="175260"/>
          <a:ext cx="18288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6AFEC288-0B72-4403-90CC-CDB3CD19537C}"/>
            </a:ext>
          </a:extLst>
        </xdr:cNvPr>
        <xdr:cNvSpPr txBox="1"/>
      </xdr:nvSpPr>
      <xdr:spPr>
        <a:xfrm>
          <a:off x="1734312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F2F2473F-5562-4642-BB8E-D95782F93951}"/>
            </a:ext>
          </a:extLst>
        </xdr:cNvPr>
        <xdr:cNvSpPr txBox="1"/>
      </xdr:nvSpPr>
      <xdr:spPr>
        <a:xfrm>
          <a:off x="1860042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A988BEE6-B99A-42BC-875E-47224FD14D43}"/>
            </a:ext>
          </a:extLst>
        </xdr:cNvPr>
        <xdr:cNvSpPr txBox="1"/>
      </xdr:nvSpPr>
      <xdr:spPr>
        <a:xfrm>
          <a:off x="1981962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C59B72-2146-4512-B2E2-DFFD6F28142C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E065AA-C095-4D66-B917-15E01C827E94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E50E5A-2DD1-4ED5-97E6-3FF4C9B2A0A7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5F1BC4-FC2F-4DC9-B722-5C5BB5519F44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7F9EF3-A3AE-4398-B924-10A2ACBE119E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FF9A88-8036-4547-A787-A108498AA5A8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168E4D-28AD-4CAF-89F6-994930C5BF76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6175F7-B7D6-499F-98DF-DD2565BC60CE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FEC68D-C4F1-4B8B-8359-C24D427A1934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244FFC-3550-4709-A14F-24B3834C5B53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720DEB-36FF-401F-B960-416D654437B9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ED4A7C-A8E2-47F7-9C21-13109696A312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09CF6D3-0A14-452E-90B6-6504EDC68E02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E1C1F13-A36F-48DF-9FFD-BBDD8CA5928A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9A7F04F-D178-4362-A3BF-CF51307A332E}"/>
            </a:ext>
          </a:extLst>
        </xdr:cNvPr>
        <xdr:cNvGrpSpPr/>
      </xdr:nvGrpSpPr>
      <xdr:grpSpPr>
        <a:xfrm>
          <a:off x="2187389" y="735106"/>
          <a:ext cx="4118670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689518E2-0F20-9122-1B6E-546C57A91342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18229054-95D2-EDAC-FC30-069207A86C8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01-Nov-2025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B1D17CC-B0AF-4636-9B8C-2D083FA1DCFB}"/>
            </a:ext>
          </a:extLst>
        </xdr:cNvPr>
        <xdr:cNvGrpSpPr/>
      </xdr:nvGrpSpPr>
      <xdr:grpSpPr>
        <a:xfrm>
          <a:off x="6402430" y="744071"/>
          <a:ext cx="3963215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0DBD213-C7F8-0662-20E0-725927713405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B85D23DA-5A08-48FF-426E-6B0637EF1831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30-Nov-2025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39E112C-D1FA-4909-AC3C-B6E97BABE50C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E4ACC12E-85FB-4D4A-B4AF-00B1F56755B0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November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CF3FE565-E17E-4013-904C-C8AB79B0C08C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305A353-DB72-4BFE-8BE8-DE97B44B7A0D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6B2C2CC-219E-4EDE-BEB9-EE2B01A2F3FE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24C3E95D-2BAC-4DA0-AF42-33B43D3A3007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B92491CD-E96C-460B-A6C2-6DB79B315221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E0E586F7-64A5-445A-91BB-500CD881A487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AEEE950-E12C-49AE-B438-2D7F24D7A76C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961D50E-CE0C-47C4-864B-E9E839707729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6232</xdr:colOff>
      <xdr:row>5</xdr:row>
      <xdr:rowOff>295835</xdr:rowOff>
    </xdr:from>
    <xdr:to>
      <xdr:col>4</xdr:col>
      <xdr:colOff>478672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DB380A2-9170-48E5-958D-7433B7F59E03}"/>
            </a:ext>
          </a:extLst>
        </xdr:cNvPr>
        <xdr:cNvSpPr/>
      </xdr:nvSpPr>
      <xdr:spPr>
        <a:xfrm>
          <a:off x="6232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169270B-4FAC-4323-B5CB-0A78E92F4359}"/>
            </a:ext>
          </a:extLst>
        </xdr:cNvPr>
        <xdr:cNvSpPr/>
      </xdr:nvSpPr>
      <xdr:spPr>
        <a:xfrm>
          <a:off x="229057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D599-F3D9-4A5A-ABF5-1EC0B9CB90E3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DF511B-22B3-47C8-A77A-E9979D1087B9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5A1364-E326-44F6-B71E-939749241E95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87660F-C620-4835-8D33-C4827852A348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4EA8B0-86B9-484A-B3FC-0BCC19B69CC3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EA4DEC-5883-4833-A024-47D4CD9819AB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B0EC8E-F217-4047-8986-6DC4BD61535E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906C76-7A5C-488C-84C9-BB7056AF2F22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13B34F-978E-492A-9D86-268036DDEBEA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1</xdr:col>
      <xdr:colOff>124685</xdr:colOff>
      <xdr:row>36</xdr:row>
      <xdr:rowOff>0</xdr:rowOff>
    </xdr:from>
    <xdr:to>
      <xdr:col>5</xdr:col>
      <xdr:colOff>597125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C04ADBE-55A8-4A17-BB63-92D977384ABF}"/>
            </a:ext>
          </a:extLst>
        </xdr:cNvPr>
        <xdr:cNvSpPr/>
      </xdr:nvSpPr>
      <xdr:spPr>
        <a:xfrm>
          <a:off x="734285" y="1101436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E0EE913-86E0-4BDF-B1FC-06DBB334D624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358588</xdr:colOff>
      <xdr:row>2</xdr:row>
      <xdr:rowOff>125506</xdr:rowOff>
    </xdr:from>
    <xdr:to>
      <xdr:col>8</xdr:col>
      <xdr:colOff>1021079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0FAD540-4A29-4995-8EA9-C66E6BF61EBE}"/>
            </a:ext>
          </a:extLst>
        </xdr:cNvPr>
        <xdr:cNvGrpSpPr/>
      </xdr:nvGrpSpPr>
      <xdr:grpSpPr>
        <a:xfrm>
          <a:off x="2187388" y="735106"/>
          <a:ext cx="4056855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BF7D728F-EC3C-CFFD-66DB-FDBD79E5BBC6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AC8EEFB8-9D6C-F7CD-0953-97C95ED49C6A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E101882-62C6-4B5F-BA36-B9DE4EDD3041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01-Nov-2025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14</xdr:col>
      <xdr:colOff>22860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CBFEC550-1B7F-4726-8B87-A54207780D33}"/>
            </a:ext>
          </a:extLst>
        </xdr:cNvPr>
        <xdr:cNvGrpSpPr/>
      </xdr:nvGrpSpPr>
      <xdr:grpSpPr>
        <a:xfrm>
          <a:off x="6402430" y="744071"/>
          <a:ext cx="4052903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1AE54777-6ED3-C76D-0C4E-04DFB5E8896D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CC3F6054-ACBA-870B-CA4C-E9E9B809E431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B1A51F8-D471-45F6-BE2B-17489D2581C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30-Nov-2025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FE2515E-FF59-40CC-94CD-D8515FB3B3A3}"/>
            </a:ext>
          </a:extLst>
        </xdr:cNvPr>
        <xdr:cNvSpPr/>
      </xdr:nvSpPr>
      <xdr:spPr>
        <a:xfrm>
          <a:off x="10645140" y="746760"/>
          <a:ext cx="918972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7833ECE7-ED4C-4B22-9CA7-C70771792A2A}"/>
            </a:ext>
          </a:extLst>
        </xdr:cNvPr>
        <xdr:cNvSpPr txBox="1"/>
      </xdr:nvSpPr>
      <xdr:spPr>
        <a:xfrm>
          <a:off x="171069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November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216FA178-7ED6-4A1E-A71F-75FC840978B9}"/>
            </a:ext>
          </a:extLst>
        </xdr:cNvPr>
        <xdr:cNvSpPr/>
      </xdr:nvSpPr>
      <xdr:spPr>
        <a:xfrm>
          <a:off x="1840230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DBCA5C49-059F-4B5D-85E8-6BA41A60A3E7}"/>
            </a:ext>
          </a:extLst>
        </xdr:cNvPr>
        <xdr:cNvSpPr/>
      </xdr:nvSpPr>
      <xdr:spPr>
        <a:xfrm>
          <a:off x="1716024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CB9D5E1-8F87-45D7-AFB1-A2A95333422D}"/>
            </a:ext>
          </a:extLst>
        </xdr:cNvPr>
        <xdr:cNvSpPr/>
      </xdr:nvSpPr>
      <xdr:spPr>
        <a:xfrm>
          <a:off x="19636740" y="175260"/>
          <a:ext cx="18288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25439FAE-CA0F-4A6A-81CF-85E4C0D8D454}"/>
            </a:ext>
          </a:extLst>
        </xdr:cNvPr>
        <xdr:cNvSpPr txBox="1"/>
      </xdr:nvSpPr>
      <xdr:spPr>
        <a:xfrm>
          <a:off x="1734312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4F931568-7D35-4157-934A-C421C3DC69CE}"/>
            </a:ext>
          </a:extLst>
        </xdr:cNvPr>
        <xdr:cNvSpPr txBox="1"/>
      </xdr:nvSpPr>
      <xdr:spPr>
        <a:xfrm>
          <a:off x="1860042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27A9A277-431B-4B49-AFEB-153484C53480}"/>
            </a:ext>
          </a:extLst>
        </xdr:cNvPr>
        <xdr:cNvSpPr txBox="1"/>
      </xdr:nvSpPr>
      <xdr:spPr>
        <a:xfrm>
          <a:off x="1981962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432D6E-F748-44AA-BDB2-A4A4E8DBF288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F25B29-3E2A-4428-AC3D-807657B758F5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D73D7E7-60B6-4405-88D3-5AF04CB40A31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DD5C2-ECE4-4447-A73A-009B28AD34A4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AB0973-22DA-4E46-A8BE-B00AE303A3F0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BF545-1AEC-4240-81D3-BD2811B5D060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30DDB4-A0AE-4F40-8BBD-39B150C4AF33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786D2D-76AC-4335-A61A-E83EEFB1A037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55A611-6C7D-4BB2-9291-A44A7727D848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0728D2-6375-43E9-B0B9-4979266960F1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24494EA-B261-4006-BCD4-58914BD67663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A3C202-2C98-4E71-9CC9-47BCE254544F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CF95380-BBA5-4049-89F2-008E8ACC02B1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8846095-807D-4B17-8E96-D7F7AABEE700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58A1124-7214-4F88-99B0-05ADD0FBDF86}"/>
            </a:ext>
          </a:extLst>
        </xdr:cNvPr>
        <xdr:cNvGrpSpPr/>
      </xdr:nvGrpSpPr>
      <xdr:grpSpPr>
        <a:xfrm>
          <a:off x="2187389" y="735106"/>
          <a:ext cx="411659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3CFCC25-112A-F9C0-449F-F172A53AEB11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7D8CB3E8-5979-D37F-69C2-3879E5C646F7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01-Dec-2025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D6F18B94-D7E6-4AB4-A9C5-AE135484E822}"/>
            </a:ext>
          </a:extLst>
        </xdr:cNvPr>
        <xdr:cNvGrpSpPr/>
      </xdr:nvGrpSpPr>
      <xdr:grpSpPr>
        <a:xfrm>
          <a:off x="6400352" y="744071"/>
          <a:ext cx="396598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23BECEE-B1ED-3F5F-5F85-B2F9D4AB796F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ECB18580-DB5D-29B8-434B-7FE9C88DAE99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31-Dec-2025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19EE6D7-BC90-4936-AD3A-A5D020946951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EED377FF-76E0-4E15-ACC5-DB7945DA36A2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December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804D45F-B629-4813-9378-730519927185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7AE0B60-48FB-4C4F-B49F-B73294F8E453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E6C6232-A679-478F-84F8-5E4B88DF506A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1B5E5A9C-5BC5-47F8-885C-3F6979B5C67F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191B842D-2BCE-4353-9359-00E807975009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9C74FE13-DFB8-4B8A-8A63-AAAB51041F18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F695432-1B5E-417B-88B1-7DB59A63AF6B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2277F91E-32B5-4808-9739-DA1B215DE38F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6232</xdr:colOff>
      <xdr:row>5</xdr:row>
      <xdr:rowOff>295835</xdr:rowOff>
    </xdr:from>
    <xdr:to>
      <xdr:col>4</xdr:col>
      <xdr:colOff>478672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CB0C45D-37E4-4B08-B9FB-DCA77C491FAB}"/>
            </a:ext>
          </a:extLst>
        </xdr:cNvPr>
        <xdr:cNvSpPr/>
      </xdr:nvSpPr>
      <xdr:spPr>
        <a:xfrm>
          <a:off x="6232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88045BDD-4156-4F6B-B9FB-1D5676C7F54D}"/>
            </a:ext>
          </a:extLst>
        </xdr:cNvPr>
        <xdr:cNvSpPr/>
      </xdr:nvSpPr>
      <xdr:spPr>
        <a:xfrm>
          <a:off x="229057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D94BCD-79EE-402B-B0B0-A9211B659C59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FDA2EC-4552-4EF4-A35A-42F73B329B72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2A1F9F-3C13-474D-A869-CCC83A600396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F11B9F-F8C2-4EAF-88AC-12C73A92845A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76F001-1D04-4902-8760-7389E771822D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20D32B2-864E-4FC3-9296-7C50C4A8EB93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5CFF81-6250-4027-9B83-3707A2485555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3A3F45-5514-4A27-B624-2AF3F5D69625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9E99C9C-53F5-4A60-A319-208DBA98804D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7A80B5-F644-4BA7-9F63-8CE63CABDED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1</xdr:col>
      <xdr:colOff>110848</xdr:colOff>
      <xdr:row>39</xdr:row>
      <xdr:rowOff>0</xdr:rowOff>
    </xdr:from>
    <xdr:to>
      <xdr:col>5</xdr:col>
      <xdr:colOff>583288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3C96F3E-5265-4A1F-8DB9-BEE142EDB998}"/>
            </a:ext>
          </a:extLst>
        </xdr:cNvPr>
        <xdr:cNvSpPr/>
      </xdr:nvSpPr>
      <xdr:spPr>
        <a:xfrm>
          <a:off x="720448" y="1192876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D0D7A4-253E-4BFB-9B4F-7F8F98D86A14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5E424AD7-86F2-5B3F-05FC-0F917BB881AE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C838AF04-242B-5996-267F-F2149C0F729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B6C6C5E-7020-4830-BF2F-B3F2A8B1B6AA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01-Dec-2025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B9C66235-D77F-4472-B29C-3BEDB6226BFE}"/>
            </a:ext>
          </a:extLst>
        </xdr:cNvPr>
        <xdr:cNvGrpSpPr/>
      </xdr:nvGrpSpPr>
      <xdr:grpSpPr>
        <a:xfrm>
          <a:off x="6400352" y="744071"/>
          <a:ext cx="396598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F4DE99E6-78CF-9439-2C97-10979B785014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C5B6DED5-0305-9573-7505-74F36757D338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EA45901-3536-4CED-AD7A-F448FA3CAEFF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31-Dec-2025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D2488FB-043F-4929-B2E1-91F7A615008C}"/>
            </a:ext>
          </a:extLst>
        </xdr:cNvPr>
        <xdr:cNvSpPr/>
      </xdr:nvSpPr>
      <xdr:spPr>
        <a:xfrm>
          <a:off x="10645140" y="746760"/>
          <a:ext cx="918972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03EEFB64-E0A8-4746-8ACB-DF4BB7C73EB8}"/>
            </a:ext>
          </a:extLst>
        </xdr:cNvPr>
        <xdr:cNvSpPr txBox="1"/>
      </xdr:nvSpPr>
      <xdr:spPr>
        <a:xfrm>
          <a:off x="171069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December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8F82C00-84E3-4EAB-8A2D-17770A360EED}"/>
            </a:ext>
          </a:extLst>
        </xdr:cNvPr>
        <xdr:cNvSpPr/>
      </xdr:nvSpPr>
      <xdr:spPr>
        <a:xfrm>
          <a:off x="1840230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30497FEA-733D-41CD-A86C-5F6BACF13F52}"/>
            </a:ext>
          </a:extLst>
        </xdr:cNvPr>
        <xdr:cNvSpPr/>
      </xdr:nvSpPr>
      <xdr:spPr>
        <a:xfrm>
          <a:off x="1716024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479AD684-49CA-4EE5-B62F-CC27F60CCFE7}"/>
            </a:ext>
          </a:extLst>
        </xdr:cNvPr>
        <xdr:cNvSpPr/>
      </xdr:nvSpPr>
      <xdr:spPr>
        <a:xfrm>
          <a:off x="19636740" y="175260"/>
          <a:ext cx="18288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F1B461CC-7092-49B0-874C-B1393B7270D7}"/>
            </a:ext>
          </a:extLst>
        </xdr:cNvPr>
        <xdr:cNvSpPr txBox="1"/>
      </xdr:nvSpPr>
      <xdr:spPr>
        <a:xfrm>
          <a:off x="1734312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72B35D50-648F-4956-A6C1-96A3C798AF6B}"/>
            </a:ext>
          </a:extLst>
        </xdr:cNvPr>
        <xdr:cNvSpPr txBox="1"/>
      </xdr:nvSpPr>
      <xdr:spPr>
        <a:xfrm>
          <a:off x="1860042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43015E5E-B023-43E4-B9BE-FF3C6E37A52D}"/>
            </a:ext>
          </a:extLst>
        </xdr:cNvPr>
        <xdr:cNvSpPr txBox="1"/>
      </xdr:nvSpPr>
      <xdr:spPr>
        <a:xfrm>
          <a:off x="1981962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A153E3-0562-4D32-BE07-1181A67AF2AE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6947F33-FC4D-4703-AC0E-05F930DF4BC6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DC483F7-E500-4B10-A5DC-172D89613A7C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D6A23-7635-4DFC-AF99-3BC167EA0C6C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384AA8-0FC2-4445-92BA-5A44A052E969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35E9FA-9373-4036-A28F-99BC0E6C679D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5FB346-297F-457C-8306-0EAC33CFF06E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8CADA7-5DAC-4987-B740-F04471F99056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20F78B-E15B-49D4-98F9-76D587FBAE26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2D6E74-D4DF-410A-A6EE-ADB12E4DB320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FC12B9-290D-437C-A8CF-7F0B6CC46C4C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F27AFE-8A7A-48A0-8A9A-3AE1DF6B54B4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64DBB2D-A852-4D25-8AAB-D2ADB765855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0117E16-5F08-4C82-88E3-689DC70E981F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2532FED-677B-4E79-A786-00212D615831}"/>
            </a:ext>
          </a:extLst>
        </xdr:cNvPr>
        <xdr:cNvGrpSpPr/>
      </xdr:nvGrpSpPr>
      <xdr:grpSpPr>
        <a:xfrm>
          <a:off x="2187389" y="735106"/>
          <a:ext cx="411659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FBC1152-5661-F0D7-418A-0A916362815B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3AD88889-0036-E6B6-C9F1-816E2A82A492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01-Feb-2025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DB39CB0-7FD9-4CCE-A41E-53C20E96237D}"/>
            </a:ext>
          </a:extLst>
        </xdr:cNvPr>
        <xdr:cNvGrpSpPr/>
      </xdr:nvGrpSpPr>
      <xdr:grpSpPr>
        <a:xfrm>
          <a:off x="6400352" y="744071"/>
          <a:ext cx="388216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3BA6DE62-5DA8-565F-DCBA-5DD676707789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4585ED8A-31F4-4116-FCE9-EA7524DBAFC8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28-Feb-2025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F40AE2B-CE43-4F8F-90B2-BEDD35FCAEA4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00B310E2-132C-4583-9369-40066862D5C4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February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BCC4714A-005A-444F-AB35-27BD5A4DF730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01AB240-B82E-4CE0-AE6A-B06CFAF3DCDE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5F6DED1B-777A-4B6D-94AC-D3F3F99800A6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E62B1AA5-0E6C-47D7-90FA-F7E45F9E9488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4471D1AE-5A51-4398-9576-5DF2768F6361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7511CA51-336B-461B-B368-844035DA9E1D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880C32A-7237-4DED-A405-BDCDF806FD72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F63720E-1CAA-440F-B383-CD345DF95959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D24C011E-913C-4FF8-8BC4-375113CE6F44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78C517-A660-419A-9C8B-500758A3CE9D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AD56F-69F3-48BC-AA66-7A8A3339B15E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868F0F-EAE1-45EB-9C06-3CD9178069A8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0F4556-82B1-42DC-9D09-F0BD2E2B3D63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E99D7B-4B93-4A7B-8B73-7D3D25FF0F19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5E7DF8-C013-409E-9F54-9F3879A49118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ADC7DB-1866-4B22-B2B1-ECD239717D8C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CC0521A-3C57-4EC8-9370-BB9853898002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439101-E05A-4ACB-83BD-84882C37901C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BC6129A-4A33-4923-9BC4-7357206E5E7A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79D9C7-C85C-4F27-B9A6-A36CC2710DBD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1E8AF8F-0C50-4A36-998B-23DD8EBA24B2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9D2D198F-3CEA-4BB3-1D59-89B0E80CCC4C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E5389DAD-A4AA-4D61-9C9D-9E395AC0F392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01-Feb-2025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64197069-6D49-43EA-B221-2E83367B89FE}"/>
            </a:ext>
          </a:extLst>
        </xdr:cNvPr>
        <xdr:cNvGrpSpPr/>
      </xdr:nvGrpSpPr>
      <xdr:grpSpPr>
        <a:xfrm>
          <a:off x="6400352" y="744071"/>
          <a:ext cx="388216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BBB8B7E4-00C4-FADB-1CF5-B280FFCC1A18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A36E13BA-AFC0-3DA8-CDFC-80FFDEFFC94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28-Feb-2025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2867F25-137A-4AEF-8A4E-DBB442C889F6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DFEDDD11-42C0-4151-921E-5CEDA551FBF0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February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A9F4F53-68B9-43A2-98B6-2840F198A168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A3D9CA60-FEF7-4840-9523-2B509B25DD9E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91F8FF6-6203-4E4A-BD20-A5C390910756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5511C2C8-FDA2-48D2-B291-65EB41107972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177E0590-217F-4F04-A6C5-291EA6E45388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65DCF5B8-AB96-4B20-AB6A-C7B9FC29E5A6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8C028F4-1EAC-4692-B4EE-E97582F8AFFB}"/>
            </a:ext>
          </a:extLst>
        </xdr:cNvPr>
        <xdr:cNvSpPr/>
      </xdr:nvSpPr>
      <xdr:spPr>
        <a:xfrm>
          <a:off x="0" y="0"/>
          <a:ext cx="210388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028EE1F-AFD5-45DB-80CB-73984B98E2C6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288215</xdr:rowOff>
    </xdr:from>
    <xdr:to>
      <xdr:col>4</xdr:col>
      <xdr:colOff>472440</xdr:colOff>
      <xdr:row>7</xdr:row>
      <xdr:rowOff>270285</xdr:rowOff>
    </xdr:to>
    <xdr:sp macro="" textlink="">
      <xdr:nvSpPr>
        <xdr:cNvPr id="62" name="Rectangle: Rounded Corners 6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9E6D4E0-0224-43EC-86E8-636A1892C825}"/>
            </a:ext>
          </a:extLst>
        </xdr:cNvPr>
        <xdr:cNvSpPr/>
      </xdr:nvSpPr>
      <xdr:spPr>
        <a:xfrm>
          <a:off x="0" y="181221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4D49A8F-8E79-495D-AB25-B1DFF99D1266}"/>
            </a:ext>
          </a:extLst>
        </xdr:cNvPr>
        <xdr:cNvSpPr/>
      </xdr:nvSpPr>
      <xdr:spPr>
        <a:xfrm>
          <a:off x="228676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1</xdr:col>
      <xdr:colOff>121920</xdr:colOff>
      <xdr:row>9</xdr:row>
      <xdr:rowOff>7620</xdr:rowOff>
    </xdr:from>
    <xdr:to>
      <xdr:col>5</xdr:col>
      <xdr:colOff>594360</xdr:colOff>
      <xdr:row>10</xdr:row>
      <xdr:rowOff>294490</xdr:rowOff>
    </xdr:to>
    <xdr:sp macro="" textlink="">
      <xdr:nvSpPr>
        <xdr:cNvPr id="64" name="Rectangle: Rounded Corners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8FB82-C624-4A2E-857F-E2494CE27BDC}"/>
            </a:ext>
          </a:extLst>
        </xdr:cNvPr>
        <xdr:cNvSpPr/>
      </xdr:nvSpPr>
      <xdr:spPr>
        <a:xfrm>
          <a:off x="731520" y="2766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65" name="Rectangle: Rounded Corners 6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7CCF42-0E66-4C15-8D77-071D4E117ABE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66" name="Rectangle: Rounded Corners 6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DC09D3-44AA-4272-B919-8313200AA1D5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67" name="Rectangle: Rounded Corners 6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3C8C84-4D7D-422E-BC19-61423A35A1F7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68" name="Rectangle: Rounded Corners 6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33E30AA-97DE-40A1-8D5A-E2684F96547A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69" name="Rectangle: Rounded Corners 6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4123935-F7AF-4475-A488-980E583FCDF7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70" name="Rectangle: Rounded Corners 6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F687C8-EDCE-463E-B783-D480E17AAB2D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71" name="Rectangle: Rounded Corners 7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2D6DB8-03A5-4CAC-A831-8AF070EFFD5F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72" name="Rectangle: Rounded Corners 7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3A5590B-20AD-4A77-BFEF-4E51E94B350D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73" name="Rectangle: Rounded Corners 7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ED9757-C77F-4B65-A4FA-AC46B73EA39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74" name="Rectangle: Rounded Corners 7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9E5EBB7-7231-4951-83AF-2E1183AD4C38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E9CED0F6-7DAE-47C8-90DD-49C585190306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A90E629D-AA0B-038F-0318-AEF776F7C2FF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77" name="Rectangle 76">
            <a:extLst>
              <a:ext uri="{FF2B5EF4-FFF2-40B4-BE49-F238E27FC236}">
                <a16:creationId xmlns:a16="http://schemas.microsoft.com/office/drawing/2014/main" id="{B9A30C96-D795-6D51-E27E-E1984B12F35D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327B40E-CE92-4EB2-B133-68527FD537AF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01-Feb-2025</a:t>
            </a:fld>
            <a:endParaRPr lang="en-IN" sz="2000" b="0" i="0" u="none" strike="noStrike">
              <a:solidFill>
                <a:srgbClr val="000000"/>
              </a:solidFill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10</xdr:col>
      <xdr:colOff>593848</xdr:colOff>
      <xdr:row>4</xdr:row>
      <xdr:rowOff>17930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7F220D58-2817-69CE-D96C-8FC5969CAAD1}"/>
            </a:ext>
          </a:extLst>
        </xdr:cNvPr>
        <xdr:cNvSpPr/>
      </xdr:nvSpPr>
      <xdr:spPr>
        <a:xfrm>
          <a:off x="6400352" y="744071"/>
          <a:ext cx="1874456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To</a:t>
          </a:r>
        </a:p>
      </xdr:txBody>
    </xdr:sp>
    <xdr:clientData/>
  </xdr:twoCellAnchor>
  <xdr:twoCellAnchor>
    <xdr:from>
      <xdr:col>10</xdr:col>
      <xdr:colOff>727102</xdr:colOff>
      <xdr:row>2</xdr:row>
      <xdr:rowOff>134471</xdr:rowOff>
    </xdr:from>
    <xdr:to>
      <xdr:col>14</xdr:col>
      <xdr:colOff>30480</xdr:colOff>
      <xdr:row>4</xdr:row>
      <xdr:rowOff>17930</xdr:rowOff>
    </xdr:to>
    <xdr:sp macro="" textlink="$M$7">
      <xdr:nvSpPr>
        <xdr:cNvPr id="80" name="Rectangle 79">
          <a:extLst>
            <a:ext uri="{FF2B5EF4-FFF2-40B4-BE49-F238E27FC236}">
              <a16:creationId xmlns:a16="http://schemas.microsoft.com/office/drawing/2014/main" id="{B350B885-C1FC-7869-2FA6-3E12023820C6}"/>
            </a:ext>
          </a:extLst>
        </xdr:cNvPr>
        <xdr:cNvSpPr/>
      </xdr:nvSpPr>
      <xdr:spPr>
        <a:xfrm>
          <a:off x="8408062" y="744071"/>
          <a:ext cx="1901798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1B304C0-7164-4872-9CC1-AB076E70E0D7}" type="TxLink">
            <a:rPr lang="en-US" sz="2000" b="0" i="0" u="none" strike="noStrike">
              <a:solidFill>
                <a:srgbClr val="00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 algn="l"/>
            <a:t>28-Feb-2025</a:t>
          </a:fld>
          <a:endParaRPr lang="en-IN" sz="2000"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BD752B39-4D2E-4877-AF4D-CB5D55B8C8C9}"/>
            </a:ext>
          </a:extLst>
        </xdr:cNvPr>
        <xdr:cNvSpPr/>
      </xdr:nvSpPr>
      <xdr:spPr>
        <a:xfrm>
          <a:off x="10485120" y="746760"/>
          <a:ext cx="944118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220980</xdr:colOff>
      <xdr:row>2</xdr:row>
      <xdr:rowOff>133895</xdr:rowOff>
    </xdr:from>
    <xdr:ext cx="1767840" cy="477054"/>
    <xdr:sp macro="" textlink="$J$7">
      <xdr:nvSpPr>
        <xdr:cNvPr id="82" name="TextBox 81">
          <a:extLst>
            <a:ext uri="{FF2B5EF4-FFF2-40B4-BE49-F238E27FC236}">
              <a16:creationId xmlns:a16="http://schemas.microsoft.com/office/drawing/2014/main" id="{09EA8369-91AA-4075-91F4-C4B23012B992}"/>
            </a:ext>
          </a:extLst>
        </xdr:cNvPr>
        <xdr:cNvSpPr txBox="1"/>
      </xdr:nvSpPr>
      <xdr:spPr>
        <a:xfrm>
          <a:off x="170688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February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A8BC2567-4089-448B-85BD-410B1E254C1E}"/>
            </a:ext>
          </a:extLst>
        </xdr:cNvPr>
        <xdr:cNvSpPr/>
      </xdr:nvSpPr>
      <xdr:spPr>
        <a:xfrm>
          <a:off x="18348960" y="198120"/>
          <a:ext cx="17526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F3950273-6B9D-4EB8-AD15-52AC19965B23}"/>
            </a:ext>
          </a:extLst>
        </xdr:cNvPr>
        <xdr:cNvSpPr/>
      </xdr:nvSpPr>
      <xdr:spPr>
        <a:xfrm>
          <a:off x="1722120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80EEE372-3BA9-45ED-83B6-AAA94F479D24}"/>
            </a:ext>
          </a:extLst>
        </xdr:cNvPr>
        <xdr:cNvSpPr/>
      </xdr:nvSpPr>
      <xdr:spPr>
        <a:xfrm>
          <a:off x="197205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86" name="TextBox 85">
          <a:extLst>
            <a:ext uri="{FF2B5EF4-FFF2-40B4-BE49-F238E27FC236}">
              <a16:creationId xmlns:a16="http://schemas.microsoft.com/office/drawing/2014/main" id="{3D2C3033-576B-49F7-8F0D-412FCDFD7C00}"/>
            </a:ext>
          </a:extLst>
        </xdr:cNvPr>
        <xdr:cNvSpPr txBox="1"/>
      </xdr:nvSpPr>
      <xdr:spPr>
        <a:xfrm>
          <a:off x="1740408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87" name="TextBox 86">
          <a:extLst>
            <a:ext uri="{FF2B5EF4-FFF2-40B4-BE49-F238E27FC236}">
              <a16:creationId xmlns:a16="http://schemas.microsoft.com/office/drawing/2014/main" id="{2DFB2E1D-A229-40C3-BC1C-4A1895D911A7}"/>
            </a:ext>
          </a:extLst>
        </xdr:cNvPr>
        <xdr:cNvSpPr txBox="1"/>
      </xdr:nvSpPr>
      <xdr:spPr>
        <a:xfrm>
          <a:off x="185318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88" name="TextBox 87">
          <a:extLst>
            <a:ext uri="{FF2B5EF4-FFF2-40B4-BE49-F238E27FC236}">
              <a16:creationId xmlns:a16="http://schemas.microsoft.com/office/drawing/2014/main" id="{7B33FB99-0BDE-4D08-92FF-FF2009E3C0E8}"/>
            </a:ext>
          </a:extLst>
        </xdr:cNvPr>
        <xdr:cNvSpPr txBox="1"/>
      </xdr:nvSpPr>
      <xdr:spPr>
        <a:xfrm>
          <a:off x="1991106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7ECAEF-E6EE-438A-96E7-6B5985109070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50E1DE6-20B1-466C-8877-BAB6D69BBD4A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885CF0A-C657-4BD7-A400-02F0B54FAA62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F3E5B-0BDE-402B-B188-33F245057B5A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6ACA7-0B79-4E39-868F-6904EE3093FA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B4AB90-6B7E-4AF4-B0F1-3FF70502751D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671F0A-D20A-4660-BBDB-6110FD3E77D2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8460A9-4F49-48F3-8896-0928474DEEE6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DFD55F-9DF9-4A05-A7F0-B3CB2686F766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465BFC-7D48-4BB1-B46E-10B226311EF4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7514D0-2B7A-4B4F-81F0-081AA02E1640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0D31284-6A9E-43E7-A338-2485F4B27F36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0734BF3-4D90-497C-93CE-A9EBFDEA8F18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6619BB7-6F3A-412D-8113-3012063292BB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E2A909C-B5A2-4F59-AE9B-1322735DC141}"/>
            </a:ext>
          </a:extLst>
        </xdr:cNvPr>
        <xdr:cNvGrpSpPr/>
      </xdr:nvGrpSpPr>
      <xdr:grpSpPr>
        <a:xfrm>
          <a:off x="2187389" y="735106"/>
          <a:ext cx="411659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5EB5903-67E3-A8F9-B161-C7AB651E2CD7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612DA7A5-29CB-6D0E-BF66-DE2D71E73187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01-Mar-2025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617A65A-6C7D-40DD-8F53-B1103444C0D7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4FB09FFE-7E1C-7DBE-A36A-5B36B9826D86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A4424317-A1A5-6B72-BEA5-63247B1999A8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31-Mar-2025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405E0AB-D8FD-47B0-B07D-3E2A5B522327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F58B3AA3-9228-45D3-8B83-AB62CE78EE66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March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8D65EEC-F370-4E05-869B-DCB666EE925C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349F1ED-B500-4286-B6E0-04B7EFDB918D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6B2570D-C92C-42CB-A9B9-B79E60BEC4BB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9104907F-DF75-4683-AB66-0D6CD7DC90EC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794A6493-206A-4BF3-8322-0F45EB3B5406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D67301FD-48F9-4C7F-88AD-7AABA4F9BC4D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25D2F06-48A1-44B7-A61A-8AB90506CA99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2771C85-1B7B-47FE-8C04-9173454F3D30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280595</xdr:rowOff>
    </xdr:from>
    <xdr:to>
      <xdr:col>4</xdr:col>
      <xdr:colOff>472440</xdr:colOff>
      <xdr:row>7</xdr:row>
      <xdr:rowOff>262665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B7B2766-6052-4D2C-A319-D512A823BE34}"/>
            </a:ext>
          </a:extLst>
        </xdr:cNvPr>
        <xdr:cNvSpPr/>
      </xdr:nvSpPr>
      <xdr:spPr>
        <a:xfrm>
          <a:off x="0" y="180459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4C53FAB-F151-4F0F-97D5-EA6C40D8B37F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7DDF9-BA63-4FF2-A27B-81FAF1CE68E4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1</xdr:col>
      <xdr:colOff>175260</xdr:colOff>
      <xdr:row>12</xdr:row>
      <xdr:rowOff>8964</xdr:rowOff>
    </xdr:from>
    <xdr:to>
      <xdr:col>6</xdr:col>
      <xdr:colOff>38100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81FC4A-F1A1-4EF3-B5E5-59F5D2D6229E}"/>
            </a:ext>
          </a:extLst>
        </xdr:cNvPr>
        <xdr:cNvSpPr/>
      </xdr:nvSpPr>
      <xdr:spPr>
        <a:xfrm>
          <a:off x="78486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D324EE-EA15-453C-8A5D-DE4CAB8A0D68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D3C75D-0F33-440D-B32D-5326D15A41B6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1D888E-B0C2-42BC-A06D-B65B9E2F43DB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47DD2F7-6527-4956-9849-206ABCF298F3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03E13EF-6C04-41FB-BAF6-73B408A070C7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7D604D-BE0A-4FF6-8B8D-BE17D00DA800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7E015F8-F97B-4178-A91C-6FA9D0D06015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D3EC464-805E-491E-A4AC-F93DCBB6D64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333D207-F438-4B93-9D79-7771C6107A5D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358588</xdr:colOff>
      <xdr:row>2</xdr:row>
      <xdr:rowOff>125506</xdr:rowOff>
    </xdr:from>
    <xdr:to>
      <xdr:col>8</xdr:col>
      <xdr:colOff>1005839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6D96363E-2AAC-4E66-B0E7-8351896E718A}"/>
            </a:ext>
          </a:extLst>
        </xdr:cNvPr>
        <xdr:cNvGrpSpPr/>
      </xdr:nvGrpSpPr>
      <xdr:grpSpPr>
        <a:xfrm>
          <a:off x="2187388" y="735106"/>
          <a:ext cx="4045771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BEFA0428-BF36-9F55-7668-537006C26F11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C0D59C74-A5A5-D275-58EC-6E85062D58E0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7E5D832-FF48-4A35-96E2-8C0B750CE106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01-Mar-2025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701B578A-AB17-4B30-917C-8DD298BDE917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92E3C862-F2EB-F03C-F99E-66FD9D0E5CFE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F7F02E82-3820-C7F0-EF8A-308604C5043B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A1E8985-CD67-4156-B7B3-597F9415583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31-Mar-2025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7540361-EF17-4F32-9E7A-D8F5C74E6E54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724EC9F4-15E1-4558-AED6-2E88E3608427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March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11CCB50E-28F7-427A-A75C-5B1EBBF9B17E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908A5FE-4BA7-43DE-8F92-2280FE9028FE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43BD9EC-53AE-4DF2-9067-082C9A006523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AFD47B9D-E088-4EEF-A92B-7D504F0085A7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891C6048-C13E-4B19-BA31-2616F95D860C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A5551881-6B52-4829-8058-62862F958A9B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BA682B-23BC-41A1-BF93-019F56B3B400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E4495D-B50A-4C78-B0CF-DB67FF747EF8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04D276-C3F3-4911-B111-9482E26A3557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C8FE8-219F-4C09-9D98-89CBD8AF7918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957ED1-E410-4096-B084-E85D2B862449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C8DB6B-0370-42FB-A846-8566ACD964C3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0BF214-1296-4732-AF26-F019476ECB4A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B28F99C-2C74-4A4F-89B5-4DD38ABC5BD8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CD9FCCF-9AD6-4893-BCE5-C748B3B4DC31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D753C26-911C-44AF-B60E-8A890DAC1D53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D8ACA6-F837-4E7E-AF08-00A83FB8C5C7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68B892C-0375-4803-8765-33BFEE6D6B91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5512E65-EECA-45AC-AF87-5EAAEB030B72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CC0115E-93B6-457E-9513-FB3E4E42B95D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10C5BED-8D78-4924-8992-695995C535ED}"/>
            </a:ext>
          </a:extLst>
        </xdr:cNvPr>
        <xdr:cNvGrpSpPr/>
      </xdr:nvGrpSpPr>
      <xdr:grpSpPr>
        <a:xfrm>
          <a:off x="2187389" y="735106"/>
          <a:ext cx="411659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46FBCC1-162E-F44E-FF73-7EA25119E2FA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127B29F6-2957-9280-EA04-E75A925265CB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01-Apr-2025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5B1DD67-5438-49C2-BA75-9F3CF76DDB9E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ADE60EF4-FA63-303F-ADD7-15A27851FA87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AB80BD31-EFE5-039A-D201-8253E58A01C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30-Apr-2025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C24EE8C-1CDF-43D9-92AB-3FE5F08D2F08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758E79B8-0C33-4735-ABEC-01BB97D53E61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April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B00C85E6-F8A2-4994-A50A-A923C469EF85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248130A-4B83-43E1-B2FC-392A90E6B5E6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C724531B-6266-45ED-8826-91815926D65C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C2118E13-7D8B-4A70-A70C-3F25BB0DFD9E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C51C6927-FEE5-4185-B6C7-0E7E08D2C2C8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4044737B-F85C-487C-8C79-98B78B0CC91C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8A03F22-A5B0-4ADD-A97A-8747300E38D5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53FA31E-9B52-4E5A-ADD9-EA8DA49AC50B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303455</xdr:rowOff>
    </xdr:from>
    <xdr:to>
      <xdr:col>4</xdr:col>
      <xdr:colOff>472440</xdr:colOff>
      <xdr:row>7</xdr:row>
      <xdr:rowOff>285525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DA26FE2-6CC5-4D09-8626-0955FD74F5CC}"/>
            </a:ext>
          </a:extLst>
        </xdr:cNvPr>
        <xdr:cNvSpPr/>
      </xdr:nvSpPr>
      <xdr:spPr>
        <a:xfrm>
          <a:off x="0" y="182745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DF78F52E-D575-4E30-93D4-F6BE7BA03394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161E0-AE46-441A-A9D4-5CF38D7DBA98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36BD27-A185-4323-B07A-B86B200AC925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1</xdr:col>
      <xdr:colOff>152400</xdr:colOff>
      <xdr:row>15</xdr:row>
      <xdr:rowOff>8965</xdr:rowOff>
    </xdr:from>
    <xdr:to>
      <xdr:col>6</xdr:col>
      <xdr:colOff>15240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99F966-D2AB-45C5-BF98-2AF566992DEE}"/>
            </a:ext>
          </a:extLst>
        </xdr:cNvPr>
        <xdr:cNvSpPr/>
      </xdr:nvSpPr>
      <xdr:spPr>
        <a:xfrm>
          <a:off x="76200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483ADE-09C3-4F36-8405-B526FD48F484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1118F4-DF9E-4357-8A25-A77E89ED3374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040D2E-1B31-4069-A639-839C4FD29892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73D50F0-CD6A-4154-9C2D-DD688BAA7742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034124-23DC-4D4D-8308-3580CF9FFF38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4CD682-C890-4AB8-996A-D117BB703050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8D2F01-96D6-412B-9588-A5CFEE0461FE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9D245F3-434D-499D-8D5C-E381E4F2E5FA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C58AC7E0-575D-48E3-B417-4EB358E57685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D791499C-5B3A-871E-3BBE-F8E41D431E9E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A6EEEC93-845E-DFD1-364C-1AA78633798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68587B9-44E0-4CC3-923B-3AA9A24DCEA6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01-Apr-2025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357B5BE5-514E-4969-8FDC-3889E9D2135F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ACBD5501-F074-9C83-F9B6-A686C6EB86C7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02050FD0-1F86-5905-9624-70A7CC79FCB9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11499E8-373B-4AEA-9996-F977DFAD7F75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30-Apr-2025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3B02897-31BE-49FC-8F1F-BEB67CB144C9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DABEB1D8-FB9B-4BB1-80F7-DA9FEE73645A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April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EE118A4A-BCF0-4513-A30A-A9093CA4A1AA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32313182-C784-4460-AB34-C90473970065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C0A8DBE1-2606-4CB0-B0E8-76AACEA6E841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C171FDFA-25F3-4C26-BB56-067C872BABE4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3962DB5E-0812-41F1-A51D-6AB06BE3A623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FD13882C-61BC-4775-946D-D7495773DC38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0E2D8B9-4125-48D3-927D-C5FCEBA62592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688A360-15C9-433B-96E3-7B5CA1F9F210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CEAD201-3FB3-4DE3-8217-23F7F4BA5FBB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9DB467-61D9-463A-B8D3-EAE5B2A3FC97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1D8D6F-7419-4F0B-85E4-581F152BA18F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A3C831-C86F-479B-84B1-9C6494B74CC5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347180-1CDC-4023-9C44-4B445A959B57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E439B1-39FD-4BAF-B265-4438417F4A2B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9218082-4E78-4C15-B5E3-CB6E4E136840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91A73E2-F6A7-4E9C-880D-2BDE9A19DEFB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B6044C-0A80-407D-8D84-5E2A112B3B24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48EB524-8055-44E9-9A69-7FE0895E53C8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9B0006-68CE-49DF-9F81-B3BFBE19B7C0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5BDD8E7-5C36-4A63-A81D-772520938856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9514E0C-0060-4B0E-AA95-140F862F413A}"/>
            </a:ext>
          </a:extLst>
        </xdr:cNvPr>
        <xdr:cNvGrpSpPr/>
      </xdr:nvGrpSpPr>
      <xdr:grpSpPr>
        <a:xfrm>
          <a:off x="2187389" y="735106"/>
          <a:ext cx="414707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DDCA64E1-3C57-51CB-5AB4-EBAD4DD26B3C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3C6903EC-B6AC-4C1F-9474-C7510835D82E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01-May-2025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095FE5F-3C1F-45A7-9E13-D9484A02BC2C}"/>
            </a:ext>
          </a:extLst>
        </xdr:cNvPr>
        <xdr:cNvGrpSpPr/>
      </xdr:nvGrpSpPr>
      <xdr:grpSpPr>
        <a:xfrm>
          <a:off x="6430832" y="744071"/>
          <a:ext cx="399646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19836B7D-7843-6055-DAEB-9330CB774CF1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B8E93EF8-C6BF-4CF5-027E-3D17BA676361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31-May-2025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041D333-72E9-4EFA-A716-E6B84BCF3AB2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E1EB901D-E6E2-43F4-8962-9A3B4CBFD9DB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May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C8358015-90BE-454D-A622-79DFE03B1FBB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201377B-43D6-403C-87EA-08F721F1F4BD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A2C0A97-AE3B-49DC-9160-DB8C69FAD89D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B1581424-FD23-43C2-B1D5-95210BADE259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1F06DAD1-67F9-4E42-BCF9-68A4E48CE71A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73CE0F91-D307-4A1C-8022-58D4172DC2C5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043C503-46DB-4193-A4B3-B4AEA32BAAE9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55B7A69-E885-42F8-A365-B960A708964D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5</xdr:row>
      <xdr:rowOff>295835</xdr:rowOff>
    </xdr:from>
    <xdr:to>
      <xdr:col>4</xdr:col>
      <xdr:colOff>472440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B5268A5-21A2-403F-A87E-938241223796}"/>
            </a:ext>
          </a:extLst>
        </xdr:cNvPr>
        <xdr:cNvSpPr/>
      </xdr:nvSpPr>
      <xdr:spPr>
        <a:xfrm>
          <a:off x="0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904F8D78-7C68-4B8F-BF8B-165F11448793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4935A-9B8B-4FF0-A750-127E66B3E438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7A55A9-2A57-466F-A866-691925D3CF17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3D7F32-4857-4AE2-A2FB-F88DCA0B6E16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1</xdr:col>
      <xdr:colOff>53340</xdr:colOff>
      <xdr:row>18</xdr:row>
      <xdr:rowOff>0</xdr:rowOff>
    </xdr:from>
    <xdr:to>
      <xdr:col>5</xdr:col>
      <xdr:colOff>525780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FF571D-316B-4A06-8BD4-8B108ACB95CE}"/>
            </a:ext>
          </a:extLst>
        </xdr:cNvPr>
        <xdr:cNvSpPr/>
      </xdr:nvSpPr>
      <xdr:spPr>
        <a:xfrm>
          <a:off x="66294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D394D6-F5BB-4F8E-B89D-1322B07A15AF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F46BA5-8366-4721-9610-78C69BDE831F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0AD10D4-5AAB-4742-BC11-7557D76C3C82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D04815C-461A-4158-9C64-D764BD01E32A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42B0AA0-8F5C-4BC3-8BA3-C917D2DFD849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2F7C50E-1D9A-4ADC-A02B-6967CA615E12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2170EAC-1C7F-4D73-B62D-11D89C2D2A3D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358588</xdr:colOff>
      <xdr:row>2</xdr:row>
      <xdr:rowOff>125506</xdr:rowOff>
    </xdr:from>
    <xdr:to>
      <xdr:col>8</xdr:col>
      <xdr:colOff>1021079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3D75BAD-3E1E-4456-B7E6-E1BE165B0302}"/>
            </a:ext>
          </a:extLst>
        </xdr:cNvPr>
        <xdr:cNvGrpSpPr/>
      </xdr:nvGrpSpPr>
      <xdr:grpSpPr>
        <a:xfrm>
          <a:off x="2187388" y="735106"/>
          <a:ext cx="4061011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66C27A7C-2EB1-5101-B33A-55A208BE2A19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D0BDED9E-11FD-17E0-499A-25147773663A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31D0758-6CBA-4A78-ABE4-30499115E61D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01-May-2025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14</xdr:col>
      <xdr:colOff>60960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7DD0FB84-A1A2-4F58-A34F-63B595F12A50}"/>
            </a:ext>
          </a:extLst>
        </xdr:cNvPr>
        <xdr:cNvGrpSpPr/>
      </xdr:nvGrpSpPr>
      <xdr:grpSpPr>
        <a:xfrm>
          <a:off x="6430832" y="744071"/>
          <a:ext cx="4130488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1126031C-4F28-6507-C684-6D58A072CE25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CEBD83E4-C08A-99A7-5BAF-FD42ECD5F2EB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6F1B035-F2AF-4F39-9FCC-513A21AF18EC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31-May-2025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4557C45-31E9-490D-A697-C88ED29685DD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108C3808-BDF5-4C84-B35E-104B02FFB05B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May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5D2BD61-9B22-4525-80A4-B643FFBE8EB3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7579647-00E1-4086-8409-A44031E58B6B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4918B4CB-3E92-46A4-9293-E42DA75942EE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10B11F6E-C1B1-47E6-B6DC-80BF81B08598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EB067D57-681C-4147-B0BF-6B24756B5EED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716B020C-0F7D-49E3-B2D7-1B9AF2147356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1CFB92-BE48-40AE-92AA-1AFC0E48F956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7F871-D289-4775-A09F-EDFA1ABE19CB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A34BBA-E6D3-4C60-905D-E59964F93FDD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597F57-038D-4D03-8D66-1083759A9F1B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454CEC-2428-4434-8DFF-89F6FBF65189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7B16EF-FAF3-4FBD-AE11-BBF773F71763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AFC4DC-67F2-43D3-8DA2-525B83BF3E31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47EDC7-499B-4BB7-8D57-535D75B98ACA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836FDF6-639C-4367-BF34-AC33EB1D0E9E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909048-2E22-4E9E-9B07-A019D1847FA1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556FA10-7CF0-4A47-8A4F-05FA5C400777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4447D6F-D85A-40CE-B7AD-69136C796F87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8799056-A6AD-4924-A9B1-0AB5406057C9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055E-9EE5-48FC-9C9B-6BD034E5F46B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44452B0-8E3E-433A-BE4B-433156869C3E}"/>
            </a:ext>
          </a:extLst>
        </xdr:cNvPr>
        <xdr:cNvGrpSpPr/>
      </xdr:nvGrpSpPr>
      <xdr:grpSpPr>
        <a:xfrm>
          <a:off x="2187389" y="735106"/>
          <a:ext cx="412421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EA80C0FC-1288-462E-FCE2-3B60D320934C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7C065E04-19FE-B338-A122-295252558B8E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01-Jun-2025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20E1B595-9E98-4D58-A08E-650580D417FF}"/>
            </a:ext>
          </a:extLst>
        </xdr:cNvPr>
        <xdr:cNvGrpSpPr/>
      </xdr:nvGrpSpPr>
      <xdr:grpSpPr>
        <a:xfrm>
          <a:off x="6407972" y="744071"/>
          <a:ext cx="401170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E0CD159A-7472-6822-420F-6036F14572D3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843559D8-3E40-DB6C-584F-84477A75D407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30-Jun-2025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4176868-9F80-422B-8DD5-B35B40453A5D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BB870B0A-9ECB-41A9-9797-54470A729E8F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June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1C197A1-806D-418C-A18A-C7AF2B84BD83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7F7F8D5-9FC4-44DD-ABEF-95770B069A3D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42A3B2FA-BE66-46E0-A91C-C4A84F7AF559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A5509D30-18BC-4097-B467-E4E72F55E30A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9D99CF04-41C4-4D72-9E58-DC4BC5665A28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959C1759-244A-455F-A9C7-75BB22F49C4D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F71E1CB-77FE-40CA-85B8-52906514FC86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8FBF806-7161-4C70-A257-12FF8E7152CE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</xdr:colOff>
      <xdr:row>5</xdr:row>
      <xdr:rowOff>295835</xdr:rowOff>
    </xdr:from>
    <xdr:to>
      <xdr:col>4</xdr:col>
      <xdr:colOff>472441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A12A4E-5FE1-48FA-81D3-DB630BC96A34}"/>
            </a:ext>
          </a:extLst>
        </xdr:cNvPr>
        <xdr:cNvSpPr/>
      </xdr:nvSpPr>
      <xdr:spPr>
        <a:xfrm>
          <a:off x="1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7D6E502-C0FD-4AFB-8509-8FA60933470C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09A776-7D51-48D0-8714-B3B91D1B0DF5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F287E0-3D37-43BE-9EB4-3B4E93535CE7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8BF462-67E6-41B1-8E69-5E93C370E309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149397-9D2B-4C7E-AF0A-1970A3345FDD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1</xdr:col>
      <xdr:colOff>30480</xdr:colOff>
      <xdr:row>21</xdr:row>
      <xdr:rowOff>8965</xdr:rowOff>
    </xdr:from>
    <xdr:to>
      <xdr:col>5</xdr:col>
      <xdr:colOff>502920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F44205-E1AB-4C70-A66C-DD3438AE2A88}"/>
            </a:ext>
          </a:extLst>
        </xdr:cNvPr>
        <xdr:cNvSpPr/>
      </xdr:nvSpPr>
      <xdr:spPr>
        <a:xfrm>
          <a:off x="64008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9BDE78C-C6EA-41C6-9762-1F6DD275197E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7AEE94-D692-4E05-AA7A-AEDDBDF97EE0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7AC6932-F6BE-491E-A6BA-3128FD7D0A97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A0568F-5031-4A64-BA3F-36238644F9EB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D72581-9D4C-4DFE-9029-EE57287834F6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1FE3B1-6B0E-4B86-8594-5F4BF004380B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B38C5755-CABA-4B8D-82E7-78EE8F147BA4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587F505A-73E6-7499-4C20-4E1B8009B47E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36460452-F1EC-E64E-E9A7-CBC9789F92A4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E09A298-4547-4B23-8FE8-4A4A1F1AE69C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01-Jun-2025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502F5CDA-1244-4916-98FB-B059A90E248F}"/>
            </a:ext>
          </a:extLst>
        </xdr:cNvPr>
        <xdr:cNvGrpSpPr/>
      </xdr:nvGrpSpPr>
      <xdr:grpSpPr>
        <a:xfrm>
          <a:off x="6407972" y="744071"/>
          <a:ext cx="401170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A11ECA89-DEE1-DE52-54DC-AF2F9878B5EC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3F25982D-B9CF-3EEC-ECF9-4B9AFFB80CF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BC30DEA-3D83-4618-A8C0-338D554A8A87}" type="TxLink">
              <a:rPr lang="en-US" sz="2000" b="0" i="0" u="none" strike="noStrike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30-Jun-2025</a:t>
            </a:fld>
            <a:endPara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B738617-E38A-4F82-933B-CDA634A4A14A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2E53CCBA-1B63-46E4-ABDB-0CF733F6195C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June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F90BF78B-10AF-4274-8BD4-0798056D969D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E32E015-16F7-43A5-A90F-B1F1373BC463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C1021C42-7744-4276-8BD3-D9F443CBFD5D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55EA6CEC-C131-420A-9B8E-17D6593A31DF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EF7E9824-7AB5-4C99-8383-6696BDB05C7B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2AB2192E-F033-46DF-A4FE-DE15707C6B37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694A1F-3A4E-4F28-B56B-7EA921FA6C94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EB5C521-A6DF-45A5-93C7-69878AF1C470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F5C19C3-2F42-4828-BDFF-477564CC3568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C3D84-1C79-41C7-BC59-2FCCD8DBE939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B7E2BC-CA46-42EE-951B-25472C2DCB5F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C56771-0CC3-4473-B073-A7C30C4835CC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87464D-618A-4792-998B-1278EF76D52E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B064A7-C611-440A-AF79-35D4040278ED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513E22F-B4FF-4E99-B495-1BA5D552560B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432ED7-D65F-4BEB-976B-FACD91E43C44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C4600B-1BE2-45AA-8919-9D58875FE1A4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41C58D-FB9F-493E-8CEF-7E0EEBC4E0C3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9B79D4-CBAB-4014-AC50-18C14F5B253E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148062F-0AC6-4713-B3D8-E4449D8E81B9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F28AC52B-5F12-4D3D-B3D6-CC576CB5AF4F}"/>
            </a:ext>
          </a:extLst>
        </xdr:cNvPr>
        <xdr:cNvGrpSpPr/>
      </xdr:nvGrpSpPr>
      <xdr:grpSpPr>
        <a:xfrm>
          <a:off x="2187389" y="735106"/>
          <a:ext cx="4116592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A670631-EB0A-5CC4-0B8A-02DF96486FE7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1DA95646-2F9E-A5EF-B86F-DFB65C899731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01-Jul-2025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3ADF31C-3EC2-401D-9361-FF0106894CA6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6CBBC068-6CAE-DDBB-5183-0B45FCC2C826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12A154CD-D3FB-FD78-08AF-22D0D65BDC5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31-Jul-2025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F8D650A-381F-4146-8734-5B70E77B1C72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C7CCAE98-2B65-454C-89F9-2B9CA0B890F5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July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D397327-DF2A-4EB5-8448-F233B5F16B61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A616776-C99B-4269-87B7-D782E084FC0A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9014CE5-F34D-4953-BE35-3864C07EAAAD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DD8547B0-BDE1-45BF-A5D4-54229215C013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7D97F8D7-1232-430A-8A61-B6C44F89CF86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6D961A40-3767-4F89-B682-55EDDABF8CE9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AD2474A-BB1B-4052-B24E-757E239325B4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D7E5CB0-F6B5-44EB-9C96-A210FB67837F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</xdr:colOff>
      <xdr:row>5</xdr:row>
      <xdr:rowOff>295835</xdr:rowOff>
    </xdr:from>
    <xdr:to>
      <xdr:col>4</xdr:col>
      <xdr:colOff>472441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849C7F-E204-468A-9A83-FE8C6CF104D7}"/>
            </a:ext>
          </a:extLst>
        </xdr:cNvPr>
        <xdr:cNvSpPr/>
      </xdr:nvSpPr>
      <xdr:spPr>
        <a:xfrm>
          <a:off x="1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1E6B297-8AD6-4B27-9EB2-D307BC64A5AA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14B40-3C6C-40E7-835B-4A2753D25F69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F95B5-6194-4CBA-BFAE-445628005182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E46282-FB9D-4610-8782-3FF0F7767D44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0295BE-8181-4C3F-A944-2ABA6FC7277F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6A6280-2E53-4DDA-89A9-C2F3809453A4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1</xdr:col>
      <xdr:colOff>129540</xdr:colOff>
      <xdr:row>24</xdr:row>
      <xdr:rowOff>8965</xdr:rowOff>
    </xdr:from>
    <xdr:to>
      <xdr:col>5</xdr:col>
      <xdr:colOff>601980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44AAD4-C1FC-417F-829B-5138C77B5710}"/>
            </a:ext>
          </a:extLst>
        </xdr:cNvPr>
        <xdr:cNvSpPr/>
      </xdr:nvSpPr>
      <xdr:spPr>
        <a:xfrm>
          <a:off x="73914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2F7BC7A-D2D0-4E3B-A6DB-EB73577C68F8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4E611E-7489-4E23-884E-B6D892EE47E8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CFDFA4-5A9A-4966-ACC0-A45DB476517C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6CBD60-1AF7-4D14-B421-5AE7A341388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B9FC72D-821E-436F-BB8B-451F793CDB07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B5F1C4A-635A-4563-8D16-CB605FD663D2}"/>
            </a:ext>
          </a:extLst>
        </xdr:cNvPr>
        <xdr:cNvGrpSpPr/>
      </xdr:nvGrpSpPr>
      <xdr:grpSpPr>
        <a:xfrm>
          <a:off x="2187389" y="735106"/>
          <a:ext cx="3918472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FDAA0E6C-1247-280B-A58A-90B726C6D7F8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74242F82-BDED-D7A4-8962-8B396CCAFCE2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4444C75-4CAF-4736-9F0D-B633900886E5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01-Jul-2025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8ECC277D-99A2-4E5B-A139-9153657949B9}"/>
            </a:ext>
          </a:extLst>
        </xdr:cNvPr>
        <xdr:cNvGrpSpPr/>
      </xdr:nvGrpSpPr>
      <xdr:grpSpPr>
        <a:xfrm>
          <a:off x="6400352" y="744071"/>
          <a:ext cx="3996466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70F33695-8481-6565-DB5B-921793F09EAE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3284692B-6CC0-F920-6214-904FED969A0C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FB1AB7E-0358-43D3-A784-77AE7EAE4ED0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31-Jul-2025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41283E4-4D01-4CBC-979D-B89443C04EA8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C8BA6D3B-E14C-45C8-BC7A-2E1928246425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July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45EB5826-2924-4C2B-8FD6-323E6AB6EBDF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D255512-1877-4BD7-804F-225CDC8FEF3F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9C26EAD-B1C2-4678-9555-08B79A7BBCB8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DD889A44-3441-458D-8A05-B3719B6E54B1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9B899E46-DA92-4997-86F7-5803BEC73EA6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1B4861A5-2277-4742-AFCE-7BB15C3FE1FC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3E837D-0559-4F65-BB07-0A1E78580C9F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8DC1F41-F41F-4F50-9467-30C5666E9F7A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8E0959-E88D-438D-88FB-40772D8E5617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16ACE4-0D85-4386-AA34-D4D024F83B95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3C2887-DE5D-4B0F-BE78-C43A91CE7166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CCBBB1-496E-41D7-A87F-5C9542AB9483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2559EC-D273-420C-9BCD-E1DEED651EF0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D4C5A7-8397-4ED6-8B29-5E4DD6D4903C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133C2E-0095-424A-982C-B7B518DB83F8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FC8E4B-68D6-43C8-9F79-B65588F316CA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681449-7D7D-4933-B13E-11A20FB862DF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B402653-DCFF-42C2-9D14-C72890AC6BCA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21D9F32-E206-4B4A-BD84-E1EDD4DB728E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075624C-FD02-475F-A700-B450176EC63B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F19145D-2C25-4B71-A77B-40ABF35946C1}"/>
            </a:ext>
          </a:extLst>
        </xdr:cNvPr>
        <xdr:cNvGrpSpPr/>
      </xdr:nvGrpSpPr>
      <xdr:grpSpPr>
        <a:xfrm>
          <a:off x="2187389" y="735106"/>
          <a:ext cx="4132525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1E622F79-76DD-319B-4CA7-517388EB5981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C8B18CA4-FE40-AB5F-5F18-352892D20F81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CAFA8AA-6658-431F-9E70-21203808C837}"/>
            </a:ext>
          </a:extLst>
        </xdr:cNvPr>
        <xdr:cNvGrpSpPr/>
      </xdr:nvGrpSpPr>
      <xdr:grpSpPr>
        <a:xfrm>
          <a:off x="6416285" y="744071"/>
          <a:ext cx="3963215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352BF7B1-2A65-A9B3-89FE-D6AE74D4232C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CBF6D0A8-9501-801A-FB6D-6E4756D306F7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412F59D-4FE6-415C-9B5F-C24F8DF5E6FE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346DE009-A3B6-47F7-9381-DDAF0506ED2C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August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F5B4B67A-2471-4914-A738-E6BACFDB297A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2FBCFFB3-B3D4-4C37-9335-B79D85ED89E1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2C62E4D6-31C6-4148-8521-7B45ABB3F426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89391E9B-9213-466E-90F5-DA8C6A66C549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FF1C8A01-E333-4458-A9D1-00DF1BA7054B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56F7442A-84B3-4329-984D-87A20045CAF1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6746DAD-4FD5-42B0-98A7-CF38121015EC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7CDFFE5-A77E-43CD-A125-D5FDFFEF5C0B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CA8AD2A-9A03-4D0B-B0D3-88487F110FB6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BE75C0-FA37-4857-BDD5-5373699461D6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35B43F-816C-43AD-83AC-CB4D7481D3F1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47E6F7-0D4F-4C73-95A6-1D95339B9264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C4B5CB-6C1D-42AD-9450-48374ACAC07E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0AE1E7-B34B-41EB-AAE1-6694C8005935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BE5E11B-DC35-4F62-AD7E-525F5E2BA663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50A154-A40D-466B-B4A4-D15822E942E8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74E279-347F-40C4-A882-F8D136E857FD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E97FD5-E780-4B7D-A7E7-7733C3E4AE48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B7337CB-ECEA-4BE3-91E1-2763A2DF636B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4217F10-4290-4659-9270-0E2252E42281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7D147E21-6879-4C48-AAEE-D28E0C3589F8}"/>
            </a:ext>
          </a:extLst>
        </xdr:cNvPr>
        <xdr:cNvGrpSpPr/>
      </xdr:nvGrpSpPr>
      <xdr:grpSpPr>
        <a:xfrm>
          <a:off x="2187389" y="735106"/>
          <a:ext cx="3914316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EFDBAD97-A513-49F6-7705-75F76D5AFB6A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79891EBE-D04F-D72C-EB6B-B6F65BAEAFC2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ECA0D51-A7DC-486C-ACDD-FCD1F5FCB5B4}"/>
            </a:ext>
          </a:extLst>
        </xdr:cNvPr>
        <xdr:cNvGrpSpPr/>
      </xdr:nvGrpSpPr>
      <xdr:grpSpPr>
        <a:xfrm>
          <a:off x="6416285" y="744071"/>
          <a:ext cx="3963215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C0F3759B-5488-A0B3-EE80-8283648978CA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D878F457-257B-6277-03A8-B3B111C9F80F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69345EA-74E0-47C7-BBF4-A2DFD388EABA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939011E9-553D-4E06-9BC4-3322C5BA379D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August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5DD4DDD1-9803-4AA6-9455-0154402317CF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A50A7CF-2BA8-4752-AA04-B240B724A8A4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1740C977-0454-4C3E-BF5C-141266F22A86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8761EAE2-21D3-4C57-B9ED-F05890B88746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E4809C16-A245-4537-B12C-1A146D4B09C8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8F8BF22C-521C-4C44-80FE-02DC2EFF8F8B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4FC45555-FCFC-41AE-8BE7-0829016C1D2E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DB88D19-6891-4E36-BEB0-BFBEEC24AA4D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6232</xdr:colOff>
      <xdr:row>5</xdr:row>
      <xdr:rowOff>295835</xdr:rowOff>
    </xdr:from>
    <xdr:to>
      <xdr:col>4</xdr:col>
      <xdr:colOff>478672</xdr:colOff>
      <xdr:row>7</xdr:row>
      <xdr:rowOff>277905</xdr:rowOff>
    </xdr:to>
    <xdr:sp macro="" textlink="">
      <xdr:nvSpPr>
        <xdr:cNvPr id="62" name="Rectangle: Rounded Corners 6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FD8F16C-0564-4FE3-8A4B-567CB883A44B}"/>
            </a:ext>
          </a:extLst>
        </xdr:cNvPr>
        <xdr:cNvSpPr/>
      </xdr:nvSpPr>
      <xdr:spPr>
        <a:xfrm>
          <a:off x="6232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B03F092-D7AF-4DF4-BDB7-E79FF513AEF9}"/>
            </a:ext>
          </a:extLst>
        </xdr:cNvPr>
        <xdr:cNvSpPr/>
      </xdr:nvSpPr>
      <xdr:spPr>
        <a:xfrm>
          <a:off x="229057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4" name="Rectangle: Rounded Corners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A15F51-D99D-4830-862A-1F33A35BCDA2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65" name="Rectangle: Rounded Corners 6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3C0E9-5B3B-40FE-BFA2-AD1D50F102FE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66" name="Rectangle: Rounded Corners 6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3136E-BB22-45EB-BE5D-88D5DAC0190A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67" name="Rectangle: Rounded Corners 6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33245B-8CC3-4A19-BACE-1173C8B7F457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68" name="Rectangle: Rounded Corners 6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E4741F-7C45-4451-A26D-CC809997988E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69" name="Rectangle: Rounded Corners 6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437097-1ABA-4598-88D1-3661B237B6B3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1</xdr:col>
      <xdr:colOff>152411</xdr:colOff>
      <xdr:row>27</xdr:row>
      <xdr:rowOff>8965</xdr:rowOff>
    </xdr:from>
    <xdr:to>
      <xdr:col>6</xdr:col>
      <xdr:colOff>15251</xdr:colOff>
      <xdr:row>28</xdr:row>
      <xdr:rowOff>295835</xdr:rowOff>
    </xdr:to>
    <xdr:sp macro="" textlink="">
      <xdr:nvSpPr>
        <xdr:cNvPr id="70" name="Rectangle: Rounded Corners 6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4957549-7539-416C-A14D-EF097A23D046}"/>
            </a:ext>
          </a:extLst>
        </xdr:cNvPr>
        <xdr:cNvSpPr/>
      </xdr:nvSpPr>
      <xdr:spPr>
        <a:xfrm>
          <a:off x="762011" y="826627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71" name="Rectangle: Rounded Corners 7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08F9C7-49C4-4318-9A1A-5624AD289169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72" name="Rectangle: Rounded Corners 7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32E62DB-C251-416B-AC31-50FC15C9BBE3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73" name="Rectangle: Rounded Corners 7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170AA7-62CD-4A18-8E23-FF9AB402FF41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74" name="Rectangle: Rounded Corners 7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48A83E2-A48B-46C4-B7A1-CA430B9D892B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358588</xdr:colOff>
      <xdr:row>2</xdr:row>
      <xdr:rowOff>125506</xdr:rowOff>
    </xdr:from>
    <xdr:to>
      <xdr:col>8</xdr:col>
      <xdr:colOff>952499</xdr:colOff>
      <xdr:row>4</xdr:row>
      <xdr:rowOff>8965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CC6C5050-5E8E-424C-A503-222CB5753279}"/>
            </a:ext>
          </a:extLst>
        </xdr:cNvPr>
        <xdr:cNvGrpSpPr/>
      </xdr:nvGrpSpPr>
      <xdr:grpSpPr>
        <a:xfrm>
          <a:off x="2187388" y="735106"/>
          <a:ext cx="3988275" cy="493059"/>
          <a:chOff x="2187389" y="735106"/>
          <a:chExt cx="3917576" cy="493059"/>
        </a:xfrm>
      </xdr:grpSpPr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625BD5B1-9ADD-325D-7020-BBB2E79B75E4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77" name="Rectangle 76">
            <a:extLst>
              <a:ext uri="{FF2B5EF4-FFF2-40B4-BE49-F238E27FC236}">
                <a16:creationId xmlns:a16="http://schemas.microsoft.com/office/drawing/2014/main" id="{EDECCCD2-A6E7-6DFA-E808-4C8DDC4BD6A7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192D880-E5C5-44B4-9934-C21014B5F131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DE8F4959-637C-4D31-A5FD-D8DBB83C29D5}"/>
            </a:ext>
          </a:extLst>
        </xdr:cNvPr>
        <xdr:cNvGrpSpPr/>
      </xdr:nvGrpSpPr>
      <xdr:grpSpPr>
        <a:xfrm>
          <a:off x="6416285" y="744071"/>
          <a:ext cx="3963215" cy="493059"/>
          <a:chOff x="2187389" y="735106"/>
          <a:chExt cx="3917576" cy="493059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D521B61D-012F-3B97-DC50-74856AC22235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80" name="Rectangle 79">
            <a:extLst>
              <a:ext uri="{FF2B5EF4-FFF2-40B4-BE49-F238E27FC236}">
                <a16:creationId xmlns:a16="http://schemas.microsoft.com/office/drawing/2014/main" id="{024DED69-8B4F-3E70-D87C-97F658B30383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A9EE3F9-78E9-426D-A5C7-437C8D344B68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31-Aug-2025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7E575F2F-DCA6-4A91-8298-9716286ACE9D}"/>
            </a:ext>
          </a:extLst>
        </xdr:cNvPr>
        <xdr:cNvSpPr/>
      </xdr:nvSpPr>
      <xdr:spPr>
        <a:xfrm>
          <a:off x="10645140" y="746760"/>
          <a:ext cx="918972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82" name="TextBox 81">
          <a:extLst>
            <a:ext uri="{FF2B5EF4-FFF2-40B4-BE49-F238E27FC236}">
              <a16:creationId xmlns:a16="http://schemas.microsoft.com/office/drawing/2014/main" id="{FCBCD84B-7D09-4C2D-9AC1-82DF55801395}"/>
            </a:ext>
          </a:extLst>
        </xdr:cNvPr>
        <xdr:cNvSpPr txBox="1"/>
      </xdr:nvSpPr>
      <xdr:spPr>
        <a:xfrm>
          <a:off x="171069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August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8B1587E5-6422-4F89-8BEF-1AE7660DF857}"/>
            </a:ext>
          </a:extLst>
        </xdr:cNvPr>
        <xdr:cNvSpPr/>
      </xdr:nvSpPr>
      <xdr:spPr>
        <a:xfrm>
          <a:off x="1840230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2632A63D-030A-425C-95E2-C4BD660A3A2C}"/>
            </a:ext>
          </a:extLst>
        </xdr:cNvPr>
        <xdr:cNvSpPr/>
      </xdr:nvSpPr>
      <xdr:spPr>
        <a:xfrm>
          <a:off x="1716024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94293F4C-4B9F-476A-9BB4-26C09A61CD62}"/>
            </a:ext>
          </a:extLst>
        </xdr:cNvPr>
        <xdr:cNvSpPr/>
      </xdr:nvSpPr>
      <xdr:spPr>
        <a:xfrm>
          <a:off x="19636740" y="175260"/>
          <a:ext cx="18288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86" name="TextBox 85">
          <a:extLst>
            <a:ext uri="{FF2B5EF4-FFF2-40B4-BE49-F238E27FC236}">
              <a16:creationId xmlns:a16="http://schemas.microsoft.com/office/drawing/2014/main" id="{DED87833-2749-49FE-BEF9-E003E813D6F1}"/>
            </a:ext>
          </a:extLst>
        </xdr:cNvPr>
        <xdr:cNvSpPr txBox="1"/>
      </xdr:nvSpPr>
      <xdr:spPr>
        <a:xfrm>
          <a:off x="1734312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87" name="TextBox 86">
          <a:extLst>
            <a:ext uri="{FF2B5EF4-FFF2-40B4-BE49-F238E27FC236}">
              <a16:creationId xmlns:a16="http://schemas.microsoft.com/office/drawing/2014/main" id="{65C3A0C0-6332-4617-BC1C-FACC2B74BA61}"/>
            </a:ext>
          </a:extLst>
        </xdr:cNvPr>
        <xdr:cNvSpPr txBox="1"/>
      </xdr:nvSpPr>
      <xdr:spPr>
        <a:xfrm>
          <a:off x="1860042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88" name="TextBox 87">
          <a:extLst>
            <a:ext uri="{FF2B5EF4-FFF2-40B4-BE49-F238E27FC236}">
              <a16:creationId xmlns:a16="http://schemas.microsoft.com/office/drawing/2014/main" id="{C965EC01-63B4-41B5-8EBC-142216BB348D}"/>
            </a:ext>
          </a:extLst>
        </xdr:cNvPr>
        <xdr:cNvSpPr txBox="1"/>
      </xdr:nvSpPr>
      <xdr:spPr>
        <a:xfrm>
          <a:off x="1981962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C84F48-6DD9-4216-A73D-B950594889CC}"/>
            </a:ext>
          </a:extLst>
        </xdr:cNvPr>
        <xdr:cNvSpPr/>
      </xdr:nvSpPr>
      <xdr:spPr>
        <a:xfrm>
          <a:off x="0" y="0"/>
          <a:ext cx="212293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623BD4E-A505-4E7B-B45D-D9639627AAE7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CC8915-4F38-410E-BEA7-B694A07A0EAB}"/>
            </a:ext>
          </a:extLst>
        </xdr:cNvPr>
        <xdr:cNvSpPr/>
      </xdr:nvSpPr>
      <xdr:spPr>
        <a:xfrm>
          <a:off x="230581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6" name="Rectangle: Rounded Corner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D46E71-7859-4ECB-A253-1B82D7E8639A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B26DD3-D42E-45F3-A58E-EDD43872CE42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E7B68-367F-4268-85B6-0327DF429DA7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962072-9C21-4549-A464-97E98F8995C8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E2CB47-7F78-42C3-B5DF-5A1AF8B1EA52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11" name="Rectangle: Rounded Corner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17C93CB-15B3-4DCF-8213-757A8294CBA3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12" name="Rectangle: Rounded Corner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BA329D4-6278-4748-892E-6FE3A1816695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29</xdr:row>
      <xdr:rowOff>313764</xdr:rowOff>
    </xdr:from>
    <xdr:to>
      <xdr:col>4</xdr:col>
      <xdr:colOff>472440</xdr:colOff>
      <xdr:row>31</xdr:row>
      <xdr:rowOff>286869</xdr:rowOff>
    </xdr:to>
    <xdr:sp macro="" textlink="">
      <xdr:nvSpPr>
        <xdr:cNvPr id="13" name="Rectangle: Rounded Corner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8D13A05-A1F7-4901-A8D8-4859EED3D3FD}"/>
            </a:ext>
          </a:extLst>
        </xdr:cNvPr>
        <xdr:cNvSpPr/>
      </xdr:nvSpPr>
      <xdr:spPr>
        <a:xfrm>
          <a:off x="0" y="9168204"/>
          <a:ext cx="2910840" cy="590325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14" name="Rectangle: Rounded Corners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DEC16B-4E32-4843-8695-35372025F76B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15" name="Rectangle: Rounded Corners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6DDFCCE-F122-4F3D-A022-3939EE49DDF5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16" name="Rectangle: Rounded Corners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CD32AD7-02C4-4C6D-82C0-13C87517E415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9</xdr:col>
      <xdr:colOff>2241</xdr:colOff>
      <xdr:row>4</xdr:row>
      <xdr:rowOff>8965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EF9829F-7F98-4EF7-9857-945F78ECD349}"/>
            </a:ext>
          </a:extLst>
        </xdr:cNvPr>
        <xdr:cNvGrpSpPr/>
      </xdr:nvGrpSpPr>
      <xdr:grpSpPr>
        <a:xfrm>
          <a:off x="2187389" y="735106"/>
          <a:ext cx="4118670" cy="493059"/>
          <a:chOff x="2187389" y="735106"/>
          <a:chExt cx="3917576" cy="493059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0944022-67DC-62A9-FB9B-CB49AEDECD11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19" name="Rectangle 18">
            <a:extLst>
              <a:ext uri="{FF2B5EF4-FFF2-40B4-BE49-F238E27FC236}">
                <a16:creationId xmlns:a16="http://schemas.microsoft.com/office/drawing/2014/main" id="{B7913C48-BEA6-AFAE-A08A-01A89E045CDF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B22A8CD-3C66-4697-9486-501B6FFAB679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01-Sep-2025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93258061-8742-4615-8FF9-2066BF6ADAF4}"/>
            </a:ext>
          </a:extLst>
        </xdr:cNvPr>
        <xdr:cNvGrpSpPr/>
      </xdr:nvGrpSpPr>
      <xdr:grpSpPr>
        <a:xfrm>
          <a:off x="6402430" y="744071"/>
          <a:ext cx="3963215" cy="493059"/>
          <a:chOff x="2187389" y="735106"/>
          <a:chExt cx="3917576" cy="493059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FCB9D562-9DE2-E19F-2FA5-2E3E4EC58FE8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22" name="Rectangle 21">
            <a:extLst>
              <a:ext uri="{FF2B5EF4-FFF2-40B4-BE49-F238E27FC236}">
                <a16:creationId xmlns:a16="http://schemas.microsoft.com/office/drawing/2014/main" id="{0CBC835F-D85D-7535-699D-A7437C61BDED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4F8AD62-F374-4873-9052-3F648710901B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30-Sep-2025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0D1C9BD-F033-44CE-B705-BDD0CB859F22}"/>
            </a:ext>
          </a:extLst>
        </xdr:cNvPr>
        <xdr:cNvSpPr/>
      </xdr:nvSpPr>
      <xdr:spPr>
        <a:xfrm>
          <a:off x="10675620" y="746760"/>
          <a:ext cx="931164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24" name="TextBox 23">
          <a:extLst>
            <a:ext uri="{FF2B5EF4-FFF2-40B4-BE49-F238E27FC236}">
              <a16:creationId xmlns:a16="http://schemas.microsoft.com/office/drawing/2014/main" id="{B6CF3BED-31CF-492C-96F7-414BCEC75DEB}"/>
            </a:ext>
          </a:extLst>
        </xdr:cNvPr>
        <xdr:cNvSpPr txBox="1"/>
      </xdr:nvSpPr>
      <xdr:spPr>
        <a:xfrm>
          <a:off x="1719834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ea typeface="Calibri"/>
              <a:cs typeface="Poppins Black" panose="00000A00000000000000" pitchFamily="2" charset="0"/>
            </a:rPr>
            <a:pPr/>
            <a:t>September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85AE236-BF02-4677-8EC7-DBB66C797C66}"/>
            </a:ext>
          </a:extLst>
        </xdr:cNvPr>
        <xdr:cNvSpPr/>
      </xdr:nvSpPr>
      <xdr:spPr>
        <a:xfrm>
          <a:off x="1852422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C38196B-06C1-41BD-9870-2F0708510C73}"/>
            </a:ext>
          </a:extLst>
        </xdr:cNvPr>
        <xdr:cNvSpPr/>
      </xdr:nvSpPr>
      <xdr:spPr>
        <a:xfrm>
          <a:off x="17274540" y="198120"/>
          <a:ext cx="19050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6A1C34D-DE7F-46FA-8D49-930B4F64773F}"/>
            </a:ext>
          </a:extLst>
        </xdr:cNvPr>
        <xdr:cNvSpPr/>
      </xdr:nvSpPr>
      <xdr:spPr>
        <a:xfrm>
          <a:off x="19758660" y="175260"/>
          <a:ext cx="19050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28" name="TextBox 27">
          <a:extLst>
            <a:ext uri="{FF2B5EF4-FFF2-40B4-BE49-F238E27FC236}">
              <a16:creationId xmlns:a16="http://schemas.microsoft.com/office/drawing/2014/main" id="{E22C0EF7-5073-4918-B786-29BBA09A0044}"/>
            </a:ext>
          </a:extLst>
        </xdr:cNvPr>
        <xdr:cNvSpPr txBox="1"/>
      </xdr:nvSpPr>
      <xdr:spPr>
        <a:xfrm>
          <a:off x="1746504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29" name="TextBox 28">
          <a:extLst>
            <a:ext uri="{FF2B5EF4-FFF2-40B4-BE49-F238E27FC236}">
              <a16:creationId xmlns:a16="http://schemas.microsoft.com/office/drawing/2014/main" id="{82E37D67-A8A8-4000-8B41-DEB421D47B8A}"/>
            </a:ext>
          </a:extLst>
        </xdr:cNvPr>
        <xdr:cNvSpPr txBox="1"/>
      </xdr:nvSpPr>
      <xdr:spPr>
        <a:xfrm>
          <a:off x="1872234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30" name="TextBox 29">
          <a:extLst>
            <a:ext uri="{FF2B5EF4-FFF2-40B4-BE49-F238E27FC236}">
              <a16:creationId xmlns:a16="http://schemas.microsoft.com/office/drawing/2014/main" id="{C3AAE031-C660-4407-9687-B0B6B97EA8F0}"/>
            </a:ext>
          </a:extLst>
        </xdr:cNvPr>
        <xdr:cNvSpPr txBox="1"/>
      </xdr:nvSpPr>
      <xdr:spPr>
        <a:xfrm>
          <a:off x="1996440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42</xdr:col>
      <xdr:colOff>0</xdr:colOff>
      <xdr:row>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9E5F57D-3E68-4BEC-AFD0-FCE939607A85}"/>
            </a:ext>
          </a:extLst>
        </xdr:cNvPr>
        <xdr:cNvSpPr/>
      </xdr:nvSpPr>
      <xdr:spPr>
        <a:xfrm>
          <a:off x="0" y="0"/>
          <a:ext cx="21076920" cy="152400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3</xdr:col>
      <xdr:colOff>358140</xdr:colOff>
      <xdr:row>44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DDFEDBF-87D9-43F7-A768-961CA0999FB6}"/>
            </a:ext>
          </a:extLst>
        </xdr:cNvPr>
        <xdr:cNvSpPr/>
      </xdr:nvSpPr>
      <xdr:spPr>
        <a:xfrm>
          <a:off x="0" y="7620"/>
          <a:ext cx="2186940" cy="13426440"/>
        </a:xfrm>
        <a:prstGeom prst="rect">
          <a:avLst/>
        </a:prstGeom>
        <a:solidFill>
          <a:srgbClr val="FEFF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6232</xdr:colOff>
      <xdr:row>5</xdr:row>
      <xdr:rowOff>295835</xdr:rowOff>
    </xdr:from>
    <xdr:to>
      <xdr:col>4</xdr:col>
      <xdr:colOff>478672</xdr:colOff>
      <xdr:row>7</xdr:row>
      <xdr:rowOff>277905</xdr:rowOff>
    </xdr:to>
    <xdr:sp macro="" textlink="">
      <xdr:nvSpPr>
        <xdr:cNvPr id="33" name="Rectangle: Rounded Corners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E10F35-8A25-493F-9C43-0CD1DCE9B3C4}"/>
            </a:ext>
          </a:extLst>
        </xdr:cNvPr>
        <xdr:cNvSpPr/>
      </xdr:nvSpPr>
      <xdr:spPr>
        <a:xfrm>
          <a:off x="6232" y="181983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ysClr val="windowText" lastClr="00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January</a:t>
          </a:r>
        </a:p>
      </xdr:txBody>
    </xdr:sp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60960</xdr:colOff>
      <xdr:row>5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9DCA48F8-D92E-40AE-8793-F41C0228672A}"/>
            </a:ext>
          </a:extLst>
        </xdr:cNvPr>
        <xdr:cNvSpPr/>
      </xdr:nvSpPr>
      <xdr:spPr>
        <a:xfrm>
          <a:off x="22905720" y="0"/>
          <a:ext cx="13373100" cy="1524000"/>
        </a:xfrm>
        <a:prstGeom prst="rect">
          <a:avLst/>
        </a:prstGeom>
        <a:solidFill>
          <a:srgbClr val="C0C9E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5400">
              <a:solidFill>
                <a:schemeClr val="tx1"/>
              </a:solidFill>
              <a:latin typeface="Poppins ExtraBold" panose="00000900000000000000" pitchFamily="2" charset="0"/>
              <a:cs typeface="Poppins ExtraBold" panose="00000900000000000000" pitchFamily="2" charset="0"/>
            </a:rPr>
            <a:t>Monthly Report</a:t>
          </a: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4</xdr:col>
      <xdr:colOff>472440</xdr:colOff>
      <xdr:row>10</xdr:row>
      <xdr:rowOff>286870</xdr:rowOff>
    </xdr:to>
    <xdr:sp macro="" textlink="">
      <xdr:nvSpPr>
        <xdr:cNvPr id="35" name="Rectangle: Rounded Corners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FEFE3-6A1E-45A4-88CA-6412AB70E3DA}"/>
            </a:ext>
          </a:extLst>
        </xdr:cNvPr>
        <xdr:cNvSpPr/>
      </xdr:nvSpPr>
      <xdr:spPr>
        <a:xfrm>
          <a:off x="0" y="27584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12</xdr:row>
      <xdr:rowOff>8964</xdr:rowOff>
    </xdr:from>
    <xdr:to>
      <xdr:col>4</xdr:col>
      <xdr:colOff>472440</xdr:colOff>
      <xdr:row>13</xdr:row>
      <xdr:rowOff>295834</xdr:rowOff>
    </xdr:to>
    <xdr:sp macro="" textlink="">
      <xdr:nvSpPr>
        <xdr:cNvPr id="36" name="Rectangle: Rounded Corners 3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6BF120-DE8D-4B6E-93DF-954A28D3B228}"/>
            </a:ext>
          </a:extLst>
        </xdr:cNvPr>
        <xdr:cNvSpPr/>
      </xdr:nvSpPr>
      <xdr:spPr>
        <a:xfrm>
          <a:off x="0" y="3681804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15</xdr:row>
      <xdr:rowOff>8965</xdr:rowOff>
    </xdr:from>
    <xdr:to>
      <xdr:col>4</xdr:col>
      <xdr:colOff>472440</xdr:colOff>
      <xdr:row>16</xdr:row>
      <xdr:rowOff>295835</xdr:rowOff>
    </xdr:to>
    <xdr:sp macro="" textlink="">
      <xdr:nvSpPr>
        <xdr:cNvPr id="37" name="Rectangle: Rounded Corners 3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C422FC-3EB2-44E8-AE5A-24F8B452269E}"/>
            </a:ext>
          </a:extLst>
        </xdr:cNvPr>
        <xdr:cNvSpPr/>
      </xdr:nvSpPr>
      <xdr:spPr>
        <a:xfrm>
          <a:off x="0" y="45962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4</xdr:col>
      <xdr:colOff>472440</xdr:colOff>
      <xdr:row>19</xdr:row>
      <xdr:rowOff>286870</xdr:rowOff>
    </xdr:to>
    <xdr:sp macro="" textlink="">
      <xdr:nvSpPr>
        <xdr:cNvPr id="38" name="Rectangle: Rounded Corners 3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803C4A-8789-4A22-AD87-2FE32A597360}"/>
            </a:ext>
          </a:extLst>
        </xdr:cNvPr>
        <xdr:cNvSpPr/>
      </xdr:nvSpPr>
      <xdr:spPr>
        <a:xfrm>
          <a:off x="0" y="550164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21</xdr:row>
      <xdr:rowOff>8965</xdr:rowOff>
    </xdr:from>
    <xdr:to>
      <xdr:col>4</xdr:col>
      <xdr:colOff>472440</xdr:colOff>
      <xdr:row>22</xdr:row>
      <xdr:rowOff>295835</xdr:rowOff>
    </xdr:to>
    <xdr:sp macro="" textlink="">
      <xdr:nvSpPr>
        <xdr:cNvPr id="39" name="Rectangle: Rounded Corners 3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CF3B97-E541-4AE4-BBFE-AF5053FBBD48}"/>
            </a:ext>
          </a:extLst>
        </xdr:cNvPr>
        <xdr:cNvSpPr/>
      </xdr:nvSpPr>
      <xdr:spPr>
        <a:xfrm>
          <a:off x="0" y="64250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24</xdr:row>
      <xdr:rowOff>8965</xdr:rowOff>
    </xdr:from>
    <xdr:to>
      <xdr:col>4</xdr:col>
      <xdr:colOff>472440</xdr:colOff>
      <xdr:row>25</xdr:row>
      <xdr:rowOff>295835</xdr:rowOff>
    </xdr:to>
    <xdr:sp macro="" textlink="">
      <xdr:nvSpPr>
        <xdr:cNvPr id="40" name="Rectangle: Rounded Corners 3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342A32-2A93-4FE0-9672-EF078BF96B1C}"/>
            </a:ext>
          </a:extLst>
        </xdr:cNvPr>
        <xdr:cNvSpPr/>
      </xdr:nvSpPr>
      <xdr:spPr>
        <a:xfrm>
          <a:off x="0" y="73394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27</xdr:row>
      <xdr:rowOff>8965</xdr:rowOff>
    </xdr:from>
    <xdr:to>
      <xdr:col>4</xdr:col>
      <xdr:colOff>472440</xdr:colOff>
      <xdr:row>28</xdr:row>
      <xdr:rowOff>295835</xdr:rowOff>
    </xdr:to>
    <xdr:sp macro="" textlink="">
      <xdr:nvSpPr>
        <xdr:cNvPr id="41" name="Rectangle: Rounded Corners 4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1C383C6-CDB7-4725-8EE7-387284C84EFD}"/>
            </a:ext>
          </a:extLst>
        </xdr:cNvPr>
        <xdr:cNvSpPr/>
      </xdr:nvSpPr>
      <xdr:spPr>
        <a:xfrm>
          <a:off x="0" y="825380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August</a:t>
          </a:r>
        </a:p>
      </xdr:txBody>
    </xdr:sp>
    <xdr:clientData/>
  </xdr:twoCellAnchor>
  <xdr:twoCellAnchor>
    <xdr:from>
      <xdr:col>1</xdr:col>
      <xdr:colOff>152413</xdr:colOff>
      <xdr:row>29</xdr:row>
      <xdr:rowOff>313764</xdr:rowOff>
    </xdr:from>
    <xdr:to>
      <xdr:col>6</xdr:col>
      <xdr:colOff>15253</xdr:colOff>
      <xdr:row>31</xdr:row>
      <xdr:rowOff>286869</xdr:rowOff>
    </xdr:to>
    <xdr:sp macro="" textlink="">
      <xdr:nvSpPr>
        <xdr:cNvPr id="42" name="Rectangle: Rounded Corners 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925B0F-7BF8-4DCF-B6BB-D67801B74B92}"/>
            </a:ext>
          </a:extLst>
        </xdr:cNvPr>
        <xdr:cNvSpPr/>
      </xdr:nvSpPr>
      <xdr:spPr>
        <a:xfrm>
          <a:off x="762013" y="9180673"/>
          <a:ext cx="2910840" cy="59656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bg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33</xdr:row>
      <xdr:rowOff>8965</xdr:rowOff>
    </xdr:from>
    <xdr:to>
      <xdr:col>4</xdr:col>
      <xdr:colOff>472440</xdr:colOff>
      <xdr:row>34</xdr:row>
      <xdr:rowOff>295835</xdr:rowOff>
    </xdr:to>
    <xdr:sp macro="" textlink="">
      <xdr:nvSpPr>
        <xdr:cNvPr id="43" name="Rectangle: Rounded Corners 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501FF7C-C7B7-49C4-85B7-13FE0409A3C0}"/>
            </a:ext>
          </a:extLst>
        </xdr:cNvPr>
        <xdr:cNvSpPr/>
      </xdr:nvSpPr>
      <xdr:spPr>
        <a:xfrm>
          <a:off x="0" y="10090225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4</xdr:col>
      <xdr:colOff>472440</xdr:colOff>
      <xdr:row>37</xdr:row>
      <xdr:rowOff>286870</xdr:rowOff>
    </xdr:to>
    <xdr:sp macro="" textlink="">
      <xdr:nvSpPr>
        <xdr:cNvPr id="44" name="Rectangle: Rounded Corners 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88F92E3-9209-46DE-9939-DDAD817D61FC}"/>
            </a:ext>
          </a:extLst>
        </xdr:cNvPr>
        <xdr:cNvSpPr/>
      </xdr:nvSpPr>
      <xdr:spPr>
        <a:xfrm>
          <a:off x="0" y="109956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4</xdr:col>
      <xdr:colOff>472440</xdr:colOff>
      <xdr:row>40</xdr:row>
      <xdr:rowOff>286870</xdr:rowOff>
    </xdr:to>
    <xdr:sp macro="" textlink="">
      <xdr:nvSpPr>
        <xdr:cNvPr id="45" name="Rectangle: Rounded Corners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AE22C5C-1720-42B0-BD7A-70BFFBC93B13}"/>
            </a:ext>
          </a:extLst>
        </xdr:cNvPr>
        <xdr:cNvSpPr/>
      </xdr:nvSpPr>
      <xdr:spPr>
        <a:xfrm>
          <a:off x="0" y="11910060"/>
          <a:ext cx="2910840" cy="591670"/>
        </a:xfrm>
        <a:prstGeom prst="roundRect">
          <a:avLst>
            <a:gd name="adj" fmla="val 24459"/>
          </a:avLst>
        </a:prstGeom>
        <a:solidFill>
          <a:srgbClr val="FFBC4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IN" sz="28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December</a:t>
          </a:r>
        </a:p>
      </xdr:txBody>
    </xdr:sp>
    <xdr:clientData/>
  </xdr:twoCellAnchor>
  <xdr:twoCellAnchor>
    <xdr:from>
      <xdr:col>3</xdr:col>
      <xdr:colOff>358589</xdr:colOff>
      <xdr:row>2</xdr:row>
      <xdr:rowOff>125506</xdr:rowOff>
    </xdr:from>
    <xdr:to>
      <xdr:col>8</xdr:col>
      <xdr:colOff>878541</xdr:colOff>
      <xdr:row>4</xdr:row>
      <xdr:rowOff>8965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A61F92AE-3F98-4E5A-AC01-7BE10CE7974A}"/>
            </a:ext>
          </a:extLst>
        </xdr:cNvPr>
        <xdr:cNvGrpSpPr/>
      </xdr:nvGrpSpPr>
      <xdr:grpSpPr>
        <a:xfrm>
          <a:off x="2187389" y="735106"/>
          <a:ext cx="3914316" cy="493059"/>
          <a:chOff x="2187389" y="735106"/>
          <a:chExt cx="3917576" cy="493059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3BFA962C-7060-D676-4CA3-220D5A25AC04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From</a:t>
            </a:r>
          </a:p>
        </xdr:txBody>
      </xdr:sp>
      <xdr:sp macro="" textlink="$I$7">
        <xdr:nvSpPr>
          <xdr:cNvPr id="48" name="Rectangle 47">
            <a:extLst>
              <a:ext uri="{FF2B5EF4-FFF2-40B4-BE49-F238E27FC236}">
                <a16:creationId xmlns:a16="http://schemas.microsoft.com/office/drawing/2014/main" id="{E0CCC0A4-BE06-9756-602C-3260D48ECAA5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4002D155-540F-442D-9C73-B1670C10B027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01-Sep-2025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9</xdr:col>
      <xdr:colOff>98612</xdr:colOff>
      <xdr:row>2</xdr:row>
      <xdr:rowOff>134471</xdr:rowOff>
    </xdr:from>
    <xdr:to>
      <xdr:col>13</xdr:col>
      <xdr:colOff>376518</xdr:colOff>
      <xdr:row>4</xdr:row>
      <xdr:rowOff>17930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58C653-88B1-4DAC-B83A-8B3D67820E37}"/>
            </a:ext>
          </a:extLst>
        </xdr:cNvPr>
        <xdr:cNvGrpSpPr/>
      </xdr:nvGrpSpPr>
      <xdr:grpSpPr>
        <a:xfrm>
          <a:off x="6402430" y="744071"/>
          <a:ext cx="3963215" cy="493059"/>
          <a:chOff x="2187389" y="735106"/>
          <a:chExt cx="3917576" cy="493059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43BA5044-5913-27A3-17F0-881BAED9D21D}"/>
              </a:ext>
            </a:extLst>
          </xdr:cNvPr>
          <xdr:cNvSpPr/>
        </xdr:nvSpPr>
        <xdr:spPr>
          <a:xfrm>
            <a:off x="2187389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000">
                <a:solidFill>
                  <a:schemeClr val="tx1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t>To</a:t>
            </a:r>
          </a:p>
        </xdr:txBody>
      </xdr:sp>
      <xdr:sp macro="" textlink="$M$7">
        <xdr:nvSpPr>
          <xdr:cNvPr id="51" name="Rectangle 50">
            <a:extLst>
              <a:ext uri="{FF2B5EF4-FFF2-40B4-BE49-F238E27FC236}">
                <a16:creationId xmlns:a16="http://schemas.microsoft.com/office/drawing/2014/main" id="{67882C89-DB2E-28CB-0311-3513BE5396DF}"/>
              </a:ext>
            </a:extLst>
          </xdr:cNvPr>
          <xdr:cNvSpPr/>
        </xdr:nvSpPr>
        <xdr:spPr>
          <a:xfrm>
            <a:off x="4213412" y="735106"/>
            <a:ext cx="1891553" cy="493059"/>
          </a:xfrm>
          <a:prstGeom prst="rect">
            <a:avLst/>
          </a:prstGeom>
          <a:solidFill>
            <a:srgbClr val="FFDE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9350254-A5B9-4132-99A8-E8C508D54BE8}" type="TxLink">
              <a:rPr lang="en-US" sz="2000" b="0" i="0" u="none" strike="noStrike">
                <a:solidFill>
                  <a:srgbClr val="000000"/>
                </a:solidFill>
                <a:latin typeface="Poppins Black" panose="00000A00000000000000" pitchFamily="2" charset="0"/>
                <a:cs typeface="Poppins Black" panose="00000A00000000000000" pitchFamily="2" charset="0"/>
              </a:rPr>
              <a:pPr algn="l"/>
              <a:t>30-Sep-2025</a:t>
            </a:fld>
            <a:endParaRPr lang="en-IN" sz="2000">
              <a:latin typeface="Poppins Black" panose="00000A00000000000000" pitchFamily="2" charset="0"/>
              <a:cs typeface="Poppins Black" panose="00000A00000000000000" pitchFamily="2" charset="0"/>
            </a:endParaRPr>
          </a:p>
        </xdr:txBody>
      </xdr:sp>
    </xdr:grpSp>
    <xdr:clientData/>
  </xdr:twoCellAnchor>
  <xdr:twoCellAnchor>
    <xdr:from>
      <xdr:col>14</xdr:col>
      <xdr:colOff>205740</xdr:colOff>
      <xdr:row>2</xdr:row>
      <xdr:rowOff>137160</xdr:rowOff>
    </xdr:from>
    <xdr:to>
      <xdr:col>39</xdr:col>
      <xdr:colOff>15240</xdr:colOff>
      <xdr:row>4</xdr:row>
      <xdr:rowOff>20619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F2F1EC0-C3DF-488A-BFDB-58EC14FEF940}"/>
            </a:ext>
          </a:extLst>
        </xdr:cNvPr>
        <xdr:cNvSpPr/>
      </xdr:nvSpPr>
      <xdr:spPr>
        <a:xfrm>
          <a:off x="10645140" y="746760"/>
          <a:ext cx="9189720" cy="493059"/>
        </a:xfrm>
        <a:prstGeom prst="rect">
          <a:avLst/>
        </a:prstGeom>
        <a:solidFill>
          <a:srgbClr val="FFDE6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Dashboard</a:t>
          </a:r>
          <a:r>
            <a:rPr lang="en-IN" sz="2000" baseline="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 for the Month Of </a:t>
          </a:r>
          <a:endParaRPr lang="en-IN" sz="2000">
            <a:solidFill>
              <a:schemeClr val="tx1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twoCellAnchor>
  <xdr:oneCellAnchor>
    <xdr:from>
      <xdr:col>31</xdr:col>
      <xdr:colOff>312420</xdr:colOff>
      <xdr:row>2</xdr:row>
      <xdr:rowOff>133895</xdr:rowOff>
    </xdr:from>
    <xdr:ext cx="1767840" cy="477054"/>
    <xdr:sp macro="" textlink="$J$7">
      <xdr:nvSpPr>
        <xdr:cNvPr id="53" name="TextBox 52">
          <a:extLst>
            <a:ext uri="{FF2B5EF4-FFF2-40B4-BE49-F238E27FC236}">
              <a16:creationId xmlns:a16="http://schemas.microsoft.com/office/drawing/2014/main" id="{31F3290B-9E98-4181-9345-FF27CC418D41}"/>
            </a:ext>
          </a:extLst>
        </xdr:cNvPr>
        <xdr:cNvSpPr txBox="1"/>
      </xdr:nvSpPr>
      <xdr:spPr>
        <a:xfrm>
          <a:off x="17106900" y="743495"/>
          <a:ext cx="1767840" cy="477054"/>
        </a:xfrm>
        <a:prstGeom prst="rect">
          <a:avLst/>
        </a:prstGeom>
        <a:solidFill>
          <a:srgbClr val="FFDE6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67561F3-F6F1-4E30-BD66-B04B4939CA39}" type="TxLink">
            <a:rPr lang="en-US" sz="2000" b="0" i="0" u="none" strike="noStrike">
              <a:solidFill>
                <a:srgbClr val="FF0000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pPr/>
            <a:t>September</a:t>
          </a:fld>
          <a:endParaRPr lang="en-IN" sz="2000">
            <a:solidFill>
              <a:srgbClr val="FF0000"/>
            </a:solidFill>
            <a:latin typeface="Poppins Black" panose="00000A00000000000000" pitchFamily="2" charset="0"/>
            <a:cs typeface="Poppins Black" panose="00000A00000000000000" pitchFamily="2" charset="0"/>
          </a:endParaRPr>
        </a:p>
      </xdr:txBody>
    </xdr:sp>
    <xdr:clientData/>
  </xdr:oneCellAnchor>
  <xdr:twoCellAnchor>
    <xdr:from>
      <xdr:col>34</xdr:col>
      <xdr:colOff>434340</xdr:colOff>
      <xdr:row>0</xdr:row>
      <xdr:rowOff>198120</xdr:rowOff>
    </xdr:from>
    <xdr:to>
      <xdr:col>35</xdr:col>
      <xdr:colOff>175260</xdr:colOff>
      <xdr:row>1</xdr:row>
      <xdr:rowOff>60960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F955625-1AA2-43BC-88DE-453034420F55}"/>
            </a:ext>
          </a:extLst>
        </xdr:cNvPr>
        <xdr:cNvSpPr/>
      </xdr:nvSpPr>
      <xdr:spPr>
        <a:xfrm>
          <a:off x="18402300" y="198120"/>
          <a:ext cx="190500" cy="1676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388620</xdr:colOff>
      <xdr:row>0</xdr:row>
      <xdr:rowOff>198120</xdr:rowOff>
    </xdr:from>
    <xdr:to>
      <xdr:col>32</xdr:col>
      <xdr:colOff>182880</xdr:colOff>
      <xdr:row>1</xdr:row>
      <xdr:rowOff>60960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83F73937-A468-4F44-9342-C1AFB3BCEE0C}"/>
            </a:ext>
          </a:extLst>
        </xdr:cNvPr>
        <xdr:cNvSpPr/>
      </xdr:nvSpPr>
      <xdr:spPr>
        <a:xfrm>
          <a:off x="17160240" y="198120"/>
          <a:ext cx="182880" cy="1676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38</xdr:col>
      <xdr:colOff>182880</xdr:colOff>
      <xdr:row>0</xdr:row>
      <xdr:rowOff>175260</xdr:rowOff>
    </xdr:from>
    <xdr:to>
      <xdr:col>38</xdr:col>
      <xdr:colOff>373380</xdr:colOff>
      <xdr:row>1</xdr:row>
      <xdr:rowOff>38100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84D93EA-7555-4F5E-B658-C08B94C9F460}"/>
            </a:ext>
          </a:extLst>
        </xdr:cNvPr>
        <xdr:cNvSpPr/>
      </xdr:nvSpPr>
      <xdr:spPr>
        <a:xfrm>
          <a:off x="19636740" y="175260"/>
          <a:ext cx="182880" cy="16764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32</xdr:col>
      <xdr:colOff>182880</xdr:colOff>
      <xdr:row>0</xdr:row>
      <xdr:rowOff>76200</xdr:rowOff>
    </xdr:from>
    <xdr:ext cx="1021080" cy="400110"/>
    <xdr:sp macro="" textlink="$J$7">
      <xdr:nvSpPr>
        <xdr:cNvPr id="57" name="TextBox 56">
          <a:extLst>
            <a:ext uri="{FF2B5EF4-FFF2-40B4-BE49-F238E27FC236}">
              <a16:creationId xmlns:a16="http://schemas.microsoft.com/office/drawing/2014/main" id="{39F82640-7F95-4071-9DF6-293860C128C3}"/>
            </a:ext>
          </a:extLst>
        </xdr:cNvPr>
        <xdr:cNvSpPr txBox="1"/>
      </xdr:nvSpPr>
      <xdr:spPr>
        <a:xfrm>
          <a:off x="17343120" y="7620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Present</a:t>
          </a:r>
        </a:p>
      </xdr:txBody>
    </xdr:sp>
    <xdr:clientData/>
  </xdr:oneCellAnchor>
  <xdr:oneCellAnchor>
    <xdr:from>
      <xdr:col>35</xdr:col>
      <xdr:colOff>182880</xdr:colOff>
      <xdr:row>0</xdr:row>
      <xdr:rowOff>83820</xdr:rowOff>
    </xdr:from>
    <xdr:ext cx="1021080" cy="400110"/>
    <xdr:sp macro="" textlink="$J$7">
      <xdr:nvSpPr>
        <xdr:cNvPr id="58" name="TextBox 57">
          <a:extLst>
            <a:ext uri="{FF2B5EF4-FFF2-40B4-BE49-F238E27FC236}">
              <a16:creationId xmlns:a16="http://schemas.microsoft.com/office/drawing/2014/main" id="{63BDE6F5-E4B2-4EC4-87C9-617314522A11}"/>
            </a:ext>
          </a:extLst>
        </xdr:cNvPr>
        <xdr:cNvSpPr txBox="1"/>
      </xdr:nvSpPr>
      <xdr:spPr>
        <a:xfrm>
          <a:off x="18600420" y="8382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Absent</a:t>
          </a:r>
        </a:p>
      </xdr:txBody>
    </xdr:sp>
    <xdr:clientData/>
  </xdr:oneCellAnchor>
  <xdr:oneCellAnchor>
    <xdr:from>
      <xdr:col>38</xdr:col>
      <xdr:colOff>388620</xdr:colOff>
      <xdr:row>0</xdr:row>
      <xdr:rowOff>60960</xdr:rowOff>
    </xdr:from>
    <xdr:ext cx="1021080" cy="400110"/>
    <xdr:sp macro="" textlink="$J$7">
      <xdr:nvSpPr>
        <xdr:cNvPr id="59" name="TextBox 58">
          <a:extLst>
            <a:ext uri="{FF2B5EF4-FFF2-40B4-BE49-F238E27FC236}">
              <a16:creationId xmlns:a16="http://schemas.microsoft.com/office/drawing/2014/main" id="{86C98133-49D7-4052-84FA-39BC3D324608}"/>
            </a:ext>
          </a:extLst>
        </xdr:cNvPr>
        <xdr:cNvSpPr txBox="1"/>
      </xdr:nvSpPr>
      <xdr:spPr>
        <a:xfrm>
          <a:off x="19819620" y="60960"/>
          <a:ext cx="1021080" cy="400110"/>
        </a:xfrm>
        <a:prstGeom prst="rect">
          <a:avLst/>
        </a:prstGeom>
        <a:solidFill>
          <a:srgbClr val="FEFFC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>
              <a:solidFill>
                <a:schemeClr val="tx1"/>
              </a:solidFill>
              <a:latin typeface="Poppins Black" panose="00000A00000000000000" pitchFamily="2" charset="0"/>
              <a:cs typeface="Poppins Black" panose="00000A00000000000000" pitchFamily="2" charset="0"/>
            </a:rPr>
            <a:t>Leave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2B263-5F6F-4CF3-83E0-E0BDD93CDC1A}" name="Jan_Report" displayName="Jan_Report" ref="AT10:BH30" totalsRowShown="0" headerRowDxfId="581" dataDxfId="580" tableBorderDxfId="579">
  <autoFilter ref="AT10:BH30" xr:uid="{3212B263-5F6F-4CF3-83E0-E0BDD93CDC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19764C2-730A-4A9A-A144-A7A2E495B500}" name="S No" dataDxfId="578"/>
    <tableColumn id="2" xr3:uid="{EA079605-4458-4479-998B-D44E9AB9C00C}" name="Employee ID" dataDxfId="577"/>
    <tableColumn id="15" xr3:uid="{67634DC7-91F6-4FFA-B072-5D489FB835DA}" name="Month" dataDxfId="576">
      <calculatedColumnFormula>$J$7</calculatedColumnFormula>
    </tableColumn>
    <tableColumn id="3" xr3:uid="{98C8390C-225A-4449-B7A7-0AD3F87A39F2}" name="Employee Name" dataDxfId="575"/>
    <tableColumn id="4" xr3:uid="{45BAD0A5-BFC6-4E22-80B1-764C3411CC25}" name="Present" dataDxfId="574">
      <calculatedColumnFormula>COUNTIF($L11:$AP11,"*P*")</calculatedColumnFormula>
    </tableColumn>
    <tableColumn id="5" xr3:uid="{11511818-A08C-4685-91EF-D10D1EAB98EA}" name="Absent" dataDxfId="573">
      <calculatedColumnFormula>COUNTIF($L11:$AP11,"*A*")</calculatedColumnFormula>
    </tableColumn>
    <tableColumn id="6" xr3:uid="{6B9D1535-F3EA-4222-BBA9-B8D5E432AAFE}" name="Leave" dataDxfId="572">
      <calculatedColumnFormula>COUNTIF($L11:$AP11,"L")</calculatedColumnFormula>
    </tableColumn>
    <tableColumn id="7" xr3:uid="{A5AA3DAA-8530-41C4-9A6D-F4945C500758}" name="Week-Off" dataDxfId="571">
      <calculatedColumnFormula>K11</calculatedColumnFormula>
    </tableColumn>
    <tableColumn id="8" xr3:uid="{FC0A8E41-D42C-4FE2-B926-AA8DC1DB9765}" name="Days" dataDxfId="570">
      <calculatedColumnFormula>(DATEDIF($I$7,$M$7,"D"))+1</calculatedColumnFormula>
    </tableColumn>
    <tableColumn id="9" xr3:uid="{F8CE9245-DAD5-46A0-8CAA-98793FB47731}" name="Paid Days" dataDxfId="569">
      <calculatedColumnFormula>Jan_Report[[#This Row],[Present]]-Jan_Report[[#This Row],[Absent]]</calculatedColumnFormula>
    </tableColumn>
    <tableColumn id="10" xr3:uid="{CB5C6FC1-3278-47BB-B42C-FB1EB450FEC0}" name="Salary" dataDxfId="568"/>
    <tableColumn id="11" xr3:uid="{8EFBADE6-8D7C-4244-9ACB-D61FB8D8B4CC}" name="Per Day Salary" dataDxfId="567">
      <calculatedColumnFormula>Jan_Report[[#This Row],[Salary]]/Jan_Report[[#This Row],[Days]]</calculatedColumnFormula>
    </tableColumn>
    <tableColumn id="12" xr3:uid="{BC06DEAB-7C99-432E-85C7-92C0AF0F1EBF}" name="Deduction" dataDxfId="566">
      <calculatedColumnFormula>Jan_Report[[#This Row],[Per Day Salary]]*Jan_Report[[#This Row],[Absent]]</calculatedColumnFormula>
    </tableColumn>
    <tableColumn id="13" xr3:uid="{C97DBC08-A398-4C9D-AF24-58535844FAEF}" name="Total Salary" dataDxfId="565">
      <calculatedColumnFormula>Jan_Report[[#This Row],[Salary]]-Jan_Report[[#This Row],[Deduction]]</calculatedColumnFormula>
    </tableColumn>
    <tableColumn id="14" xr3:uid="{83C42745-30E1-4220-A745-A54899579880}" name="Sparkline" dataDxfId="564"/>
  </tableColumns>
  <tableStyleInfo name="TableStyleLight8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330B6B-46F0-4604-AD22-EE9EFAC4D1B4}" name="Oct_Report" displayName="Oct_Report" ref="AT10:BH30" totalsRowShown="0" headerRowDxfId="419" dataDxfId="418" tableBorderDxfId="417">
  <autoFilter ref="AT10:BH30" xr:uid="{48330B6B-46F0-4604-AD22-EE9EFAC4D1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31B2BE2-70B5-4BF8-8EC5-0765DEB7BE0D}" name="S No" dataDxfId="416"/>
    <tableColumn id="2" xr3:uid="{39BD643F-E4B0-4F19-8324-707258B1A0B6}" name="Employee ID" dataDxfId="415"/>
    <tableColumn id="15" xr3:uid="{85474DF6-0A8B-4D66-A11E-4D967EB24E04}" name="Month" dataDxfId="414">
      <calculatedColumnFormula>$J$7</calculatedColumnFormula>
    </tableColumn>
    <tableColumn id="3" xr3:uid="{C7C7DD52-C675-47DA-A0E7-4EACFDF3C9B2}" name="Employee Name" dataDxfId="413"/>
    <tableColumn id="4" xr3:uid="{B11AC6F3-CDBD-4542-8057-3B1126011DC2}" name="Present" dataDxfId="412">
      <calculatedColumnFormula>COUNTIF($L11:$AP11,"*P*")</calculatedColumnFormula>
    </tableColumn>
    <tableColumn id="5" xr3:uid="{E42DC395-3C11-4842-81D3-A29DFD67675A}" name="Absent" dataDxfId="411">
      <calculatedColumnFormula>COUNTIF($L11:$AP11,"*A*")</calculatedColumnFormula>
    </tableColumn>
    <tableColumn id="6" xr3:uid="{1E877AE6-9AA8-41E4-9807-6E2F39233F36}" name="Leave" dataDxfId="410">
      <calculatedColumnFormula>COUNTIF($L11:$AP11,"L")</calculatedColumnFormula>
    </tableColumn>
    <tableColumn id="7" xr3:uid="{9BCE944A-4E66-4E7D-BD5B-C659BE6C78EC}" name="Week-Off" dataDxfId="409">
      <calculatedColumnFormula>K11</calculatedColumnFormula>
    </tableColumn>
    <tableColumn id="8" xr3:uid="{D9F61080-B156-4EB2-A68D-17E97EE1E841}" name="Days" dataDxfId="408">
      <calculatedColumnFormula>(DATEDIF($I$7,$M$7,"D"))+1</calculatedColumnFormula>
    </tableColumn>
    <tableColumn id="9" xr3:uid="{285EBAA9-E787-4EF9-B1DC-856A69FB5821}" name="Paid Days" dataDxfId="407">
      <calculatedColumnFormula>Oct_Report[[#This Row],[Present]]-Oct_Report[[#This Row],[Absent]]</calculatedColumnFormula>
    </tableColumn>
    <tableColumn id="10" xr3:uid="{CC03550C-DD5D-4A1A-99A4-13C57F556227}" name="Salary" dataDxfId="406"/>
    <tableColumn id="11" xr3:uid="{D925122F-62C8-407A-B256-3239017668E4}" name="Per Day Salary" dataDxfId="405">
      <calculatedColumnFormula>Oct_Report[[#This Row],[Salary]]/Oct_Report[[#This Row],[Days]]</calculatedColumnFormula>
    </tableColumn>
    <tableColumn id="12" xr3:uid="{2DC4F204-CDB1-44AB-AE92-4C8B8D13D0FB}" name="Deduction" dataDxfId="404">
      <calculatedColumnFormula>Oct_Report[[#This Row],[Per Day Salary]]*Oct_Report[[#This Row],[Absent]]</calculatedColumnFormula>
    </tableColumn>
    <tableColumn id="13" xr3:uid="{0D5667F2-A0EC-4F47-8FDB-57108C4F8460}" name="Total Salary" dataDxfId="403">
      <calculatedColumnFormula>Oct_Report[[#This Row],[Salary]]-Oct_Report[[#This Row],[Deduction]]</calculatedColumnFormula>
    </tableColumn>
    <tableColumn id="14" xr3:uid="{75ED4C9C-D2B8-4B33-A310-E9699DEDA25E}" name="Sparkline" dataDxfId="402"/>
  </tableColumns>
  <tableStyleInfo name="TableStyleLight8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D7AC483-E75F-4138-A0B8-664E8D7AD838}" name="Nov_Report" displayName="Nov_Report" ref="AT10:BH30" totalsRowShown="0" headerRowDxfId="401" dataDxfId="400" tableBorderDxfId="399">
  <autoFilter ref="AT10:BH30" xr:uid="{0D7AC483-E75F-4138-A0B8-664E8D7AD8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5593383-31A0-440C-BC18-C60CC8C90982}" name="S No" dataDxfId="398"/>
    <tableColumn id="2" xr3:uid="{7ADA70CA-DEE0-4F70-9EE8-A657E2C01284}" name="Employee ID" dataDxfId="397"/>
    <tableColumn id="15" xr3:uid="{EBE98FD3-9405-47A6-94AC-015BC975ADF8}" name="Month" dataDxfId="396">
      <calculatedColumnFormula>$J$7</calculatedColumnFormula>
    </tableColumn>
    <tableColumn id="3" xr3:uid="{9265BDE1-77ED-42F8-963E-68DEC3658F83}" name="Employee Name" dataDxfId="395"/>
    <tableColumn id="4" xr3:uid="{0EFC66E1-2FD1-4ED9-8941-EB4EDD9E27E3}" name="Present" dataDxfId="394">
      <calculatedColumnFormula>COUNTIF($L11:$AP11,"*P*")</calculatedColumnFormula>
    </tableColumn>
    <tableColumn id="5" xr3:uid="{3C638E79-8B9C-4FE0-8A8F-78ACBC123CE6}" name="Absent" dataDxfId="393">
      <calculatedColumnFormula>COUNTIF($L11:$AP11,"*A*")</calculatedColumnFormula>
    </tableColumn>
    <tableColumn id="6" xr3:uid="{58CDA254-5AB7-4317-BD72-F95E52248AF6}" name="Leave" dataDxfId="392">
      <calculatedColumnFormula>COUNTIF($L11:$AP11,"L")</calculatedColumnFormula>
    </tableColumn>
    <tableColumn id="7" xr3:uid="{12F9958F-5B01-4C0C-9F08-11079D7887AE}" name="Week-Off" dataDxfId="391">
      <calculatedColumnFormula>K11</calculatedColumnFormula>
    </tableColumn>
    <tableColumn id="8" xr3:uid="{174C0101-63EB-403B-9D83-8AA35CBC289D}" name="Days" dataDxfId="390">
      <calculatedColumnFormula>(DATEDIF($I$7,$M$7,"D"))+1</calculatedColumnFormula>
    </tableColumn>
    <tableColumn id="9" xr3:uid="{716FA1BB-CA78-45E1-9EEB-C2692CAC1918}" name="Paid Days" dataDxfId="389">
      <calculatedColumnFormula>Nov_Report[[#This Row],[Present]]-Nov_Report[[#This Row],[Absent]]</calculatedColumnFormula>
    </tableColumn>
    <tableColumn id="10" xr3:uid="{6CF42F55-C604-4504-81FE-AE57F6454E15}" name="Salary" dataDxfId="388"/>
    <tableColumn id="11" xr3:uid="{AA462286-39C1-4629-89BF-752E894C6841}" name="Per Day Salary" dataDxfId="387">
      <calculatedColumnFormula>Nov_Report[[#This Row],[Salary]]/Nov_Report[[#This Row],[Days]]</calculatedColumnFormula>
    </tableColumn>
    <tableColumn id="12" xr3:uid="{39CBA9AF-C4E4-4D5D-BBC3-51583A2CCF7F}" name="Deduction" dataDxfId="386">
      <calculatedColumnFormula>Nov_Report[[#This Row],[Per Day Salary]]*Nov_Report[[#This Row],[Absent]]</calculatedColumnFormula>
    </tableColumn>
    <tableColumn id="13" xr3:uid="{1E732C17-3526-4EDD-9053-2CCE331DCE24}" name="Total Salary" dataDxfId="385">
      <calculatedColumnFormula>Nov_Report[[#This Row],[Salary]]-Nov_Report[[#This Row],[Deduction]]</calculatedColumnFormula>
    </tableColumn>
    <tableColumn id="14" xr3:uid="{9EC2D448-1C67-4784-8853-75BC1A1DF3FC}" name="Sparkline" dataDxfId="384"/>
  </tableColumns>
  <tableStyleInfo name="TableStyleLight8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272BA71-BB33-4E16-BD16-AC91346C878E}" name="Dec_Report" displayName="Dec_Report" ref="AT10:BH30" totalsRowShown="0" headerRowDxfId="383" dataDxfId="382" tableBorderDxfId="381">
  <autoFilter ref="AT10:BH30" xr:uid="{2272BA71-BB33-4E16-BD16-AC91346C87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61B12110-FC1D-4ACF-B64A-CF76C1F9EC3F}" name="S No" dataDxfId="380"/>
    <tableColumn id="2" xr3:uid="{897A9EAA-AC67-40CC-9115-0469C8B31558}" name="Employee ID" dataDxfId="379"/>
    <tableColumn id="15" xr3:uid="{C76DD1C0-5528-4A8E-A4E4-8474A35820B8}" name="Month" dataDxfId="378">
      <calculatedColumnFormula>$J$7</calculatedColumnFormula>
    </tableColumn>
    <tableColumn id="3" xr3:uid="{23BEA58B-59AB-4C56-88B8-1A304296B4A6}" name="Employee Name" dataDxfId="377"/>
    <tableColumn id="4" xr3:uid="{2DCB98A5-D5AC-4930-A330-C435631290E7}" name="Present" dataDxfId="376">
      <calculatedColumnFormula>COUNTIF($L11:$AP11,"*P*")</calculatedColumnFormula>
    </tableColumn>
    <tableColumn id="5" xr3:uid="{A367A967-6BED-4E0A-A17B-50282989FBCA}" name="Absent" dataDxfId="375">
      <calculatedColumnFormula>COUNTIF($L11:$AP11,"*A*")</calculatedColumnFormula>
    </tableColumn>
    <tableColumn id="6" xr3:uid="{BACFEF6A-EF76-4825-8284-734E88B52A55}" name="Leave" dataDxfId="374">
      <calculatedColumnFormula>COUNTIF($L11:$AP11,"L")</calculatedColumnFormula>
    </tableColumn>
    <tableColumn id="7" xr3:uid="{C66FDACB-D1F8-461E-843A-B77E5660C58F}" name="Week-Off" dataDxfId="373">
      <calculatedColumnFormula>K11</calculatedColumnFormula>
    </tableColumn>
    <tableColumn id="8" xr3:uid="{55962FB8-7C73-48A6-96F6-906F293165DA}" name="Days" dataDxfId="372">
      <calculatedColumnFormula>(DATEDIF($I$7,$M$7,"D"))+1</calculatedColumnFormula>
    </tableColumn>
    <tableColumn id="9" xr3:uid="{EB80B401-DF6E-4031-A0A1-9A77BF12EE7F}" name="Paid Days" dataDxfId="371">
      <calculatedColumnFormula>Dec_Report[[#This Row],[Present]]-Dec_Report[[#This Row],[Absent]]</calculatedColumnFormula>
    </tableColumn>
    <tableColumn id="10" xr3:uid="{451233FA-83B1-42C3-A38F-0C6EEB238501}" name="Salary" dataDxfId="370"/>
    <tableColumn id="11" xr3:uid="{4C01159F-DAAB-4B89-A6E8-9B8BF95CB296}" name="Per Day Salary" dataDxfId="369">
      <calculatedColumnFormula>Dec_Report[[#This Row],[Salary]]/Dec_Report[[#This Row],[Days]]</calculatedColumnFormula>
    </tableColumn>
    <tableColumn id="12" xr3:uid="{75B48570-9FFA-4D42-86C0-4D3A042CE598}" name="Deduction" dataDxfId="368">
      <calculatedColumnFormula>Dec_Report[[#This Row],[Per Day Salary]]*Dec_Report[[#This Row],[Absent]]</calculatedColumnFormula>
    </tableColumn>
    <tableColumn id="13" xr3:uid="{3C5F07D0-5088-4829-B9AF-DC1059AAE2CD}" name="Total Salary" dataDxfId="367">
      <calculatedColumnFormula>Dec_Report[[#This Row],[Salary]]-Dec_Report[[#This Row],[Deduction]]</calculatedColumnFormula>
    </tableColumn>
    <tableColumn id="14" xr3:uid="{5064E1D7-86C2-4C51-9A6E-F9DB805AFE1C}" name="Sparkline" dataDxfId="366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29C3180-EFFB-4EDA-9BC1-E5DFE01EF24F}" name="Feb_Report" displayName="Feb_Report" ref="AT10:BH30" totalsRowShown="0" headerRowDxfId="563" dataDxfId="562" tableBorderDxfId="561">
  <autoFilter ref="AT10:BH30" xr:uid="{429C3180-EFFB-4EDA-9BC1-E5DFE01EF2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6E8989FB-7E3A-47DC-980B-0E3DB1A429B6}" name="S No" dataDxfId="560"/>
    <tableColumn id="2" xr3:uid="{30A30537-E447-465D-A3BA-D7BFCC1EDC7E}" name="Employee ID" dataDxfId="559"/>
    <tableColumn id="15" xr3:uid="{CB7D7190-0A5C-4100-9AFB-77EAC43B73D3}" name="Month" dataDxfId="558">
      <calculatedColumnFormula>$J$7</calculatedColumnFormula>
    </tableColumn>
    <tableColumn id="3" xr3:uid="{1F8D5B2A-1B1C-4D1A-8E22-B11D4127EA2C}" name="Employee Name" dataDxfId="557"/>
    <tableColumn id="4" xr3:uid="{3787ED78-48F0-4415-BA1E-E2978A24B94B}" name="Present" dataDxfId="556">
      <calculatedColumnFormula>COUNTIF($L11:$AP11,"*P*")</calculatedColumnFormula>
    </tableColumn>
    <tableColumn id="5" xr3:uid="{FAE91D58-DBC9-4661-899A-7AA759032485}" name="Absent" dataDxfId="555">
      <calculatedColumnFormula>COUNTIF($L11:$AP11,"*A*")</calculatedColumnFormula>
    </tableColumn>
    <tableColumn id="6" xr3:uid="{C2B6CC3E-38C5-412A-8C9E-53584D2EBE0C}" name="Leave" dataDxfId="554">
      <calculatedColumnFormula>COUNTIF($L11:$AP11,"L")</calculatedColumnFormula>
    </tableColumn>
    <tableColumn id="7" xr3:uid="{252F0A17-86D8-4B8B-864E-69E20BBE2615}" name="Week-Off" dataDxfId="553">
      <calculatedColumnFormula>K11</calculatedColumnFormula>
    </tableColumn>
    <tableColumn id="8" xr3:uid="{0D35E2A7-C74D-40C1-97B4-2B67811C0F6B}" name="Days" dataDxfId="552">
      <calculatedColumnFormula>(DATEDIF($I$7,$M$7,"D"))+1</calculatedColumnFormula>
    </tableColumn>
    <tableColumn id="9" xr3:uid="{9954931B-72A3-4A1D-87E5-386305EACBB8}" name="Paid Days" dataDxfId="551">
      <calculatedColumnFormula>Feb_Report[[#This Row],[Present]]-Feb_Report[[#This Row],[Absent]]</calculatedColumnFormula>
    </tableColumn>
    <tableColumn id="10" xr3:uid="{F5972079-F839-49DA-AA24-9D5B04592EA3}" name="Salary" dataDxfId="550"/>
    <tableColumn id="11" xr3:uid="{AC8B74A0-A1AC-4513-ABE5-C4A7C4D988CA}" name="Per Day Salary" dataDxfId="549">
      <calculatedColumnFormula>Feb_Report[[#This Row],[Salary]]/Feb_Report[[#This Row],[Days]]</calculatedColumnFormula>
    </tableColumn>
    <tableColumn id="12" xr3:uid="{8355D430-1FEB-4221-A7A7-D3F5360BF5EF}" name="Deduction" dataDxfId="548">
      <calculatedColumnFormula>Feb_Report[[#This Row],[Per Day Salary]]*Feb_Report[[#This Row],[Absent]]</calculatedColumnFormula>
    </tableColumn>
    <tableColumn id="13" xr3:uid="{76087089-DD16-4EC2-8055-A171ADFBD2B9}" name="Total Salary" dataDxfId="547">
      <calculatedColumnFormula>Feb_Report[[#This Row],[Salary]]-Feb_Report[[#This Row],[Deduction]]</calculatedColumnFormula>
    </tableColumn>
    <tableColumn id="14" xr3:uid="{1D97686C-24A2-4977-B0A0-384B85C81B93}" name="Sparkline" dataDxfId="546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0ABB91-D1BC-4F38-A906-10BF276F7603}" name="Mar_Report" displayName="Mar_Report" ref="AT10:BH30" totalsRowShown="0" headerRowDxfId="545" dataDxfId="544" tableBorderDxfId="543">
  <autoFilter ref="AT10:BH30" xr:uid="{6F0ABB91-D1BC-4F38-A906-10BF276F76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886B521B-C69B-4822-871D-AE35828D0C36}" name="S No" dataDxfId="542"/>
    <tableColumn id="2" xr3:uid="{C2A6B809-1B81-40AB-BBA8-C7FB64BC02A9}" name="Employee ID" dataDxfId="541"/>
    <tableColumn id="15" xr3:uid="{BCEA9510-F898-42F7-91C2-84BD8415C86D}" name="Month" dataDxfId="540">
      <calculatedColumnFormula>$J$7</calculatedColumnFormula>
    </tableColumn>
    <tableColumn id="3" xr3:uid="{FFA7B818-4BFF-42DD-9ACF-DD42E1ED429B}" name="Employee Name" dataDxfId="539"/>
    <tableColumn id="4" xr3:uid="{FB9C4151-7431-478E-944C-4BF9BE00644E}" name="Present" dataDxfId="538">
      <calculatedColumnFormula>COUNTIF($L11:$AP11,"*P*")</calculatedColumnFormula>
    </tableColumn>
    <tableColumn id="5" xr3:uid="{CE02A8E9-7274-4B7A-B681-911457FCF760}" name="Absent" dataDxfId="537">
      <calculatedColumnFormula>COUNTIF($L11:$AP11,"*A*")</calculatedColumnFormula>
    </tableColumn>
    <tableColumn id="6" xr3:uid="{492D9060-FE57-4377-A742-08A5E109D867}" name="Leave" dataDxfId="536">
      <calculatedColumnFormula>COUNTIF($L11:$AP11,"L")</calculatedColumnFormula>
    </tableColumn>
    <tableColumn id="7" xr3:uid="{989E9AC5-B669-4618-95B9-792021E8E6CE}" name="Week-Off" dataDxfId="535">
      <calculatedColumnFormula>K11</calculatedColumnFormula>
    </tableColumn>
    <tableColumn id="8" xr3:uid="{B42E2341-7CE7-4136-B13D-23C0DF0D264A}" name="Days" dataDxfId="534">
      <calculatedColumnFormula>(DATEDIF($I$7,$M$7,"D"))+1</calculatedColumnFormula>
    </tableColumn>
    <tableColumn id="9" xr3:uid="{8C6F11BE-896C-4C62-897C-CB5768AA6D18}" name="Paid Days" dataDxfId="533">
      <calculatedColumnFormula>Mar_Report[[#This Row],[Present]]-Mar_Report[[#This Row],[Absent]]</calculatedColumnFormula>
    </tableColumn>
    <tableColumn id="10" xr3:uid="{FAE5A050-92A1-49A9-AB43-F8C0C71EB900}" name="Salary" dataDxfId="532"/>
    <tableColumn id="11" xr3:uid="{6B763235-7E87-4183-AA3D-A32CA949F83E}" name="Per Day Salary" dataDxfId="531">
      <calculatedColumnFormula>Mar_Report[[#This Row],[Salary]]/Mar_Report[[#This Row],[Days]]</calculatedColumnFormula>
    </tableColumn>
    <tableColumn id="12" xr3:uid="{BEB978B8-2319-4652-B964-7412AE3B447A}" name="Deduction" dataDxfId="530">
      <calculatedColumnFormula>Mar_Report[[#This Row],[Per Day Salary]]*Mar_Report[[#This Row],[Absent]]</calculatedColumnFormula>
    </tableColumn>
    <tableColumn id="13" xr3:uid="{7C22DCF9-94B0-40C1-8641-CFEBD779752D}" name="Total Salary" dataDxfId="529">
      <calculatedColumnFormula>Mar_Report[[#This Row],[Salary]]-Mar_Report[[#This Row],[Deduction]]</calculatedColumnFormula>
    </tableColumn>
    <tableColumn id="14" xr3:uid="{80E9B469-169D-493D-B50A-A9D4C67FD8B5}" name="Sparkline" dataDxfId="528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94A882-B338-453F-80FE-4CF97B7CD98A}" name="Apr_Report" displayName="Apr_Report" ref="AT10:BH30" totalsRowShown="0" headerRowDxfId="527" dataDxfId="526" tableBorderDxfId="525">
  <autoFilter ref="AT10:BH30" xr:uid="{9094A882-B338-453F-80FE-4CF97B7CD9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78348B9-88B2-40B2-88E3-A4FAD64FFB6B}" name="S No" dataDxfId="524"/>
    <tableColumn id="2" xr3:uid="{176F80C6-8721-498F-9763-6E52DB573D94}" name="Employee ID" dataDxfId="523"/>
    <tableColumn id="15" xr3:uid="{A6AAEC9E-2C68-43F0-9114-573855E30CA3}" name="Month" dataDxfId="522">
      <calculatedColumnFormula>$J$7</calculatedColumnFormula>
    </tableColumn>
    <tableColumn id="3" xr3:uid="{A9B39215-0F1E-462A-9AA8-6389A63AEDF2}" name="Employee Name" dataDxfId="521"/>
    <tableColumn id="4" xr3:uid="{514D3112-B5FB-46F7-A639-EDF48B563483}" name="Present" dataDxfId="520">
      <calculatedColumnFormula>COUNTIF($L11:$AP11,"*P*")</calculatedColumnFormula>
    </tableColumn>
    <tableColumn id="5" xr3:uid="{382F6F62-2D44-46AE-AD5E-0387E277591C}" name="Absent" dataDxfId="519">
      <calculatedColumnFormula>COUNTIF($L11:$AP11,"*A*")</calculatedColumnFormula>
    </tableColumn>
    <tableColumn id="6" xr3:uid="{A05FB387-1EC0-4386-8C5F-05733451A47F}" name="Leave" dataDxfId="518">
      <calculatedColumnFormula>COUNTIF($L11:$AP11,"L")</calculatedColumnFormula>
    </tableColumn>
    <tableColumn id="7" xr3:uid="{2294B001-A58E-44B2-A380-0593BB5F8859}" name="Week-Off" dataDxfId="517">
      <calculatedColumnFormula>K11</calculatedColumnFormula>
    </tableColumn>
    <tableColumn id="8" xr3:uid="{F6C53AA5-815A-421C-AB49-C5663F275917}" name="Days" dataDxfId="516">
      <calculatedColumnFormula>(DATEDIF($I$7,$M$7,"D"))+1</calculatedColumnFormula>
    </tableColumn>
    <tableColumn id="9" xr3:uid="{4B3D20C3-CE60-4BBE-8CC2-43107F66FED5}" name="Paid Days" dataDxfId="515">
      <calculatedColumnFormula>Apr_Report[[#This Row],[Present]]-Apr_Report[[#This Row],[Absent]]</calculatedColumnFormula>
    </tableColumn>
    <tableColumn id="10" xr3:uid="{D09C0CFD-08B3-46A1-B4FA-AD7143C93F89}" name="Salary" dataDxfId="514"/>
    <tableColumn id="11" xr3:uid="{0BC29C6C-D1DB-4824-A861-9BA78B1B200B}" name="Per Day Salary" dataDxfId="513">
      <calculatedColumnFormula>Apr_Report[[#This Row],[Salary]]/Apr_Report[[#This Row],[Days]]</calculatedColumnFormula>
    </tableColumn>
    <tableColumn id="12" xr3:uid="{6E26FF00-B5E9-4CE1-AEDB-996C74A866A0}" name="Deduction" dataDxfId="512">
      <calculatedColumnFormula>Apr_Report[[#This Row],[Per Day Salary]]*Apr_Report[[#This Row],[Absent]]</calculatedColumnFormula>
    </tableColumn>
    <tableColumn id="13" xr3:uid="{3008D8DD-2F31-464C-AD22-1B3C54D76140}" name="Total Salary" dataDxfId="511">
      <calculatedColumnFormula>Apr_Report[[#This Row],[Salary]]-Apr_Report[[#This Row],[Deduction]]</calculatedColumnFormula>
    </tableColumn>
    <tableColumn id="14" xr3:uid="{E00E79B1-357E-46B7-B8F8-65D18E7DCB86}" name="Sparkline" dataDxfId="510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E98F968-786C-406C-8158-9BADA21CB8D9}" name="May_Report" displayName="May_Report" ref="AT10:BH30" totalsRowShown="0" headerRowDxfId="509" dataDxfId="508" tableBorderDxfId="507">
  <autoFilter ref="AT10:BH30" xr:uid="{4E98F968-786C-406C-8158-9BADA21CB8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901CFE54-A27E-4318-9963-EB0D54115B5B}" name="S No" dataDxfId="506"/>
    <tableColumn id="2" xr3:uid="{F4E4DAAF-3521-462B-B042-78DFEE98335E}" name="Employee ID" dataDxfId="505"/>
    <tableColumn id="15" xr3:uid="{BA5DE419-17B6-422F-AB24-25102E918A7F}" name="Month" dataDxfId="504">
      <calculatedColumnFormula>$J$7</calculatedColumnFormula>
    </tableColumn>
    <tableColumn id="3" xr3:uid="{C2545138-2EAD-49A9-8453-5E4E6F7A7FB6}" name="Employee Name" dataDxfId="503"/>
    <tableColumn id="4" xr3:uid="{D9C47C97-1FA4-4E39-A847-D2D0CCE6DA71}" name="Present" dataDxfId="502">
      <calculatedColumnFormula>COUNTIF($L11:$AP11,"*P*")</calculatedColumnFormula>
    </tableColumn>
    <tableColumn id="5" xr3:uid="{CFC5E88A-3B4D-4F5C-91F6-CC0CF3DD3D92}" name="Absent" dataDxfId="501">
      <calculatedColumnFormula>COUNTIF($L11:$AP11,"*A*")</calculatedColumnFormula>
    </tableColumn>
    <tableColumn id="6" xr3:uid="{A571E1BD-B1BB-4DF9-8A5F-829530DADD71}" name="Leave" dataDxfId="500">
      <calculatedColumnFormula>COUNTIF($L11:$AP11,"L")</calculatedColumnFormula>
    </tableColumn>
    <tableColumn id="7" xr3:uid="{BB628C1B-E4B5-40C8-9785-0E5E2710DB91}" name="Week-Off" dataDxfId="499">
      <calculatedColumnFormula>K11</calculatedColumnFormula>
    </tableColumn>
    <tableColumn id="8" xr3:uid="{D0318296-09EB-44BB-90E2-5AD162E628D8}" name="Days" dataDxfId="498">
      <calculatedColumnFormula>(DATEDIF($I$7,$M$7,"D"))+1</calculatedColumnFormula>
    </tableColumn>
    <tableColumn id="9" xr3:uid="{B4C0F718-41F2-44E9-80D1-C5B11F6DB71B}" name="Paid Days" dataDxfId="497">
      <calculatedColumnFormula>May_Report[[#This Row],[Present]]-May_Report[[#This Row],[Absent]]</calculatedColumnFormula>
    </tableColumn>
    <tableColumn id="10" xr3:uid="{D515ED3B-1145-4E85-9AD9-F83E1747366E}" name="Salary" dataDxfId="496"/>
    <tableColumn id="11" xr3:uid="{BA734C6C-78DA-4F07-8703-3EFB4E434D04}" name="Per Day Salary" dataDxfId="495">
      <calculatedColumnFormula>May_Report[[#This Row],[Salary]]/May_Report[[#This Row],[Days]]</calculatedColumnFormula>
    </tableColumn>
    <tableColumn id="12" xr3:uid="{E7AEC8F1-F8CE-4004-BC13-63F925CF04FE}" name="Deduction" dataDxfId="494">
      <calculatedColumnFormula>May_Report[[#This Row],[Per Day Salary]]*May_Report[[#This Row],[Absent]]</calculatedColumnFormula>
    </tableColumn>
    <tableColumn id="13" xr3:uid="{837E2F9D-8A03-4937-9450-80F85CFBDDF1}" name="Total Salary" dataDxfId="493">
      <calculatedColumnFormula>May_Report[[#This Row],[Salary]]-May_Report[[#This Row],[Deduction]]</calculatedColumnFormula>
    </tableColumn>
    <tableColumn id="14" xr3:uid="{2B0119D3-9509-42CC-A271-A3C9DA1F4D2E}" name="Sparkline" dataDxfId="492"/>
  </tableColumns>
  <tableStyleInfo name="TableStyleLight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F9FE57-DC70-404F-A9F9-F8498E6E51DB}" name="Jun_Report" displayName="Jun_Report" ref="AT10:BH30" totalsRowShown="0" headerRowDxfId="491" dataDxfId="490" tableBorderDxfId="489">
  <autoFilter ref="AT10:BH30" xr:uid="{33F9FE57-DC70-404F-A9F9-F8498E6E51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40B0AD9-BBCC-4C56-86F9-5AF423D5FEB1}" name="S No" dataDxfId="488"/>
    <tableColumn id="2" xr3:uid="{53DD56AE-E728-4369-8161-5195A9C13EA7}" name="Employee ID" dataDxfId="487"/>
    <tableColumn id="15" xr3:uid="{72826AC3-405B-4064-97A9-06DD000269C5}" name="Month" dataDxfId="486">
      <calculatedColumnFormula>$J$7</calculatedColumnFormula>
    </tableColumn>
    <tableColumn id="3" xr3:uid="{DEC8C5F7-C04A-4046-8ACA-3F35D0C90E64}" name="Employee Name" dataDxfId="485"/>
    <tableColumn id="4" xr3:uid="{4EDE487D-A994-4A0E-9342-F83691E80D47}" name="Present" dataDxfId="484">
      <calculatedColumnFormula>COUNTIF($L11:$AP11,"*P*")</calculatedColumnFormula>
    </tableColumn>
    <tableColumn id="5" xr3:uid="{DAF48059-714C-4A70-B371-178153B0FFD9}" name="Absent" dataDxfId="483">
      <calculatedColumnFormula>COUNTIF($L11:$AP11,"*A*")</calculatedColumnFormula>
    </tableColumn>
    <tableColumn id="6" xr3:uid="{D8D54DF6-D344-4AC6-BFD6-B2147A56ED92}" name="Leave" dataDxfId="482">
      <calculatedColumnFormula>COUNTIF($L11:$AP11,"L")</calculatedColumnFormula>
    </tableColumn>
    <tableColumn id="7" xr3:uid="{2D5C2D8C-7E3F-4F75-B9D2-B8C2F4DF915E}" name="Week-Off" dataDxfId="481">
      <calculatedColumnFormula>K11</calculatedColumnFormula>
    </tableColumn>
    <tableColumn id="8" xr3:uid="{C9B369EB-BCF6-4453-BAAF-05EB128FBB38}" name="Days" dataDxfId="480">
      <calculatedColumnFormula>(DATEDIF($I$7,$M$7,"D"))+1</calculatedColumnFormula>
    </tableColumn>
    <tableColumn id="9" xr3:uid="{D4D76E89-33B0-4521-829C-09DE38D19052}" name="Paid Days" dataDxfId="479">
      <calculatedColumnFormula>Jun_Report[[#This Row],[Present]]-Jun_Report[[#This Row],[Absent]]</calculatedColumnFormula>
    </tableColumn>
    <tableColumn id="10" xr3:uid="{DE45ED0A-113E-46AB-918E-C5A26691D180}" name="Salary" dataDxfId="478"/>
    <tableColumn id="11" xr3:uid="{39DF115C-894D-44BD-AA53-6C5D4E743156}" name="Per Day Salary" dataDxfId="477">
      <calculatedColumnFormula>Jun_Report[[#This Row],[Salary]]/Jun_Report[[#This Row],[Days]]</calculatedColumnFormula>
    </tableColumn>
    <tableColumn id="12" xr3:uid="{2FCA49D6-CCEC-41DC-867A-E36A86076BCF}" name="Deduction" dataDxfId="476">
      <calculatedColumnFormula>Jun_Report[[#This Row],[Per Day Salary]]*Jun_Report[[#This Row],[Absent]]</calculatedColumnFormula>
    </tableColumn>
    <tableColumn id="13" xr3:uid="{FAFEC875-D862-45D9-A068-1D6EE26B3DAF}" name="Total Salary" dataDxfId="475">
      <calculatedColumnFormula>Jun_Report[[#This Row],[Salary]]-Jun_Report[[#This Row],[Deduction]]</calculatedColumnFormula>
    </tableColumn>
    <tableColumn id="14" xr3:uid="{5F4D9150-185F-49C3-839D-6E7D37E73883}" name="Sparkline" dataDxfId="474"/>
  </tableColumns>
  <tableStyleInfo name="TableStyleLight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7F06FA-E6F2-4E73-AFBF-5CD3B24794F1}" name="Jul_Report" displayName="Jul_Report" ref="AT10:BH30" totalsRowShown="0" headerRowDxfId="473" dataDxfId="472" tableBorderDxfId="471">
  <autoFilter ref="AT10:BH30" xr:uid="{B67F06FA-E6F2-4E73-AFBF-5CD3B24794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366F16A-66C2-4B5B-B722-F425013373A1}" name="S No" dataDxfId="470"/>
    <tableColumn id="2" xr3:uid="{562A1D82-D0F5-433B-8140-1A7C112C02A2}" name="Employee ID" dataDxfId="469"/>
    <tableColumn id="15" xr3:uid="{B8362C0B-90F3-4F6B-A971-0A0F11A949D5}" name="Month" dataDxfId="468">
      <calculatedColumnFormula>$J$7</calculatedColumnFormula>
    </tableColumn>
    <tableColumn id="3" xr3:uid="{FC79F22E-12BC-45EB-A895-0668C324748D}" name="Employee Name" dataDxfId="467"/>
    <tableColumn id="4" xr3:uid="{6292C15D-938B-443A-A34B-C24819FBED03}" name="Present" dataDxfId="466">
      <calculatedColumnFormula>COUNTIF($L11:$AP11,"*P*")</calculatedColumnFormula>
    </tableColumn>
    <tableColumn id="5" xr3:uid="{50D02CE1-8EFB-41BE-A0E1-98751329F11D}" name="Absent" dataDxfId="465">
      <calculatedColumnFormula>COUNTIF($L11:$AP11,"*A*")</calculatedColumnFormula>
    </tableColumn>
    <tableColumn id="6" xr3:uid="{8E35CB27-DB7A-4F85-BEF9-2AAB6236CAF7}" name="Leave" dataDxfId="464">
      <calculatedColumnFormula>COUNTIF($L11:$AP11,"L")</calculatedColumnFormula>
    </tableColumn>
    <tableColumn id="7" xr3:uid="{09DE1C98-BF17-43F0-B2E0-AF47588232EF}" name="Week-Off" dataDxfId="463">
      <calculatedColumnFormula>K11</calculatedColumnFormula>
    </tableColumn>
    <tableColumn id="8" xr3:uid="{BE89F3DC-55ED-4F2A-A073-74CE28864B2F}" name="Days" dataDxfId="462">
      <calculatedColumnFormula>(DATEDIF($I$7,$M$7,"D"))+1</calculatedColumnFormula>
    </tableColumn>
    <tableColumn id="9" xr3:uid="{F8FE9A11-22FF-4F63-939C-BAEBB5922A7C}" name="Paid Days" dataDxfId="461">
      <calculatedColumnFormula>Jul_Report[[#This Row],[Present]]-Jul_Report[[#This Row],[Absent]]</calculatedColumnFormula>
    </tableColumn>
    <tableColumn id="10" xr3:uid="{80656D32-B880-4839-9C7D-9A9F97506A9E}" name="Salary" dataDxfId="460"/>
    <tableColumn id="11" xr3:uid="{D2789FB3-3607-4C55-BE79-44848C4C03B5}" name="Per Day Salary" dataDxfId="459">
      <calculatedColumnFormula>Jul_Report[[#This Row],[Salary]]/Jul_Report[[#This Row],[Days]]</calculatedColumnFormula>
    </tableColumn>
    <tableColumn id="12" xr3:uid="{A12A5F1C-EF11-42CA-9E59-BA69F4EABFE2}" name="Deduction" dataDxfId="458">
      <calculatedColumnFormula>Jul_Report[[#This Row],[Per Day Salary]]*Jul_Report[[#This Row],[Absent]]</calculatedColumnFormula>
    </tableColumn>
    <tableColumn id="13" xr3:uid="{7DC1C33D-EA5B-4F8C-95EF-FD8863C9CD82}" name="Total Salary" dataDxfId="457">
      <calculatedColumnFormula>Jul_Report[[#This Row],[Salary]]-Jul_Report[[#This Row],[Deduction]]</calculatedColumnFormula>
    </tableColumn>
    <tableColumn id="14" xr3:uid="{7A7B41E6-665C-4FF1-911B-7F5AE5EE9A1F}" name="Sparkline" dataDxfId="456"/>
  </tableColumns>
  <tableStyleInfo name="TableStyleLight8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5395C21-9BB4-486B-BE11-646848C01FFB}" name="Aug_Report" displayName="Aug_Report" ref="AT10:BH30" totalsRowShown="0" headerRowDxfId="455" dataDxfId="454" tableBorderDxfId="453">
  <autoFilter ref="AT10:BH30" xr:uid="{D5395C21-9BB4-486B-BE11-646848C0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2C1E272-FEFD-4B4E-8C02-D9391800377D}" name="S No" dataDxfId="452"/>
    <tableColumn id="2" xr3:uid="{3F129907-FED2-4004-BE29-D86D5E83C149}" name="Employee ID" dataDxfId="451"/>
    <tableColumn id="15" xr3:uid="{CB43C85B-74E8-417F-B489-9A917ACE67C0}" name="Month" dataDxfId="450">
      <calculatedColumnFormula>$J$7</calculatedColumnFormula>
    </tableColumn>
    <tableColumn id="3" xr3:uid="{CC6192C8-2DE5-4AE5-B430-B58D0DCB6531}" name="Employee Name" dataDxfId="449"/>
    <tableColumn id="4" xr3:uid="{969E9C84-7507-42EC-991C-691E86AFB662}" name="Present" dataDxfId="448">
      <calculatedColumnFormula>COUNTIF($L11:$AP11,"*P*")</calculatedColumnFormula>
    </tableColumn>
    <tableColumn id="5" xr3:uid="{46BC3D79-9967-4ABC-9BF7-1EDCE2925153}" name="Absent" dataDxfId="447">
      <calculatedColumnFormula>COUNTIF($L11:$AP11,"*A*")</calculatedColumnFormula>
    </tableColumn>
    <tableColumn id="6" xr3:uid="{CAA91568-8E79-4CBC-ABD6-7EB843FA7860}" name="Leave" dataDxfId="446">
      <calculatedColumnFormula>COUNTIF($L11:$AP11,"L")</calculatedColumnFormula>
    </tableColumn>
    <tableColumn id="7" xr3:uid="{C66089FE-86CC-4C29-B2F9-2F91AA5EE865}" name="Week-Off" dataDxfId="445">
      <calculatedColumnFormula>K11</calculatedColumnFormula>
    </tableColumn>
    <tableColumn id="8" xr3:uid="{AB7FA91F-53B8-408C-A4BF-20B755053ED0}" name="Days" dataDxfId="444">
      <calculatedColumnFormula>(DATEDIF($I$7,$M$7,"D"))+1</calculatedColumnFormula>
    </tableColumn>
    <tableColumn id="9" xr3:uid="{634B0455-0DF0-4FE8-9DC8-5937B041FDE4}" name="Paid Days" dataDxfId="443">
      <calculatedColumnFormula>Aug_Report[[#This Row],[Present]]-Aug_Report[[#This Row],[Absent]]</calculatedColumnFormula>
    </tableColumn>
    <tableColumn id="10" xr3:uid="{B664E147-DBB2-487C-804B-523330C4F81D}" name="Salary" dataDxfId="442"/>
    <tableColumn id="11" xr3:uid="{87764794-9DB9-4E0F-AF8A-4C796D453630}" name="Per Day Salary" dataDxfId="441">
      <calculatedColumnFormula>Aug_Report[[#This Row],[Salary]]/Aug_Report[[#This Row],[Days]]</calculatedColumnFormula>
    </tableColumn>
    <tableColumn id="12" xr3:uid="{D83FB0D0-C6B9-4351-B537-6DFD0F00F647}" name="Deduction" dataDxfId="440">
      <calculatedColumnFormula>Aug_Report[[#This Row],[Per Day Salary]]*Aug_Report[[#This Row],[Absent]]</calculatedColumnFormula>
    </tableColumn>
    <tableColumn id="13" xr3:uid="{24DC76FF-9A88-4EF2-AA84-8E9F6E65CC3C}" name="Total Salary" dataDxfId="439">
      <calculatedColumnFormula>Aug_Report[[#This Row],[Salary]]-Aug_Report[[#This Row],[Deduction]]</calculatedColumnFormula>
    </tableColumn>
    <tableColumn id="14" xr3:uid="{530A4268-ABBA-4F2F-823F-6719D92C5ED2}" name="Sparkline" dataDxfId="438"/>
  </tableColumns>
  <tableStyleInfo name="TableStyleLight8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E22C187-0126-41AE-9634-1E2C7EF859C9}" name="Sep_Report" displayName="Sep_Report" ref="AT10:BH30" totalsRowShown="0" headerRowDxfId="437" dataDxfId="436" tableBorderDxfId="435">
  <autoFilter ref="AT10:BH30" xr:uid="{4E22C187-0126-41AE-9634-1E2C7EF859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CEA91BE-212B-40C4-8BA3-698057D4B828}" name="S No" dataDxfId="434"/>
    <tableColumn id="2" xr3:uid="{292D449D-A8DC-4E82-AE8D-E20E2EFE0B0C}" name="Employee ID" dataDxfId="433"/>
    <tableColumn id="15" xr3:uid="{70613551-3C7E-4719-9D54-218F7D057D5E}" name="Month" dataDxfId="432">
      <calculatedColumnFormula>$J$7</calculatedColumnFormula>
    </tableColumn>
    <tableColumn id="3" xr3:uid="{E15B0E02-8092-450B-B76B-F85EEFBFD0E2}" name="Employee Name" dataDxfId="431"/>
    <tableColumn id="4" xr3:uid="{835753C3-9354-4DDB-A12E-3D83C852D201}" name="Present" dataDxfId="430">
      <calculatedColumnFormula>COUNTIF($L11:$AP11,"*P*")</calculatedColumnFormula>
    </tableColumn>
    <tableColumn id="5" xr3:uid="{61DF9F01-3E26-4B41-AD38-9A00891114DD}" name="Absent" dataDxfId="429">
      <calculatedColumnFormula>COUNTIF($L11:$AP11,"*A*")</calculatedColumnFormula>
    </tableColumn>
    <tableColumn id="6" xr3:uid="{8B8DE6E6-D3B2-4331-9BEF-A0394073DDBB}" name="Leave" dataDxfId="428">
      <calculatedColumnFormula>COUNTIF($L11:$AP11,"L")</calculatedColumnFormula>
    </tableColumn>
    <tableColumn id="7" xr3:uid="{8C0F1113-F00A-45F0-864B-E84C4D8DC398}" name="Week-Off" dataDxfId="427">
      <calculatedColumnFormula>K11</calculatedColumnFormula>
    </tableColumn>
    <tableColumn id="8" xr3:uid="{C0CC486D-8448-4948-AE35-926368A64F69}" name="Days" dataDxfId="426">
      <calculatedColumnFormula>(DATEDIF($I$7,$M$7,"D"))+1</calculatedColumnFormula>
    </tableColumn>
    <tableColumn id="9" xr3:uid="{1E8FBB4C-5BF9-4DDD-9093-9C2048899757}" name="Paid Days" dataDxfId="425">
      <calculatedColumnFormula>Sep_Report[[#This Row],[Present]]-Sep_Report[[#This Row],[Absent]]</calculatedColumnFormula>
    </tableColumn>
    <tableColumn id="10" xr3:uid="{0B307F93-9D29-40A1-92D5-946599AB1349}" name="Salary" dataDxfId="424"/>
    <tableColumn id="11" xr3:uid="{4DCBB7E3-0CCC-41D2-A76B-77DC86114D26}" name="Per Day Salary" dataDxfId="423">
      <calculatedColumnFormula>Sep_Report[[#This Row],[Salary]]/Sep_Report[[#This Row],[Days]]</calculatedColumnFormula>
    </tableColumn>
    <tableColumn id="12" xr3:uid="{647B9BBC-99E1-4A60-A266-4714FB1150C1}" name="Deduction" dataDxfId="422">
      <calculatedColumnFormula>Sep_Report[[#This Row],[Per Day Salary]]*Sep_Report[[#This Row],[Absent]]</calculatedColumnFormula>
    </tableColumn>
    <tableColumn id="13" xr3:uid="{3993E910-4054-42A2-AA61-557943C00816}" name="Total Salary" dataDxfId="421">
      <calculatedColumnFormula>Sep_Report[[#This Row],[Salary]]-Sep_Report[[#This Row],[Deduction]]</calculatedColumnFormula>
    </tableColumn>
    <tableColumn id="14" xr3:uid="{C8DD4653-126E-4EDF-9225-7B8955B26977}" name="Sparkline" dataDxfId="420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740F-6515-4902-9F38-C1286C72D764}">
  <sheetPr codeName="Sheet1"/>
  <dimension ref="A1:C23"/>
  <sheetViews>
    <sheetView topLeftCell="A3" workbookViewId="0">
      <selection activeCell="B3" sqref="B3:B22"/>
    </sheetView>
  </sheetViews>
  <sheetFormatPr defaultRowHeight="24" x14ac:dyDescent="0.85"/>
  <cols>
    <col min="1" max="1" width="6.21875" style="1" bestFit="1" customWidth="1"/>
    <col min="2" max="2" width="21.5546875" style="1" bestFit="1" customWidth="1"/>
    <col min="3" max="3" width="13.88671875" style="1" bestFit="1" customWidth="1"/>
    <col min="4" max="16384" width="8.88671875" style="1"/>
  </cols>
  <sheetData>
    <row r="1" spans="1:3" s="2" customFormat="1" ht="24.6" thickTop="1" x14ac:dyDescent="0.85">
      <c r="A1" s="52" t="s">
        <v>0</v>
      </c>
      <c r="B1" s="54" t="s">
        <v>1</v>
      </c>
      <c r="C1" s="56" t="s">
        <v>2</v>
      </c>
    </row>
    <row r="2" spans="1:3" s="2" customFormat="1" x14ac:dyDescent="0.85">
      <c r="A2" s="53"/>
      <c r="B2" s="55"/>
      <c r="C2" s="57"/>
    </row>
    <row r="3" spans="1:3" x14ac:dyDescent="0.85">
      <c r="A3" s="3">
        <v>1</v>
      </c>
      <c r="B3" s="4" t="s">
        <v>10</v>
      </c>
      <c r="C3" s="5">
        <v>1001</v>
      </c>
    </row>
    <row r="4" spans="1:3" x14ac:dyDescent="0.85">
      <c r="A4" s="3">
        <v>2</v>
      </c>
      <c r="B4" s="4" t="s">
        <v>11</v>
      </c>
      <c r="C4" s="5">
        <v>1002</v>
      </c>
    </row>
    <row r="5" spans="1:3" x14ac:dyDescent="0.85">
      <c r="A5" s="3">
        <v>3</v>
      </c>
      <c r="B5" s="4" t="s">
        <v>12</v>
      </c>
      <c r="C5" s="5">
        <v>1003</v>
      </c>
    </row>
    <row r="6" spans="1:3" x14ac:dyDescent="0.85">
      <c r="A6" s="3">
        <v>4</v>
      </c>
      <c r="B6" s="4" t="s">
        <v>13</v>
      </c>
      <c r="C6" s="5">
        <v>1004</v>
      </c>
    </row>
    <row r="7" spans="1:3" x14ac:dyDescent="0.85">
      <c r="A7" s="3">
        <v>5</v>
      </c>
      <c r="B7" s="4" t="s">
        <v>14</v>
      </c>
      <c r="C7" s="5">
        <v>1005</v>
      </c>
    </row>
    <row r="8" spans="1:3" x14ac:dyDescent="0.85">
      <c r="A8" s="3">
        <v>6</v>
      </c>
      <c r="B8" s="4" t="s">
        <v>15</v>
      </c>
      <c r="C8" s="5">
        <v>1006</v>
      </c>
    </row>
    <row r="9" spans="1:3" x14ac:dyDescent="0.85">
      <c r="A9" s="3">
        <v>7</v>
      </c>
      <c r="B9" s="4" t="s">
        <v>16</v>
      </c>
      <c r="C9" s="5">
        <v>1007</v>
      </c>
    </row>
    <row r="10" spans="1:3" x14ac:dyDescent="0.85">
      <c r="A10" s="3">
        <v>8</v>
      </c>
      <c r="B10" s="4" t="s">
        <v>17</v>
      </c>
      <c r="C10" s="5">
        <v>1008</v>
      </c>
    </row>
    <row r="11" spans="1:3" x14ac:dyDescent="0.85">
      <c r="A11" s="3">
        <v>9</v>
      </c>
      <c r="B11" s="4" t="s">
        <v>18</v>
      </c>
      <c r="C11" s="5">
        <v>1009</v>
      </c>
    </row>
    <row r="12" spans="1:3" x14ac:dyDescent="0.85">
      <c r="A12" s="3">
        <v>10</v>
      </c>
      <c r="B12" s="4" t="s">
        <v>19</v>
      </c>
      <c r="C12" s="5">
        <v>1010</v>
      </c>
    </row>
    <row r="13" spans="1:3" x14ac:dyDescent="0.85">
      <c r="A13" s="3">
        <v>11</v>
      </c>
      <c r="B13" s="4" t="s">
        <v>20</v>
      </c>
      <c r="C13" s="5">
        <v>1011</v>
      </c>
    </row>
    <row r="14" spans="1:3" x14ac:dyDescent="0.85">
      <c r="A14" s="3">
        <v>12</v>
      </c>
      <c r="B14" s="4" t="s">
        <v>21</v>
      </c>
      <c r="C14" s="5">
        <v>1012</v>
      </c>
    </row>
    <row r="15" spans="1:3" x14ac:dyDescent="0.85">
      <c r="A15" s="3">
        <v>13</v>
      </c>
      <c r="B15" s="4" t="s">
        <v>22</v>
      </c>
      <c r="C15" s="5">
        <v>1013</v>
      </c>
    </row>
    <row r="16" spans="1:3" x14ac:dyDescent="0.85">
      <c r="A16" s="3">
        <v>14</v>
      </c>
      <c r="B16" s="4" t="s">
        <v>24</v>
      </c>
      <c r="C16" s="5">
        <v>1014</v>
      </c>
    </row>
    <row r="17" spans="1:3" x14ac:dyDescent="0.85">
      <c r="A17" s="3">
        <v>15</v>
      </c>
      <c r="B17" s="4" t="s">
        <v>25</v>
      </c>
      <c r="C17" s="5">
        <v>1015</v>
      </c>
    </row>
    <row r="18" spans="1:3" x14ac:dyDescent="0.85">
      <c r="A18" s="3">
        <v>16</v>
      </c>
      <c r="B18" s="4" t="s">
        <v>26</v>
      </c>
      <c r="C18" s="5">
        <v>1016</v>
      </c>
    </row>
    <row r="19" spans="1:3" x14ac:dyDescent="0.85">
      <c r="A19" s="3">
        <v>17</v>
      </c>
      <c r="B19" s="4" t="s">
        <v>27</v>
      </c>
      <c r="C19" s="5">
        <v>1017</v>
      </c>
    </row>
    <row r="20" spans="1:3" x14ac:dyDescent="0.85">
      <c r="A20" s="3">
        <v>18</v>
      </c>
      <c r="B20" s="4" t="s">
        <v>28</v>
      </c>
      <c r="C20" s="5">
        <v>1018</v>
      </c>
    </row>
    <row r="21" spans="1:3" x14ac:dyDescent="0.85">
      <c r="A21" s="3">
        <v>19</v>
      </c>
      <c r="B21" s="4" t="s">
        <v>29</v>
      </c>
      <c r="C21" s="5">
        <v>1019</v>
      </c>
    </row>
    <row r="22" spans="1:3" ht="24.6" thickBot="1" x14ac:dyDescent="0.9">
      <c r="A22" s="6">
        <v>20</v>
      </c>
      <c r="B22" s="7" t="s">
        <v>23</v>
      </c>
      <c r="C22" s="8">
        <v>1020</v>
      </c>
    </row>
    <row r="23" spans="1:3" ht="24.6" thickTop="1" x14ac:dyDescent="0.85"/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DE0E-E1BA-4E3D-88E5-2DC926F9635E}">
  <dimension ref="A1:DF116"/>
  <sheetViews>
    <sheetView topLeftCell="A4" zoomScale="55" zoomScaleNormal="55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3320312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3320312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3320312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3320312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45901</v>
      </c>
      <c r="I3" s="37" t="s">
        <v>3</v>
      </c>
      <c r="J3" s="38">
        <f>M7</f>
        <v>45930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45901</v>
      </c>
      <c r="J7" s="45" t="str">
        <f>TEXT(I7,"MMMM")</f>
        <v>September</v>
      </c>
      <c r="K7" s="45"/>
      <c r="L7" s="46" t="s">
        <v>3</v>
      </c>
      <c r="M7" s="47">
        <f>EOMONTH(I7,0)</f>
        <v>45930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Mon</v>
      </c>
      <c r="M9" s="14" t="str">
        <f t="shared" ref="M9:AP9" si="0">TEXT(M10,"DDD")</f>
        <v>Tue</v>
      </c>
      <c r="N9" s="14" t="str">
        <f t="shared" si="0"/>
        <v>Wed</v>
      </c>
      <c r="O9" s="14" t="str">
        <f t="shared" si="0"/>
        <v>Thu</v>
      </c>
      <c r="P9" s="14" t="str">
        <f t="shared" si="0"/>
        <v>Fri</v>
      </c>
      <c r="Q9" s="14" t="str">
        <f t="shared" si="0"/>
        <v>Sat</v>
      </c>
      <c r="R9" s="14" t="str">
        <f t="shared" si="0"/>
        <v>Sun</v>
      </c>
      <c r="S9" s="14" t="str">
        <f t="shared" si="0"/>
        <v>Mon</v>
      </c>
      <c r="T9" s="14" t="str">
        <f t="shared" si="0"/>
        <v>Tue</v>
      </c>
      <c r="U9" s="14" t="str">
        <f t="shared" si="0"/>
        <v>Wed</v>
      </c>
      <c r="V9" s="14" t="str">
        <f t="shared" si="0"/>
        <v>Thu</v>
      </c>
      <c r="W9" s="14" t="str">
        <f t="shared" si="0"/>
        <v>Fri</v>
      </c>
      <c r="X9" s="14" t="str">
        <f t="shared" si="0"/>
        <v>Sat</v>
      </c>
      <c r="Y9" s="14" t="str">
        <f t="shared" si="0"/>
        <v>Sun</v>
      </c>
      <c r="Z9" s="14" t="str">
        <f t="shared" si="0"/>
        <v>Mon</v>
      </c>
      <c r="AA9" s="14" t="str">
        <f t="shared" si="0"/>
        <v>Tue</v>
      </c>
      <c r="AB9" s="14" t="str">
        <f t="shared" si="0"/>
        <v>Wed</v>
      </c>
      <c r="AC9" s="14" t="str">
        <f t="shared" si="0"/>
        <v>Thu</v>
      </c>
      <c r="AD9" s="14" t="str">
        <f t="shared" si="0"/>
        <v>Fri</v>
      </c>
      <c r="AE9" s="14" t="str">
        <f t="shared" si="0"/>
        <v>Sat</v>
      </c>
      <c r="AF9" s="14" t="str">
        <f t="shared" si="0"/>
        <v>Sun</v>
      </c>
      <c r="AG9" s="14" t="str">
        <f t="shared" si="0"/>
        <v>Mon</v>
      </c>
      <c r="AH9" s="14" t="str">
        <f t="shared" si="0"/>
        <v>Tue</v>
      </c>
      <c r="AI9" s="14" t="str">
        <f t="shared" si="0"/>
        <v>Wed</v>
      </c>
      <c r="AJ9" s="14" t="str">
        <f t="shared" si="0"/>
        <v>Thu</v>
      </c>
      <c r="AK9" s="14" t="str">
        <f t="shared" si="0"/>
        <v>Fri</v>
      </c>
      <c r="AL9" s="14" t="str">
        <f t="shared" si="0"/>
        <v>Sat</v>
      </c>
      <c r="AM9" s="14" t="str">
        <f t="shared" si="0"/>
        <v>Sun</v>
      </c>
      <c r="AN9" s="14" t="str">
        <f t="shared" si="0"/>
        <v>Mon</v>
      </c>
      <c r="AO9" s="14" t="str">
        <f t="shared" si="0"/>
        <v>Tue</v>
      </c>
      <c r="AP9" s="15" t="str">
        <f t="shared" si="0"/>
        <v/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45901</v>
      </c>
      <c r="M10" s="24">
        <f>IF(L10&lt;$M$7,L10+1,"")</f>
        <v>45902</v>
      </c>
      <c r="N10" s="24">
        <f>IF(M10&lt;$M$7,M10+1,"")</f>
        <v>45903</v>
      </c>
      <c r="O10" s="24">
        <f t="shared" ref="O10:AP10" si="1">IF(N10&lt;$M$7,N10+1,"")</f>
        <v>45904</v>
      </c>
      <c r="P10" s="24">
        <f t="shared" si="1"/>
        <v>45905</v>
      </c>
      <c r="Q10" s="24">
        <f t="shared" si="1"/>
        <v>45906</v>
      </c>
      <c r="R10" s="24">
        <f t="shared" si="1"/>
        <v>45907</v>
      </c>
      <c r="S10" s="24">
        <f t="shared" si="1"/>
        <v>45908</v>
      </c>
      <c r="T10" s="24">
        <f t="shared" si="1"/>
        <v>45909</v>
      </c>
      <c r="U10" s="24">
        <f t="shared" si="1"/>
        <v>45910</v>
      </c>
      <c r="V10" s="24">
        <f t="shared" si="1"/>
        <v>45911</v>
      </c>
      <c r="W10" s="24">
        <f t="shared" si="1"/>
        <v>45912</v>
      </c>
      <c r="X10" s="24">
        <f t="shared" si="1"/>
        <v>45913</v>
      </c>
      <c r="Y10" s="24">
        <f t="shared" si="1"/>
        <v>45914</v>
      </c>
      <c r="Z10" s="24">
        <f t="shared" si="1"/>
        <v>45915</v>
      </c>
      <c r="AA10" s="24">
        <f t="shared" si="1"/>
        <v>45916</v>
      </c>
      <c r="AB10" s="24">
        <f t="shared" si="1"/>
        <v>45917</v>
      </c>
      <c r="AC10" s="24">
        <f t="shared" si="1"/>
        <v>45918</v>
      </c>
      <c r="AD10" s="24">
        <f t="shared" si="1"/>
        <v>45919</v>
      </c>
      <c r="AE10" s="24">
        <f t="shared" si="1"/>
        <v>45920</v>
      </c>
      <c r="AF10" s="24">
        <f t="shared" si="1"/>
        <v>45921</v>
      </c>
      <c r="AG10" s="24">
        <f t="shared" si="1"/>
        <v>45922</v>
      </c>
      <c r="AH10" s="24">
        <f t="shared" si="1"/>
        <v>45923</v>
      </c>
      <c r="AI10" s="24">
        <f>IF(AH10&lt;$M$7,AH10+1,"")</f>
        <v>45924</v>
      </c>
      <c r="AJ10" s="24">
        <f t="shared" si="1"/>
        <v>45925</v>
      </c>
      <c r="AK10" s="24">
        <f t="shared" si="1"/>
        <v>45926</v>
      </c>
      <c r="AL10" s="24">
        <f t="shared" si="1"/>
        <v>45927</v>
      </c>
      <c r="AM10" s="24">
        <f t="shared" si="1"/>
        <v>45928</v>
      </c>
      <c r="AN10" s="24">
        <f>IF(AM10&lt;$M$7,AM10+1,"")</f>
        <v>45929</v>
      </c>
      <c r="AO10" s="24">
        <f t="shared" si="1"/>
        <v>45930</v>
      </c>
      <c r="AP10" s="25" t="str">
        <f t="shared" si="1"/>
        <v/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45</v>
      </c>
      <c r="M11" s="48" t="s">
        <v>45</v>
      </c>
      <c r="N11" s="48" t="s">
        <v>45</v>
      </c>
      <c r="O11" s="48" t="s">
        <v>45</v>
      </c>
      <c r="P11" s="10" t="s">
        <v>43</v>
      </c>
      <c r="Q11" s="10" t="s">
        <v>39</v>
      </c>
      <c r="R11" s="10" t="str">
        <f t="shared" ref="R11:AP26" si="2">IF(R$9="Sun","WO","")</f>
        <v>WO</v>
      </c>
      <c r="S11" s="48" t="s">
        <v>45</v>
      </c>
      <c r="T11" s="48" t="s">
        <v>45</v>
      </c>
      <c r="U11" s="10" t="s">
        <v>43</v>
      </c>
      <c r="V11" s="10" t="s">
        <v>39</v>
      </c>
      <c r="W11" s="10" t="s">
        <v>39</v>
      </c>
      <c r="X11" s="10" t="s">
        <v>39</v>
      </c>
      <c r="Y11" s="10" t="s">
        <v>46</v>
      </c>
      <c r="Z11" s="48" t="s">
        <v>45</v>
      </c>
      <c r="AA11" s="48" t="s">
        <v>45</v>
      </c>
      <c r="AB11" s="48" t="s">
        <v>45</v>
      </c>
      <c r="AC11" s="48" t="s">
        <v>45</v>
      </c>
      <c r="AD11" s="48" t="s">
        <v>45</v>
      </c>
      <c r="AE11" s="48" t="s">
        <v>45</v>
      </c>
      <c r="AF11" s="10" t="str">
        <f t="shared" si="2"/>
        <v>WO</v>
      </c>
      <c r="AG11" s="48" t="s">
        <v>45</v>
      </c>
      <c r="AH11" s="48" t="s">
        <v>45</v>
      </c>
      <c r="AI11" s="48" t="s">
        <v>45</v>
      </c>
      <c r="AJ11" s="48" t="s">
        <v>45</v>
      </c>
      <c r="AK11" s="48" t="s">
        <v>45</v>
      </c>
      <c r="AL11" s="48" t="s">
        <v>45</v>
      </c>
      <c r="AM11" s="10" t="s">
        <v>46</v>
      </c>
      <c r="AN11" s="10" t="s">
        <v>39</v>
      </c>
      <c r="AO11" s="10" t="s">
        <v>39</v>
      </c>
      <c r="AP11" s="26" t="str">
        <f t="shared" si="2"/>
        <v/>
      </c>
      <c r="AT11" s="9">
        <v>1</v>
      </c>
      <c r="AU11" s="9">
        <v>1001</v>
      </c>
      <c r="AV11" s="9" t="str">
        <f t="shared" ref="AV11:AV30" si="3">$J$7</f>
        <v>September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2</v>
      </c>
      <c r="BA11" s="10">
        <f t="shared" ref="BA11:BA30" si="7">K11</f>
        <v>4</v>
      </c>
      <c r="BB11" s="10">
        <f t="shared" ref="BB11:BB30" si="8">(DATEDIF($I$7,$M$7,"D"))+1</f>
        <v>30</v>
      </c>
      <c r="BC11" s="10">
        <f>Sep_Report[[#This Row],[Present]]-Sep_Report[[#This Row],[Absent]]</f>
        <v>24</v>
      </c>
      <c r="BD11" s="32">
        <v>10000</v>
      </c>
      <c r="BE11" s="32">
        <f>Sep_Report[[#This Row],[Salary]]/Sep_Report[[#This Row],[Days]]</f>
        <v>333.33333333333331</v>
      </c>
      <c r="BF11" s="32">
        <f>Sep_Report[[#This Row],[Per Day Salary]]*Sep_Report[[#This Row],[Absent]]</f>
        <v>0</v>
      </c>
      <c r="BG11" s="32">
        <f>Sep_Report[[#This Row],[Salary]]-Sep_Report[[#This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45</v>
      </c>
      <c r="M12" s="48" t="s">
        <v>45</v>
      </c>
      <c r="N12" s="48" t="s">
        <v>45</v>
      </c>
      <c r="O12" s="48" t="s">
        <v>45</v>
      </c>
      <c r="P12" s="10" t="s">
        <v>43</v>
      </c>
      <c r="Q12" s="10" t="s">
        <v>39</v>
      </c>
      <c r="R12" s="10" t="str">
        <f t="shared" ref="R12:Y27" si="10">IF(R$9="Sun","WO","")</f>
        <v>WO</v>
      </c>
      <c r="S12" s="48" t="s">
        <v>45</v>
      </c>
      <c r="T12" s="48" t="s">
        <v>45</v>
      </c>
      <c r="U12" s="10" t="s">
        <v>43</v>
      </c>
      <c r="V12" s="10" t="s">
        <v>39</v>
      </c>
      <c r="W12" s="10" t="s">
        <v>39</v>
      </c>
      <c r="X12" s="10" t="s">
        <v>39</v>
      </c>
      <c r="Y12" s="10" t="str">
        <f t="shared" si="10"/>
        <v>WO</v>
      </c>
      <c r="Z12" s="48" t="s">
        <v>45</v>
      </c>
      <c r="AA12" s="48" t="s">
        <v>45</v>
      </c>
      <c r="AB12" s="48" t="s">
        <v>45</v>
      </c>
      <c r="AC12" s="48" t="s">
        <v>45</v>
      </c>
      <c r="AD12" s="48" t="s">
        <v>45</v>
      </c>
      <c r="AE12" s="48" t="s">
        <v>45</v>
      </c>
      <c r="AF12" s="10" t="str">
        <f t="shared" si="2"/>
        <v>WO</v>
      </c>
      <c r="AG12" s="48" t="s">
        <v>45</v>
      </c>
      <c r="AH12" s="48" t="s">
        <v>45</v>
      </c>
      <c r="AI12" s="48" t="s">
        <v>45</v>
      </c>
      <c r="AJ12" s="48" t="s">
        <v>45</v>
      </c>
      <c r="AK12" s="48" t="s">
        <v>45</v>
      </c>
      <c r="AL12" s="48" t="s">
        <v>45</v>
      </c>
      <c r="AM12" s="10" t="str">
        <f t="shared" si="2"/>
        <v>WO</v>
      </c>
      <c r="AN12" s="10" t="s">
        <v>39</v>
      </c>
      <c r="AO12" s="10" t="s">
        <v>39</v>
      </c>
      <c r="AP12" s="26" t="str">
        <f t="shared" si="2"/>
        <v/>
      </c>
      <c r="AT12" s="9">
        <v>2</v>
      </c>
      <c r="AU12" s="9">
        <v>1002</v>
      </c>
      <c r="AV12" s="9" t="str">
        <f t="shared" si="3"/>
        <v>September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2</v>
      </c>
      <c r="BA12" s="10">
        <f t="shared" si="7"/>
        <v>4</v>
      </c>
      <c r="BB12" s="10">
        <f t="shared" si="8"/>
        <v>30</v>
      </c>
      <c r="BC12" s="10">
        <f>Sep_Report[[#This Row],[Present]]-Sep_Report[[#This Row],[Absent]]</f>
        <v>24</v>
      </c>
      <c r="BD12" s="32">
        <v>20000</v>
      </c>
      <c r="BE12" s="32">
        <f>Sep_Report[[#This Row],[Salary]]/Sep_Report[[#This Row],[Days]]</f>
        <v>666.66666666666663</v>
      </c>
      <c r="BF12" s="32">
        <f>Sep_Report[[#This Row],[Per Day Salary]]*Sep_Report[[#This Row],[Absent]]</f>
        <v>0</v>
      </c>
      <c r="BG12" s="32">
        <f>Sep_Report[[#This Row],[Salary]]-Sep_Report[[#This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45</v>
      </c>
      <c r="M13" s="48" t="s">
        <v>45</v>
      </c>
      <c r="N13" s="48" t="s">
        <v>45</v>
      </c>
      <c r="O13" s="48" t="s">
        <v>45</v>
      </c>
      <c r="P13" s="10" t="s">
        <v>43</v>
      </c>
      <c r="Q13" s="10" t="s">
        <v>39</v>
      </c>
      <c r="R13" s="10" t="str">
        <f t="shared" si="10"/>
        <v>WO</v>
      </c>
      <c r="S13" s="48" t="s">
        <v>45</v>
      </c>
      <c r="T13" s="48" t="s">
        <v>45</v>
      </c>
      <c r="U13" s="10" t="s">
        <v>43</v>
      </c>
      <c r="V13" s="10" t="s">
        <v>39</v>
      </c>
      <c r="W13" s="10" t="s">
        <v>39</v>
      </c>
      <c r="X13" s="10" t="s">
        <v>39</v>
      </c>
      <c r="Y13" s="10" t="str">
        <f t="shared" si="10"/>
        <v>WO</v>
      </c>
      <c r="Z13" s="48" t="s">
        <v>45</v>
      </c>
      <c r="AA13" s="48" t="s">
        <v>45</v>
      </c>
      <c r="AB13" s="48" t="s">
        <v>45</v>
      </c>
      <c r="AC13" s="48" t="s">
        <v>45</v>
      </c>
      <c r="AD13" s="48" t="s">
        <v>45</v>
      </c>
      <c r="AE13" s="48" t="s">
        <v>45</v>
      </c>
      <c r="AF13" s="10" t="str">
        <f t="shared" si="2"/>
        <v>WO</v>
      </c>
      <c r="AG13" s="48" t="s">
        <v>45</v>
      </c>
      <c r="AH13" s="48" t="s">
        <v>45</v>
      </c>
      <c r="AI13" s="48" t="s">
        <v>45</v>
      </c>
      <c r="AJ13" s="48" t="s">
        <v>45</v>
      </c>
      <c r="AK13" s="48" t="s">
        <v>45</v>
      </c>
      <c r="AL13" s="48" t="s">
        <v>45</v>
      </c>
      <c r="AM13" s="10" t="str">
        <f t="shared" si="2"/>
        <v>WO</v>
      </c>
      <c r="AN13" s="10" t="s">
        <v>39</v>
      </c>
      <c r="AO13" s="10" t="s">
        <v>39</v>
      </c>
      <c r="AP13" s="26" t="str">
        <f t="shared" si="2"/>
        <v/>
      </c>
      <c r="AT13" s="9">
        <v>3</v>
      </c>
      <c r="AU13" s="9">
        <v>1003</v>
      </c>
      <c r="AV13" s="9" t="str">
        <f t="shared" si="3"/>
        <v>September</v>
      </c>
      <c r="AW13" s="9" t="s">
        <v>12</v>
      </c>
      <c r="AX13" s="10">
        <f t="shared" si="4"/>
        <v>24</v>
      </c>
      <c r="AY13" s="10">
        <f t="shared" si="5"/>
        <v>0</v>
      </c>
      <c r="AZ13" s="10">
        <f t="shared" si="6"/>
        <v>2</v>
      </c>
      <c r="BA13" s="10">
        <f t="shared" si="7"/>
        <v>4</v>
      </c>
      <c r="BB13" s="10">
        <f t="shared" si="8"/>
        <v>30</v>
      </c>
      <c r="BC13" s="10">
        <f>Sep_Report[[#This Row],[Present]]-Sep_Report[[#This Row],[Absent]]</f>
        <v>24</v>
      </c>
      <c r="BD13" s="32">
        <v>25000</v>
      </c>
      <c r="BE13" s="32">
        <f>Sep_Report[[#This Row],[Salary]]/Sep_Report[[#This Row],[Days]]</f>
        <v>833.33333333333337</v>
      </c>
      <c r="BF13" s="32">
        <f>Sep_Report[[#This Row],[Per Day Salary]]*Sep_Report[[#This Row],[Absent]]</f>
        <v>0</v>
      </c>
      <c r="BG13" s="32">
        <f>Sep_Report[[#This Row],[Salary]]-Sep_Report[[#This Row],[Deduction]]</f>
        <v>25000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45</v>
      </c>
      <c r="M14" s="48" t="s">
        <v>45</v>
      </c>
      <c r="N14" s="48" t="s">
        <v>45</v>
      </c>
      <c r="O14" s="48" t="s">
        <v>45</v>
      </c>
      <c r="P14" s="10" t="s">
        <v>43</v>
      </c>
      <c r="Q14" s="10" t="s">
        <v>39</v>
      </c>
      <c r="R14" s="10" t="str">
        <f t="shared" si="10"/>
        <v>WO</v>
      </c>
      <c r="S14" s="48" t="s">
        <v>45</v>
      </c>
      <c r="T14" s="48" t="s">
        <v>45</v>
      </c>
      <c r="U14" s="10" t="s">
        <v>43</v>
      </c>
      <c r="V14" s="10" t="s">
        <v>39</v>
      </c>
      <c r="W14" s="10" t="s">
        <v>39</v>
      </c>
      <c r="X14" s="10" t="s">
        <v>39</v>
      </c>
      <c r="Y14" s="10" t="str">
        <f t="shared" si="10"/>
        <v>WO</v>
      </c>
      <c r="Z14" s="48" t="s">
        <v>45</v>
      </c>
      <c r="AA14" s="48" t="s">
        <v>45</v>
      </c>
      <c r="AB14" s="48" t="s">
        <v>45</v>
      </c>
      <c r="AC14" s="48" t="s">
        <v>45</v>
      </c>
      <c r="AD14" s="48" t="s">
        <v>45</v>
      </c>
      <c r="AE14" s="48" t="s">
        <v>45</v>
      </c>
      <c r="AF14" s="10" t="str">
        <f t="shared" si="2"/>
        <v>WO</v>
      </c>
      <c r="AG14" s="48" t="s">
        <v>45</v>
      </c>
      <c r="AH14" s="48" t="s">
        <v>45</v>
      </c>
      <c r="AI14" s="48" t="s">
        <v>45</v>
      </c>
      <c r="AJ14" s="48" t="s">
        <v>45</v>
      </c>
      <c r="AK14" s="48" t="s">
        <v>45</v>
      </c>
      <c r="AL14" s="48" t="s">
        <v>45</v>
      </c>
      <c r="AM14" s="10" t="str">
        <f t="shared" si="2"/>
        <v>WO</v>
      </c>
      <c r="AN14" s="10" t="s">
        <v>39</v>
      </c>
      <c r="AO14" s="10" t="s">
        <v>39</v>
      </c>
      <c r="AP14" s="26" t="str">
        <f t="shared" si="2"/>
        <v/>
      </c>
      <c r="AT14" s="9">
        <v>4</v>
      </c>
      <c r="AU14" s="9">
        <v>1004</v>
      </c>
      <c r="AV14" s="9" t="str">
        <f t="shared" si="3"/>
        <v>September</v>
      </c>
      <c r="AW14" s="9" t="s">
        <v>13</v>
      </c>
      <c r="AX14" s="10">
        <f t="shared" si="4"/>
        <v>24</v>
      </c>
      <c r="AY14" s="10">
        <f t="shared" si="5"/>
        <v>0</v>
      </c>
      <c r="AZ14" s="10">
        <f t="shared" si="6"/>
        <v>2</v>
      </c>
      <c r="BA14" s="10">
        <f t="shared" si="7"/>
        <v>4</v>
      </c>
      <c r="BB14" s="10">
        <f t="shared" si="8"/>
        <v>30</v>
      </c>
      <c r="BC14" s="10">
        <f>Sep_Report[[#This Row],[Present]]-Sep_Report[[#This Row],[Absent]]</f>
        <v>24</v>
      </c>
      <c r="BD14" s="32">
        <v>30000</v>
      </c>
      <c r="BE14" s="32">
        <f>Sep_Report[[#This Row],[Salary]]/Sep_Report[[#This Row],[Days]]</f>
        <v>1000</v>
      </c>
      <c r="BF14" s="32">
        <f>Sep_Report[[#This Row],[Per Day Salary]]*Sep_Report[[#This Row],[Absent]]</f>
        <v>0</v>
      </c>
      <c r="BG14" s="32">
        <f>Sep_Report[[#This Row],[Salary]]-Sep_Report[[#This Row],[Deduction]]</f>
        <v>30000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45</v>
      </c>
      <c r="M15" s="48" t="s">
        <v>45</v>
      </c>
      <c r="N15" s="48" t="s">
        <v>45</v>
      </c>
      <c r="O15" s="48" t="s">
        <v>45</v>
      </c>
      <c r="P15" s="10" t="s">
        <v>43</v>
      </c>
      <c r="Q15" s="10" t="s">
        <v>39</v>
      </c>
      <c r="R15" s="10" t="str">
        <f t="shared" si="10"/>
        <v>WO</v>
      </c>
      <c r="S15" s="48" t="s">
        <v>45</v>
      </c>
      <c r="T15" s="48" t="s">
        <v>45</v>
      </c>
      <c r="U15" s="10" t="s">
        <v>43</v>
      </c>
      <c r="V15" s="10" t="s">
        <v>39</v>
      </c>
      <c r="W15" s="10" t="s">
        <v>39</v>
      </c>
      <c r="X15" s="10" t="s">
        <v>39</v>
      </c>
      <c r="Y15" s="10" t="str">
        <f t="shared" si="10"/>
        <v>WO</v>
      </c>
      <c r="Z15" s="48" t="s">
        <v>45</v>
      </c>
      <c r="AA15" s="48" t="s">
        <v>45</v>
      </c>
      <c r="AB15" s="48" t="s">
        <v>45</v>
      </c>
      <c r="AC15" s="48" t="s">
        <v>45</v>
      </c>
      <c r="AD15" s="48" t="s">
        <v>45</v>
      </c>
      <c r="AE15" s="48" t="s">
        <v>45</v>
      </c>
      <c r="AF15" s="10" t="str">
        <f t="shared" si="2"/>
        <v>WO</v>
      </c>
      <c r="AG15" s="48" t="s">
        <v>45</v>
      </c>
      <c r="AH15" s="48" t="s">
        <v>45</v>
      </c>
      <c r="AI15" s="48" t="s">
        <v>45</v>
      </c>
      <c r="AJ15" s="48" t="s">
        <v>45</v>
      </c>
      <c r="AK15" s="48" t="s">
        <v>45</v>
      </c>
      <c r="AL15" s="48" t="s">
        <v>45</v>
      </c>
      <c r="AM15" s="10" t="str">
        <f t="shared" si="2"/>
        <v>WO</v>
      </c>
      <c r="AN15" s="10" t="s">
        <v>39</v>
      </c>
      <c r="AO15" s="10" t="s">
        <v>39</v>
      </c>
      <c r="AP15" s="26" t="str">
        <f t="shared" si="2"/>
        <v/>
      </c>
      <c r="AT15" s="9">
        <v>5</v>
      </c>
      <c r="AU15" s="9">
        <v>1005</v>
      </c>
      <c r="AV15" s="9" t="str">
        <f t="shared" si="3"/>
        <v>September</v>
      </c>
      <c r="AW15" s="9" t="s">
        <v>14</v>
      </c>
      <c r="AX15" s="10">
        <f t="shared" si="4"/>
        <v>24</v>
      </c>
      <c r="AY15" s="10">
        <f t="shared" si="5"/>
        <v>0</v>
      </c>
      <c r="AZ15" s="10">
        <f t="shared" si="6"/>
        <v>2</v>
      </c>
      <c r="BA15" s="10">
        <f t="shared" si="7"/>
        <v>4</v>
      </c>
      <c r="BB15" s="10">
        <f t="shared" si="8"/>
        <v>30</v>
      </c>
      <c r="BC15" s="10">
        <f>Sep_Report[[#This Row],[Present]]-Sep_Report[[#This Row],[Absent]]</f>
        <v>24</v>
      </c>
      <c r="BD15" s="32">
        <v>45000</v>
      </c>
      <c r="BE15" s="32">
        <f>Sep_Report[[#This Row],[Salary]]/Sep_Report[[#This Row],[Days]]</f>
        <v>1500</v>
      </c>
      <c r="BF15" s="32">
        <f>Sep_Report[[#This Row],[Per Day Salary]]*Sep_Report[[#This Row],[Absent]]</f>
        <v>0</v>
      </c>
      <c r="BG15" s="32">
        <f>Sep_Report[[#This Row],[Salary]]-Sep_Report[[#This Row],[Deduction]]</f>
        <v>45000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45</v>
      </c>
      <c r="M16" s="48" t="s">
        <v>45</v>
      </c>
      <c r="N16" s="48" t="s">
        <v>45</v>
      </c>
      <c r="O16" s="48" t="s">
        <v>45</v>
      </c>
      <c r="P16" s="10" t="s">
        <v>43</v>
      </c>
      <c r="Q16" s="10" t="s">
        <v>39</v>
      </c>
      <c r="R16" s="10" t="str">
        <f t="shared" si="10"/>
        <v>WO</v>
      </c>
      <c r="S16" s="48" t="s">
        <v>45</v>
      </c>
      <c r="T16" s="48" t="s">
        <v>45</v>
      </c>
      <c r="U16" s="10" t="s">
        <v>43</v>
      </c>
      <c r="V16" s="10" t="s">
        <v>39</v>
      </c>
      <c r="W16" s="10" t="s">
        <v>39</v>
      </c>
      <c r="X16" s="10" t="s">
        <v>39</v>
      </c>
      <c r="Y16" s="10" t="str">
        <f t="shared" si="10"/>
        <v>WO</v>
      </c>
      <c r="Z16" s="48" t="s">
        <v>45</v>
      </c>
      <c r="AA16" s="48" t="s">
        <v>45</v>
      </c>
      <c r="AB16" s="48" t="s">
        <v>44</v>
      </c>
      <c r="AC16" s="48" t="s">
        <v>45</v>
      </c>
      <c r="AD16" s="48" t="s">
        <v>45</v>
      </c>
      <c r="AE16" s="48" t="s">
        <v>45</v>
      </c>
      <c r="AF16" s="10" t="str">
        <f t="shared" si="2"/>
        <v>WO</v>
      </c>
      <c r="AG16" s="48" t="s">
        <v>45</v>
      </c>
      <c r="AH16" s="48" t="s">
        <v>45</v>
      </c>
      <c r="AI16" s="48" t="s">
        <v>45</v>
      </c>
      <c r="AJ16" s="48" t="s">
        <v>45</v>
      </c>
      <c r="AK16" s="48" t="s">
        <v>44</v>
      </c>
      <c r="AL16" s="48" t="s">
        <v>45</v>
      </c>
      <c r="AM16" s="10" t="str">
        <f t="shared" si="2"/>
        <v>WO</v>
      </c>
      <c r="AN16" s="10" t="s">
        <v>39</v>
      </c>
      <c r="AO16" s="10" t="s">
        <v>39</v>
      </c>
      <c r="AP16" s="26" t="str">
        <f t="shared" si="2"/>
        <v/>
      </c>
      <c r="AT16" s="9">
        <v>6</v>
      </c>
      <c r="AU16" s="9">
        <v>1006</v>
      </c>
      <c r="AV16" s="9" t="str">
        <f t="shared" si="3"/>
        <v>September</v>
      </c>
      <c r="AW16" s="9" t="s">
        <v>15</v>
      </c>
      <c r="AX16" s="10">
        <f t="shared" si="4"/>
        <v>22</v>
      </c>
      <c r="AY16" s="10">
        <f t="shared" si="5"/>
        <v>2</v>
      </c>
      <c r="AZ16" s="10">
        <f t="shared" si="6"/>
        <v>2</v>
      </c>
      <c r="BA16" s="10">
        <f t="shared" si="7"/>
        <v>4</v>
      </c>
      <c r="BB16" s="10">
        <f t="shared" si="8"/>
        <v>30</v>
      </c>
      <c r="BC16" s="10">
        <f>Sep_Report[[#This Row],[Present]]-Sep_Report[[#This Row],[Absent]]</f>
        <v>20</v>
      </c>
      <c r="BD16" s="32">
        <v>15000</v>
      </c>
      <c r="BE16" s="32">
        <f>Sep_Report[[#This Row],[Salary]]/Sep_Report[[#This Row],[Days]]</f>
        <v>500</v>
      </c>
      <c r="BF16" s="32">
        <f>Sep_Report[[#This Row],[Per Day Salary]]*Sep_Report[[#This Row],[Absent]]</f>
        <v>1000</v>
      </c>
      <c r="BG16" s="32">
        <f>Sep_Report[[#This Row],[Salary]]-Sep_Report[[#This Row],[Deduction]]</f>
        <v>14000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45</v>
      </c>
      <c r="M17" s="48" t="s">
        <v>45</v>
      </c>
      <c r="N17" s="48" t="s">
        <v>45</v>
      </c>
      <c r="O17" s="48" t="s">
        <v>45</v>
      </c>
      <c r="P17" s="10" t="s">
        <v>43</v>
      </c>
      <c r="Q17" s="10" t="s">
        <v>39</v>
      </c>
      <c r="R17" s="10" t="str">
        <f t="shared" si="10"/>
        <v>WO</v>
      </c>
      <c r="S17" s="48" t="s">
        <v>45</v>
      </c>
      <c r="T17" s="48" t="s">
        <v>45</v>
      </c>
      <c r="U17" s="10" t="s">
        <v>43</v>
      </c>
      <c r="V17" s="10" t="s">
        <v>39</v>
      </c>
      <c r="W17" s="10" t="s">
        <v>39</v>
      </c>
      <c r="X17" s="10" t="s">
        <v>39</v>
      </c>
      <c r="Y17" s="10" t="str">
        <f t="shared" si="10"/>
        <v>WO</v>
      </c>
      <c r="Z17" s="48" t="s">
        <v>45</v>
      </c>
      <c r="AA17" s="48" t="s">
        <v>45</v>
      </c>
      <c r="AB17" s="48" t="s">
        <v>45</v>
      </c>
      <c r="AC17" s="48" t="s">
        <v>45</v>
      </c>
      <c r="AD17" s="48" t="s">
        <v>45</v>
      </c>
      <c r="AE17" s="48" t="s">
        <v>45</v>
      </c>
      <c r="AF17" s="10" t="str">
        <f t="shared" si="2"/>
        <v>WO</v>
      </c>
      <c r="AG17" s="48" t="s">
        <v>45</v>
      </c>
      <c r="AH17" s="48" t="s">
        <v>45</v>
      </c>
      <c r="AI17" s="48" t="s">
        <v>45</v>
      </c>
      <c r="AJ17" s="48" t="s">
        <v>45</v>
      </c>
      <c r="AK17" s="48" t="s">
        <v>45</v>
      </c>
      <c r="AL17" s="48" t="s">
        <v>45</v>
      </c>
      <c r="AM17" s="10" t="str">
        <f t="shared" si="2"/>
        <v>WO</v>
      </c>
      <c r="AN17" s="10" t="s">
        <v>39</v>
      </c>
      <c r="AO17" s="10" t="s">
        <v>39</v>
      </c>
      <c r="AP17" s="26" t="str">
        <f t="shared" si="2"/>
        <v/>
      </c>
      <c r="AT17" s="9">
        <v>7</v>
      </c>
      <c r="AU17" s="9">
        <v>1007</v>
      </c>
      <c r="AV17" s="9" t="str">
        <f t="shared" si="3"/>
        <v>September</v>
      </c>
      <c r="AW17" s="9" t="s">
        <v>16</v>
      </c>
      <c r="AX17" s="10">
        <f t="shared" si="4"/>
        <v>24</v>
      </c>
      <c r="AY17" s="10">
        <f t="shared" si="5"/>
        <v>0</v>
      </c>
      <c r="AZ17" s="10">
        <f t="shared" si="6"/>
        <v>2</v>
      </c>
      <c r="BA17" s="10">
        <f t="shared" si="7"/>
        <v>4</v>
      </c>
      <c r="BB17" s="10">
        <f t="shared" si="8"/>
        <v>30</v>
      </c>
      <c r="BC17" s="10">
        <f>Sep_Report[[#This Row],[Present]]-Sep_Report[[#This Row],[Absent]]</f>
        <v>24</v>
      </c>
      <c r="BD17" s="32">
        <v>62000</v>
      </c>
      <c r="BE17" s="32">
        <f>Sep_Report[[#This Row],[Salary]]/Sep_Report[[#This Row],[Days]]</f>
        <v>2066.6666666666665</v>
      </c>
      <c r="BF17" s="32">
        <f>Sep_Report[[#This Row],[Per Day Salary]]*Sep_Report[[#This Row],[Absent]]</f>
        <v>0</v>
      </c>
      <c r="BG17" s="32">
        <f>Sep_Report[[#This Row],[Salary]]-Sep_Report[[#This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45</v>
      </c>
      <c r="M18" s="48" t="s">
        <v>45</v>
      </c>
      <c r="N18" s="48" t="s">
        <v>45</v>
      </c>
      <c r="O18" s="48" t="s">
        <v>45</v>
      </c>
      <c r="P18" s="10" t="s">
        <v>43</v>
      </c>
      <c r="Q18" s="10" t="s">
        <v>39</v>
      </c>
      <c r="R18" s="10" t="str">
        <f t="shared" si="10"/>
        <v>WO</v>
      </c>
      <c r="S18" s="48" t="s">
        <v>45</v>
      </c>
      <c r="T18" s="48" t="s">
        <v>45</v>
      </c>
      <c r="U18" s="10" t="s">
        <v>43</v>
      </c>
      <c r="V18" s="10" t="s">
        <v>39</v>
      </c>
      <c r="W18" s="10" t="s">
        <v>39</v>
      </c>
      <c r="X18" s="10" t="s">
        <v>39</v>
      </c>
      <c r="Y18" s="10" t="str">
        <f t="shared" si="10"/>
        <v>WO</v>
      </c>
      <c r="Z18" s="48" t="s">
        <v>45</v>
      </c>
      <c r="AA18" s="48" t="s">
        <v>45</v>
      </c>
      <c r="AB18" s="48" t="s">
        <v>45</v>
      </c>
      <c r="AC18" s="48" t="s">
        <v>45</v>
      </c>
      <c r="AD18" s="48" t="s">
        <v>45</v>
      </c>
      <c r="AE18" s="48" t="s">
        <v>45</v>
      </c>
      <c r="AF18" s="10" t="str">
        <f t="shared" si="2"/>
        <v>WO</v>
      </c>
      <c r="AG18" s="48" t="s">
        <v>45</v>
      </c>
      <c r="AH18" s="48" t="s">
        <v>45</v>
      </c>
      <c r="AI18" s="48" t="s">
        <v>45</v>
      </c>
      <c r="AJ18" s="48" t="s">
        <v>45</v>
      </c>
      <c r="AK18" s="48" t="s">
        <v>45</v>
      </c>
      <c r="AL18" s="48" t="s">
        <v>45</v>
      </c>
      <c r="AM18" s="10" t="str">
        <f t="shared" si="2"/>
        <v>WO</v>
      </c>
      <c r="AN18" s="10" t="s">
        <v>39</v>
      </c>
      <c r="AO18" s="10" t="s">
        <v>39</v>
      </c>
      <c r="AP18" s="26" t="str">
        <f t="shared" si="2"/>
        <v/>
      </c>
      <c r="AT18" s="9">
        <v>8</v>
      </c>
      <c r="AU18" s="9">
        <v>1008</v>
      </c>
      <c r="AV18" s="9" t="str">
        <f t="shared" si="3"/>
        <v>September</v>
      </c>
      <c r="AW18" s="9" t="s">
        <v>17</v>
      </c>
      <c r="AX18" s="10">
        <f t="shared" si="4"/>
        <v>24</v>
      </c>
      <c r="AY18" s="10">
        <f t="shared" si="5"/>
        <v>0</v>
      </c>
      <c r="AZ18" s="10">
        <f t="shared" si="6"/>
        <v>2</v>
      </c>
      <c r="BA18" s="10">
        <f t="shared" si="7"/>
        <v>4</v>
      </c>
      <c r="BB18" s="10">
        <f t="shared" si="8"/>
        <v>30</v>
      </c>
      <c r="BC18" s="10">
        <f>Sep_Report[[#This Row],[Present]]-Sep_Report[[#This Row],[Absent]]</f>
        <v>24</v>
      </c>
      <c r="BD18" s="32">
        <v>50000</v>
      </c>
      <c r="BE18" s="32">
        <f>Sep_Report[[#This Row],[Salary]]/Sep_Report[[#This Row],[Days]]</f>
        <v>1666.6666666666667</v>
      </c>
      <c r="BF18" s="32">
        <f>Sep_Report[[#This Row],[Per Day Salary]]*Sep_Report[[#This Row],[Absent]]</f>
        <v>0</v>
      </c>
      <c r="BG18" s="32">
        <f>Sep_Report[[#This Row],[Salary]]-Sep_Report[[#This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45</v>
      </c>
      <c r="M19" s="48" t="s">
        <v>45</v>
      </c>
      <c r="N19" s="48" t="s">
        <v>45</v>
      </c>
      <c r="O19" s="48" t="s">
        <v>45</v>
      </c>
      <c r="P19" s="10" t="s">
        <v>43</v>
      </c>
      <c r="Q19" s="10" t="s">
        <v>39</v>
      </c>
      <c r="R19" s="10" t="str">
        <f t="shared" si="10"/>
        <v>WO</v>
      </c>
      <c r="S19" s="48" t="s">
        <v>45</v>
      </c>
      <c r="T19" s="48" t="s">
        <v>45</v>
      </c>
      <c r="U19" s="10" t="s">
        <v>43</v>
      </c>
      <c r="V19" s="10" t="s">
        <v>39</v>
      </c>
      <c r="W19" s="10" t="s">
        <v>39</v>
      </c>
      <c r="X19" s="10" t="s">
        <v>39</v>
      </c>
      <c r="Y19" s="10" t="str">
        <f t="shared" si="10"/>
        <v>WO</v>
      </c>
      <c r="Z19" s="48" t="s">
        <v>45</v>
      </c>
      <c r="AA19" s="48" t="s">
        <v>45</v>
      </c>
      <c r="AB19" s="48" t="s">
        <v>45</v>
      </c>
      <c r="AC19" s="48" t="s">
        <v>45</v>
      </c>
      <c r="AD19" s="48" t="s">
        <v>45</v>
      </c>
      <c r="AE19" s="48" t="s">
        <v>45</v>
      </c>
      <c r="AF19" s="10" t="str">
        <f t="shared" si="2"/>
        <v>WO</v>
      </c>
      <c r="AG19" s="48" t="s">
        <v>45</v>
      </c>
      <c r="AH19" s="48" t="s">
        <v>45</v>
      </c>
      <c r="AI19" s="48" t="s">
        <v>45</v>
      </c>
      <c r="AJ19" s="48" t="s">
        <v>45</v>
      </c>
      <c r="AK19" s="48" t="s">
        <v>45</v>
      </c>
      <c r="AL19" s="48" t="s">
        <v>45</v>
      </c>
      <c r="AM19" s="10" t="str">
        <f t="shared" si="2"/>
        <v>WO</v>
      </c>
      <c r="AN19" s="10" t="s">
        <v>39</v>
      </c>
      <c r="AO19" s="10" t="s">
        <v>39</v>
      </c>
      <c r="AP19" s="26" t="str">
        <f t="shared" si="2"/>
        <v/>
      </c>
      <c r="AT19" s="9">
        <v>9</v>
      </c>
      <c r="AU19" s="9">
        <v>1009</v>
      </c>
      <c r="AV19" s="9" t="str">
        <f t="shared" si="3"/>
        <v>September</v>
      </c>
      <c r="AW19" s="9" t="s">
        <v>18</v>
      </c>
      <c r="AX19" s="10">
        <f t="shared" si="4"/>
        <v>24</v>
      </c>
      <c r="AY19" s="10">
        <f t="shared" si="5"/>
        <v>0</v>
      </c>
      <c r="AZ19" s="10">
        <f t="shared" si="6"/>
        <v>2</v>
      </c>
      <c r="BA19" s="10">
        <f t="shared" si="7"/>
        <v>4</v>
      </c>
      <c r="BB19" s="10">
        <f t="shared" si="8"/>
        <v>30</v>
      </c>
      <c r="BC19" s="10">
        <f>Sep_Report[[#This Row],[Present]]-Sep_Report[[#This Row],[Absent]]</f>
        <v>24</v>
      </c>
      <c r="BD19" s="32">
        <v>25000</v>
      </c>
      <c r="BE19" s="32">
        <f>Sep_Report[[#This Row],[Salary]]/Sep_Report[[#This Row],[Days]]</f>
        <v>833.33333333333337</v>
      </c>
      <c r="BF19" s="32">
        <f>Sep_Report[[#This Row],[Per Day Salary]]*Sep_Report[[#This Row],[Absent]]</f>
        <v>0</v>
      </c>
      <c r="BG19" s="32">
        <f>Sep_Report[[#This Row],[Salary]]-Sep_Report[[#This Row],[Deduction]]</f>
        <v>25000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45</v>
      </c>
      <c r="M20" s="48" t="s">
        <v>44</v>
      </c>
      <c r="N20" s="48" t="s">
        <v>45</v>
      </c>
      <c r="O20" s="48" t="s">
        <v>45</v>
      </c>
      <c r="P20" s="10" t="s">
        <v>43</v>
      </c>
      <c r="Q20" s="10" t="s">
        <v>39</v>
      </c>
      <c r="R20" s="10" t="str">
        <f t="shared" si="10"/>
        <v>WO</v>
      </c>
      <c r="S20" s="48" t="s">
        <v>45</v>
      </c>
      <c r="T20" s="48" t="s">
        <v>45</v>
      </c>
      <c r="U20" s="10" t="s">
        <v>43</v>
      </c>
      <c r="V20" s="10" t="s">
        <v>39</v>
      </c>
      <c r="W20" s="10" t="s">
        <v>39</v>
      </c>
      <c r="X20" s="10" t="s">
        <v>39</v>
      </c>
      <c r="Y20" s="10" t="str">
        <f t="shared" si="10"/>
        <v>WO</v>
      </c>
      <c r="Z20" s="48" t="s">
        <v>45</v>
      </c>
      <c r="AA20" s="48" t="s">
        <v>45</v>
      </c>
      <c r="AB20" s="48" t="s">
        <v>45</v>
      </c>
      <c r="AC20" s="48" t="s">
        <v>45</v>
      </c>
      <c r="AD20" s="48" t="s">
        <v>45</v>
      </c>
      <c r="AE20" s="48" t="s">
        <v>45</v>
      </c>
      <c r="AF20" s="10" t="str">
        <f t="shared" si="2"/>
        <v>WO</v>
      </c>
      <c r="AG20" s="48" t="s">
        <v>45</v>
      </c>
      <c r="AH20" s="48" t="s">
        <v>45</v>
      </c>
      <c r="AI20" s="48" t="s">
        <v>45</v>
      </c>
      <c r="AJ20" s="48" t="s">
        <v>45</v>
      </c>
      <c r="AK20" s="48" t="s">
        <v>44</v>
      </c>
      <c r="AL20" s="48" t="s">
        <v>45</v>
      </c>
      <c r="AM20" s="10" t="str">
        <f t="shared" si="2"/>
        <v>WO</v>
      </c>
      <c r="AN20" s="10" t="s">
        <v>39</v>
      </c>
      <c r="AO20" s="10" t="s">
        <v>39</v>
      </c>
      <c r="AP20" s="26" t="str">
        <f t="shared" si="2"/>
        <v/>
      </c>
      <c r="AT20" s="9">
        <v>10</v>
      </c>
      <c r="AU20" s="9">
        <v>1010</v>
      </c>
      <c r="AV20" s="9" t="str">
        <f t="shared" si="3"/>
        <v>September</v>
      </c>
      <c r="AW20" s="9" t="s">
        <v>19</v>
      </c>
      <c r="AX20" s="10">
        <f t="shared" si="4"/>
        <v>22</v>
      </c>
      <c r="AY20" s="10">
        <f t="shared" si="5"/>
        <v>2</v>
      </c>
      <c r="AZ20" s="10">
        <f t="shared" si="6"/>
        <v>2</v>
      </c>
      <c r="BA20" s="10">
        <f t="shared" si="7"/>
        <v>4</v>
      </c>
      <c r="BB20" s="10">
        <f t="shared" si="8"/>
        <v>30</v>
      </c>
      <c r="BC20" s="10">
        <f>Sep_Report[[#This Row],[Present]]-Sep_Report[[#This Row],[Absent]]</f>
        <v>20</v>
      </c>
      <c r="BD20" s="32">
        <v>45000</v>
      </c>
      <c r="BE20" s="32">
        <f>Sep_Report[[#This Row],[Salary]]/Sep_Report[[#This Row],[Days]]</f>
        <v>1500</v>
      </c>
      <c r="BF20" s="32">
        <f>Sep_Report[[#This Row],[Per Day Salary]]*Sep_Report[[#This Row],[Absent]]</f>
        <v>3000</v>
      </c>
      <c r="BG20" s="32">
        <f>Sep_Report[[#This Row],[Salary]]-Sep_Report[[#This Row],[Deduction]]</f>
        <v>42000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45</v>
      </c>
      <c r="M21" s="48" t="s">
        <v>45</v>
      </c>
      <c r="N21" s="48" t="s">
        <v>45</v>
      </c>
      <c r="O21" s="48" t="s">
        <v>45</v>
      </c>
      <c r="P21" s="10" t="s">
        <v>43</v>
      </c>
      <c r="Q21" s="10" t="s">
        <v>39</v>
      </c>
      <c r="R21" s="10" t="str">
        <f t="shared" si="10"/>
        <v>WO</v>
      </c>
      <c r="S21" s="48" t="s">
        <v>45</v>
      </c>
      <c r="T21" s="48" t="s">
        <v>45</v>
      </c>
      <c r="U21" s="10" t="s">
        <v>43</v>
      </c>
      <c r="V21" s="10" t="s">
        <v>39</v>
      </c>
      <c r="W21" s="10" t="s">
        <v>39</v>
      </c>
      <c r="X21" s="10" t="s">
        <v>39</v>
      </c>
      <c r="Y21" s="10" t="str">
        <f t="shared" si="10"/>
        <v>WO</v>
      </c>
      <c r="Z21" s="48" t="s">
        <v>45</v>
      </c>
      <c r="AA21" s="48" t="s">
        <v>45</v>
      </c>
      <c r="AB21" s="48" t="s">
        <v>45</v>
      </c>
      <c r="AC21" s="48" t="s">
        <v>45</v>
      </c>
      <c r="AD21" s="48" t="s">
        <v>45</v>
      </c>
      <c r="AE21" s="48" t="s">
        <v>45</v>
      </c>
      <c r="AF21" s="10" t="str">
        <f t="shared" si="2"/>
        <v>WO</v>
      </c>
      <c r="AG21" s="48" t="s">
        <v>45</v>
      </c>
      <c r="AH21" s="48" t="s">
        <v>45</v>
      </c>
      <c r="AI21" s="48" t="s">
        <v>45</v>
      </c>
      <c r="AJ21" s="48" t="s">
        <v>45</v>
      </c>
      <c r="AK21" s="48" t="s">
        <v>44</v>
      </c>
      <c r="AL21" s="48" t="s">
        <v>45</v>
      </c>
      <c r="AM21" s="10" t="str">
        <f t="shared" si="2"/>
        <v>WO</v>
      </c>
      <c r="AN21" s="10" t="s">
        <v>39</v>
      </c>
      <c r="AO21" s="10" t="s">
        <v>39</v>
      </c>
      <c r="AP21" s="26" t="str">
        <f t="shared" si="2"/>
        <v/>
      </c>
      <c r="AT21" s="9">
        <v>11</v>
      </c>
      <c r="AU21" s="9">
        <v>1011</v>
      </c>
      <c r="AV21" s="9" t="str">
        <f t="shared" si="3"/>
        <v>September</v>
      </c>
      <c r="AW21" s="9" t="s">
        <v>20</v>
      </c>
      <c r="AX21" s="10">
        <f t="shared" si="4"/>
        <v>23</v>
      </c>
      <c r="AY21" s="10">
        <f t="shared" si="5"/>
        <v>1</v>
      </c>
      <c r="AZ21" s="10">
        <f t="shared" si="6"/>
        <v>2</v>
      </c>
      <c r="BA21" s="10">
        <f t="shared" si="7"/>
        <v>4</v>
      </c>
      <c r="BB21" s="10">
        <f t="shared" si="8"/>
        <v>30</v>
      </c>
      <c r="BC21" s="10">
        <f>Sep_Report[[#This Row],[Present]]-Sep_Report[[#This Row],[Absent]]</f>
        <v>22</v>
      </c>
      <c r="BD21" s="32">
        <v>48000</v>
      </c>
      <c r="BE21" s="32">
        <f>Sep_Report[[#This Row],[Salary]]/Sep_Report[[#This Row],[Days]]</f>
        <v>1600</v>
      </c>
      <c r="BF21" s="32">
        <f>Sep_Report[[#This Row],[Per Day Salary]]*Sep_Report[[#This Row],[Absent]]</f>
        <v>1600</v>
      </c>
      <c r="BG21" s="32">
        <f>Sep_Report[[#This Row],[Salary]]-Sep_Report[[#This Row],[Deduction]]</f>
        <v>46400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45</v>
      </c>
      <c r="M22" s="48" t="s">
        <v>45</v>
      </c>
      <c r="N22" s="48" t="s">
        <v>45</v>
      </c>
      <c r="O22" s="48" t="s">
        <v>45</v>
      </c>
      <c r="P22" s="10" t="s">
        <v>43</v>
      </c>
      <c r="Q22" s="10" t="s">
        <v>39</v>
      </c>
      <c r="R22" s="10" t="str">
        <f t="shared" si="10"/>
        <v>WO</v>
      </c>
      <c r="S22" s="48" t="s">
        <v>45</v>
      </c>
      <c r="T22" s="48" t="s">
        <v>45</v>
      </c>
      <c r="U22" s="10" t="s">
        <v>43</v>
      </c>
      <c r="V22" s="10" t="s">
        <v>39</v>
      </c>
      <c r="W22" s="10" t="s">
        <v>39</v>
      </c>
      <c r="X22" s="10" t="s">
        <v>39</v>
      </c>
      <c r="Y22" s="10" t="str">
        <f t="shared" si="10"/>
        <v>WO</v>
      </c>
      <c r="Z22" s="48" t="s">
        <v>45</v>
      </c>
      <c r="AA22" s="48" t="s">
        <v>45</v>
      </c>
      <c r="AB22" s="48" t="s">
        <v>45</v>
      </c>
      <c r="AC22" s="48" t="s">
        <v>45</v>
      </c>
      <c r="AD22" s="48" t="s">
        <v>45</v>
      </c>
      <c r="AE22" s="48" t="s">
        <v>45</v>
      </c>
      <c r="AF22" s="10" t="str">
        <f t="shared" si="2"/>
        <v>WO</v>
      </c>
      <c r="AG22" s="48" t="s">
        <v>45</v>
      </c>
      <c r="AH22" s="48" t="s">
        <v>45</v>
      </c>
      <c r="AI22" s="48" t="s">
        <v>45</v>
      </c>
      <c r="AJ22" s="48" t="s">
        <v>45</v>
      </c>
      <c r="AK22" s="48" t="s">
        <v>45</v>
      </c>
      <c r="AL22" s="48" t="s">
        <v>45</v>
      </c>
      <c r="AM22" s="10" t="str">
        <f t="shared" si="2"/>
        <v>WO</v>
      </c>
      <c r="AN22" s="10" t="s">
        <v>39</v>
      </c>
      <c r="AO22" s="10" t="s">
        <v>39</v>
      </c>
      <c r="AP22" s="26" t="str">
        <f t="shared" si="2"/>
        <v/>
      </c>
      <c r="AT22" s="9">
        <v>12</v>
      </c>
      <c r="AU22" s="9">
        <v>1012</v>
      </c>
      <c r="AV22" s="9" t="str">
        <f t="shared" si="3"/>
        <v>September</v>
      </c>
      <c r="AW22" s="9" t="s">
        <v>21</v>
      </c>
      <c r="AX22" s="10">
        <f t="shared" si="4"/>
        <v>24</v>
      </c>
      <c r="AY22" s="10">
        <f t="shared" si="5"/>
        <v>0</v>
      </c>
      <c r="AZ22" s="10">
        <f t="shared" si="6"/>
        <v>2</v>
      </c>
      <c r="BA22" s="10">
        <f t="shared" si="7"/>
        <v>4</v>
      </c>
      <c r="BB22" s="10">
        <f t="shared" si="8"/>
        <v>30</v>
      </c>
      <c r="BC22" s="10">
        <f>Sep_Report[[#This Row],[Present]]-Sep_Report[[#This Row],[Absent]]</f>
        <v>24</v>
      </c>
      <c r="BD22" s="32">
        <v>52000</v>
      </c>
      <c r="BE22" s="32">
        <f>Sep_Report[[#This Row],[Salary]]/Sep_Report[[#This Row],[Days]]</f>
        <v>1733.3333333333333</v>
      </c>
      <c r="BF22" s="32">
        <f>Sep_Report[[#This Row],[Per Day Salary]]*Sep_Report[[#This Row],[Absent]]</f>
        <v>0</v>
      </c>
      <c r="BG22" s="32">
        <f>Sep_Report[[#This Row],[Salary]]-Sep_Report[[#This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45</v>
      </c>
      <c r="M23" s="48" t="s">
        <v>45</v>
      </c>
      <c r="N23" s="48" t="s">
        <v>45</v>
      </c>
      <c r="O23" s="48" t="s">
        <v>45</v>
      </c>
      <c r="P23" s="10" t="s">
        <v>43</v>
      </c>
      <c r="Q23" s="10" t="s">
        <v>39</v>
      </c>
      <c r="R23" s="10" t="str">
        <f t="shared" si="10"/>
        <v>WO</v>
      </c>
      <c r="S23" s="48" t="s">
        <v>45</v>
      </c>
      <c r="T23" s="48" t="s">
        <v>45</v>
      </c>
      <c r="U23" s="10" t="s">
        <v>43</v>
      </c>
      <c r="V23" s="10" t="s">
        <v>39</v>
      </c>
      <c r="W23" s="10" t="s">
        <v>39</v>
      </c>
      <c r="X23" s="10" t="s">
        <v>39</v>
      </c>
      <c r="Y23" s="10" t="str">
        <f t="shared" si="10"/>
        <v>WO</v>
      </c>
      <c r="Z23" s="48" t="s">
        <v>45</v>
      </c>
      <c r="AA23" s="48" t="s">
        <v>45</v>
      </c>
      <c r="AB23" s="48" t="s">
        <v>45</v>
      </c>
      <c r="AC23" s="48" t="s">
        <v>45</v>
      </c>
      <c r="AD23" s="48" t="s">
        <v>44</v>
      </c>
      <c r="AE23" s="48" t="s">
        <v>45</v>
      </c>
      <c r="AF23" s="10" t="str">
        <f t="shared" si="2"/>
        <v>WO</v>
      </c>
      <c r="AG23" s="48" t="s">
        <v>45</v>
      </c>
      <c r="AH23" s="48" t="s">
        <v>45</v>
      </c>
      <c r="AI23" s="48" t="s">
        <v>45</v>
      </c>
      <c r="AJ23" s="48" t="s">
        <v>45</v>
      </c>
      <c r="AK23" s="48" t="s">
        <v>45</v>
      </c>
      <c r="AL23" s="48" t="s">
        <v>45</v>
      </c>
      <c r="AM23" s="10" t="str">
        <f t="shared" si="2"/>
        <v>WO</v>
      </c>
      <c r="AN23" s="10" t="s">
        <v>39</v>
      </c>
      <c r="AO23" s="10" t="s">
        <v>39</v>
      </c>
      <c r="AP23" s="26" t="str">
        <f t="shared" si="2"/>
        <v/>
      </c>
      <c r="AT23" s="9">
        <v>13</v>
      </c>
      <c r="AU23" s="9">
        <v>1013</v>
      </c>
      <c r="AV23" s="9" t="str">
        <f t="shared" si="3"/>
        <v>September</v>
      </c>
      <c r="AW23" s="9" t="s">
        <v>22</v>
      </c>
      <c r="AX23" s="10">
        <f t="shared" si="4"/>
        <v>23</v>
      </c>
      <c r="AY23" s="10">
        <f t="shared" si="5"/>
        <v>1</v>
      </c>
      <c r="AZ23" s="10">
        <f t="shared" si="6"/>
        <v>2</v>
      </c>
      <c r="BA23" s="10">
        <f t="shared" si="7"/>
        <v>4</v>
      </c>
      <c r="BB23" s="10">
        <f t="shared" si="8"/>
        <v>30</v>
      </c>
      <c r="BC23" s="10">
        <f>Sep_Report[[#This Row],[Present]]-Sep_Report[[#This Row],[Absent]]</f>
        <v>22</v>
      </c>
      <c r="BD23" s="32">
        <v>42000</v>
      </c>
      <c r="BE23" s="32">
        <f>Sep_Report[[#This Row],[Salary]]/Sep_Report[[#This Row],[Days]]</f>
        <v>1400</v>
      </c>
      <c r="BF23" s="32">
        <f>Sep_Report[[#This Row],[Per Day Salary]]*Sep_Report[[#This Row],[Absent]]</f>
        <v>1400</v>
      </c>
      <c r="BG23" s="32">
        <f>Sep_Report[[#This Row],[Salary]]-Sep_Report[[#This Row],[Deduction]]</f>
        <v>40600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45</v>
      </c>
      <c r="M24" s="48" t="s">
        <v>44</v>
      </c>
      <c r="N24" s="48" t="s">
        <v>45</v>
      </c>
      <c r="O24" s="48" t="s">
        <v>45</v>
      </c>
      <c r="P24" s="10" t="s">
        <v>43</v>
      </c>
      <c r="Q24" s="10" t="s">
        <v>39</v>
      </c>
      <c r="R24" s="10" t="str">
        <f t="shared" si="10"/>
        <v>WO</v>
      </c>
      <c r="S24" s="48" t="s">
        <v>45</v>
      </c>
      <c r="T24" s="48" t="s">
        <v>45</v>
      </c>
      <c r="U24" s="10" t="s">
        <v>43</v>
      </c>
      <c r="V24" s="10" t="s">
        <v>39</v>
      </c>
      <c r="W24" s="10" t="s">
        <v>39</v>
      </c>
      <c r="X24" s="10" t="s">
        <v>39</v>
      </c>
      <c r="Y24" s="10" t="str">
        <f t="shared" si="10"/>
        <v>WO</v>
      </c>
      <c r="Z24" s="48" t="s">
        <v>45</v>
      </c>
      <c r="AA24" s="48" t="s">
        <v>45</v>
      </c>
      <c r="AB24" s="48" t="s">
        <v>45</v>
      </c>
      <c r="AC24" s="48" t="s">
        <v>45</v>
      </c>
      <c r="AD24" s="48" t="s">
        <v>45</v>
      </c>
      <c r="AE24" s="48" t="s">
        <v>45</v>
      </c>
      <c r="AF24" s="10" t="str">
        <f t="shared" si="2"/>
        <v>WO</v>
      </c>
      <c r="AG24" s="48" t="s">
        <v>45</v>
      </c>
      <c r="AH24" s="48" t="s">
        <v>45</v>
      </c>
      <c r="AI24" s="48" t="s">
        <v>45</v>
      </c>
      <c r="AJ24" s="48" t="s">
        <v>45</v>
      </c>
      <c r="AK24" s="48" t="s">
        <v>45</v>
      </c>
      <c r="AL24" s="48" t="s">
        <v>45</v>
      </c>
      <c r="AM24" s="10" t="str">
        <f t="shared" si="2"/>
        <v>WO</v>
      </c>
      <c r="AN24" s="10" t="s">
        <v>39</v>
      </c>
      <c r="AO24" s="10" t="s">
        <v>39</v>
      </c>
      <c r="AP24" s="26" t="str">
        <f t="shared" si="2"/>
        <v/>
      </c>
      <c r="AT24" s="9">
        <v>14</v>
      </c>
      <c r="AU24" s="9">
        <v>1014</v>
      </c>
      <c r="AV24" s="9" t="str">
        <f t="shared" si="3"/>
        <v>September</v>
      </c>
      <c r="AW24" s="9" t="s">
        <v>24</v>
      </c>
      <c r="AX24" s="10">
        <f t="shared" si="4"/>
        <v>23</v>
      </c>
      <c r="AY24" s="10">
        <f t="shared" si="5"/>
        <v>1</v>
      </c>
      <c r="AZ24" s="10">
        <f t="shared" si="6"/>
        <v>2</v>
      </c>
      <c r="BA24" s="10">
        <f t="shared" si="7"/>
        <v>4</v>
      </c>
      <c r="BB24" s="10">
        <f t="shared" si="8"/>
        <v>30</v>
      </c>
      <c r="BC24" s="10">
        <f>Sep_Report[[#This Row],[Present]]-Sep_Report[[#This Row],[Absent]]</f>
        <v>22</v>
      </c>
      <c r="BD24" s="32">
        <v>15000</v>
      </c>
      <c r="BE24" s="32">
        <f>Sep_Report[[#This Row],[Salary]]/Sep_Report[[#This Row],[Days]]</f>
        <v>500</v>
      </c>
      <c r="BF24" s="32">
        <f>Sep_Report[[#This Row],[Per Day Salary]]*Sep_Report[[#This Row],[Absent]]</f>
        <v>500</v>
      </c>
      <c r="BG24" s="32">
        <f>Sep_Report[[#This Row],[Salary]]-Sep_Report[[#This Row],[Deduction]]</f>
        <v>14500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45</v>
      </c>
      <c r="M25" s="48" t="s">
        <v>44</v>
      </c>
      <c r="N25" s="48" t="s">
        <v>45</v>
      </c>
      <c r="O25" s="48" t="s">
        <v>45</v>
      </c>
      <c r="P25" s="10" t="s">
        <v>43</v>
      </c>
      <c r="Q25" s="10" t="s">
        <v>39</v>
      </c>
      <c r="R25" s="10" t="str">
        <f t="shared" si="10"/>
        <v>WO</v>
      </c>
      <c r="S25" s="48" t="s">
        <v>45</v>
      </c>
      <c r="T25" s="48" t="s">
        <v>45</v>
      </c>
      <c r="U25" s="10" t="s">
        <v>43</v>
      </c>
      <c r="V25" s="10" t="s">
        <v>39</v>
      </c>
      <c r="W25" s="10" t="s">
        <v>39</v>
      </c>
      <c r="X25" s="10" t="s">
        <v>39</v>
      </c>
      <c r="Y25" s="10" t="str">
        <f t="shared" si="10"/>
        <v>WO</v>
      </c>
      <c r="Z25" s="48" t="s">
        <v>45</v>
      </c>
      <c r="AA25" s="48" t="s">
        <v>45</v>
      </c>
      <c r="AB25" s="48" t="s">
        <v>45</v>
      </c>
      <c r="AC25" s="48" t="s">
        <v>44</v>
      </c>
      <c r="AD25" s="48" t="s">
        <v>45</v>
      </c>
      <c r="AE25" s="48" t="s">
        <v>45</v>
      </c>
      <c r="AF25" s="10" t="str">
        <f t="shared" si="2"/>
        <v>WO</v>
      </c>
      <c r="AG25" s="48" t="s">
        <v>45</v>
      </c>
      <c r="AH25" s="48" t="s">
        <v>45</v>
      </c>
      <c r="AI25" s="48" t="s">
        <v>45</v>
      </c>
      <c r="AJ25" s="48" t="s">
        <v>45</v>
      </c>
      <c r="AK25" s="48" t="s">
        <v>45</v>
      </c>
      <c r="AL25" s="48" t="s">
        <v>45</v>
      </c>
      <c r="AM25" s="10" t="str">
        <f t="shared" si="2"/>
        <v>WO</v>
      </c>
      <c r="AN25" s="10" t="s">
        <v>39</v>
      </c>
      <c r="AO25" s="10" t="s">
        <v>39</v>
      </c>
      <c r="AP25" s="26" t="str">
        <f t="shared" si="2"/>
        <v/>
      </c>
      <c r="AT25" s="9">
        <v>15</v>
      </c>
      <c r="AU25" s="9">
        <v>1015</v>
      </c>
      <c r="AV25" s="9" t="str">
        <f t="shared" si="3"/>
        <v>September</v>
      </c>
      <c r="AW25" s="9" t="s">
        <v>25</v>
      </c>
      <c r="AX25" s="10">
        <f t="shared" si="4"/>
        <v>22</v>
      </c>
      <c r="AY25" s="10">
        <f t="shared" si="5"/>
        <v>2</v>
      </c>
      <c r="AZ25" s="10">
        <f t="shared" si="6"/>
        <v>2</v>
      </c>
      <c r="BA25" s="10">
        <f t="shared" si="7"/>
        <v>4</v>
      </c>
      <c r="BB25" s="10">
        <f t="shared" si="8"/>
        <v>30</v>
      </c>
      <c r="BC25" s="10">
        <f>Sep_Report[[#This Row],[Present]]-Sep_Report[[#This Row],[Absent]]</f>
        <v>20</v>
      </c>
      <c r="BD25" s="32">
        <v>46000</v>
      </c>
      <c r="BE25" s="32">
        <f>Sep_Report[[#This Row],[Salary]]/Sep_Report[[#This Row],[Days]]</f>
        <v>1533.3333333333333</v>
      </c>
      <c r="BF25" s="32">
        <f>Sep_Report[[#This Row],[Per Day Salary]]*Sep_Report[[#This Row],[Absent]]</f>
        <v>3066.6666666666665</v>
      </c>
      <c r="BG25" s="32">
        <f>Sep_Report[[#This Row],[Salary]]-Sep_Report[[#This Row],[Deduction]]</f>
        <v>42933.333333333336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45</v>
      </c>
      <c r="M26" s="48" t="s">
        <v>45</v>
      </c>
      <c r="N26" s="48" t="s">
        <v>45</v>
      </c>
      <c r="O26" s="48" t="s">
        <v>45</v>
      </c>
      <c r="P26" s="10" t="s">
        <v>43</v>
      </c>
      <c r="Q26" s="10" t="s">
        <v>39</v>
      </c>
      <c r="R26" s="10" t="str">
        <f t="shared" si="10"/>
        <v>WO</v>
      </c>
      <c r="S26" s="48" t="s">
        <v>45</v>
      </c>
      <c r="T26" s="48" t="s">
        <v>45</v>
      </c>
      <c r="U26" s="10" t="s">
        <v>43</v>
      </c>
      <c r="V26" s="10" t="s">
        <v>39</v>
      </c>
      <c r="W26" s="10" t="s">
        <v>39</v>
      </c>
      <c r="X26" s="10" t="s">
        <v>39</v>
      </c>
      <c r="Y26" s="10" t="str">
        <f t="shared" si="10"/>
        <v>WO</v>
      </c>
      <c r="Z26" s="48" t="s">
        <v>45</v>
      </c>
      <c r="AA26" s="48" t="s">
        <v>45</v>
      </c>
      <c r="AB26" s="48" t="s">
        <v>45</v>
      </c>
      <c r="AC26" s="48" t="s">
        <v>45</v>
      </c>
      <c r="AD26" s="48" t="s">
        <v>45</v>
      </c>
      <c r="AE26" s="48" t="s">
        <v>45</v>
      </c>
      <c r="AF26" s="10" t="str">
        <f t="shared" si="2"/>
        <v>WO</v>
      </c>
      <c r="AG26" s="48" t="s">
        <v>45</v>
      </c>
      <c r="AH26" s="48" t="s">
        <v>45</v>
      </c>
      <c r="AI26" s="48" t="s">
        <v>45</v>
      </c>
      <c r="AJ26" s="48" t="s">
        <v>45</v>
      </c>
      <c r="AK26" s="48" t="s">
        <v>45</v>
      </c>
      <c r="AL26" s="48" t="s">
        <v>45</v>
      </c>
      <c r="AM26" s="10" t="str">
        <f t="shared" si="2"/>
        <v>WO</v>
      </c>
      <c r="AN26" s="10" t="s">
        <v>39</v>
      </c>
      <c r="AO26" s="10" t="s">
        <v>39</v>
      </c>
      <c r="AP26" s="26" t="str">
        <f t="shared" si="2"/>
        <v/>
      </c>
      <c r="AT26" s="9">
        <v>16</v>
      </c>
      <c r="AU26" s="9">
        <v>1016</v>
      </c>
      <c r="AV26" s="9" t="str">
        <f t="shared" si="3"/>
        <v>September</v>
      </c>
      <c r="AW26" s="9" t="s">
        <v>26</v>
      </c>
      <c r="AX26" s="10">
        <f t="shared" si="4"/>
        <v>24</v>
      </c>
      <c r="AY26" s="10">
        <f t="shared" si="5"/>
        <v>0</v>
      </c>
      <c r="AZ26" s="10">
        <f t="shared" si="6"/>
        <v>2</v>
      </c>
      <c r="BA26" s="10">
        <f t="shared" si="7"/>
        <v>4</v>
      </c>
      <c r="BB26" s="10">
        <f t="shared" si="8"/>
        <v>30</v>
      </c>
      <c r="BC26" s="10">
        <f>Sep_Report[[#This Row],[Present]]-Sep_Report[[#This Row],[Absent]]</f>
        <v>24</v>
      </c>
      <c r="BD26" s="32">
        <v>52000</v>
      </c>
      <c r="BE26" s="32">
        <f>Sep_Report[[#This Row],[Salary]]/Sep_Report[[#This Row],[Days]]</f>
        <v>1733.3333333333333</v>
      </c>
      <c r="BF26" s="32">
        <f>Sep_Report[[#This Row],[Per Day Salary]]*Sep_Report[[#This Row],[Absent]]</f>
        <v>0</v>
      </c>
      <c r="BG26" s="32">
        <f>Sep_Report[[#This Row],[Salary]]-Sep_Report[[#This Row],[Deduction]]</f>
        <v>52000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45</v>
      </c>
      <c r="M27" s="48" t="s">
        <v>45</v>
      </c>
      <c r="N27" s="48" t="s">
        <v>45</v>
      </c>
      <c r="O27" s="48" t="s">
        <v>45</v>
      </c>
      <c r="P27" s="10" t="s">
        <v>43</v>
      </c>
      <c r="Q27" s="10" t="s">
        <v>39</v>
      </c>
      <c r="R27" s="10" t="str">
        <f t="shared" si="10"/>
        <v>WO</v>
      </c>
      <c r="S27" s="48" t="s">
        <v>45</v>
      </c>
      <c r="T27" s="48" t="s">
        <v>45</v>
      </c>
      <c r="U27" s="10" t="s">
        <v>43</v>
      </c>
      <c r="V27" s="10" t="s">
        <v>39</v>
      </c>
      <c r="W27" s="10" t="s">
        <v>39</v>
      </c>
      <c r="X27" s="10" t="s">
        <v>39</v>
      </c>
      <c r="Y27" s="10" t="str">
        <f t="shared" si="10"/>
        <v>WO</v>
      </c>
      <c r="Z27" s="48" t="s">
        <v>45</v>
      </c>
      <c r="AA27" s="48" t="s">
        <v>45</v>
      </c>
      <c r="AB27" s="48" t="s">
        <v>45</v>
      </c>
      <c r="AC27" s="48" t="s">
        <v>45</v>
      </c>
      <c r="AD27" s="48" t="s">
        <v>45</v>
      </c>
      <c r="AE27" s="48" t="s">
        <v>45</v>
      </c>
      <c r="AF27" s="10" t="str">
        <f t="shared" ref="AF27:AP30" si="11">IF(AF$9="Sun","WO","")</f>
        <v>WO</v>
      </c>
      <c r="AG27" s="48" t="s">
        <v>45</v>
      </c>
      <c r="AH27" s="48" t="s">
        <v>45</v>
      </c>
      <c r="AI27" s="48" t="s">
        <v>45</v>
      </c>
      <c r="AJ27" s="48" t="s">
        <v>45</v>
      </c>
      <c r="AK27" s="48" t="s">
        <v>45</v>
      </c>
      <c r="AL27" s="48" t="s">
        <v>45</v>
      </c>
      <c r="AM27" s="10" t="str">
        <f t="shared" si="11"/>
        <v>WO</v>
      </c>
      <c r="AN27" s="10" t="s">
        <v>39</v>
      </c>
      <c r="AO27" s="10" t="s">
        <v>39</v>
      </c>
      <c r="AP27" s="26" t="str">
        <f t="shared" si="11"/>
        <v/>
      </c>
      <c r="AT27" s="9">
        <v>17</v>
      </c>
      <c r="AU27" s="9">
        <v>1017</v>
      </c>
      <c r="AV27" s="9" t="str">
        <f t="shared" si="3"/>
        <v>September</v>
      </c>
      <c r="AW27" s="9" t="s">
        <v>27</v>
      </c>
      <c r="AX27" s="10">
        <f t="shared" si="4"/>
        <v>24</v>
      </c>
      <c r="AY27" s="10">
        <f t="shared" si="5"/>
        <v>0</v>
      </c>
      <c r="AZ27" s="10">
        <f t="shared" si="6"/>
        <v>2</v>
      </c>
      <c r="BA27" s="10">
        <f t="shared" si="7"/>
        <v>4</v>
      </c>
      <c r="BB27" s="10">
        <f t="shared" si="8"/>
        <v>30</v>
      </c>
      <c r="BC27" s="10">
        <f>Sep_Report[[#This Row],[Present]]-Sep_Report[[#This Row],[Absent]]</f>
        <v>24</v>
      </c>
      <c r="BD27" s="32">
        <v>42000</v>
      </c>
      <c r="BE27" s="32">
        <f>Sep_Report[[#This Row],[Salary]]/Sep_Report[[#This Row],[Days]]</f>
        <v>1400</v>
      </c>
      <c r="BF27" s="32">
        <f>Sep_Report[[#This Row],[Per Day Salary]]*Sep_Report[[#This Row],[Absent]]</f>
        <v>0</v>
      </c>
      <c r="BG27" s="32">
        <f>Sep_Report[[#This Row],[Salary]]-Sep_Report[[#This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45</v>
      </c>
      <c r="M28" s="48" t="s">
        <v>45</v>
      </c>
      <c r="N28" s="48" t="s">
        <v>45</v>
      </c>
      <c r="O28" s="48" t="s">
        <v>45</v>
      </c>
      <c r="P28" s="10" t="s">
        <v>43</v>
      </c>
      <c r="Q28" s="10" t="s">
        <v>39</v>
      </c>
      <c r="R28" s="10" t="str">
        <f t="shared" ref="R28:Y30" si="12">IF(R$9="Sun","WO","")</f>
        <v>WO</v>
      </c>
      <c r="S28" s="48" t="s">
        <v>45</v>
      </c>
      <c r="T28" s="48" t="s">
        <v>45</v>
      </c>
      <c r="U28" s="10" t="s">
        <v>43</v>
      </c>
      <c r="V28" s="10" t="s">
        <v>39</v>
      </c>
      <c r="W28" s="10" t="s">
        <v>39</v>
      </c>
      <c r="X28" s="10" t="s">
        <v>39</v>
      </c>
      <c r="Y28" s="10" t="str">
        <f t="shared" si="12"/>
        <v>WO</v>
      </c>
      <c r="Z28" s="48" t="s">
        <v>45</v>
      </c>
      <c r="AA28" s="48" t="s">
        <v>45</v>
      </c>
      <c r="AB28" s="48" t="s">
        <v>45</v>
      </c>
      <c r="AC28" s="48" t="s">
        <v>45</v>
      </c>
      <c r="AD28" s="48" t="s">
        <v>45</v>
      </c>
      <c r="AE28" s="48" t="s">
        <v>45</v>
      </c>
      <c r="AF28" s="10" t="str">
        <f t="shared" si="11"/>
        <v>WO</v>
      </c>
      <c r="AG28" s="48" t="s">
        <v>45</v>
      </c>
      <c r="AH28" s="48" t="s">
        <v>45</v>
      </c>
      <c r="AI28" s="48" t="s">
        <v>45</v>
      </c>
      <c r="AJ28" s="48" t="s">
        <v>45</v>
      </c>
      <c r="AK28" s="48" t="s">
        <v>45</v>
      </c>
      <c r="AL28" s="48" t="s">
        <v>45</v>
      </c>
      <c r="AM28" s="10" t="str">
        <f t="shared" si="11"/>
        <v>WO</v>
      </c>
      <c r="AN28" s="10" t="s">
        <v>39</v>
      </c>
      <c r="AO28" s="10" t="s">
        <v>39</v>
      </c>
      <c r="AP28" s="26" t="str">
        <f t="shared" si="11"/>
        <v/>
      </c>
      <c r="AT28" s="9">
        <v>18</v>
      </c>
      <c r="AU28" s="9">
        <v>1018</v>
      </c>
      <c r="AV28" s="9" t="str">
        <f t="shared" si="3"/>
        <v>September</v>
      </c>
      <c r="AW28" s="9" t="s">
        <v>28</v>
      </c>
      <c r="AX28" s="10">
        <f t="shared" si="4"/>
        <v>24</v>
      </c>
      <c r="AY28" s="10">
        <f t="shared" si="5"/>
        <v>0</v>
      </c>
      <c r="AZ28" s="10">
        <f t="shared" si="6"/>
        <v>2</v>
      </c>
      <c r="BA28" s="10">
        <f t="shared" si="7"/>
        <v>4</v>
      </c>
      <c r="BB28" s="10">
        <f t="shared" si="8"/>
        <v>30</v>
      </c>
      <c r="BC28" s="10">
        <f>Sep_Report[[#This Row],[Present]]-Sep_Report[[#This Row],[Absent]]</f>
        <v>24</v>
      </c>
      <c r="BD28" s="32">
        <v>62000</v>
      </c>
      <c r="BE28" s="32">
        <f>Sep_Report[[#This Row],[Salary]]/Sep_Report[[#This Row],[Days]]</f>
        <v>2066.6666666666665</v>
      </c>
      <c r="BF28" s="32">
        <f>Sep_Report[[#This Row],[Per Day Salary]]*Sep_Report[[#This Row],[Absent]]</f>
        <v>0</v>
      </c>
      <c r="BG28" s="32">
        <f>Sep_Report[[#This Row],[Salary]]-Sep_Report[[#This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45</v>
      </c>
      <c r="M29" s="48" t="s">
        <v>45</v>
      </c>
      <c r="N29" s="48" t="s">
        <v>45</v>
      </c>
      <c r="O29" s="48" t="s">
        <v>45</v>
      </c>
      <c r="P29" s="10" t="s">
        <v>43</v>
      </c>
      <c r="Q29" s="10" t="s">
        <v>39</v>
      </c>
      <c r="R29" s="10" t="str">
        <f t="shared" si="12"/>
        <v>WO</v>
      </c>
      <c r="S29" s="48" t="s">
        <v>45</v>
      </c>
      <c r="T29" s="48" t="s">
        <v>45</v>
      </c>
      <c r="U29" s="10" t="s">
        <v>43</v>
      </c>
      <c r="V29" s="10" t="s">
        <v>39</v>
      </c>
      <c r="W29" s="10" t="s">
        <v>39</v>
      </c>
      <c r="X29" s="10" t="s">
        <v>39</v>
      </c>
      <c r="Y29" s="10" t="str">
        <f t="shared" si="12"/>
        <v>WO</v>
      </c>
      <c r="Z29" s="48" t="s">
        <v>45</v>
      </c>
      <c r="AA29" s="48" t="s">
        <v>45</v>
      </c>
      <c r="AB29" s="48" t="s">
        <v>45</v>
      </c>
      <c r="AC29" s="48" t="s">
        <v>45</v>
      </c>
      <c r="AD29" s="48" t="s">
        <v>45</v>
      </c>
      <c r="AE29" s="48" t="s">
        <v>45</v>
      </c>
      <c r="AF29" s="10" t="str">
        <f t="shared" si="11"/>
        <v>WO</v>
      </c>
      <c r="AG29" s="48" t="s">
        <v>45</v>
      </c>
      <c r="AH29" s="48" t="s">
        <v>45</v>
      </c>
      <c r="AI29" s="48" t="s">
        <v>45</v>
      </c>
      <c r="AJ29" s="48" t="s">
        <v>45</v>
      </c>
      <c r="AK29" s="48" t="s">
        <v>45</v>
      </c>
      <c r="AL29" s="48" t="s">
        <v>45</v>
      </c>
      <c r="AM29" s="10" t="str">
        <f t="shared" si="11"/>
        <v>WO</v>
      </c>
      <c r="AN29" s="10" t="s">
        <v>39</v>
      </c>
      <c r="AO29" s="10" t="s">
        <v>39</v>
      </c>
      <c r="AP29" s="26" t="str">
        <f t="shared" si="11"/>
        <v/>
      </c>
      <c r="AT29" s="9">
        <v>19</v>
      </c>
      <c r="AU29" s="9">
        <v>1019</v>
      </c>
      <c r="AV29" s="9" t="str">
        <f t="shared" si="3"/>
        <v>September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2</v>
      </c>
      <c r="BA29" s="10">
        <f t="shared" si="7"/>
        <v>4</v>
      </c>
      <c r="BB29" s="10">
        <f t="shared" si="8"/>
        <v>30</v>
      </c>
      <c r="BC29" s="10">
        <f>Sep_Report[[#This Row],[Present]]-Sep_Report[[#This Row],[Absent]]</f>
        <v>24</v>
      </c>
      <c r="BD29" s="32">
        <v>41000</v>
      </c>
      <c r="BE29" s="32">
        <f>Sep_Report[[#This Row],[Salary]]/Sep_Report[[#This Row],[Days]]</f>
        <v>1366.6666666666667</v>
      </c>
      <c r="BF29" s="32">
        <f>Sep_Report[[#This Row],[Per Day Salary]]*Sep_Report[[#This Row],[Absent]]</f>
        <v>0</v>
      </c>
      <c r="BG29" s="32">
        <f>Sep_Report[[#This Row],[Salary]]-Sep_Report[[#This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49" t="s">
        <v>45</v>
      </c>
      <c r="O30" s="49" t="s">
        <v>45</v>
      </c>
      <c r="P30" s="10" t="s">
        <v>43</v>
      </c>
      <c r="Q30" s="10" t="s">
        <v>39</v>
      </c>
      <c r="R30" s="27" t="str">
        <f t="shared" si="12"/>
        <v>WO</v>
      </c>
      <c r="S30" s="49" t="s">
        <v>45</v>
      </c>
      <c r="T30" s="49" t="s">
        <v>45</v>
      </c>
      <c r="U30" s="10" t="s">
        <v>43</v>
      </c>
      <c r="V30" s="10" t="s">
        <v>39</v>
      </c>
      <c r="W30" s="10" t="s">
        <v>39</v>
      </c>
      <c r="X30" s="10" t="s">
        <v>39</v>
      </c>
      <c r="Y30" s="27" t="str">
        <f t="shared" si="12"/>
        <v>WO</v>
      </c>
      <c r="Z30" s="49" t="s">
        <v>45</v>
      </c>
      <c r="AA30" s="49" t="s">
        <v>45</v>
      </c>
      <c r="AB30" s="49" t="s">
        <v>45</v>
      </c>
      <c r="AC30" s="49" t="s">
        <v>45</v>
      </c>
      <c r="AD30" s="49" t="s">
        <v>45</v>
      </c>
      <c r="AE30" s="49" t="s">
        <v>45</v>
      </c>
      <c r="AF30" s="27" t="str">
        <f t="shared" si="11"/>
        <v>WO</v>
      </c>
      <c r="AG30" s="49" t="s">
        <v>45</v>
      </c>
      <c r="AH30" s="49" t="s">
        <v>45</v>
      </c>
      <c r="AI30" s="49" t="s">
        <v>45</v>
      </c>
      <c r="AJ30" s="49" t="s">
        <v>45</v>
      </c>
      <c r="AK30" s="49" t="s">
        <v>45</v>
      </c>
      <c r="AL30" s="49" t="s">
        <v>45</v>
      </c>
      <c r="AM30" s="27" t="str">
        <f t="shared" si="11"/>
        <v>WO</v>
      </c>
      <c r="AN30" s="10" t="s">
        <v>39</v>
      </c>
      <c r="AO30" s="10" t="s">
        <v>39</v>
      </c>
      <c r="AP30" s="28" t="str">
        <f t="shared" si="11"/>
        <v/>
      </c>
      <c r="AT30" s="9">
        <v>20</v>
      </c>
      <c r="AU30" s="19">
        <v>1020</v>
      </c>
      <c r="AV30" s="19" t="str">
        <f t="shared" si="3"/>
        <v>September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2</v>
      </c>
      <c r="BA30" s="10">
        <f t="shared" si="7"/>
        <v>4</v>
      </c>
      <c r="BB30" s="10">
        <f t="shared" si="8"/>
        <v>30</v>
      </c>
      <c r="BC30" s="10">
        <f>Sep_Report[[#This Row],[Present]]-Sep_Report[[#This Row],[Absent]]</f>
        <v>24</v>
      </c>
      <c r="BD30" s="33">
        <v>30000</v>
      </c>
      <c r="BE30" s="33">
        <f>Sep_Report[[#This Row],[Salary]]/Sep_Report[[#This Row],[Days]]</f>
        <v>1000</v>
      </c>
      <c r="BF30" s="33">
        <f>Sep_Report[[#This Row],[Per Day Salary]]*Sep_Report[[#This Row],[Absent]]</f>
        <v>0</v>
      </c>
      <c r="BG30" s="33">
        <f>Sep_Report[[#This Row],[Salary]]-Sep_Report[[#This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O30">
    <cfRule type="containsText" dxfId="95" priority="13" operator="containsText" text="L">
      <formula>NOT(ISERROR(SEARCH("L",L11)))</formula>
    </cfRule>
    <cfRule type="containsText" dxfId="94" priority="14" operator="containsText" text="A">
      <formula>NOT(ISERROR(SEARCH("A",L11)))</formula>
    </cfRule>
    <cfRule type="containsText" dxfId="93" priority="15" operator="containsText" text="P">
      <formula>NOT(ISERROR(SEARCH("P",L11)))</formula>
    </cfRule>
    <cfRule type="containsText" dxfId="92" priority="16" operator="containsText" text="WO">
      <formula>NOT(ISERROR(SEARCH("WO",L11)))</formula>
    </cfRule>
  </conditionalFormatting>
  <conditionalFormatting sqref="P11:R30 U11:Y30 AF11:AF30 AM11:AP30">
    <cfRule type="containsText" dxfId="91" priority="17" operator="containsText" text="L">
      <formula>NOT(ISERROR(SEARCH("L",P11)))</formula>
    </cfRule>
    <cfRule type="containsText" dxfId="90" priority="18" operator="containsText" text="A">
      <formula>NOT(ISERROR(SEARCH("A",P11)))</formula>
    </cfRule>
    <cfRule type="containsText" dxfId="89" priority="19" operator="containsText" text="P">
      <formula>NOT(ISERROR(SEARCH("P",P11)))</formula>
    </cfRule>
    <cfRule type="containsText" dxfId="88" priority="20" operator="containsText" text="WO">
      <formula>NOT(ISERROR(SEARCH("WO",P11)))</formula>
    </cfRule>
    <cfRule type="containsText" dxfId="87" priority="21" operator="containsText" text="WO">
      <formula>NOT(ISERROR(SEARCH("WO",P11)))</formula>
    </cfRule>
    <cfRule type="cellIs" dxfId="86" priority="22" operator="equal">
      <formula>"WO"</formula>
    </cfRule>
  </conditionalFormatting>
  <conditionalFormatting sqref="S11:T30">
    <cfRule type="containsText" dxfId="85" priority="9" operator="containsText" text="L">
      <formula>NOT(ISERROR(SEARCH("L",S11)))</formula>
    </cfRule>
    <cfRule type="containsText" dxfId="84" priority="10" operator="containsText" text="A">
      <formula>NOT(ISERROR(SEARCH("A",S11)))</formula>
    </cfRule>
    <cfRule type="containsText" dxfId="83" priority="11" operator="containsText" text="P">
      <formula>NOT(ISERROR(SEARCH("P",S11)))</formula>
    </cfRule>
    <cfRule type="containsText" dxfId="82" priority="12" operator="containsText" text="WO">
      <formula>NOT(ISERROR(SEARCH("WO",S11)))</formula>
    </cfRule>
  </conditionalFormatting>
  <conditionalFormatting sqref="Z11:AE30">
    <cfRule type="containsText" dxfId="81" priority="5" operator="containsText" text="L">
      <formula>NOT(ISERROR(SEARCH("L",Z11)))</formula>
    </cfRule>
    <cfRule type="containsText" dxfId="80" priority="6" operator="containsText" text="A">
      <formula>NOT(ISERROR(SEARCH("A",Z11)))</formula>
    </cfRule>
    <cfRule type="containsText" dxfId="79" priority="7" operator="containsText" text="P">
      <formula>NOT(ISERROR(SEARCH("P",Z11)))</formula>
    </cfRule>
    <cfRule type="containsText" dxfId="78" priority="8" operator="containsText" text="WO">
      <formula>NOT(ISERROR(SEARCH("WO",Z11)))</formula>
    </cfRule>
  </conditionalFormatting>
  <conditionalFormatting sqref="AG11:AL30">
    <cfRule type="containsText" dxfId="77" priority="1" operator="containsText" text="L">
      <formula>NOT(ISERROR(SEARCH("L",AG11)))</formula>
    </cfRule>
    <cfRule type="containsText" dxfId="76" priority="2" operator="containsText" text="A">
      <formula>NOT(ISERROR(SEARCH("A",AG11)))</formula>
    </cfRule>
    <cfRule type="containsText" dxfId="75" priority="3" operator="containsText" text="P">
      <formula>NOT(ISERROR(SEARCH("P",AG11)))</formula>
    </cfRule>
    <cfRule type="containsText" dxfId="74" priority="4" operator="containsText" text="WO">
      <formula>NOT(ISERROR(SEARCH("WO",AG11)))</formula>
    </cfRule>
  </conditionalFormatting>
  <dataValidations count="1">
    <dataValidation type="list" allowBlank="1" showInputMessage="1" showErrorMessage="1" sqref="L11:O30 S11:T30 Z11:AE30 AG11:AL30" xr:uid="{29BCAFBF-DC05-4E7E-B261-612B198F6155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7C5A1-943C-49DC-9C70-1E69FDD52EB0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D97898B-8560-4E99-BF88-1C25BC6459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Sep!AX11:BA11</xm:f>
              <xm:sqref>BH11</xm:sqref>
            </x14:sparkline>
            <x14:sparkline>
              <xm:f>Sep!AX12:BA12</xm:f>
              <xm:sqref>BH12</xm:sqref>
            </x14:sparkline>
            <x14:sparkline>
              <xm:f>Sep!AX13:BA13</xm:f>
              <xm:sqref>BH13</xm:sqref>
            </x14:sparkline>
            <x14:sparkline>
              <xm:f>Sep!AX14:BA14</xm:f>
              <xm:sqref>BH14</xm:sqref>
            </x14:sparkline>
            <x14:sparkline>
              <xm:f>Sep!AX15:BA15</xm:f>
              <xm:sqref>BH15</xm:sqref>
            </x14:sparkline>
            <x14:sparkline>
              <xm:f>Sep!AX16:BA16</xm:f>
              <xm:sqref>BH16</xm:sqref>
            </x14:sparkline>
            <x14:sparkline>
              <xm:f>Sep!AX17:BA17</xm:f>
              <xm:sqref>BH17</xm:sqref>
            </x14:sparkline>
            <x14:sparkline>
              <xm:f>Sep!AX18:BA18</xm:f>
              <xm:sqref>BH18</xm:sqref>
            </x14:sparkline>
            <x14:sparkline>
              <xm:f>Sep!AX19:BA19</xm:f>
              <xm:sqref>BH19</xm:sqref>
            </x14:sparkline>
            <x14:sparkline>
              <xm:f>Sep!AX20:BA20</xm:f>
              <xm:sqref>BH20</xm:sqref>
            </x14:sparkline>
            <x14:sparkline>
              <xm:f>Sep!AX21:BA21</xm:f>
              <xm:sqref>BH21</xm:sqref>
            </x14:sparkline>
            <x14:sparkline>
              <xm:f>Sep!AX22:BA22</xm:f>
              <xm:sqref>BH22</xm:sqref>
            </x14:sparkline>
            <x14:sparkline>
              <xm:f>Sep!AX23:BA23</xm:f>
              <xm:sqref>BH23</xm:sqref>
            </x14:sparkline>
            <x14:sparkline>
              <xm:f>Sep!AX24:BA24</xm:f>
              <xm:sqref>BH24</xm:sqref>
            </x14:sparkline>
            <x14:sparkline>
              <xm:f>Sep!AX25:BA25</xm:f>
              <xm:sqref>BH25</xm:sqref>
            </x14:sparkline>
            <x14:sparkline>
              <xm:f>Sep!AX26:BA26</xm:f>
              <xm:sqref>BH26</xm:sqref>
            </x14:sparkline>
            <x14:sparkline>
              <xm:f>Sep!AX27:BA27</xm:f>
              <xm:sqref>BH27</xm:sqref>
            </x14:sparkline>
            <x14:sparkline>
              <xm:f>Sep!AX28:BA28</xm:f>
              <xm:sqref>BH28</xm:sqref>
            </x14:sparkline>
            <x14:sparkline>
              <xm:f>Sep!AX29:BA29</xm:f>
              <xm:sqref>BH29</xm:sqref>
            </x14:sparkline>
            <x14:sparkline>
              <xm:f>Sep!AX30:BA30</xm:f>
              <xm:sqref>BH30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B89C-72E0-4E6C-A530-41CF08A1B692}">
  <dimension ref="A1:DF116"/>
  <sheetViews>
    <sheetView topLeftCell="A7" zoomScale="55" zoomScaleNormal="55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3320312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3320312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3320312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3320312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45931</v>
      </c>
      <c r="I3" s="37" t="s">
        <v>3</v>
      </c>
      <c r="J3" s="38">
        <f>M7</f>
        <v>45961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45931</v>
      </c>
      <c r="J7" s="45" t="str">
        <f>TEXT(I7,"MMMM")</f>
        <v>October</v>
      </c>
      <c r="K7" s="45"/>
      <c r="L7" s="46" t="s">
        <v>3</v>
      </c>
      <c r="M7" s="47">
        <f>EOMONTH(I7,0)</f>
        <v>45961</v>
      </c>
      <c r="N7" s="45"/>
      <c r="O7" s="45"/>
      <c r="P7" s="45"/>
      <c r="Q7" s="45"/>
      <c r="R7" s="45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Wed</v>
      </c>
      <c r="M9" s="14" t="str">
        <f t="shared" ref="M9:AP9" si="0">TEXT(M10,"DDD")</f>
        <v>Thu</v>
      </c>
      <c r="N9" s="14" t="str">
        <f t="shared" si="0"/>
        <v>Fri</v>
      </c>
      <c r="O9" s="14" t="str">
        <f t="shared" si="0"/>
        <v>Sat</v>
      </c>
      <c r="P9" s="14" t="str">
        <f t="shared" si="0"/>
        <v>Sun</v>
      </c>
      <c r="Q9" s="14" t="str">
        <f t="shared" si="0"/>
        <v>Mon</v>
      </c>
      <c r="R9" s="14" t="str">
        <f t="shared" si="0"/>
        <v>Tue</v>
      </c>
      <c r="S9" s="14" t="str">
        <f t="shared" si="0"/>
        <v>Wed</v>
      </c>
      <c r="T9" s="14" t="str">
        <f t="shared" si="0"/>
        <v>Thu</v>
      </c>
      <c r="U9" s="14" t="str">
        <f t="shared" si="0"/>
        <v>Fri</v>
      </c>
      <c r="V9" s="14" t="str">
        <f t="shared" si="0"/>
        <v>Sat</v>
      </c>
      <c r="W9" s="14" t="str">
        <f t="shared" si="0"/>
        <v>Sun</v>
      </c>
      <c r="X9" s="14" t="str">
        <f t="shared" si="0"/>
        <v>Mon</v>
      </c>
      <c r="Y9" s="14" t="str">
        <f t="shared" si="0"/>
        <v>Tue</v>
      </c>
      <c r="Z9" s="14" t="str">
        <f t="shared" si="0"/>
        <v>Wed</v>
      </c>
      <c r="AA9" s="14" t="str">
        <f t="shared" si="0"/>
        <v>Thu</v>
      </c>
      <c r="AB9" s="14" t="str">
        <f t="shared" si="0"/>
        <v>Fri</v>
      </c>
      <c r="AC9" s="14" t="str">
        <f t="shared" si="0"/>
        <v>Sat</v>
      </c>
      <c r="AD9" s="14" t="str">
        <f t="shared" si="0"/>
        <v>Sun</v>
      </c>
      <c r="AE9" s="14" t="str">
        <f t="shared" si="0"/>
        <v>Mon</v>
      </c>
      <c r="AF9" s="14" t="str">
        <f t="shared" si="0"/>
        <v>Tue</v>
      </c>
      <c r="AG9" s="14" t="str">
        <f t="shared" si="0"/>
        <v>Wed</v>
      </c>
      <c r="AH9" s="14" t="str">
        <f t="shared" si="0"/>
        <v>Thu</v>
      </c>
      <c r="AI9" s="14" t="str">
        <f t="shared" si="0"/>
        <v>Fri</v>
      </c>
      <c r="AJ9" s="14" t="str">
        <f t="shared" si="0"/>
        <v>Sat</v>
      </c>
      <c r="AK9" s="14" t="str">
        <f t="shared" si="0"/>
        <v>Sun</v>
      </c>
      <c r="AL9" s="14" t="str">
        <f t="shared" si="0"/>
        <v>Mon</v>
      </c>
      <c r="AM9" s="14" t="str">
        <f t="shared" si="0"/>
        <v>Tue</v>
      </c>
      <c r="AN9" s="14" t="str">
        <f t="shared" si="0"/>
        <v>Wed</v>
      </c>
      <c r="AO9" s="14" t="str">
        <f t="shared" si="0"/>
        <v>Thu</v>
      </c>
      <c r="AP9" s="15" t="str">
        <f t="shared" si="0"/>
        <v>Fri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45931</v>
      </c>
      <c r="M10" s="24">
        <f>IF(L10&lt;$M$7,L10+1,"")</f>
        <v>45932</v>
      </c>
      <c r="N10" s="24">
        <f>IF(M10&lt;$M$7,M10+1,"")</f>
        <v>45933</v>
      </c>
      <c r="O10" s="24">
        <f t="shared" ref="O10:AP10" si="1">IF(N10&lt;$M$7,N10+1,"")</f>
        <v>45934</v>
      </c>
      <c r="P10" s="24">
        <f t="shared" si="1"/>
        <v>45935</v>
      </c>
      <c r="Q10" s="24">
        <f t="shared" si="1"/>
        <v>45936</v>
      </c>
      <c r="R10" s="24">
        <f t="shared" si="1"/>
        <v>45937</v>
      </c>
      <c r="S10" s="24">
        <f t="shared" si="1"/>
        <v>45938</v>
      </c>
      <c r="T10" s="24">
        <f t="shared" si="1"/>
        <v>45939</v>
      </c>
      <c r="U10" s="24">
        <f t="shared" si="1"/>
        <v>45940</v>
      </c>
      <c r="V10" s="24">
        <f t="shared" si="1"/>
        <v>45941</v>
      </c>
      <c r="W10" s="24">
        <f t="shared" si="1"/>
        <v>45942</v>
      </c>
      <c r="X10" s="24">
        <f t="shared" si="1"/>
        <v>45943</v>
      </c>
      <c r="Y10" s="24">
        <f t="shared" si="1"/>
        <v>45944</v>
      </c>
      <c r="Z10" s="24">
        <f t="shared" si="1"/>
        <v>45945</v>
      </c>
      <c r="AA10" s="24">
        <f t="shared" si="1"/>
        <v>45946</v>
      </c>
      <c r="AB10" s="24">
        <f t="shared" si="1"/>
        <v>45947</v>
      </c>
      <c r="AC10" s="24">
        <f t="shared" si="1"/>
        <v>45948</v>
      </c>
      <c r="AD10" s="24">
        <f t="shared" si="1"/>
        <v>45949</v>
      </c>
      <c r="AE10" s="24">
        <f t="shared" si="1"/>
        <v>45950</v>
      </c>
      <c r="AF10" s="24">
        <f t="shared" si="1"/>
        <v>45951</v>
      </c>
      <c r="AG10" s="24">
        <f t="shared" si="1"/>
        <v>45952</v>
      </c>
      <c r="AH10" s="24">
        <f t="shared" si="1"/>
        <v>45953</v>
      </c>
      <c r="AI10" s="24">
        <f>IF(AH10&lt;$M$7,AH10+1,"")</f>
        <v>45954</v>
      </c>
      <c r="AJ10" s="24">
        <f t="shared" si="1"/>
        <v>45955</v>
      </c>
      <c r="AK10" s="24">
        <f t="shared" si="1"/>
        <v>45956</v>
      </c>
      <c r="AL10" s="24">
        <f t="shared" si="1"/>
        <v>45957</v>
      </c>
      <c r="AM10" s="24">
        <f t="shared" si="1"/>
        <v>45958</v>
      </c>
      <c r="AN10" s="24">
        <f>IF(AM10&lt;$M$7,AM10+1,"")</f>
        <v>45959</v>
      </c>
      <c r="AO10" s="24">
        <f t="shared" si="1"/>
        <v>45960</v>
      </c>
      <c r="AP10" s="25">
        <f t="shared" si="1"/>
        <v>45961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10" t="s">
        <v>39</v>
      </c>
      <c r="M11" s="10" t="s">
        <v>43</v>
      </c>
      <c r="N11" s="10" t="s">
        <v>39</v>
      </c>
      <c r="O11" s="10" t="s">
        <v>39</v>
      </c>
      <c r="P11" s="10" t="str">
        <f>IF(P$9="Sun","WO","")</f>
        <v>WO</v>
      </c>
      <c r="Q11" s="48" t="s">
        <v>39</v>
      </c>
      <c r="R11" s="48" t="s">
        <v>39</v>
      </c>
      <c r="S11" s="48" t="s">
        <v>39</v>
      </c>
      <c r="T11" s="48" t="s">
        <v>39</v>
      </c>
      <c r="U11" s="10" t="s">
        <v>43</v>
      </c>
      <c r="V11" s="10" t="s">
        <v>39</v>
      </c>
      <c r="W11" s="10" t="s">
        <v>47</v>
      </c>
      <c r="X11" s="48" t="s">
        <v>39</v>
      </c>
      <c r="Y11" s="48" t="s">
        <v>39</v>
      </c>
      <c r="Z11" s="48" t="s">
        <v>39</v>
      </c>
      <c r="AA11" s="48" t="s">
        <v>39</v>
      </c>
      <c r="AB11" s="48" t="s">
        <v>39</v>
      </c>
      <c r="AC11" s="48" t="s">
        <v>39</v>
      </c>
      <c r="AD11" s="10" t="str">
        <f t="shared" ref="AD11:AK26" si="2">IF(AD$9="Sun","WO","")</f>
        <v>WO</v>
      </c>
      <c r="AE11" s="48" t="s">
        <v>39</v>
      </c>
      <c r="AF11" s="48" t="s">
        <v>39</v>
      </c>
      <c r="AG11" s="48" t="s">
        <v>39</v>
      </c>
      <c r="AH11" s="10" t="s">
        <v>43</v>
      </c>
      <c r="AI11" s="48" t="s">
        <v>39</v>
      </c>
      <c r="AJ11" s="48" t="s">
        <v>39</v>
      </c>
      <c r="AK11" s="10" t="str">
        <f t="shared" si="2"/>
        <v>WO</v>
      </c>
      <c r="AL11" s="48" t="s">
        <v>39</v>
      </c>
      <c r="AM11" s="48" t="s">
        <v>39</v>
      </c>
      <c r="AN11" s="48" t="s">
        <v>39</v>
      </c>
      <c r="AO11" s="48" t="s">
        <v>39</v>
      </c>
      <c r="AP11" s="50" t="s">
        <v>39</v>
      </c>
      <c r="AT11" s="9">
        <v>1</v>
      </c>
      <c r="AU11" s="9">
        <v>1001</v>
      </c>
      <c r="AV11" s="9" t="str">
        <f t="shared" ref="AV11:AV30" si="3">$J$7</f>
        <v>October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3</v>
      </c>
      <c r="BA11" s="10">
        <f t="shared" ref="BA11:BA30" si="7">K11</f>
        <v>4</v>
      </c>
      <c r="BB11" s="10">
        <f t="shared" ref="BB11:BB30" si="8">(DATEDIF($I$7,$M$7,"D"))+1</f>
        <v>31</v>
      </c>
      <c r="BC11" s="10">
        <f>Oct_Report[[#This Row],[Present]]-Oct_Report[[#This Row],[Absent]]</f>
        <v>24</v>
      </c>
      <c r="BD11" s="32">
        <v>10000</v>
      </c>
      <c r="BE11" s="32">
        <f>Oct_Report[[#This Row],[Salary]]/Oct_Report[[#This Row],[Days]]</f>
        <v>322.58064516129031</v>
      </c>
      <c r="BF11" s="32">
        <f>Oct_Report[[#This Row],[Per Day Salary]]*Oct_Report[[#This Row],[Absent]]</f>
        <v>0</v>
      </c>
      <c r="BG11" s="32">
        <f>Oct_Report[[#This Row],[Salary]]-Oct_Report[[#This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10" t="s">
        <v>39</v>
      </c>
      <c r="M12" s="10" t="s">
        <v>43</v>
      </c>
      <c r="N12" s="10" t="s">
        <v>39</v>
      </c>
      <c r="O12" s="10" t="s">
        <v>39</v>
      </c>
      <c r="P12" s="10" t="str">
        <f t="shared" ref="P12:W27" si="10">IF(P$9="Sun","WO","")</f>
        <v>WO</v>
      </c>
      <c r="Q12" s="48" t="s">
        <v>39</v>
      </c>
      <c r="R12" s="48" t="s">
        <v>39</v>
      </c>
      <c r="S12" s="48" t="s">
        <v>39</v>
      </c>
      <c r="T12" s="48" t="s">
        <v>39</v>
      </c>
      <c r="U12" s="10" t="s">
        <v>43</v>
      </c>
      <c r="V12" s="10" t="s">
        <v>39</v>
      </c>
      <c r="W12" s="10" t="str">
        <f t="shared" si="10"/>
        <v>WO</v>
      </c>
      <c r="X12" s="48" t="s">
        <v>39</v>
      </c>
      <c r="Y12" s="48" t="s">
        <v>39</v>
      </c>
      <c r="Z12" s="48" t="s">
        <v>39</v>
      </c>
      <c r="AA12" s="48" t="s">
        <v>39</v>
      </c>
      <c r="AB12" s="48" t="s">
        <v>39</v>
      </c>
      <c r="AC12" s="48" t="s">
        <v>39</v>
      </c>
      <c r="AD12" s="10" t="str">
        <f t="shared" si="2"/>
        <v>WO</v>
      </c>
      <c r="AE12" s="48" t="s">
        <v>39</v>
      </c>
      <c r="AF12" s="48" t="s">
        <v>39</v>
      </c>
      <c r="AG12" s="48" t="s">
        <v>39</v>
      </c>
      <c r="AH12" s="10" t="s">
        <v>43</v>
      </c>
      <c r="AI12" s="48" t="s">
        <v>39</v>
      </c>
      <c r="AJ12" s="48" t="s">
        <v>39</v>
      </c>
      <c r="AK12" s="10" t="str">
        <f t="shared" si="2"/>
        <v>WO</v>
      </c>
      <c r="AL12" s="48" t="s">
        <v>39</v>
      </c>
      <c r="AM12" s="48" t="s">
        <v>39</v>
      </c>
      <c r="AN12" s="48" t="s">
        <v>39</v>
      </c>
      <c r="AO12" s="48" t="s">
        <v>39</v>
      </c>
      <c r="AP12" s="50" t="s">
        <v>39</v>
      </c>
      <c r="AT12" s="9">
        <v>2</v>
      </c>
      <c r="AU12" s="9">
        <v>1002</v>
      </c>
      <c r="AV12" s="9" t="str">
        <f t="shared" si="3"/>
        <v>October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3</v>
      </c>
      <c r="BA12" s="10">
        <f t="shared" si="7"/>
        <v>4</v>
      </c>
      <c r="BB12" s="10">
        <f t="shared" si="8"/>
        <v>31</v>
      </c>
      <c r="BC12" s="10">
        <f>Oct_Report[[#This Row],[Present]]-Oct_Report[[#This Row],[Absent]]</f>
        <v>24</v>
      </c>
      <c r="BD12" s="32">
        <v>20000</v>
      </c>
      <c r="BE12" s="32">
        <f>Oct_Report[[#This Row],[Salary]]/Oct_Report[[#This Row],[Days]]</f>
        <v>645.16129032258061</v>
      </c>
      <c r="BF12" s="32">
        <f>Oct_Report[[#This Row],[Per Day Salary]]*Oct_Report[[#This Row],[Absent]]</f>
        <v>0</v>
      </c>
      <c r="BG12" s="32">
        <f>Oct_Report[[#This Row],[Salary]]-Oct_Report[[#This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10" t="s">
        <v>39</v>
      </c>
      <c r="M13" s="10" t="s">
        <v>43</v>
      </c>
      <c r="N13" s="10" t="s">
        <v>39</v>
      </c>
      <c r="O13" s="10" t="s">
        <v>39</v>
      </c>
      <c r="P13" s="10" t="str">
        <f t="shared" si="10"/>
        <v>WO</v>
      </c>
      <c r="Q13" s="48" t="s">
        <v>39</v>
      </c>
      <c r="R13" s="48" t="s">
        <v>39</v>
      </c>
      <c r="S13" s="48" t="s">
        <v>39</v>
      </c>
      <c r="T13" s="48" t="s">
        <v>39</v>
      </c>
      <c r="U13" s="10" t="s">
        <v>43</v>
      </c>
      <c r="V13" s="10" t="s">
        <v>39</v>
      </c>
      <c r="W13" s="10" t="str">
        <f t="shared" si="10"/>
        <v>WO</v>
      </c>
      <c r="X13" s="48" t="s">
        <v>39</v>
      </c>
      <c r="Y13" s="48" t="s">
        <v>39</v>
      </c>
      <c r="Z13" s="48" t="s">
        <v>39</v>
      </c>
      <c r="AA13" s="48" t="s">
        <v>39</v>
      </c>
      <c r="AB13" s="48" t="s">
        <v>39</v>
      </c>
      <c r="AC13" s="48" t="s">
        <v>39</v>
      </c>
      <c r="AD13" s="10" t="str">
        <f t="shared" si="2"/>
        <v>WO</v>
      </c>
      <c r="AE13" s="48" t="s">
        <v>39</v>
      </c>
      <c r="AF13" s="48" t="s">
        <v>39</v>
      </c>
      <c r="AG13" s="48" t="s">
        <v>39</v>
      </c>
      <c r="AH13" s="10" t="s">
        <v>43</v>
      </c>
      <c r="AI13" s="48" t="s">
        <v>39</v>
      </c>
      <c r="AJ13" s="48" t="s">
        <v>39</v>
      </c>
      <c r="AK13" s="10" t="str">
        <f t="shared" si="2"/>
        <v>WO</v>
      </c>
      <c r="AL13" s="48" t="s">
        <v>39</v>
      </c>
      <c r="AM13" s="48" t="s">
        <v>39</v>
      </c>
      <c r="AN13" s="48" t="s">
        <v>39</v>
      </c>
      <c r="AO13" s="48" t="s">
        <v>39</v>
      </c>
      <c r="AP13" s="50" t="s">
        <v>39</v>
      </c>
      <c r="AT13" s="9">
        <v>3</v>
      </c>
      <c r="AU13" s="9">
        <v>1003</v>
      </c>
      <c r="AV13" s="9" t="str">
        <f t="shared" si="3"/>
        <v>October</v>
      </c>
      <c r="AW13" s="9" t="s">
        <v>12</v>
      </c>
      <c r="AX13" s="10">
        <f t="shared" si="4"/>
        <v>24</v>
      </c>
      <c r="AY13" s="10">
        <f t="shared" si="5"/>
        <v>0</v>
      </c>
      <c r="AZ13" s="10">
        <f t="shared" si="6"/>
        <v>3</v>
      </c>
      <c r="BA13" s="10">
        <f t="shared" si="7"/>
        <v>4</v>
      </c>
      <c r="BB13" s="10">
        <f t="shared" si="8"/>
        <v>31</v>
      </c>
      <c r="BC13" s="10">
        <f>Oct_Report[[#This Row],[Present]]-Oct_Report[[#This Row],[Absent]]</f>
        <v>24</v>
      </c>
      <c r="BD13" s="32">
        <v>25000</v>
      </c>
      <c r="BE13" s="32">
        <f>Oct_Report[[#This Row],[Salary]]/Oct_Report[[#This Row],[Days]]</f>
        <v>806.45161290322585</v>
      </c>
      <c r="BF13" s="32">
        <f>Oct_Report[[#This Row],[Per Day Salary]]*Oct_Report[[#This Row],[Absent]]</f>
        <v>0</v>
      </c>
      <c r="BG13" s="32">
        <f>Oct_Report[[#This Row],[Salary]]-Oct_Report[[#This Row],[Deduction]]</f>
        <v>25000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10" t="s">
        <v>39</v>
      </c>
      <c r="M14" s="10" t="s">
        <v>43</v>
      </c>
      <c r="N14" s="10" t="s">
        <v>39</v>
      </c>
      <c r="O14" s="10" t="s">
        <v>39</v>
      </c>
      <c r="P14" s="10" t="str">
        <f t="shared" si="10"/>
        <v>WO</v>
      </c>
      <c r="Q14" s="48" t="s">
        <v>39</v>
      </c>
      <c r="R14" s="48" t="s">
        <v>39</v>
      </c>
      <c r="S14" s="48" t="s">
        <v>39</v>
      </c>
      <c r="T14" s="48" t="s">
        <v>39</v>
      </c>
      <c r="U14" s="10" t="s">
        <v>43</v>
      </c>
      <c r="V14" s="10" t="s">
        <v>39</v>
      </c>
      <c r="W14" s="10" t="str">
        <f t="shared" si="10"/>
        <v>WO</v>
      </c>
      <c r="X14" s="48" t="s">
        <v>39</v>
      </c>
      <c r="Y14" s="48" t="s">
        <v>39</v>
      </c>
      <c r="Z14" s="48" t="s">
        <v>39</v>
      </c>
      <c r="AA14" s="48" t="s">
        <v>39</v>
      </c>
      <c r="AB14" s="48" t="s">
        <v>39</v>
      </c>
      <c r="AC14" s="48" t="s">
        <v>39</v>
      </c>
      <c r="AD14" s="10" t="str">
        <f t="shared" si="2"/>
        <v>WO</v>
      </c>
      <c r="AE14" s="48" t="s">
        <v>39</v>
      </c>
      <c r="AF14" s="48" t="s">
        <v>39</v>
      </c>
      <c r="AG14" s="48" t="s">
        <v>39</v>
      </c>
      <c r="AH14" s="10" t="s">
        <v>43</v>
      </c>
      <c r="AI14" s="48" t="s">
        <v>39</v>
      </c>
      <c r="AJ14" s="48" t="s">
        <v>39</v>
      </c>
      <c r="AK14" s="10" t="str">
        <f t="shared" si="2"/>
        <v>WO</v>
      </c>
      <c r="AL14" s="48" t="s">
        <v>39</v>
      </c>
      <c r="AM14" s="48" t="s">
        <v>39</v>
      </c>
      <c r="AN14" s="48" t="s">
        <v>39</v>
      </c>
      <c r="AO14" s="48" t="s">
        <v>39</v>
      </c>
      <c r="AP14" s="50" t="s">
        <v>39</v>
      </c>
      <c r="AT14" s="9">
        <v>4</v>
      </c>
      <c r="AU14" s="9">
        <v>1004</v>
      </c>
      <c r="AV14" s="9" t="str">
        <f t="shared" si="3"/>
        <v>October</v>
      </c>
      <c r="AW14" s="9" t="s">
        <v>13</v>
      </c>
      <c r="AX14" s="10">
        <f t="shared" si="4"/>
        <v>24</v>
      </c>
      <c r="AY14" s="10">
        <f t="shared" si="5"/>
        <v>0</v>
      </c>
      <c r="AZ14" s="10">
        <f t="shared" si="6"/>
        <v>3</v>
      </c>
      <c r="BA14" s="10">
        <f t="shared" si="7"/>
        <v>4</v>
      </c>
      <c r="BB14" s="10">
        <f t="shared" si="8"/>
        <v>31</v>
      </c>
      <c r="BC14" s="10">
        <f>Oct_Report[[#This Row],[Present]]-Oct_Report[[#This Row],[Absent]]</f>
        <v>24</v>
      </c>
      <c r="BD14" s="32">
        <v>30000</v>
      </c>
      <c r="BE14" s="32">
        <f>Oct_Report[[#This Row],[Salary]]/Oct_Report[[#This Row],[Days]]</f>
        <v>967.74193548387098</v>
      </c>
      <c r="BF14" s="32">
        <f>Oct_Report[[#This Row],[Per Day Salary]]*Oct_Report[[#This Row],[Absent]]</f>
        <v>0</v>
      </c>
      <c r="BG14" s="32">
        <f>Oct_Report[[#This Row],[Salary]]-Oct_Report[[#This Row],[Deduction]]</f>
        <v>30000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10" t="s">
        <v>39</v>
      </c>
      <c r="M15" s="10" t="s">
        <v>43</v>
      </c>
      <c r="N15" s="10" t="s">
        <v>39</v>
      </c>
      <c r="O15" s="10" t="s">
        <v>39</v>
      </c>
      <c r="P15" s="10" t="str">
        <f t="shared" si="10"/>
        <v>WO</v>
      </c>
      <c r="Q15" s="48" t="s">
        <v>39</v>
      </c>
      <c r="R15" s="48" t="s">
        <v>39</v>
      </c>
      <c r="S15" s="48" t="s">
        <v>39</v>
      </c>
      <c r="T15" s="48" t="s">
        <v>39</v>
      </c>
      <c r="U15" s="10" t="s">
        <v>43</v>
      </c>
      <c r="V15" s="10" t="s">
        <v>39</v>
      </c>
      <c r="W15" s="10" t="str">
        <f t="shared" si="10"/>
        <v>WO</v>
      </c>
      <c r="X15" s="48" t="s">
        <v>39</v>
      </c>
      <c r="Y15" s="48" t="s">
        <v>39</v>
      </c>
      <c r="Z15" s="48" t="s">
        <v>40</v>
      </c>
      <c r="AA15" s="48" t="s">
        <v>39</v>
      </c>
      <c r="AB15" s="48" t="s">
        <v>39</v>
      </c>
      <c r="AC15" s="48" t="s">
        <v>39</v>
      </c>
      <c r="AD15" s="10" t="str">
        <f t="shared" si="2"/>
        <v>WO</v>
      </c>
      <c r="AE15" s="48" t="s">
        <v>39</v>
      </c>
      <c r="AF15" s="48" t="s">
        <v>39</v>
      </c>
      <c r="AG15" s="48" t="s">
        <v>39</v>
      </c>
      <c r="AH15" s="10" t="s">
        <v>43</v>
      </c>
      <c r="AI15" s="48" t="s">
        <v>39</v>
      </c>
      <c r="AJ15" s="48" t="s">
        <v>39</v>
      </c>
      <c r="AK15" s="10" t="str">
        <f t="shared" si="2"/>
        <v>WO</v>
      </c>
      <c r="AL15" s="48" t="s">
        <v>39</v>
      </c>
      <c r="AM15" s="48" t="s">
        <v>39</v>
      </c>
      <c r="AN15" s="48" t="s">
        <v>40</v>
      </c>
      <c r="AO15" s="48" t="s">
        <v>39</v>
      </c>
      <c r="AP15" s="50" t="s">
        <v>39</v>
      </c>
      <c r="AT15" s="9">
        <v>5</v>
      </c>
      <c r="AU15" s="9">
        <v>1005</v>
      </c>
      <c r="AV15" s="9" t="str">
        <f t="shared" si="3"/>
        <v>October</v>
      </c>
      <c r="AW15" s="9" t="s">
        <v>14</v>
      </c>
      <c r="AX15" s="10">
        <f t="shared" si="4"/>
        <v>22</v>
      </c>
      <c r="AY15" s="10">
        <f t="shared" si="5"/>
        <v>2</v>
      </c>
      <c r="AZ15" s="10">
        <f t="shared" si="6"/>
        <v>3</v>
      </c>
      <c r="BA15" s="10">
        <f t="shared" si="7"/>
        <v>4</v>
      </c>
      <c r="BB15" s="10">
        <f t="shared" si="8"/>
        <v>31</v>
      </c>
      <c r="BC15" s="10">
        <f>Oct_Report[[#This Row],[Present]]-Oct_Report[[#This Row],[Absent]]</f>
        <v>20</v>
      </c>
      <c r="BD15" s="32">
        <v>45000</v>
      </c>
      <c r="BE15" s="32">
        <f>Oct_Report[[#This Row],[Salary]]/Oct_Report[[#This Row],[Days]]</f>
        <v>1451.6129032258063</v>
      </c>
      <c r="BF15" s="32">
        <f>Oct_Report[[#This Row],[Per Day Salary]]*Oct_Report[[#This Row],[Absent]]</f>
        <v>2903.2258064516127</v>
      </c>
      <c r="BG15" s="32">
        <f>Oct_Report[[#This Row],[Salary]]-Oct_Report[[#This Row],[Deduction]]</f>
        <v>42096.774193548386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10" t="s">
        <v>39</v>
      </c>
      <c r="M16" s="10" t="s">
        <v>43</v>
      </c>
      <c r="N16" s="10" t="s">
        <v>39</v>
      </c>
      <c r="O16" s="10" t="s">
        <v>39</v>
      </c>
      <c r="P16" s="10" t="str">
        <f t="shared" si="10"/>
        <v>WO</v>
      </c>
      <c r="Q16" s="48" t="s">
        <v>39</v>
      </c>
      <c r="R16" s="48" t="s">
        <v>39</v>
      </c>
      <c r="S16" s="48" t="s">
        <v>39</v>
      </c>
      <c r="T16" s="48" t="s">
        <v>39</v>
      </c>
      <c r="U16" s="10" t="s">
        <v>43</v>
      </c>
      <c r="V16" s="10" t="s">
        <v>39</v>
      </c>
      <c r="W16" s="10" t="str">
        <f t="shared" si="10"/>
        <v>WO</v>
      </c>
      <c r="X16" s="48" t="s">
        <v>39</v>
      </c>
      <c r="Y16" s="48" t="s">
        <v>39</v>
      </c>
      <c r="Z16" s="48" t="s">
        <v>39</v>
      </c>
      <c r="AA16" s="48" t="s">
        <v>39</v>
      </c>
      <c r="AB16" s="48" t="s">
        <v>39</v>
      </c>
      <c r="AC16" s="48" t="s">
        <v>39</v>
      </c>
      <c r="AD16" s="10" t="str">
        <f t="shared" si="2"/>
        <v>WO</v>
      </c>
      <c r="AE16" s="48" t="s">
        <v>39</v>
      </c>
      <c r="AF16" s="48" t="s">
        <v>39</v>
      </c>
      <c r="AG16" s="48" t="s">
        <v>39</v>
      </c>
      <c r="AH16" s="10" t="s">
        <v>43</v>
      </c>
      <c r="AI16" s="48" t="s">
        <v>39</v>
      </c>
      <c r="AJ16" s="48" t="s">
        <v>39</v>
      </c>
      <c r="AK16" s="10" t="str">
        <f t="shared" si="2"/>
        <v>WO</v>
      </c>
      <c r="AL16" s="48" t="s">
        <v>39</v>
      </c>
      <c r="AM16" s="48" t="s">
        <v>39</v>
      </c>
      <c r="AN16" s="48" t="s">
        <v>39</v>
      </c>
      <c r="AO16" s="48" t="s">
        <v>39</v>
      </c>
      <c r="AP16" s="50" t="s">
        <v>39</v>
      </c>
      <c r="AT16" s="9">
        <v>6</v>
      </c>
      <c r="AU16" s="9">
        <v>1006</v>
      </c>
      <c r="AV16" s="9" t="str">
        <f t="shared" si="3"/>
        <v>October</v>
      </c>
      <c r="AW16" s="9" t="s">
        <v>15</v>
      </c>
      <c r="AX16" s="10">
        <f t="shared" si="4"/>
        <v>24</v>
      </c>
      <c r="AY16" s="10">
        <f t="shared" si="5"/>
        <v>0</v>
      </c>
      <c r="AZ16" s="10">
        <f t="shared" si="6"/>
        <v>3</v>
      </c>
      <c r="BA16" s="10">
        <f t="shared" si="7"/>
        <v>4</v>
      </c>
      <c r="BB16" s="10">
        <f t="shared" si="8"/>
        <v>31</v>
      </c>
      <c r="BC16" s="10">
        <f>Oct_Report[[#This Row],[Present]]-Oct_Report[[#This Row],[Absent]]</f>
        <v>24</v>
      </c>
      <c r="BD16" s="32">
        <v>15000</v>
      </c>
      <c r="BE16" s="32">
        <f>Oct_Report[[#This Row],[Salary]]/Oct_Report[[#This Row],[Days]]</f>
        <v>483.87096774193549</v>
      </c>
      <c r="BF16" s="32">
        <f>Oct_Report[[#This Row],[Per Day Salary]]*Oct_Report[[#This Row],[Absent]]</f>
        <v>0</v>
      </c>
      <c r="BG16" s="32">
        <f>Oct_Report[[#This Row],[Salary]]-Oct_Report[[#This Row],[Deduction]]</f>
        <v>15000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10" t="s">
        <v>39</v>
      </c>
      <c r="M17" s="10" t="s">
        <v>43</v>
      </c>
      <c r="N17" s="10" t="s">
        <v>39</v>
      </c>
      <c r="O17" s="10" t="s">
        <v>39</v>
      </c>
      <c r="P17" s="10" t="str">
        <f t="shared" si="10"/>
        <v>WO</v>
      </c>
      <c r="Q17" s="48" t="s">
        <v>40</v>
      </c>
      <c r="R17" s="48" t="s">
        <v>39</v>
      </c>
      <c r="S17" s="48" t="s">
        <v>39</v>
      </c>
      <c r="T17" s="48" t="s">
        <v>39</v>
      </c>
      <c r="U17" s="10" t="s">
        <v>43</v>
      </c>
      <c r="V17" s="10" t="s">
        <v>39</v>
      </c>
      <c r="W17" s="10" t="str">
        <f t="shared" si="10"/>
        <v>WO</v>
      </c>
      <c r="X17" s="48" t="s">
        <v>39</v>
      </c>
      <c r="Y17" s="48" t="s">
        <v>39</v>
      </c>
      <c r="Z17" s="48" t="s">
        <v>39</v>
      </c>
      <c r="AA17" s="48" t="s">
        <v>39</v>
      </c>
      <c r="AB17" s="48" t="s">
        <v>39</v>
      </c>
      <c r="AC17" s="48" t="s">
        <v>39</v>
      </c>
      <c r="AD17" s="10" t="str">
        <f t="shared" si="2"/>
        <v>WO</v>
      </c>
      <c r="AE17" s="48" t="s">
        <v>39</v>
      </c>
      <c r="AF17" s="48" t="s">
        <v>39</v>
      </c>
      <c r="AG17" s="48" t="s">
        <v>39</v>
      </c>
      <c r="AH17" s="10" t="s">
        <v>43</v>
      </c>
      <c r="AI17" s="48" t="s">
        <v>39</v>
      </c>
      <c r="AJ17" s="48" t="s">
        <v>39</v>
      </c>
      <c r="AK17" s="10" t="str">
        <f t="shared" si="2"/>
        <v>WO</v>
      </c>
      <c r="AL17" s="48" t="s">
        <v>39</v>
      </c>
      <c r="AM17" s="48" t="s">
        <v>39</v>
      </c>
      <c r="AN17" s="48" t="s">
        <v>39</v>
      </c>
      <c r="AO17" s="48" t="s">
        <v>39</v>
      </c>
      <c r="AP17" s="50" t="s">
        <v>39</v>
      </c>
      <c r="AT17" s="9">
        <v>7</v>
      </c>
      <c r="AU17" s="9">
        <v>1007</v>
      </c>
      <c r="AV17" s="9" t="str">
        <f t="shared" si="3"/>
        <v>October</v>
      </c>
      <c r="AW17" s="9" t="s">
        <v>16</v>
      </c>
      <c r="AX17" s="10">
        <f t="shared" si="4"/>
        <v>23</v>
      </c>
      <c r="AY17" s="10">
        <f t="shared" si="5"/>
        <v>1</v>
      </c>
      <c r="AZ17" s="10">
        <f t="shared" si="6"/>
        <v>3</v>
      </c>
      <c r="BA17" s="10">
        <f t="shared" si="7"/>
        <v>4</v>
      </c>
      <c r="BB17" s="10">
        <f t="shared" si="8"/>
        <v>31</v>
      </c>
      <c r="BC17" s="10">
        <f>Oct_Report[[#This Row],[Present]]-Oct_Report[[#This Row],[Absent]]</f>
        <v>22</v>
      </c>
      <c r="BD17" s="32">
        <v>62000</v>
      </c>
      <c r="BE17" s="32">
        <f>Oct_Report[[#This Row],[Salary]]/Oct_Report[[#This Row],[Days]]</f>
        <v>2000</v>
      </c>
      <c r="BF17" s="32">
        <f>Oct_Report[[#This Row],[Per Day Salary]]*Oct_Report[[#This Row],[Absent]]</f>
        <v>2000</v>
      </c>
      <c r="BG17" s="32">
        <f>Oct_Report[[#This Row],[Salary]]-Oct_Report[[#This Row],[Deduction]]</f>
        <v>60000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10" t="s">
        <v>39</v>
      </c>
      <c r="M18" s="10" t="s">
        <v>43</v>
      </c>
      <c r="N18" s="10" t="s">
        <v>39</v>
      </c>
      <c r="O18" s="10" t="s">
        <v>39</v>
      </c>
      <c r="P18" s="10" t="str">
        <f t="shared" si="10"/>
        <v>WO</v>
      </c>
      <c r="Q18" s="48" t="s">
        <v>39</v>
      </c>
      <c r="R18" s="48" t="s">
        <v>39</v>
      </c>
      <c r="S18" s="48" t="s">
        <v>39</v>
      </c>
      <c r="T18" s="48" t="s">
        <v>39</v>
      </c>
      <c r="U18" s="10" t="s">
        <v>43</v>
      </c>
      <c r="V18" s="10" t="s">
        <v>39</v>
      </c>
      <c r="W18" s="10" t="str">
        <f t="shared" si="10"/>
        <v>WO</v>
      </c>
      <c r="X18" s="48" t="s">
        <v>39</v>
      </c>
      <c r="Y18" s="48" t="s">
        <v>39</v>
      </c>
      <c r="Z18" s="48" t="s">
        <v>39</v>
      </c>
      <c r="AA18" s="48" t="s">
        <v>39</v>
      </c>
      <c r="AB18" s="48" t="s">
        <v>39</v>
      </c>
      <c r="AC18" s="48" t="s">
        <v>39</v>
      </c>
      <c r="AD18" s="10" t="str">
        <f t="shared" si="2"/>
        <v>WO</v>
      </c>
      <c r="AE18" s="48" t="s">
        <v>39</v>
      </c>
      <c r="AF18" s="48" t="s">
        <v>39</v>
      </c>
      <c r="AG18" s="48" t="s">
        <v>39</v>
      </c>
      <c r="AH18" s="10" t="s">
        <v>43</v>
      </c>
      <c r="AI18" s="48" t="s">
        <v>39</v>
      </c>
      <c r="AJ18" s="48" t="s">
        <v>39</v>
      </c>
      <c r="AK18" s="10" t="str">
        <f t="shared" si="2"/>
        <v>WO</v>
      </c>
      <c r="AL18" s="48" t="s">
        <v>39</v>
      </c>
      <c r="AM18" s="48" t="s">
        <v>39</v>
      </c>
      <c r="AN18" s="48" t="s">
        <v>39</v>
      </c>
      <c r="AO18" s="48" t="s">
        <v>39</v>
      </c>
      <c r="AP18" s="50" t="s">
        <v>39</v>
      </c>
      <c r="AT18" s="9">
        <v>8</v>
      </c>
      <c r="AU18" s="9">
        <v>1008</v>
      </c>
      <c r="AV18" s="9" t="str">
        <f t="shared" si="3"/>
        <v>October</v>
      </c>
      <c r="AW18" s="9" t="s">
        <v>17</v>
      </c>
      <c r="AX18" s="10">
        <f t="shared" si="4"/>
        <v>24</v>
      </c>
      <c r="AY18" s="10">
        <f t="shared" si="5"/>
        <v>0</v>
      </c>
      <c r="AZ18" s="10">
        <f t="shared" si="6"/>
        <v>3</v>
      </c>
      <c r="BA18" s="10">
        <f t="shared" si="7"/>
        <v>4</v>
      </c>
      <c r="BB18" s="10">
        <f t="shared" si="8"/>
        <v>31</v>
      </c>
      <c r="BC18" s="10">
        <f>Oct_Report[[#This Row],[Present]]-Oct_Report[[#This Row],[Absent]]</f>
        <v>24</v>
      </c>
      <c r="BD18" s="32">
        <v>50000</v>
      </c>
      <c r="BE18" s="32">
        <f>Oct_Report[[#This Row],[Salary]]/Oct_Report[[#This Row],[Days]]</f>
        <v>1612.9032258064517</v>
      </c>
      <c r="BF18" s="32">
        <f>Oct_Report[[#This Row],[Per Day Salary]]*Oct_Report[[#This Row],[Absent]]</f>
        <v>0</v>
      </c>
      <c r="BG18" s="32">
        <f>Oct_Report[[#This Row],[Salary]]-Oct_Report[[#This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10" t="s">
        <v>39</v>
      </c>
      <c r="M19" s="10" t="s">
        <v>43</v>
      </c>
      <c r="N19" s="10" t="s">
        <v>39</v>
      </c>
      <c r="O19" s="10" t="s">
        <v>39</v>
      </c>
      <c r="P19" s="10" t="str">
        <f t="shared" si="10"/>
        <v>WO</v>
      </c>
      <c r="Q19" s="48" t="s">
        <v>39</v>
      </c>
      <c r="R19" s="48" t="s">
        <v>39</v>
      </c>
      <c r="S19" s="48" t="s">
        <v>39</v>
      </c>
      <c r="T19" s="48" t="s">
        <v>39</v>
      </c>
      <c r="U19" s="10" t="s">
        <v>43</v>
      </c>
      <c r="V19" s="10" t="s">
        <v>39</v>
      </c>
      <c r="W19" s="10" t="str">
        <f t="shared" si="10"/>
        <v>WO</v>
      </c>
      <c r="X19" s="48" t="s">
        <v>39</v>
      </c>
      <c r="Y19" s="48" t="s">
        <v>39</v>
      </c>
      <c r="Z19" s="48" t="s">
        <v>40</v>
      </c>
      <c r="AA19" s="48" t="s">
        <v>39</v>
      </c>
      <c r="AB19" s="48" t="s">
        <v>39</v>
      </c>
      <c r="AC19" s="48" t="s">
        <v>39</v>
      </c>
      <c r="AD19" s="10" t="str">
        <f t="shared" si="2"/>
        <v>WO</v>
      </c>
      <c r="AE19" s="48" t="s">
        <v>39</v>
      </c>
      <c r="AF19" s="48" t="s">
        <v>39</v>
      </c>
      <c r="AG19" s="48" t="s">
        <v>39</v>
      </c>
      <c r="AH19" s="10" t="s">
        <v>43</v>
      </c>
      <c r="AI19" s="48" t="s">
        <v>39</v>
      </c>
      <c r="AJ19" s="48" t="s">
        <v>39</v>
      </c>
      <c r="AK19" s="10" t="str">
        <f t="shared" si="2"/>
        <v>WO</v>
      </c>
      <c r="AL19" s="48" t="s">
        <v>39</v>
      </c>
      <c r="AM19" s="48" t="s">
        <v>39</v>
      </c>
      <c r="AN19" s="48" t="s">
        <v>39</v>
      </c>
      <c r="AO19" s="48" t="s">
        <v>39</v>
      </c>
      <c r="AP19" s="50" t="s">
        <v>39</v>
      </c>
      <c r="AT19" s="9">
        <v>9</v>
      </c>
      <c r="AU19" s="9">
        <v>1009</v>
      </c>
      <c r="AV19" s="9" t="str">
        <f t="shared" si="3"/>
        <v>October</v>
      </c>
      <c r="AW19" s="9" t="s">
        <v>18</v>
      </c>
      <c r="AX19" s="10">
        <f t="shared" si="4"/>
        <v>23</v>
      </c>
      <c r="AY19" s="10">
        <f t="shared" si="5"/>
        <v>1</v>
      </c>
      <c r="AZ19" s="10">
        <f t="shared" si="6"/>
        <v>3</v>
      </c>
      <c r="BA19" s="10">
        <f t="shared" si="7"/>
        <v>4</v>
      </c>
      <c r="BB19" s="10">
        <f t="shared" si="8"/>
        <v>31</v>
      </c>
      <c r="BC19" s="10">
        <f>Oct_Report[[#This Row],[Present]]-Oct_Report[[#This Row],[Absent]]</f>
        <v>22</v>
      </c>
      <c r="BD19" s="32">
        <v>25000</v>
      </c>
      <c r="BE19" s="32">
        <f>Oct_Report[[#This Row],[Salary]]/Oct_Report[[#This Row],[Days]]</f>
        <v>806.45161290322585</v>
      </c>
      <c r="BF19" s="32">
        <f>Oct_Report[[#This Row],[Per Day Salary]]*Oct_Report[[#This Row],[Absent]]</f>
        <v>806.45161290322585</v>
      </c>
      <c r="BG19" s="32">
        <f>Oct_Report[[#This Row],[Salary]]-Oct_Report[[#This Row],[Deduction]]</f>
        <v>24193.548387096773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10" t="s">
        <v>39</v>
      </c>
      <c r="M20" s="10" t="s">
        <v>43</v>
      </c>
      <c r="N20" s="10" t="s">
        <v>39</v>
      </c>
      <c r="O20" s="10" t="s">
        <v>39</v>
      </c>
      <c r="P20" s="10" t="str">
        <f t="shared" si="10"/>
        <v>WO</v>
      </c>
      <c r="Q20" s="48" t="s">
        <v>39</v>
      </c>
      <c r="R20" s="48" t="s">
        <v>39</v>
      </c>
      <c r="S20" s="48" t="s">
        <v>39</v>
      </c>
      <c r="T20" s="48" t="s">
        <v>39</v>
      </c>
      <c r="U20" s="10" t="s">
        <v>43</v>
      </c>
      <c r="V20" s="10" t="s">
        <v>39</v>
      </c>
      <c r="W20" s="10" t="str">
        <f t="shared" si="10"/>
        <v>WO</v>
      </c>
      <c r="X20" s="48" t="s">
        <v>39</v>
      </c>
      <c r="Y20" s="48" t="s">
        <v>39</v>
      </c>
      <c r="Z20" s="48" t="s">
        <v>40</v>
      </c>
      <c r="AA20" s="48" t="s">
        <v>39</v>
      </c>
      <c r="AB20" s="48" t="s">
        <v>39</v>
      </c>
      <c r="AC20" s="48" t="s">
        <v>39</v>
      </c>
      <c r="AD20" s="10" t="str">
        <f t="shared" si="2"/>
        <v>WO</v>
      </c>
      <c r="AE20" s="48" t="s">
        <v>39</v>
      </c>
      <c r="AF20" s="48" t="s">
        <v>39</v>
      </c>
      <c r="AG20" s="48" t="s">
        <v>39</v>
      </c>
      <c r="AH20" s="10" t="s">
        <v>43</v>
      </c>
      <c r="AI20" s="48" t="s">
        <v>39</v>
      </c>
      <c r="AJ20" s="48" t="s">
        <v>39</v>
      </c>
      <c r="AK20" s="10" t="str">
        <f t="shared" si="2"/>
        <v>WO</v>
      </c>
      <c r="AL20" s="48" t="s">
        <v>39</v>
      </c>
      <c r="AM20" s="48" t="s">
        <v>39</v>
      </c>
      <c r="AN20" s="48" t="s">
        <v>39</v>
      </c>
      <c r="AO20" s="48" t="s">
        <v>39</v>
      </c>
      <c r="AP20" s="50" t="s">
        <v>39</v>
      </c>
      <c r="AT20" s="9">
        <v>10</v>
      </c>
      <c r="AU20" s="9">
        <v>1010</v>
      </c>
      <c r="AV20" s="9" t="str">
        <f t="shared" si="3"/>
        <v>October</v>
      </c>
      <c r="AW20" s="9" t="s">
        <v>19</v>
      </c>
      <c r="AX20" s="10">
        <f t="shared" si="4"/>
        <v>23</v>
      </c>
      <c r="AY20" s="10">
        <f t="shared" si="5"/>
        <v>1</v>
      </c>
      <c r="AZ20" s="10">
        <f t="shared" si="6"/>
        <v>3</v>
      </c>
      <c r="BA20" s="10">
        <f t="shared" si="7"/>
        <v>4</v>
      </c>
      <c r="BB20" s="10">
        <f t="shared" si="8"/>
        <v>31</v>
      </c>
      <c r="BC20" s="10">
        <f>Oct_Report[[#This Row],[Present]]-Oct_Report[[#This Row],[Absent]]</f>
        <v>22</v>
      </c>
      <c r="BD20" s="32">
        <v>45000</v>
      </c>
      <c r="BE20" s="32">
        <f>Oct_Report[[#This Row],[Salary]]/Oct_Report[[#This Row],[Days]]</f>
        <v>1451.6129032258063</v>
      </c>
      <c r="BF20" s="32">
        <f>Oct_Report[[#This Row],[Per Day Salary]]*Oct_Report[[#This Row],[Absent]]</f>
        <v>1451.6129032258063</v>
      </c>
      <c r="BG20" s="32">
        <f>Oct_Report[[#This Row],[Salary]]-Oct_Report[[#This Row],[Deduction]]</f>
        <v>43548.387096774197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10" t="s">
        <v>39</v>
      </c>
      <c r="M21" s="10" t="s">
        <v>43</v>
      </c>
      <c r="N21" s="10" t="s">
        <v>39</v>
      </c>
      <c r="O21" s="10" t="s">
        <v>39</v>
      </c>
      <c r="P21" s="10" t="str">
        <f t="shared" si="10"/>
        <v>WO</v>
      </c>
      <c r="Q21" s="48" t="s">
        <v>39</v>
      </c>
      <c r="R21" s="48" t="s">
        <v>39</v>
      </c>
      <c r="S21" s="48" t="s">
        <v>39</v>
      </c>
      <c r="T21" s="48" t="s">
        <v>39</v>
      </c>
      <c r="U21" s="10" t="s">
        <v>43</v>
      </c>
      <c r="V21" s="10" t="s">
        <v>39</v>
      </c>
      <c r="W21" s="10" t="str">
        <f t="shared" si="10"/>
        <v>WO</v>
      </c>
      <c r="X21" s="48" t="s">
        <v>39</v>
      </c>
      <c r="Y21" s="48" t="s">
        <v>39</v>
      </c>
      <c r="Z21" s="48" t="s">
        <v>39</v>
      </c>
      <c r="AA21" s="48" t="s">
        <v>39</v>
      </c>
      <c r="AB21" s="48" t="s">
        <v>39</v>
      </c>
      <c r="AC21" s="48" t="s">
        <v>39</v>
      </c>
      <c r="AD21" s="10" t="str">
        <f t="shared" si="2"/>
        <v>WO</v>
      </c>
      <c r="AE21" s="48" t="s">
        <v>39</v>
      </c>
      <c r="AF21" s="48" t="s">
        <v>39</v>
      </c>
      <c r="AG21" s="48" t="s">
        <v>39</v>
      </c>
      <c r="AH21" s="10" t="s">
        <v>43</v>
      </c>
      <c r="AI21" s="48" t="s">
        <v>39</v>
      </c>
      <c r="AJ21" s="48" t="s">
        <v>39</v>
      </c>
      <c r="AK21" s="10" t="str">
        <f t="shared" si="2"/>
        <v>WO</v>
      </c>
      <c r="AL21" s="48" t="s">
        <v>39</v>
      </c>
      <c r="AM21" s="48" t="s">
        <v>39</v>
      </c>
      <c r="AN21" s="48" t="s">
        <v>40</v>
      </c>
      <c r="AO21" s="48" t="s">
        <v>39</v>
      </c>
      <c r="AP21" s="50" t="s">
        <v>39</v>
      </c>
      <c r="AT21" s="9">
        <v>11</v>
      </c>
      <c r="AU21" s="9">
        <v>1011</v>
      </c>
      <c r="AV21" s="9" t="str">
        <f t="shared" si="3"/>
        <v>October</v>
      </c>
      <c r="AW21" s="9" t="s">
        <v>20</v>
      </c>
      <c r="AX21" s="10">
        <f t="shared" si="4"/>
        <v>23</v>
      </c>
      <c r="AY21" s="10">
        <f t="shared" si="5"/>
        <v>1</v>
      </c>
      <c r="AZ21" s="10">
        <f t="shared" si="6"/>
        <v>3</v>
      </c>
      <c r="BA21" s="10">
        <f t="shared" si="7"/>
        <v>4</v>
      </c>
      <c r="BB21" s="10">
        <f t="shared" si="8"/>
        <v>31</v>
      </c>
      <c r="BC21" s="10">
        <f>Oct_Report[[#This Row],[Present]]-Oct_Report[[#This Row],[Absent]]</f>
        <v>22</v>
      </c>
      <c r="BD21" s="32">
        <v>48000</v>
      </c>
      <c r="BE21" s="32">
        <f>Oct_Report[[#This Row],[Salary]]/Oct_Report[[#This Row],[Days]]</f>
        <v>1548.3870967741937</v>
      </c>
      <c r="BF21" s="32">
        <f>Oct_Report[[#This Row],[Per Day Salary]]*Oct_Report[[#This Row],[Absent]]</f>
        <v>1548.3870967741937</v>
      </c>
      <c r="BG21" s="32">
        <f>Oct_Report[[#This Row],[Salary]]-Oct_Report[[#This Row],[Deduction]]</f>
        <v>46451.612903225803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10" t="s">
        <v>39</v>
      </c>
      <c r="M22" s="10" t="s">
        <v>43</v>
      </c>
      <c r="N22" s="10" t="s">
        <v>39</v>
      </c>
      <c r="O22" s="10" t="s">
        <v>39</v>
      </c>
      <c r="P22" s="10" t="str">
        <f t="shared" si="10"/>
        <v>WO</v>
      </c>
      <c r="Q22" s="48" t="s">
        <v>39</v>
      </c>
      <c r="R22" s="48" t="s">
        <v>39</v>
      </c>
      <c r="S22" s="48" t="s">
        <v>39</v>
      </c>
      <c r="T22" s="48" t="s">
        <v>39</v>
      </c>
      <c r="U22" s="10" t="s">
        <v>43</v>
      </c>
      <c r="V22" s="10" t="s">
        <v>39</v>
      </c>
      <c r="W22" s="10" t="str">
        <f t="shared" si="10"/>
        <v>WO</v>
      </c>
      <c r="X22" s="48" t="s">
        <v>39</v>
      </c>
      <c r="Y22" s="48" t="s">
        <v>39</v>
      </c>
      <c r="Z22" s="48" t="s">
        <v>39</v>
      </c>
      <c r="AA22" s="48" t="s">
        <v>39</v>
      </c>
      <c r="AB22" s="48" t="s">
        <v>39</v>
      </c>
      <c r="AC22" s="48" t="s">
        <v>39</v>
      </c>
      <c r="AD22" s="10" t="str">
        <f t="shared" si="2"/>
        <v>WO</v>
      </c>
      <c r="AE22" s="48" t="s">
        <v>39</v>
      </c>
      <c r="AF22" s="48" t="s">
        <v>39</v>
      </c>
      <c r="AG22" s="48" t="s">
        <v>39</v>
      </c>
      <c r="AH22" s="10" t="s">
        <v>43</v>
      </c>
      <c r="AI22" s="48" t="s">
        <v>39</v>
      </c>
      <c r="AJ22" s="48" t="s">
        <v>39</v>
      </c>
      <c r="AK22" s="10" t="str">
        <f t="shared" si="2"/>
        <v>WO</v>
      </c>
      <c r="AL22" s="48" t="s">
        <v>39</v>
      </c>
      <c r="AM22" s="48" t="s">
        <v>39</v>
      </c>
      <c r="AN22" s="48" t="s">
        <v>39</v>
      </c>
      <c r="AO22" s="48" t="s">
        <v>39</v>
      </c>
      <c r="AP22" s="50" t="s">
        <v>39</v>
      </c>
      <c r="AT22" s="9">
        <v>12</v>
      </c>
      <c r="AU22" s="9">
        <v>1012</v>
      </c>
      <c r="AV22" s="9" t="str">
        <f t="shared" si="3"/>
        <v>October</v>
      </c>
      <c r="AW22" s="9" t="s">
        <v>21</v>
      </c>
      <c r="AX22" s="10">
        <f t="shared" si="4"/>
        <v>24</v>
      </c>
      <c r="AY22" s="10">
        <f t="shared" si="5"/>
        <v>0</v>
      </c>
      <c r="AZ22" s="10">
        <f t="shared" si="6"/>
        <v>3</v>
      </c>
      <c r="BA22" s="10">
        <f t="shared" si="7"/>
        <v>4</v>
      </c>
      <c r="BB22" s="10">
        <f t="shared" si="8"/>
        <v>31</v>
      </c>
      <c r="BC22" s="10">
        <f>Oct_Report[[#This Row],[Present]]-Oct_Report[[#This Row],[Absent]]</f>
        <v>24</v>
      </c>
      <c r="BD22" s="32">
        <v>52000</v>
      </c>
      <c r="BE22" s="32">
        <f>Oct_Report[[#This Row],[Salary]]/Oct_Report[[#This Row],[Days]]</f>
        <v>1677.4193548387098</v>
      </c>
      <c r="BF22" s="32">
        <f>Oct_Report[[#This Row],[Per Day Salary]]*Oct_Report[[#This Row],[Absent]]</f>
        <v>0</v>
      </c>
      <c r="BG22" s="32">
        <f>Oct_Report[[#This Row],[Salary]]-Oct_Report[[#This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10" t="s">
        <v>39</v>
      </c>
      <c r="M23" s="10" t="s">
        <v>43</v>
      </c>
      <c r="N23" s="10" t="s">
        <v>39</v>
      </c>
      <c r="O23" s="10" t="s">
        <v>39</v>
      </c>
      <c r="P23" s="10" t="str">
        <f t="shared" si="10"/>
        <v>WO</v>
      </c>
      <c r="Q23" s="48" t="s">
        <v>39</v>
      </c>
      <c r="R23" s="48" t="s">
        <v>39</v>
      </c>
      <c r="S23" s="48" t="s">
        <v>40</v>
      </c>
      <c r="T23" s="48" t="s">
        <v>39</v>
      </c>
      <c r="U23" s="10" t="s">
        <v>43</v>
      </c>
      <c r="V23" s="10" t="s">
        <v>39</v>
      </c>
      <c r="W23" s="10" t="str">
        <f t="shared" si="10"/>
        <v>WO</v>
      </c>
      <c r="X23" s="48" t="s">
        <v>39</v>
      </c>
      <c r="Y23" s="48" t="s">
        <v>39</v>
      </c>
      <c r="Z23" s="48" t="s">
        <v>40</v>
      </c>
      <c r="AA23" s="48" t="s">
        <v>39</v>
      </c>
      <c r="AB23" s="48" t="s">
        <v>39</v>
      </c>
      <c r="AC23" s="48" t="s">
        <v>39</v>
      </c>
      <c r="AD23" s="10" t="str">
        <f t="shared" si="2"/>
        <v>WO</v>
      </c>
      <c r="AE23" s="48" t="s">
        <v>39</v>
      </c>
      <c r="AF23" s="48" t="s">
        <v>39</v>
      </c>
      <c r="AG23" s="48" t="s">
        <v>39</v>
      </c>
      <c r="AH23" s="10" t="s">
        <v>43</v>
      </c>
      <c r="AI23" s="48" t="s">
        <v>39</v>
      </c>
      <c r="AJ23" s="48" t="s">
        <v>39</v>
      </c>
      <c r="AK23" s="10" t="str">
        <f t="shared" si="2"/>
        <v>WO</v>
      </c>
      <c r="AL23" s="48" t="s">
        <v>39</v>
      </c>
      <c r="AM23" s="48" t="s">
        <v>40</v>
      </c>
      <c r="AN23" s="48" t="s">
        <v>39</v>
      </c>
      <c r="AO23" s="48" t="s">
        <v>39</v>
      </c>
      <c r="AP23" s="50" t="s">
        <v>39</v>
      </c>
      <c r="AT23" s="9">
        <v>13</v>
      </c>
      <c r="AU23" s="9">
        <v>1013</v>
      </c>
      <c r="AV23" s="9" t="str">
        <f t="shared" si="3"/>
        <v>October</v>
      </c>
      <c r="AW23" s="9" t="s">
        <v>22</v>
      </c>
      <c r="AX23" s="10">
        <f t="shared" si="4"/>
        <v>21</v>
      </c>
      <c r="AY23" s="10">
        <f t="shared" si="5"/>
        <v>3</v>
      </c>
      <c r="AZ23" s="10">
        <f t="shared" si="6"/>
        <v>3</v>
      </c>
      <c r="BA23" s="10">
        <f t="shared" si="7"/>
        <v>4</v>
      </c>
      <c r="BB23" s="10">
        <f t="shared" si="8"/>
        <v>31</v>
      </c>
      <c r="BC23" s="10">
        <f>Oct_Report[[#This Row],[Present]]-Oct_Report[[#This Row],[Absent]]</f>
        <v>18</v>
      </c>
      <c r="BD23" s="32">
        <v>42000</v>
      </c>
      <c r="BE23" s="32">
        <f>Oct_Report[[#This Row],[Salary]]/Oct_Report[[#This Row],[Days]]</f>
        <v>1354.8387096774193</v>
      </c>
      <c r="BF23" s="32">
        <f>Oct_Report[[#This Row],[Per Day Salary]]*Oct_Report[[#This Row],[Absent]]</f>
        <v>4064.5161290322576</v>
      </c>
      <c r="BG23" s="32">
        <f>Oct_Report[[#This Row],[Salary]]-Oct_Report[[#This Row],[Deduction]]</f>
        <v>37935.483870967742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10" t="s">
        <v>39</v>
      </c>
      <c r="M24" s="10" t="s">
        <v>43</v>
      </c>
      <c r="N24" s="10" t="s">
        <v>39</v>
      </c>
      <c r="O24" s="10" t="s">
        <v>39</v>
      </c>
      <c r="P24" s="10" t="str">
        <f t="shared" si="10"/>
        <v>WO</v>
      </c>
      <c r="Q24" s="48" t="s">
        <v>39</v>
      </c>
      <c r="R24" s="48" t="s">
        <v>39</v>
      </c>
      <c r="S24" s="48" t="s">
        <v>39</v>
      </c>
      <c r="T24" s="48" t="s">
        <v>39</v>
      </c>
      <c r="U24" s="10" t="s">
        <v>43</v>
      </c>
      <c r="V24" s="10" t="s">
        <v>39</v>
      </c>
      <c r="W24" s="10" t="str">
        <f t="shared" si="10"/>
        <v>WO</v>
      </c>
      <c r="X24" s="48" t="s">
        <v>39</v>
      </c>
      <c r="Y24" s="48" t="s">
        <v>39</v>
      </c>
      <c r="Z24" s="48" t="s">
        <v>40</v>
      </c>
      <c r="AA24" s="48" t="s">
        <v>39</v>
      </c>
      <c r="AB24" s="48" t="s">
        <v>39</v>
      </c>
      <c r="AC24" s="48" t="s">
        <v>39</v>
      </c>
      <c r="AD24" s="10" t="str">
        <f t="shared" si="2"/>
        <v>WO</v>
      </c>
      <c r="AE24" s="48" t="s">
        <v>39</v>
      </c>
      <c r="AF24" s="48" t="s">
        <v>39</v>
      </c>
      <c r="AG24" s="48" t="s">
        <v>39</v>
      </c>
      <c r="AH24" s="10" t="s">
        <v>43</v>
      </c>
      <c r="AI24" s="48" t="s">
        <v>39</v>
      </c>
      <c r="AJ24" s="48" t="s">
        <v>39</v>
      </c>
      <c r="AK24" s="10" t="str">
        <f t="shared" si="2"/>
        <v>WO</v>
      </c>
      <c r="AL24" s="48" t="s">
        <v>39</v>
      </c>
      <c r="AM24" s="48" t="s">
        <v>39</v>
      </c>
      <c r="AN24" s="48" t="s">
        <v>39</v>
      </c>
      <c r="AO24" s="48" t="s">
        <v>40</v>
      </c>
      <c r="AP24" s="50" t="s">
        <v>39</v>
      </c>
      <c r="AT24" s="9">
        <v>14</v>
      </c>
      <c r="AU24" s="9">
        <v>1014</v>
      </c>
      <c r="AV24" s="9" t="str">
        <f t="shared" si="3"/>
        <v>October</v>
      </c>
      <c r="AW24" s="9" t="s">
        <v>24</v>
      </c>
      <c r="AX24" s="10">
        <f t="shared" si="4"/>
        <v>22</v>
      </c>
      <c r="AY24" s="10">
        <f t="shared" si="5"/>
        <v>2</v>
      </c>
      <c r="AZ24" s="10">
        <f t="shared" si="6"/>
        <v>3</v>
      </c>
      <c r="BA24" s="10">
        <f t="shared" si="7"/>
        <v>4</v>
      </c>
      <c r="BB24" s="10">
        <f t="shared" si="8"/>
        <v>31</v>
      </c>
      <c r="BC24" s="10">
        <f>Oct_Report[[#This Row],[Present]]-Oct_Report[[#This Row],[Absent]]</f>
        <v>20</v>
      </c>
      <c r="BD24" s="32">
        <v>15000</v>
      </c>
      <c r="BE24" s="32">
        <f>Oct_Report[[#This Row],[Salary]]/Oct_Report[[#This Row],[Days]]</f>
        <v>483.87096774193549</v>
      </c>
      <c r="BF24" s="32">
        <f>Oct_Report[[#This Row],[Per Day Salary]]*Oct_Report[[#This Row],[Absent]]</f>
        <v>967.74193548387098</v>
      </c>
      <c r="BG24" s="32">
        <f>Oct_Report[[#This Row],[Salary]]-Oct_Report[[#This Row],[Deduction]]</f>
        <v>14032.258064516129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10" t="s">
        <v>39</v>
      </c>
      <c r="M25" s="10" t="s">
        <v>43</v>
      </c>
      <c r="N25" s="10" t="s">
        <v>39</v>
      </c>
      <c r="O25" s="10" t="s">
        <v>39</v>
      </c>
      <c r="P25" s="10" t="str">
        <f t="shared" si="10"/>
        <v>WO</v>
      </c>
      <c r="Q25" s="48" t="s">
        <v>39</v>
      </c>
      <c r="R25" s="48" t="s">
        <v>39</v>
      </c>
      <c r="S25" s="48" t="s">
        <v>39</v>
      </c>
      <c r="T25" s="48" t="s">
        <v>39</v>
      </c>
      <c r="U25" s="10" t="s">
        <v>43</v>
      </c>
      <c r="V25" s="10" t="s">
        <v>39</v>
      </c>
      <c r="W25" s="10" t="str">
        <f t="shared" si="10"/>
        <v>WO</v>
      </c>
      <c r="X25" s="48" t="s">
        <v>39</v>
      </c>
      <c r="Y25" s="48" t="s">
        <v>39</v>
      </c>
      <c r="Z25" s="48" t="s">
        <v>39</v>
      </c>
      <c r="AA25" s="48" t="s">
        <v>39</v>
      </c>
      <c r="AB25" s="48" t="s">
        <v>39</v>
      </c>
      <c r="AC25" s="48" t="s">
        <v>39</v>
      </c>
      <c r="AD25" s="10" t="str">
        <f t="shared" si="2"/>
        <v>WO</v>
      </c>
      <c r="AE25" s="48" t="s">
        <v>39</v>
      </c>
      <c r="AF25" s="48" t="s">
        <v>39</v>
      </c>
      <c r="AG25" s="48" t="s">
        <v>39</v>
      </c>
      <c r="AH25" s="10" t="s">
        <v>43</v>
      </c>
      <c r="AI25" s="48" t="s">
        <v>39</v>
      </c>
      <c r="AJ25" s="48" t="s">
        <v>39</v>
      </c>
      <c r="AK25" s="10" t="str">
        <f t="shared" si="2"/>
        <v>WO</v>
      </c>
      <c r="AL25" s="48" t="s">
        <v>39</v>
      </c>
      <c r="AM25" s="48" t="s">
        <v>39</v>
      </c>
      <c r="AN25" s="48" t="s">
        <v>39</v>
      </c>
      <c r="AO25" s="48" t="s">
        <v>39</v>
      </c>
      <c r="AP25" s="50" t="s">
        <v>39</v>
      </c>
      <c r="AT25" s="9">
        <v>15</v>
      </c>
      <c r="AU25" s="9">
        <v>1015</v>
      </c>
      <c r="AV25" s="9" t="str">
        <f t="shared" si="3"/>
        <v>October</v>
      </c>
      <c r="AW25" s="9" t="s">
        <v>25</v>
      </c>
      <c r="AX25" s="10">
        <f t="shared" si="4"/>
        <v>24</v>
      </c>
      <c r="AY25" s="10">
        <f t="shared" si="5"/>
        <v>0</v>
      </c>
      <c r="AZ25" s="10">
        <f t="shared" si="6"/>
        <v>3</v>
      </c>
      <c r="BA25" s="10">
        <f t="shared" si="7"/>
        <v>4</v>
      </c>
      <c r="BB25" s="10">
        <f t="shared" si="8"/>
        <v>31</v>
      </c>
      <c r="BC25" s="10">
        <f>Oct_Report[[#This Row],[Present]]-Oct_Report[[#This Row],[Absent]]</f>
        <v>24</v>
      </c>
      <c r="BD25" s="32">
        <v>46000</v>
      </c>
      <c r="BE25" s="32">
        <f>Oct_Report[[#This Row],[Salary]]/Oct_Report[[#This Row],[Days]]</f>
        <v>1483.8709677419354</v>
      </c>
      <c r="BF25" s="32">
        <f>Oct_Report[[#This Row],[Per Day Salary]]*Oct_Report[[#This Row],[Absent]]</f>
        <v>0</v>
      </c>
      <c r="BG25" s="32">
        <f>Oct_Report[[#This Row],[Salary]]-Oct_Report[[#This Row],[Deduction]]</f>
        <v>46000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10" t="s">
        <v>39</v>
      </c>
      <c r="M26" s="10" t="s">
        <v>43</v>
      </c>
      <c r="N26" s="10" t="s">
        <v>39</v>
      </c>
      <c r="O26" s="10" t="s">
        <v>39</v>
      </c>
      <c r="P26" s="10" t="str">
        <f t="shared" si="10"/>
        <v>WO</v>
      </c>
      <c r="Q26" s="48" t="s">
        <v>39</v>
      </c>
      <c r="R26" s="48" t="s">
        <v>39</v>
      </c>
      <c r="S26" s="48" t="s">
        <v>39</v>
      </c>
      <c r="T26" s="48" t="s">
        <v>39</v>
      </c>
      <c r="U26" s="10" t="s">
        <v>43</v>
      </c>
      <c r="V26" s="10" t="s">
        <v>39</v>
      </c>
      <c r="W26" s="10" t="str">
        <f t="shared" si="10"/>
        <v>WO</v>
      </c>
      <c r="X26" s="48" t="s">
        <v>39</v>
      </c>
      <c r="Y26" s="48" t="s">
        <v>39</v>
      </c>
      <c r="Z26" s="48" t="s">
        <v>39</v>
      </c>
      <c r="AA26" s="48" t="s">
        <v>39</v>
      </c>
      <c r="AB26" s="48" t="s">
        <v>39</v>
      </c>
      <c r="AC26" s="48" t="s">
        <v>39</v>
      </c>
      <c r="AD26" s="10" t="str">
        <f t="shared" si="2"/>
        <v>WO</v>
      </c>
      <c r="AE26" s="48" t="s">
        <v>39</v>
      </c>
      <c r="AF26" s="48" t="s">
        <v>39</v>
      </c>
      <c r="AG26" s="48" t="s">
        <v>39</v>
      </c>
      <c r="AH26" s="10" t="s">
        <v>43</v>
      </c>
      <c r="AI26" s="48" t="s">
        <v>39</v>
      </c>
      <c r="AJ26" s="48" t="s">
        <v>39</v>
      </c>
      <c r="AK26" s="10" t="str">
        <f t="shared" si="2"/>
        <v>WO</v>
      </c>
      <c r="AL26" s="48" t="s">
        <v>39</v>
      </c>
      <c r="AM26" s="48" t="s">
        <v>39</v>
      </c>
      <c r="AN26" s="48" t="s">
        <v>39</v>
      </c>
      <c r="AO26" s="48" t="s">
        <v>39</v>
      </c>
      <c r="AP26" s="50" t="s">
        <v>39</v>
      </c>
      <c r="AT26" s="9">
        <v>16</v>
      </c>
      <c r="AU26" s="9">
        <v>1016</v>
      </c>
      <c r="AV26" s="9" t="str">
        <f t="shared" si="3"/>
        <v>October</v>
      </c>
      <c r="AW26" s="9" t="s">
        <v>26</v>
      </c>
      <c r="AX26" s="10">
        <f t="shared" si="4"/>
        <v>24</v>
      </c>
      <c r="AY26" s="10">
        <f t="shared" si="5"/>
        <v>0</v>
      </c>
      <c r="AZ26" s="10">
        <f t="shared" si="6"/>
        <v>3</v>
      </c>
      <c r="BA26" s="10">
        <f t="shared" si="7"/>
        <v>4</v>
      </c>
      <c r="BB26" s="10">
        <f t="shared" si="8"/>
        <v>31</v>
      </c>
      <c r="BC26" s="10">
        <f>Oct_Report[[#This Row],[Present]]-Oct_Report[[#This Row],[Absent]]</f>
        <v>24</v>
      </c>
      <c r="BD26" s="32">
        <v>52000</v>
      </c>
      <c r="BE26" s="32">
        <f>Oct_Report[[#This Row],[Salary]]/Oct_Report[[#This Row],[Days]]</f>
        <v>1677.4193548387098</v>
      </c>
      <c r="BF26" s="32">
        <f>Oct_Report[[#This Row],[Per Day Salary]]*Oct_Report[[#This Row],[Absent]]</f>
        <v>0</v>
      </c>
      <c r="BG26" s="32">
        <f>Oct_Report[[#This Row],[Salary]]-Oct_Report[[#This Row],[Deduction]]</f>
        <v>52000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10" t="s">
        <v>39</v>
      </c>
      <c r="M27" s="10" t="s">
        <v>43</v>
      </c>
      <c r="N27" s="10" t="s">
        <v>39</v>
      </c>
      <c r="O27" s="10" t="s">
        <v>39</v>
      </c>
      <c r="P27" s="10" t="str">
        <f t="shared" si="10"/>
        <v>WO</v>
      </c>
      <c r="Q27" s="48" t="s">
        <v>39</v>
      </c>
      <c r="R27" s="48" t="s">
        <v>39</v>
      </c>
      <c r="S27" s="48" t="s">
        <v>39</v>
      </c>
      <c r="T27" s="48" t="s">
        <v>39</v>
      </c>
      <c r="U27" s="10" t="s">
        <v>43</v>
      </c>
      <c r="V27" s="10" t="s">
        <v>39</v>
      </c>
      <c r="W27" s="10" t="str">
        <f t="shared" si="10"/>
        <v>WO</v>
      </c>
      <c r="X27" s="48" t="s">
        <v>39</v>
      </c>
      <c r="Y27" s="48" t="s">
        <v>39</v>
      </c>
      <c r="Z27" s="48" t="s">
        <v>39</v>
      </c>
      <c r="AA27" s="48" t="s">
        <v>39</v>
      </c>
      <c r="AB27" s="48" t="s">
        <v>39</v>
      </c>
      <c r="AC27" s="48" t="s">
        <v>39</v>
      </c>
      <c r="AD27" s="10" t="str">
        <f t="shared" ref="AD27:AK30" si="11">IF(AD$9="Sun","WO","")</f>
        <v>WO</v>
      </c>
      <c r="AE27" s="48" t="s">
        <v>39</v>
      </c>
      <c r="AF27" s="48" t="s">
        <v>39</v>
      </c>
      <c r="AG27" s="48" t="s">
        <v>39</v>
      </c>
      <c r="AH27" s="10" t="s">
        <v>43</v>
      </c>
      <c r="AI27" s="48" t="s">
        <v>39</v>
      </c>
      <c r="AJ27" s="48" t="s">
        <v>39</v>
      </c>
      <c r="AK27" s="10" t="str">
        <f t="shared" si="11"/>
        <v>WO</v>
      </c>
      <c r="AL27" s="48" t="s">
        <v>39</v>
      </c>
      <c r="AM27" s="48" t="s">
        <v>39</v>
      </c>
      <c r="AN27" s="48" t="s">
        <v>39</v>
      </c>
      <c r="AO27" s="48" t="s">
        <v>39</v>
      </c>
      <c r="AP27" s="50" t="s">
        <v>39</v>
      </c>
      <c r="AT27" s="9">
        <v>17</v>
      </c>
      <c r="AU27" s="9">
        <v>1017</v>
      </c>
      <c r="AV27" s="9" t="str">
        <f t="shared" si="3"/>
        <v>October</v>
      </c>
      <c r="AW27" s="9" t="s">
        <v>27</v>
      </c>
      <c r="AX27" s="10">
        <f t="shared" si="4"/>
        <v>24</v>
      </c>
      <c r="AY27" s="10">
        <f t="shared" si="5"/>
        <v>0</v>
      </c>
      <c r="AZ27" s="10">
        <f t="shared" si="6"/>
        <v>3</v>
      </c>
      <c r="BA27" s="10">
        <f t="shared" si="7"/>
        <v>4</v>
      </c>
      <c r="BB27" s="10">
        <f t="shared" si="8"/>
        <v>31</v>
      </c>
      <c r="BC27" s="10">
        <f>Oct_Report[[#This Row],[Present]]-Oct_Report[[#This Row],[Absent]]</f>
        <v>24</v>
      </c>
      <c r="BD27" s="32">
        <v>42000</v>
      </c>
      <c r="BE27" s="32">
        <f>Oct_Report[[#This Row],[Salary]]/Oct_Report[[#This Row],[Days]]</f>
        <v>1354.8387096774193</v>
      </c>
      <c r="BF27" s="32">
        <f>Oct_Report[[#This Row],[Per Day Salary]]*Oct_Report[[#This Row],[Absent]]</f>
        <v>0</v>
      </c>
      <c r="BG27" s="32">
        <f>Oct_Report[[#This Row],[Salary]]-Oct_Report[[#This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10" t="s">
        <v>39</v>
      </c>
      <c r="M28" s="10" t="s">
        <v>43</v>
      </c>
      <c r="N28" s="10" t="s">
        <v>39</v>
      </c>
      <c r="O28" s="10" t="s">
        <v>39</v>
      </c>
      <c r="P28" s="10" t="str">
        <f t="shared" ref="P28:W30" si="12">IF(P$9="Sun","WO","")</f>
        <v>WO</v>
      </c>
      <c r="Q28" s="48" t="s">
        <v>39</v>
      </c>
      <c r="R28" s="48" t="s">
        <v>39</v>
      </c>
      <c r="S28" s="48" t="s">
        <v>39</v>
      </c>
      <c r="T28" s="48" t="s">
        <v>39</v>
      </c>
      <c r="U28" s="10" t="s">
        <v>43</v>
      </c>
      <c r="V28" s="10" t="s">
        <v>39</v>
      </c>
      <c r="W28" s="10" t="str">
        <f t="shared" si="12"/>
        <v>WO</v>
      </c>
      <c r="X28" s="48" t="s">
        <v>39</v>
      </c>
      <c r="Y28" s="48" t="s">
        <v>39</v>
      </c>
      <c r="Z28" s="48" t="s">
        <v>39</v>
      </c>
      <c r="AA28" s="48" t="s">
        <v>39</v>
      </c>
      <c r="AB28" s="48" t="s">
        <v>39</v>
      </c>
      <c r="AC28" s="48" t="s">
        <v>39</v>
      </c>
      <c r="AD28" s="10" t="str">
        <f t="shared" si="11"/>
        <v>WO</v>
      </c>
      <c r="AE28" s="48" t="s">
        <v>39</v>
      </c>
      <c r="AF28" s="48" t="s">
        <v>39</v>
      </c>
      <c r="AG28" s="48" t="s">
        <v>39</v>
      </c>
      <c r="AH28" s="10" t="s">
        <v>43</v>
      </c>
      <c r="AI28" s="48" t="s">
        <v>39</v>
      </c>
      <c r="AJ28" s="48" t="s">
        <v>39</v>
      </c>
      <c r="AK28" s="10" t="str">
        <f t="shared" si="11"/>
        <v>WO</v>
      </c>
      <c r="AL28" s="48" t="s">
        <v>39</v>
      </c>
      <c r="AM28" s="48" t="s">
        <v>39</v>
      </c>
      <c r="AN28" s="48" t="s">
        <v>39</v>
      </c>
      <c r="AO28" s="48" t="s">
        <v>39</v>
      </c>
      <c r="AP28" s="50" t="s">
        <v>39</v>
      </c>
      <c r="AT28" s="9">
        <v>18</v>
      </c>
      <c r="AU28" s="9">
        <v>1018</v>
      </c>
      <c r="AV28" s="9" t="str">
        <f t="shared" si="3"/>
        <v>October</v>
      </c>
      <c r="AW28" s="9" t="s">
        <v>28</v>
      </c>
      <c r="AX28" s="10">
        <f t="shared" si="4"/>
        <v>24</v>
      </c>
      <c r="AY28" s="10">
        <f t="shared" si="5"/>
        <v>0</v>
      </c>
      <c r="AZ28" s="10">
        <f t="shared" si="6"/>
        <v>3</v>
      </c>
      <c r="BA28" s="10">
        <f t="shared" si="7"/>
        <v>4</v>
      </c>
      <c r="BB28" s="10">
        <f t="shared" si="8"/>
        <v>31</v>
      </c>
      <c r="BC28" s="10">
        <f>Oct_Report[[#This Row],[Present]]-Oct_Report[[#This Row],[Absent]]</f>
        <v>24</v>
      </c>
      <c r="BD28" s="32">
        <v>62000</v>
      </c>
      <c r="BE28" s="32">
        <f>Oct_Report[[#This Row],[Salary]]/Oct_Report[[#This Row],[Days]]</f>
        <v>2000</v>
      </c>
      <c r="BF28" s="32">
        <f>Oct_Report[[#This Row],[Per Day Salary]]*Oct_Report[[#This Row],[Absent]]</f>
        <v>0</v>
      </c>
      <c r="BG28" s="32">
        <f>Oct_Report[[#This Row],[Salary]]-Oct_Report[[#This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10" t="s">
        <v>39</v>
      </c>
      <c r="M29" s="10" t="s">
        <v>43</v>
      </c>
      <c r="N29" s="10" t="s">
        <v>39</v>
      </c>
      <c r="O29" s="10" t="s">
        <v>39</v>
      </c>
      <c r="P29" s="10" t="str">
        <f t="shared" si="12"/>
        <v>WO</v>
      </c>
      <c r="Q29" s="48" t="s">
        <v>39</v>
      </c>
      <c r="R29" s="48" t="s">
        <v>39</v>
      </c>
      <c r="S29" s="48" t="s">
        <v>39</v>
      </c>
      <c r="T29" s="48" t="s">
        <v>39</v>
      </c>
      <c r="U29" s="10" t="s">
        <v>43</v>
      </c>
      <c r="V29" s="10" t="s">
        <v>39</v>
      </c>
      <c r="W29" s="10" t="str">
        <f t="shared" si="12"/>
        <v>WO</v>
      </c>
      <c r="X29" s="48" t="s">
        <v>39</v>
      </c>
      <c r="Y29" s="48" t="s">
        <v>39</v>
      </c>
      <c r="Z29" s="48" t="s">
        <v>39</v>
      </c>
      <c r="AA29" s="48" t="s">
        <v>39</v>
      </c>
      <c r="AB29" s="48" t="s">
        <v>39</v>
      </c>
      <c r="AC29" s="48" t="s">
        <v>39</v>
      </c>
      <c r="AD29" s="10" t="str">
        <f t="shared" si="11"/>
        <v>WO</v>
      </c>
      <c r="AE29" s="48" t="s">
        <v>39</v>
      </c>
      <c r="AF29" s="48" t="s">
        <v>39</v>
      </c>
      <c r="AG29" s="48" t="s">
        <v>39</v>
      </c>
      <c r="AH29" s="10" t="s">
        <v>43</v>
      </c>
      <c r="AI29" s="48" t="s">
        <v>39</v>
      </c>
      <c r="AJ29" s="48" t="s">
        <v>39</v>
      </c>
      <c r="AK29" s="10" t="str">
        <f t="shared" si="11"/>
        <v>WO</v>
      </c>
      <c r="AL29" s="48" t="s">
        <v>39</v>
      </c>
      <c r="AM29" s="48" t="s">
        <v>39</v>
      </c>
      <c r="AN29" s="48" t="s">
        <v>39</v>
      </c>
      <c r="AO29" s="48" t="s">
        <v>39</v>
      </c>
      <c r="AP29" s="50" t="s">
        <v>39</v>
      </c>
      <c r="AT29" s="9">
        <v>19</v>
      </c>
      <c r="AU29" s="9">
        <v>1019</v>
      </c>
      <c r="AV29" s="9" t="str">
        <f t="shared" si="3"/>
        <v>October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3</v>
      </c>
      <c r="BA29" s="10">
        <f t="shared" si="7"/>
        <v>4</v>
      </c>
      <c r="BB29" s="10">
        <f t="shared" si="8"/>
        <v>31</v>
      </c>
      <c r="BC29" s="10">
        <f>Oct_Report[[#This Row],[Present]]-Oct_Report[[#This Row],[Absent]]</f>
        <v>24</v>
      </c>
      <c r="BD29" s="32">
        <v>41000</v>
      </c>
      <c r="BE29" s="32">
        <f>Oct_Report[[#This Row],[Salary]]/Oct_Report[[#This Row],[Days]]</f>
        <v>1322.5806451612902</v>
      </c>
      <c r="BF29" s="32">
        <f>Oct_Report[[#This Row],[Per Day Salary]]*Oct_Report[[#This Row],[Absent]]</f>
        <v>0</v>
      </c>
      <c r="BG29" s="32">
        <f>Oct_Report[[#This Row],[Salary]]-Oct_Report[[#This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10" t="s">
        <v>39</v>
      </c>
      <c r="M30" s="10" t="s">
        <v>43</v>
      </c>
      <c r="N30" s="10" t="s">
        <v>39</v>
      </c>
      <c r="O30" s="10" t="s">
        <v>39</v>
      </c>
      <c r="P30" s="27" t="str">
        <f t="shared" si="12"/>
        <v>WO</v>
      </c>
      <c r="Q30" s="49" t="s">
        <v>39</v>
      </c>
      <c r="R30" s="49" t="s">
        <v>39</v>
      </c>
      <c r="S30" s="49" t="s">
        <v>39</v>
      </c>
      <c r="T30" s="49" t="s">
        <v>39</v>
      </c>
      <c r="U30" s="10" t="s">
        <v>43</v>
      </c>
      <c r="V30" s="10" t="s">
        <v>39</v>
      </c>
      <c r="W30" s="27" t="str">
        <f t="shared" si="12"/>
        <v>WO</v>
      </c>
      <c r="X30" s="49" t="s">
        <v>39</v>
      </c>
      <c r="Y30" s="49" t="s">
        <v>39</v>
      </c>
      <c r="Z30" s="49" t="s">
        <v>39</v>
      </c>
      <c r="AA30" s="49" t="s">
        <v>39</v>
      </c>
      <c r="AB30" s="49" t="s">
        <v>39</v>
      </c>
      <c r="AC30" s="49" t="s">
        <v>39</v>
      </c>
      <c r="AD30" s="27" t="str">
        <f t="shared" si="11"/>
        <v>WO</v>
      </c>
      <c r="AE30" s="49" t="s">
        <v>39</v>
      </c>
      <c r="AF30" s="49" t="s">
        <v>39</v>
      </c>
      <c r="AG30" s="49" t="s">
        <v>39</v>
      </c>
      <c r="AH30" s="10" t="s">
        <v>43</v>
      </c>
      <c r="AI30" s="49" t="s">
        <v>39</v>
      </c>
      <c r="AJ30" s="49" t="s">
        <v>39</v>
      </c>
      <c r="AK30" s="27" t="str">
        <f t="shared" si="11"/>
        <v>WO</v>
      </c>
      <c r="AL30" s="49" t="s">
        <v>39</v>
      </c>
      <c r="AM30" s="49" t="s">
        <v>39</v>
      </c>
      <c r="AN30" s="49" t="s">
        <v>39</v>
      </c>
      <c r="AO30" s="49" t="s">
        <v>39</v>
      </c>
      <c r="AP30" s="51" t="s">
        <v>39</v>
      </c>
      <c r="AT30" s="9">
        <v>20</v>
      </c>
      <c r="AU30" s="19">
        <v>1020</v>
      </c>
      <c r="AV30" s="19" t="str">
        <f t="shared" si="3"/>
        <v>October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3</v>
      </c>
      <c r="BA30" s="10">
        <f t="shared" si="7"/>
        <v>4</v>
      </c>
      <c r="BB30" s="10">
        <f t="shared" si="8"/>
        <v>31</v>
      </c>
      <c r="BC30" s="10">
        <f>Oct_Report[[#This Row],[Present]]-Oct_Report[[#This Row],[Absent]]</f>
        <v>24</v>
      </c>
      <c r="BD30" s="33">
        <v>30000</v>
      </c>
      <c r="BE30" s="33">
        <f>Oct_Report[[#This Row],[Salary]]/Oct_Report[[#This Row],[Days]]</f>
        <v>967.74193548387098</v>
      </c>
      <c r="BF30" s="33">
        <f>Oct_Report[[#This Row],[Per Day Salary]]*Oct_Report[[#This Row],[Absent]]</f>
        <v>0</v>
      </c>
      <c r="BG30" s="33">
        <f>Oct_Report[[#This Row],[Salary]]-Oct_Report[[#This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1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P11 U11:W30 AD11:AD30 AH11:AH30 AK11:AK30 M12:P30 L12:L31">
    <cfRule type="containsText" dxfId="73" priority="21" operator="containsText" text="L">
      <formula>NOT(ISERROR(SEARCH("L",L11)))</formula>
    </cfRule>
    <cfRule type="containsText" dxfId="72" priority="22" operator="containsText" text="A">
      <formula>NOT(ISERROR(SEARCH("A",L11)))</formula>
    </cfRule>
    <cfRule type="containsText" dxfId="71" priority="23" operator="containsText" text="P">
      <formula>NOT(ISERROR(SEARCH("P",L11)))</formula>
    </cfRule>
    <cfRule type="containsText" dxfId="70" priority="24" operator="containsText" text="WO">
      <formula>NOT(ISERROR(SEARCH("WO",L11)))</formula>
    </cfRule>
    <cfRule type="containsText" dxfId="69" priority="25" operator="containsText" text="WO">
      <formula>NOT(ISERROR(SEARCH("WO",L11)))</formula>
    </cfRule>
    <cfRule type="cellIs" dxfId="68" priority="26" operator="equal">
      <formula>"WO"</formula>
    </cfRule>
  </conditionalFormatting>
  <conditionalFormatting sqref="Q11:T30">
    <cfRule type="containsText" dxfId="67" priority="17" operator="containsText" text="L">
      <formula>NOT(ISERROR(SEARCH("L",Q11)))</formula>
    </cfRule>
    <cfRule type="containsText" dxfId="66" priority="18" operator="containsText" text="A">
      <formula>NOT(ISERROR(SEARCH("A",Q11)))</formula>
    </cfRule>
    <cfRule type="containsText" dxfId="65" priority="19" operator="containsText" text="P">
      <formula>NOT(ISERROR(SEARCH("P",Q11)))</formula>
    </cfRule>
    <cfRule type="containsText" dxfId="64" priority="20" operator="containsText" text="WO">
      <formula>NOT(ISERROR(SEARCH("WO",Q11)))</formula>
    </cfRule>
  </conditionalFormatting>
  <conditionalFormatting sqref="X11:AC30">
    <cfRule type="containsText" dxfId="63" priority="13" operator="containsText" text="L">
      <formula>NOT(ISERROR(SEARCH("L",X11)))</formula>
    </cfRule>
    <cfRule type="containsText" dxfId="62" priority="14" operator="containsText" text="A">
      <formula>NOT(ISERROR(SEARCH("A",X11)))</formula>
    </cfRule>
    <cfRule type="containsText" dxfId="61" priority="15" operator="containsText" text="P">
      <formula>NOT(ISERROR(SEARCH("P",X11)))</formula>
    </cfRule>
    <cfRule type="containsText" dxfId="60" priority="16" operator="containsText" text="WO">
      <formula>NOT(ISERROR(SEARCH("WO",X11)))</formula>
    </cfRule>
  </conditionalFormatting>
  <conditionalFormatting sqref="AE11:AG30">
    <cfRule type="containsText" dxfId="59" priority="9" operator="containsText" text="L">
      <formula>NOT(ISERROR(SEARCH("L",AE11)))</formula>
    </cfRule>
    <cfRule type="containsText" dxfId="58" priority="10" operator="containsText" text="A">
      <formula>NOT(ISERROR(SEARCH("A",AE11)))</formula>
    </cfRule>
    <cfRule type="containsText" dxfId="57" priority="11" operator="containsText" text="P">
      <formula>NOT(ISERROR(SEARCH("P",AE11)))</formula>
    </cfRule>
    <cfRule type="containsText" dxfId="56" priority="12" operator="containsText" text="WO">
      <formula>NOT(ISERROR(SEARCH("WO",AE11)))</formula>
    </cfRule>
  </conditionalFormatting>
  <conditionalFormatting sqref="AI11:AJ30">
    <cfRule type="containsText" dxfId="55" priority="5" operator="containsText" text="L">
      <formula>NOT(ISERROR(SEARCH("L",AI11)))</formula>
    </cfRule>
    <cfRule type="containsText" dxfId="54" priority="6" operator="containsText" text="A">
      <formula>NOT(ISERROR(SEARCH("A",AI11)))</formula>
    </cfRule>
    <cfRule type="containsText" dxfId="53" priority="7" operator="containsText" text="P">
      <formula>NOT(ISERROR(SEARCH("P",AI11)))</formula>
    </cfRule>
    <cfRule type="containsText" dxfId="52" priority="8" operator="containsText" text="WO">
      <formula>NOT(ISERROR(SEARCH("WO",AI11)))</formula>
    </cfRule>
  </conditionalFormatting>
  <conditionalFormatting sqref="AL11:AP30">
    <cfRule type="containsText" dxfId="51" priority="1" operator="containsText" text="L">
      <formula>NOT(ISERROR(SEARCH("L",AL11)))</formula>
    </cfRule>
    <cfRule type="containsText" dxfId="50" priority="2" operator="containsText" text="A">
      <formula>NOT(ISERROR(SEARCH("A",AL11)))</formula>
    </cfRule>
    <cfRule type="containsText" dxfId="49" priority="3" operator="containsText" text="P">
      <formula>NOT(ISERROR(SEARCH("P",AL11)))</formula>
    </cfRule>
    <cfRule type="containsText" dxfId="48" priority="4" operator="containsText" text="WO">
      <formula>NOT(ISERROR(SEARCH("WO",AL11)))</formula>
    </cfRule>
  </conditionalFormatting>
  <dataValidations count="1">
    <dataValidation type="list" allowBlank="1" showInputMessage="1" showErrorMessage="1" sqref="Q11:T30 X11:AC30 AE11:AG30 AI11:AJ30 AL11:AP30" xr:uid="{12DFD0A9-2337-46C8-BB07-D8FEA01F1989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6076C2-45D7-4BEF-94A0-8C99022ED466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0DCAE37-7C8A-4FE9-BFF5-8C67AADD6F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Oct!AX11:BA11</xm:f>
              <xm:sqref>BH11</xm:sqref>
            </x14:sparkline>
            <x14:sparkline>
              <xm:f>Oct!AX12:BA12</xm:f>
              <xm:sqref>BH12</xm:sqref>
            </x14:sparkline>
            <x14:sparkline>
              <xm:f>Oct!AX13:BA13</xm:f>
              <xm:sqref>BH13</xm:sqref>
            </x14:sparkline>
            <x14:sparkline>
              <xm:f>Oct!AX14:BA14</xm:f>
              <xm:sqref>BH14</xm:sqref>
            </x14:sparkline>
            <x14:sparkline>
              <xm:f>Oct!AX15:BA15</xm:f>
              <xm:sqref>BH15</xm:sqref>
            </x14:sparkline>
            <x14:sparkline>
              <xm:f>Oct!AX16:BA16</xm:f>
              <xm:sqref>BH16</xm:sqref>
            </x14:sparkline>
            <x14:sparkline>
              <xm:f>Oct!AX17:BA17</xm:f>
              <xm:sqref>BH17</xm:sqref>
            </x14:sparkline>
            <x14:sparkline>
              <xm:f>Oct!AX18:BA18</xm:f>
              <xm:sqref>BH18</xm:sqref>
            </x14:sparkline>
            <x14:sparkline>
              <xm:f>Oct!AX19:BA19</xm:f>
              <xm:sqref>BH19</xm:sqref>
            </x14:sparkline>
            <x14:sparkline>
              <xm:f>Oct!AX20:BA20</xm:f>
              <xm:sqref>BH20</xm:sqref>
            </x14:sparkline>
            <x14:sparkline>
              <xm:f>Oct!AX21:BA21</xm:f>
              <xm:sqref>BH21</xm:sqref>
            </x14:sparkline>
            <x14:sparkline>
              <xm:f>Oct!AX22:BA22</xm:f>
              <xm:sqref>BH22</xm:sqref>
            </x14:sparkline>
            <x14:sparkline>
              <xm:f>Oct!AX23:BA23</xm:f>
              <xm:sqref>BH23</xm:sqref>
            </x14:sparkline>
            <x14:sparkline>
              <xm:f>Oct!AX24:BA24</xm:f>
              <xm:sqref>BH24</xm:sqref>
            </x14:sparkline>
            <x14:sparkline>
              <xm:f>Oct!AX25:BA25</xm:f>
              <xm:sqref>BH25</xm:sqref>
            </x14:sparkline>
            <x14:sparkline>
              <xm:f>Oct!AX26:BA26</xm:f>
              <xm:sqref>BH26</xm:sqref>
            </x14:sparkline>
            <x14:sparkline>
              <xm:f>Oct!AX27:BA27</xm:f>
              <xm:sqref>BH27</xm:sqref>
            </x14:sparkline>
            <x14:sparkline>
              <xm:f>Oct!AX28:BA28</xm:f>
              <xm:sqref>BH28</xm:sqref>
            </x14:sparkline>
            <x14:sparkline>
              <xm:f>Oct!AX29:BA29</xm:f>
              <xm:sqref>BH29</xm:sqref>
            </x14:sparkline>
            <x14:sparkline>
              <xm:f>Oct!AX30:BA30</xm:f>
              <xm:sqref>BH30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FE4-4132-4157-9107-EBEDB99773BD}">
  <dimension ref="A1:DF116"/>
  <sheetViews>
    <sheetView topLeftCell="A7" zoomScale="55" zoomScaleNormal="55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3320312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3320312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3320312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3320312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45962</v>
      </c>
      <c r="I3" s="37" t="s">
        <v>3</v>
      </c>
      <c r="J3" s="38">
        <f>M7</f>
        <v>45991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45962</v>
      </c>
      <c r="J7" s="45" t="str">
        <f>TEXT(I7,"MMMM")</f>
        <v>November</v>
      </c>
      <c r="K7" s="45"/>
      <c r="L7" s="46" t="s">
        <v>3</v>
      </c>
      <c r="M7" s="47">
        <f>EOMONTH(I7,0)</f>
        <v>45991</v>
      </c>
      <c r="N7" s="45"/>
      <c r="O7" s="45"/>
      <c r="P7" s="45"/>
      <c r="Q7" s="45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Sat</v>
      </c>
      <c r="M9" s="14" t="str">
        <f t="shared" ref="M9:AP9" si="0">TEXT(M10,"DDD")</f>
        <v>Sun</v>
      </c>
      <c r="N9" s="14" t="str">
        <f t="shared" si="0"/>
        <v>Mon</v>
      </c>
      <c r="O9" s="14" t="str">
        <f t="shared" si="0"/>
        <v>Tue</v>
      </c>
      <c r="P9" s="14" t="str">
        <f t="shared" si="0"/>
        <v>Wed</v>
      </c>
      <c r="Q9" s="14" t="str">
        <f t="shared" si="0"/>
        <v>Thu</v>
      </c>
      <c r="R9" s="14" t="str">
        <f t="shared" si="0"/>
        <v>Fri</v>
      </c>
      <c r="S9" s="14" t="str">
        <f t="shared" si="0"/>
        <v>Sat</v>
      </c>
      <c r="T9" s="14" t="str">
        <f t="shared" si="0"/>
        <v>Sun</v>
      </c>
      <c r="U9" s="14" t="str">
        <f t="shared" si="0"/>
        <v>Mon</v>
      </c>
      <c r="V9" s="14" t="str">
        <f t="shared" si="0"/>
        <v>Tue</v>
      </c>
      <c r="W9" s="14" t="str">
        <f t="shared" si="0"/>
        <v>Wed</v>
      </c>
      <c r="X9" s="14" t="str">
        <f t="shared" si="0"/>
        <v>Thu</v>
      </c>
      <c r="Y9" s="14" t="str">
        <f t="shared" si="0"/>
        <v>Fri</v>
      </c>
      <c r="Z9" s="14" t="str">
        <f t="shared" si="0"/>
        <v>Sat</v>
      </c>
      <c r="AA9" s="14" t="str">
        <f t="shared" si="0"/>
        <v>Sun</v>
      </c>
      <c r="AB9" s="14" t="str">
        <f t="shared" si="0"/>
        <v>Mon</v>
      </c>
      <c r="AC9" s="14" t="str">
        <f t="shared" si="0"/>
        <v>Tue</v>
      </c>
      <c r="AD9" s="14" t="str">
        <f t="shared" si="0"/>
        <v>Wed</v>
      </c>
      <c r="AE9" s="14" t="str">
        <f t="shared" si="0"/>
        <v>Thu</v>
      </c>
      <c r="AF9" s="14" t="str">
        <f t="shared" si="0"/>
        <v>Fri</v>
      </c>
      <c r="AG9" s="14" t="str">
        <f t="shared" si="0"/>
        <v>Sat</v>
      </c>
      <c r="AH9" s="14" t="str">
        <f t="shared" si="0"/>
        <v>Sun</v>
      </c>
      <c r="AI9" s="14" t="str">
        <f t="shared" si="0"/>
        <v>Mon</v>
      </c>
      <c r="AJ9" s="14" t="str">
        <f t="shared" si="0"/>
        <v>Tue</v>
      </c>
      <c r="AK9" s="14" t="str">
        <f t="shared" si="0"/>
        <v>Wed</v>
      </c>
      <c r="AL9" s="14" t="str">
        <f t="shared" si="0"/>
        <v>Thu</v>
      </c>
      <c r="AM9" s="14" t="str">
        <f t="shared" si="0"/>
        <v>Fri</v>
      </c>
      <c r="AN9" s="14" t="str">
        <f t="shared" si="0"/>
        <v>Sat</v>
      </c>
      <c r="AO9" s="14" t="str">
        <f t="shared" si="0"/>
        <v>Sun</v>
      </c>
      <c r="AP9" s="15" t="str">
        <f t="shared" si="0"/>
        <v/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45962</v>
      </c>
      <c r="M10" s="24">
        <f>IF(L10&lt;$M$7,L10+1,"")</f>
        <v>45963</v>
      </c>
      <c r="N10" s="24">
        <f>IF(M10&lt;$M$7,M10+1,"")</f>
        <v>45964</v>
      </c>
      <c r="O10" s="24">
        <f t="shared" ref="O10:AP10" si="1">IF(N10&lt;$M$7,N10+1,"")</f>
        <v>45965</v>
      </c>
      <c r="P10" s="24">
        <f t="shared" si="1"/>
        <v>45966</v>
      </c>
      <c r="Q10" s="24">
        <f t="shared" si="1"/>
        <v>45967</v>
      </c>
      <c r="R10" s="24">
        <f t="shared" si="1"/>
        <v>45968</v>
      </c>
      <c r="S10" s="24">
        <f t="shared" si="1"/>
        <v>45969</v>
      </c>
      <c r="T10" s="24">
        <f t="shared" si="1"/>
        <v>45970</v>
      </c>
      <c r="U10" s="24">
        <f t="shared" si="1"/>
        <v>45971</v>
      </c>
      <c r="V10" s="24">
        <f t="shared" si="1"/>
        <v>45972</v>
      </c>
      <c r="W10" s="24">
        <f t="shared" si="1"/>
        <v>45973</v>
      </c>
      <c r="X10" s="24">
        <f t="shared" si="1"/>
        <v>45974</v>
      </c>
      <c r="Y10" s="24">
        <f t="shared" si="1"/>
        <v>45975</v>
      </c>
      <c r="Z10" s="24">
        <f t="shared" si="1"/>
        <v>45976</v>
      </c>
      <c r="AA10" s="24">
        <f t="shared" si="1"/>
        <v>45977</v>
      </c>
      <c r="AB10" s="24">
        <f t="shared" si="1"/>
        <v>45978</v>
      </c>
      <c r="AC10" s="24">
        <f t="shared" si="1"/>
        <v>45979</v>
      </c>
      <c r="AD10" s="24">
        <f t="shared" si="1"/>
        <v>45980</v>
      </c>
      <c r="AE10" s="24">
        <f t="shared" si="1"/>
        <v>45981</v>
      </c>
      <c r="AF10" s="24">
        <f t="shared" si="1"/>
        <v>45982</v>
      </c>
      <c r="AG10" s="24">
        <f t="shared" si="1"/>
        <v>45983</v>
      </c>
      <c r="AH10" s="24">
        <f t="shared" si="1"/>
        <v>45984</v>
      </c>
      <c r="AI10" s="24">
        <f>IF(AH10&lt;$M$7,AH10+1,"")</f>
        <v>45985</v>
      </c>
      <c r="AJ10" s="24">
        <f t="shared" si="1"/>
        <v>45986</v>
      </c>
      <c r="AK10" s="24">
        <f t="shared" si="1"/>
        <v>45987</v>
      </c>
      <c r="AL10" s="24">
        <f t="shared" si="1"/>
        <v>45988</v>
      </c>
      <c r="AM10" s="24">
        <f t="shared" si="1"/>
        <v>45989</v>
      </c>
      <c r="AN10" s="24">
        <f>IF(AM10&lt;$M$7,AM10+1,"")</f>
        <v>45990</v>
      </c>
      <c r="AO10" s="24">
        <f t="shared" si="1"/>
        <v>45991</v>
      </c>
      <c r="AP10" s="25" t="str">
        <f t="shared" si="1"/>
        <v/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5</v>
      </c>
      <c r="L11" s="10" t="s">
        <v>39</v>
      </c>
      <c r="M11" s="10" t="s">
        <v>46</v>
      </c>
      <c r="N11" s="10" t="s">
        <v>39</v>
      </c>
      <c r="O11" s="10" t="s">
        <v>39</v>
      </c>
      <c r="P11" s="10" t="s">
        <v>43</v>
      </c>
      <c r="Q11" s="48" t="s">
        <v>45</v>
      </c>
      <c r="R11" s="48" t="s">
        <v>45</v>
      </c>
      <c r="S11" s="48" t="s">
        <v>45</v>
      </c>
      <c r="T11" s="10" t="str">
        <f t="shared" ref="T11:AP26" si="2">IF(T$9="Sun","WO","")</f>
        <v>WO</v>
      </c>
      <c r="U11" s="48" t="s">
        <v>45</v>
      </c>
      <c r="V11" s="48" t="s">
        <v>45</v>
      </c>
      <c r="W11" s="48" t="s">
        <v>45</v>
      </c>
      <c r="X11" s="48" t="s">
        <v>45</v>
      </c>
      <c r="Y11" s="10" t="s">
        <v>43</v>
      </c>
      <c r="Z11" s="10" t="s">
        <v>39</v>
      </c>
      <c r="AA11" s="10" t="str">
        <f t="shared" si="2"/>
        <v>WO</v>
      </c>
      <c r="AB11" s="48" t="s">
        <v>45</v>
      </c>
      <c r="AC11" s="48" t="s">
        <v>45</v>
      </c>
      <c r="AD11" s="48" t="s">
        <v>45</v>
      </c>
      <c r="AE11" s="48" t="s">
        <v>45</v>
      </c>
      <c r="AF11" s="48" t="s">
        <v>45</v>
      </c>
      <c r="AG11" s="48" t="s">
        <v>45</v>
      </c>
      <c r="AH11" s="10" t="str">
        <f t="shared" si="2"/>
        <v>WO</v>
      </c>
      <c r="AI11" s="48" t="s">
        <v>45</v>
      </c>
      <c r="AJ11" s="48" t="s">
        <v>45</v>
      </c>
      <c r="AK11" s="48" t="s">
        <v>45</v>
      </c>
      <c r="AL11" s="48" t="s">
        <v>45</v>
      </c>
      <c r="AM11" s="48" t="s">
        <v>45</v>
      </c>
      <c r="AN11" s="48" t="s">
        <v>45</v>
      </c>
      <c r="AO11" s="10" t="str">
        <f t="shared" si="2"/>
        <v>WO</v>
      </c>
      <c r="AP11" s="26" t="str">
        <f t="shared" si="2"/>
        <v/>
      </c>
      <c r="AT11" s="9">
        <v>1</v>
      </c>
      <c r="AU11" s="9">
        <v>1001</v>
      </c>
      <c r="AV11" s="9" t="str">
        <f t="shared" ref="AV11:AV30" si="3">$J$7</f>
        <v>November</v>
      </c>
      <c r="AW11" s="9" t="s">
        <v>10</v>
      </c>
      <c r="AX11" s="10">
        <f t="shared" ref="AX11:AX30" si="4">COUNTIF($L11:$AP11,"*P*")</f>
        <v>23</v>
      </c>
      <c r="AY11" s="10">
        <f t="shared" ref="AY11:AY30" si="5">COUNTIF($L11:$AP11,"*A*")</f>
        <v>0</v>
      </c>
      <c r="AZ11" s="10">
        <f t="shared" ref="AZ11:AZ30" si="6">COUNTIF($L11:$AP11,"L")</f>
        <v>2</v>
      </c>
      <c r="BA11" s="10">
        <f t="shared" ref="BA11:BA30" si="7">K11</f>
        <v>5</v>
      </c>
      <c r="BB11" s="10">
        <f t="shared" ref="BB11:BB30" si="8">(DATEDIF($I$7,$M$7,"D"))+1</f>
        <v>30</v>
      </c>
      <c r="BC11" s="10">
        <f>Nov_Report[[#This Row],[Present]]-Nov_Report[[#This Row],[Absent]]</f>
        <v>23</v>
      </c>
      <c r="BD11" s="32">
        <v>10000</v>
      </c>
      <c r="BE11" s="32">
        <f>Nov_Report[[#This Row],[Salary]]/Nov_Report[[#This Row],[Days]]</f>
        <v>333.33333333333331</v>
      </c>
      <c r="BF11" s="32">
        <f>Nov_Report[[#This Row],[Per Day Salary]]*Nov_Report[[#This Row],[Absent]]</f>
        <v>0</v>
      </c>
      <c r="BG11" s="32">
        <f>Nov_Report[[#This Row],[Salary]]-Nov_Report[[#This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5</v>
      </c>
      <c r="L12" s="10" t="s">
        <v>39</v>
      </c>
      <c r="M12" s="10" t="str">
        <f t="shared" ref="M12:AA27" si="10">IF(M$9="Sun","WO","")</f>
        <v>WO</v>
      </c>
      <c r="N12" s="10" t="s">
        <v>39</v>
      </c>
      <c r="O12" s="10" t="s">
        <v>39</v>
      </c>
      <c r="P12" s="10" t="s">
        <v>43</v>
      </c>
      <c r="Q12" s="48" t="s">
        <v>45</v>
      </c>
      <c r="R12" s="48" t="s">
        <v>45</v>
      </c>
      <c r="S12" s="48" t="s">
        <v>45</v>
      </c>
      <c r="T12" s="10" t="str">
        <f t="shared" si="10"/>
        <v>WO</v>
      </c>
      <c r="U12" s="48" t="s">
        <v>45</v>
      </c>
      <c r="V12" s="48" t="s">
        <v>45</v>
      </c>
      <c r="W12" s="48" t="s">
        <v>45</v>
      </c>
      <c r="X12" s="48" t="s">
        <v>45</v>
      </c>
      <c r="Y12" s="10" t="s">
        <v>43</v>
      </c>
      <c r="Z12" s="10" t="s">
        <v>39</v>
      </c>
      <c r="AA12" s="10" t="str">
        <f t="shared" si="10"/>
        <v>WO</v>
      </c>
      <c r="AB12" s="48" t="s">
        <v>45</v>
      </c>
      <c r="AC12" s="48" t="s">
        <v>45</v>
      </c>
      <c r="AD12" s="48" t="s">
        <v>45</v>
      </c>
      <c r="AE12" s="48" t="s">
        <v>45</v>
      </c>
      <c r="AF12" s="48" t="s">
        <v>45</v>
      </c>
      <c r="AG12" s="48" t="s">
        <v>45</v>
      </c>
      <c r="AH12" s="10" t="str">
        <f t="shared" si="2"/>
        <v>WO</v>
      </c>
      <c r="AI12" s="48" t="s">
        <v>45</v>
      </c>
      <c r="AJ12" s="48" t="s">
        <v>45</v>
      </c>
      <c r="AK12" s="48" t="s">
        <v>45</v>
      </c>
      <c r="AL12" s="48" t="s">
        <v>45</v>
      </c>
      <c r="AM12" s="48" t="s">
        <v>45</v>
      </c>
      <c r="AN12" s="48" t="s">
        <v>45</v>
      </c>
      <c r="AO12" s="10" t="str">
        <f t="shared" si="2"/>
        <v>WO</v>
      </c>
      <c r="AP12" s="26" t="str">
        <f t="shared" si="2"/>
        <v/>
      </c>
      <c r="AT12" s="9">
        <v>2</v>
      </c>
      <c r="AU12" s="9">
        <v>1002</v>
      </c>
      <c r="AV12" s="9" t="str">
        <f t="shared" si="3"/>
        <v>November</v>
      </c>
      <c r="AW12" s="9" t="s">
        <v>11</v>
      </c>
      <c r="AX12" s="10">
        <f t="shared" si="4"/>
        <v>23</v>
      </c>
      <c r="AY12" s="10">
        <f t="shared" si="5"/>
        <v>0</v>
      </c>
      <c r="AZ12" s="10">
        <f t="shared" si="6"/>
        <v>2</v>
      </c>
      <c r="BA12" s="10">
        <f t="shared" si="7"/>
        <v>5</v>
      </c>
      <c r="BB12" s="10">
        <f t="shared" si="8"/>
        <v>30</v>
      </c>
      <c r="BC12" s="10">
        <f>Nov_Report[[#This Row],[Present]]-Nov_Report[[#This Row],[Absent]]</f>
        <v>23</v>
      </c>
      <c r="BD12" s="32">
        <v>20000</v>
      </c>
      <c r="BE12" s="32">
        <f>Nov_Report[[#This Row],[Salary]]/Nov_Report[[#This Row],[Days]]</f>
        <v>666.66666666666663</v>
      </c>
      <c r="BF12" s="32">
        <f>Nov_Report[[#This Row],[Per Day Salary]]*Nov_Report[[#This Row],[Absent]]</f>
        <v>0</v>
      </c>
      <c r="BG12" s="32">
        <f>Nov_Report[[#This Row],[Salary]]-Nov_Report[[#This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5</v>
      </c>
      <c r="L13" s="10" t="s">
        <v>39</v>
      </c>
      <c r="M13" s="10" t="str">
        <f t="shared" si="10"/>
        <v>WO</v>
      </c>
      <c r="N13" s="10" t="s">
        <v>39</v>
      </c>
      <c r="O13" s="10" t="s">
        <v>39</v>
      </c>
      <c r="P13" s="10" t="s">
        <v>43</v>
      </c>
      <c r="Q13" s="48" t="s">
        <v>45</v>
      </c>
      <c r="R13" s="48" t="s">
        <v>45</v>
      </c>
      <c r="S13" s="48" t="s">
        <v>45</v>
      </c>
      <c r="T13" s="10" t="str">
        <f t="shared" si="10"/>
        <v>WO</v>
      </c>
      <c r="U13" s="48" t="s">
        <v>45</v>
      </c>
      <c r="V13" s="48" t="s">
        <v>45</v>
      </c>
      <c r="W13" s="48" t="s">
        <v>45</v>
      </c>
      <c r="X13" s="48" t="s">
        <v>45</v>
      </c>
      <c r="Y13" s="10" t="s">
        <v>43</v>
      </c>
      <c r="Z13" s="10" t="s">
        <v>39</v>
      </c>
      <c r="AA13" s="10" t="str">
        <f t="shared" si="10"/>
        <v>WO</v>
      </c>
      <c r="AB13" s="48" t="s">
        <v>45</v>
      </c>
      <c r="AC13" s="48" t="s">
        <v>45</v>
      </c>
      <c r="AD13" s="48" t="s">
        <v>45</v>
      </c>
      <c r="AE13" s="48" t="s">
        <v>44</v>
      </c>
      <c r="AF13" s="48" t="s">
        <v>45</v>
      </c>
      <c r="AG13" s="48" t="s">
        <v>45</v>
      </c>
      <c r="AH13" s="10" t="str">
        <f t="shared" si="2"/>
        <v>WO</v>
      </c>
      <c r="AI13" s="48" t="s">
        <v>45</v>
      </c>
      <c r="AJ13" s="48" t="s">
        <v>45</v>
      </c>
      <c r="AK13" s="48" t="s">
        <v>45</v>
      </c>
      <c r="AL13" s="48" t="s">
        <v>45</v>
      </c>
      <c r="AM13" s="48" t="s">
        <v>45</v>
      </c>
      <c r="AN13" s="48" t="s">
        <v>45</v>
      </c>
      <c r="AO13" s="10" t="str">
        <f t="shared" si="2"/>
        <v>WO</v>
      </c>
      <c r="AP13" s="26" t="str">
        <f t="shared" si="2"/>
        <v/>
      </c>
      <c r="AT13" s="9">
        <v>3</v>
      </c>
      <c r="AU13" s="9">
        <v>1003</v>
      </c>
      <c r="AV13" s="9" t="str">
        <f t="shared" si="3"/>
        <v>November</v>
      </c>
      <c r="AW13" s="9" t="s">
        <v>12</v>
      </c>
      <c r="AX13" s="10">
        <f t="shared" si="4"/>
        <v>22</v>
      </c>
      <c r="AY13" s="10">
        <f t="shared" si="5"/>
        <v>1</v>
      </c>
      <c r="AZ13" s="10">
        <f t="shared" si="6"/>
        <v>2</v>
      </c>
      <c r="BA13" s="10">
        <f t="shared" si="7"/>
        <v>5</v>
      </c>
      <c r="BB13" s="10">
        <f t="shared" si="8"/>
        <v>30</v>
      </c>
      <c r="BC13" s="10">
        <f>Nov_Report[[#This Row],[Present]]-Nov_Report[[#This Row],[Absent]]</f>
        <v>21</v>
      </c>
      <c r="BD13" s="32">
        <v>25000</v>
      </c>
      <c r="BE13" s="32">
        <f>Nov_Report[[#This Row],[Salary]]/Nov_Report[[#This Row],[Days]]</f>
        <v>833.33333333333337</v>
      </c>
      <c r="BF13" s="32">
        <f>Nov_Report[[#This Row],[Per Day Salary]]*Nov_Report[[#This Row],[Absent]]</f>
        <v>833.33333333333337</v>
      </c>
      <c r="BG13" s="32">
        <f>Nov_Report[[#This Row],[Salary]]-Nov_Report[[#This Row],[Deduction]]</f>
        <v>24166.666666666668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5</v>
      </c>
      <c r="L14" s="10" t="s">
        <v>39</v>
      </c>
      <c r="M14" s="10" t="str">
        <f t="shared" si="10"/>
        <v>WO</v>
      </c>
      <c r="N14" s="10" t="s">
        <v>39</v>
      </c>
      <c r="O14" s="10" t="s">
        <v>39</v>
      </c>
      <c r="P14" s="10" t="s">
        <v>43</v>
      </c>
      <c r="Q14" s="48" t="s">
        <v>45</v>
      </c>
      <c r="R14" s="48" t="s">
        <v>45</v>
      </c>
      <c r="S14" s="48" t="s">
        <v>45</v>
      </c>
      <c r="T14" s="10" t="str">
        <f t="shared" si="10"/>
        <v>WO</v>
      </c>
      <c r="U14" s="48" t="s">
        <v>45</v>
      </c>
      <c r="V14" s="48" t="s">
        <v>45</v>
      </c>
      <c r="W14" s="48" t="s">
        <v>45</v>
      </c>
      <c r="X14" s="48" t="s">
        <v>45</v>
      </c>
      <c r="Y14" s="10" t="s">
        <v>43</v>
      </c>
      <c r="Z14" s="10" t="s">
        <v>39</v>
      </c>
      <c r="AA14" s="10" t="str">
        <f t="shared" si="10"/>
        <v>WO</v>
      </c>
      <c r="AB14" s="48" t="s">
        <v>45</v>
      </c>
      <c r="AC14" s="48" t="s">
        <v>45</v>
      </c>
      <c r="AD14" s="48" t="s">
        <v>45</v>
      </c>
      <c r="AE14" s="48" t="s">
        <v>45</v>
      </c>
      <c r="AF14" s="48" t="s">
        <v>45</v>
      </c>
      <c r="AG14" s="48" t="s">
        <v>45</v>
      </c>
      <c r="AH14" s="10" t="str">
        <f t="shared" si="2"/>
        <v>WO</v>
      </c>
      <c r="AI14" s="48" t="s">
        <v>45</v>
      </c>
      <c r="AJ14" s="48" t="s">
        <v>45</v>
      </c>
      <c r="AK14" s="48" t="s">
        <v>45</v>
      </c>
      <c r="AL14" s="48" t="s">
        <v>45</v>
      </c>
      <c r="AM14" s="48" t="s">
        <v>45</v>
      </c>
      <c r="AN14" s="48" t="s">
        <v>45</v>
      </c>
      <c r="AO14" s="10" t="str">
        <f t="shared" si="2"/>
        <v>WO</v>
      </c>
      <c r="AP14" s="26" t="str">
        <f t="shared" si="2"/>
        <v/>
      </c>
      <c r="AT14" s="9">
        <v>4</v>
      </c>
      <c r="AU14" s="9">
        <v>1004</v>
      </c>
      <c r="AV14" s="9" t="str">
        <f t="shared" si="3"/>
        <v>November</v>
      </c>
      <c r="AW14" s="9" t="s">
        <v>13</v>
      </c>
      <c r="AX14" s="10">
        <f t="shared" si="4"/>
        <v>23</v>
      </c>
      <c r="AY14" s="10">
        <f t="shared" si="5"/>
        <v>0</v>
      </c>
      <c r="AZ14" s="10">
        <f t="shared" si="6"/>
        <v>2</v>
      </c>
      <c r="BA14" s="10">
        <f t="shared" si="7"/>
        <v>5</v>
      </c>
      <c r="BB14" s="10">
        <f t="shared" si="8"/>
        <v>30</v>
      </c>
      <c r="BC14" s="10">
        <f>Nov_Report[[#This Row],[Present]]-Nov_Report[[#This Row],[Absent]]</f>
        <v>23</v>
      </c>
      <c r="BD14" s="32">
        <v>30000</v>
      </c>
      <c r="BE14" s="32">
        <f>Nov_Report[[#This Row],[Salary]]/Nov_Report[[#This Row],[Days]]</f>
        <v>1000</v>
      </c>
      <c r="BF14" s="32">
        <f>Nov_Report[[#This Row],[Per Day Salary]]*Nov_Report[[#This Row],[Absent]]</f>
        <v>0</v>
      </c>
      <c r="BG14" s="32">
        <f>Nov_Report[[#This Row],[Salary]]-Nov_Report[[#This Row],[Deduction]]</f>
        <v>30000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5</v>
      </c>
      <c r="L15" s="10" t="s">
        <v>39</v>
      </c>
      <c r="M15" s="10" t="str">
        <f t="shared" si="10"/>
        <v>WO</v>
      </c>
      <c r="N15" s="10" t="s">
        <v>39</v>
      </c>
      <c r="O15" s="10" t="s">
        <v>39</v>
      </c>
      <c r="P15" s="10" t="s">
        <v>43</v>
      </c>
      <c r="Q15" s="48" t="s">
        <v>45</v>
      </c>
      <c r="R15" s="48" t="s">
        <v>44</v>
      </c>
      <c r="S15" s="48" t="s">
        <v>45</v>
      </c>
      <c r="T15" s="10" t="str">
        <f t="shared" si="10"/>
        <v>WO</v>
      </c>
      <c r="U15" s="48" t="s">
        <v>45</v>
      </c>
      <c r="V15" s="48" t="s">
        <v>45</v>
      </c>
      <c r="W15" s="48" t="s">
        <v>45</v>
      </c>
      <c r="X15" s="48" t="s">
        <v>45</v>
      </c>
      <c r="Y15" s="10" t="s">
        <v>43</v>
      </c>
      <c r="Z15" s="10" t="s">
        <v>39</v>
      </c>
      <c r="AA15" s="10" t="str">
        <f t="shared" si="10"/>
        <v>WO</v>
      </c>
      <c r="AB15" s="48" t="s">
        <v>45</v>
      </c>
      <c r="AC15" s="48" t="s">
        <v>45</v>
      </c>
      <c r="AD15" s="48" t="s">
        <v>45</v>
      </c>
      <c r="AE15" s="48" t="s">
        <v>45</v>
      </c>
      <c r="AF15" s="48" t="s">
        <v>45</v>
      </c>
      <c r="AG15" s="48" t="s">
        <v>45</v>
      </c>
      <c r="AH15" s="10" t="str">
        <f t="shared" si="2"/>
        <v>WO</v>
      </c>
      <c r="AI15" s="48" t="s">
        <v>45</v>
      </c>
      <c r="AJ15" s="48" t="s">
        <v>45</v>
      </c>
      <c r="AK15" s="48" t="s">
        <v>45</v>
      </c>
      <c r="AL15" s="48" t="s">
        <v>45</v>
      </c>
      <c r="AM15" s="48" t="s">
        <v>44</v>
      </c>
      <c r="AN15" s="48" t="s">
        <v>45</v>
      </c>
      <c r="AO15" s="10" t="str">
        <f t="shared" si="2"/>
        <v>WO</v>
      </c>
      <c r="AP15" s="26" t="str">
        <f t="shared" si="2"/>
        <v/>
      </c>
      <c r="AT15" s="9">
        <v>5</v>
      </c>
      <c r="AU15" s="9">
        <v>1005</v>
      </c>
      <c r="AV15" s="9" t="str">
        <f t="shared" si="3"/>
        <v>November</v>
      </c>
      <c r="AW15" s="9" t="s">
        <v>14</v>
      </c>
      <c r="AX15" s="10">
        <f t="shared" si="4"/>
        <v>21</v>
      </c>
      <c r="AY15" s="10">
        <f t="shared" si="5"/>
        <v>2</v>
      </c>
      <c r="AZ15" s="10">
        <f t="shared" si="6"/>
        <v>2</v>
      </c>
      <c r="BA15" s="10">
        <f t="shared" si="7"/>
        <v>5</v>
      </c>
      <c r="BB15" s="10">
        <f t="shared" si="8"/>
        <v>30</v>
      </c>
      <c r="BC15" s="10">
        <f>Nov_Report[[#This Row],[Present]]-Nov_Report[[#This Row],[Absent]]</f>
        <v>19</v>
      </c>
      <c r="BD15" s="32">
        <v>45000</v>
      </c>
      <c r="BE15" s="32">
        <f>Nov_Report[[#This Row],[Salary]]/Nov_Report[[#This Row],[Days]]</f>
        <v>1500</v>
      </c>
      <c r="BF15" s="32">
        <f>Nov_Report[[#This Row],[Per Day Salary]]*Nov_Report[[#This Row],[Absent]]</f>
        <v>3000</v>
      </c>
      <c r="BG15" s="32">
        <f>Nov_Report[[#This Row],[Salary]]-Nov_Report[[#This Row],[Deduction]]</f>
        <v>42000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5</v>
      </c>
      <c r="L16" s="10" t="s">
        <v>39</v>
      </c>
      <c r="M16" s="10" t="str">
        <f t="shared" si="10"/>
        <v>WO</v>
      </c>
      <c r="N16" s="10" t="s">
        <v>39</v>
      </c>
      <c r="O16" s="10" t="s">
        <v>39</v>
      </c>
      <c r="P16" s="10" t="s">
        <v>43</v>
      </c>
      <c r="Q16" s="48" t="s">
        <v>45</v>
      </c>
      <c r="R16" s="48" t="s">
        <v>44</v>
      </c>
      <c r="S16" s="48" t="s">
        <v>45</v>
      </c>
      <c r="T16" s="10" t="str">
        <f t="shared" si="10"/>
        <v>WO</v>
      </c>
      <c r="U16" s="48" t="s">
        <v>45</v>
      </c>
      <c r="V16" s="48" t="s">
        <v>45</v>
      </c>
      <c r="W16" s="48" t="s">
        <v>45</v>
      </c>
      <c r="X16" s="48" t="s">
        <v>45</v>
      </c>
      <c r="Y16" s="10" t="s">
        <v>43</v>
      </c>
      <c r="Z16" s="10" t="s">
        <v>39</v>
      </c>
      <c r="AA16" s="10" t="str">
        <f t="shared" si="10"/>
        <v>WO</v>
      </c>
      <c r="AB16" s="48" t="s">
        <v>45</v>
      </c>
      <c r="AC16" s="48" t="s">
        <v>45</v>
      </c>
      <c r="AD16" s="48" t="s">
        <v>45</v>
      </c>
      <c r="AE16" s="48" t="s">
        <v>45</v>
      </c>
      <c r="AF16" s="48" t="s">
        <v>45</v>
      </c>
      <c r="AG16" s="48" t="s">
        <v>45</v>
      </c>
      <c r="AH16" s="10" t="str">
        <f t="shared" si="2"/>
        <v>WO</v>
      </c>
      <c r="AI16" s="48" t="s">
        <v>45</v>
      </c>
      <c r="AJ16" s="48" t="s">
        <v>45</v>
      </c>
      <c r="AK16" s="48" t="s">
        <v>45</v>
      </c>
      <c r="AL16" s="48" t="s">
        <v>45</v>
      </c>
      <c r="AM16" s="48" t="s">
        <v>45</v>
      </c>
      <c r="AN16" s="48" t="s">
        <v>45</v>
      </c>
      <c r="AO16" s="10" t="str">
        <f t="shared" si="2"/>
        <v>WO</v>
      </c>
      <c r="AP16" s="26" t="str">
        <f t="shared" si="2"/>
        <v/>
      </c>
      <c r="AT16" s="9">
        <v>6</v>
      </c>
      <c r="AU16" s="9">
        <v>1006</v>
      </c>
      <c r="AV16" s="9" t="str">
        <f t="shared" si="3"/>
        <v>November</v>
      </c>
      <c r="AW16" s="9" t="s">
        <v>15</v>
      </c>
      <c r="AX16" s="10">
        <f t="shared" si="4"/>
        <v>22</v>
      </c>
      <c r="AY16" s="10">
        <f t="shared" si="5"/>
        <v>1</v>
      </c>
      <c r="AZ16" s="10">
        <f t="shared" si="6"/>
        <v>2</v>
      </c>
      <c r="BA16" s="10">
        <f t="shared" si="7"/>
        <v>5</v>
      </c>
      <c r="BB16" s="10">
        <f t="shared" si="8"/>
        <v>30</v>
      </c>
      <c r="BC16" s="10">
        <f>Nov_Report[[#This Row],[Present]]-Nov_Report[[#This Row],[Absent]]</f>
        <v>21</v>
      </c>
      <c r="BD16" s="32">
        <v>15000</v>
      </c>
      <c r="BE16" s="32">
        <f>Nov_Report[[#This Row],[Salary]]/Nov_Report[[#This Row],[Days]]</f>
        <v>500</v>
      </c>
      <c r="BF16" s="32">
        <f>Nov_Report[[#This Row],[Per Day Salary]]*Nov_Report[[#This Row],[Absent]]</f>
        <v>500</v>
      </c>
      <c r="BG16" s="32">
        <f>Nov_Report[[#This Row],[Salary]]-Nov_Report[[#This Row],[Deduction]]</f>
        <v>14500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5</v>
      </c>
      <c r="L17" s="10" t="s">
        <v>39</v>
      </c>
      <c r="M17" s="10" t="str">
        <f t="shared" si="10"/>
        <v>WO</v>
      </c>
      <c r="N17" s="10" t="s">
        <v>39</v>
      </c>
      <c r="O17" s="10" t="s">
        <v>39</v>
      </c>
      <c r="P17" s="10" t="s">
        <v>43</v>
      </c>
      <c r="Q17" s="48" t="s">
        <v>45</v>
      </c>
      <c r="R17" s="48" t="s">
        <v>45</v>
      </c>
      <c r="S17" s="48" t="s">
        <v>45</v>
      </c>
      <c r="T17" s="10" t="str">
        <f t="shared" si="10"/>
        <v>WO</v>
      </c>
      <c r="U17" s="48" t="s">
        <v>45</v>
      </c>
      <c r="V17" s="48" t="s">
        <v>45</v>
      </c>
      <c r="W17" s="48" t="s">
        <v>45</v>
      </c>
      <c r="X17" s="48" t="s">
        <v>45</v>
      </c>
      <c r="Y17" s="10" t="s">
        <v>43</v>
      </c>
      <c r="Z17" s="10" t="s">
        <v>39</v>
      </c>
      <c r="AA17" s="10" t="str">
        <f t="shared" si="10"/>
        <v>WO</v>
      </c>
      <c r="AB17" s="48" t="s">
        <v>45</v>
      </c>
      <c r="AC17" s="48" t="s">
        <v>45</v>
      </c>
      <c r="AD17" s="48" t="s">
        <v>45</v>
      </c>
      <c r="AE17" s="48" t="s">
        <v>45</v>
      </c>
      <c r="AF17" s="48" t="s">
        <v>45</v>
      </c>
      <c r="AG17" s="48" t="s">
        <v>45</v>
      </c>
      <c r="AH17" s="10" t="str">
        <f t="shared" si="2"/>
        <v>WO</v>
      </c>
      <c r="AI17" s="48" t="s">
        <v>45</v>
      </c>
      <c r="AJ17" s="48" t="s">
        <v>45</v>
      </c>
      <c r="AK17" s="48" t="s">
        <v>45</v>
      </c>
      <c r="AL17" s="48" t="s">
        <v>45</v>
      </c>
      <c r="AM17" s="48" t="s">
        <v>45</v>
      </c>
      <c r="AN17" s="48" t="s">
        <v>45</v>
      </c>
      <c r="AO17" s="10" t="str">
        <f t="shared" si="2"/>
        <v>WO</v>
      </c>
      <c r="AP17" s="26" t="str">
        <f t="shared" si="2"/>
        <v/>
      </c>
      <c r="AT17" s="9">
        <v>7</v>
      </c>
      <c r="AU17" s="9">
        <v>1007</v>
      </c>
      <c r="AV17" s="9" t="str">
        <f t="shared" si="3"/>
        <v>November</v>
      </c>
      <c r="AW17" s="9" t="s">
        <v>16</v>
      </c>
      <c r="AX17" s="10">
        <f t="shared" si="4"/>
        <v>23</v>
      </c>
      <c r="AY17" s="10">
        <f t="shared" si="5"/>
        <v>0</v>
      </c>
      <c r="AZ17" s="10">
        <f t="shared" si="6"/>
        <v>2</v>
      </c>
      <c r="BA17" s="10">
        <f t="shared" si="7"/>
        <v>5</v>
      </c>
      <c r="BB17" s="10">
        <f t="shared" si="8"/>
        <v>30</v>
      </c>
      <c r="BC17" s="10">
        <f>Nov_Report[[#This Row],[Present]]-Nov_Report[[#This Row],[Absent]]</f>
        <v>23</v>
      </c>
      <c r="BD17" s="32">
        <v>62000</v>
      </c>
      <c r="BE17" s="32">
        <f>Nov_Report[[#This Row],[Salary]]/Nov_Report[[#This Row],[Days]]</f>
        <v>2066.6666666666665</v>
      </c>
      <c r="BF17" s="32">
        <f>Nov_Report[[#This Row],[Per Day Salary]]*Nov_Report[[#This Row],[Absent]]</f>
        <v>0</v>
      </c>
      <c r="BG17" s="32">
        <f>Nov_Report[[#This Row],[Salary]]-Nov_Report[[#This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5</v>
      </c>
      <c r="L18" s="10" t="s">
        <v>39</v>
      </c>
      <c r="M18" s="10" t="str">
        <f t="shared" si="10"/>
        <v>WO</v>
      </c>
      <c r="N18" s="10" t="s">
        <v>39</v>
      </c>
      <c r="O18" s="10" t="s">
        <v>39</v>
      </c>
      <c r="P18" s="10" t="s">
        <v>43</v>
      </c>
      <c r="Q18" s="48" t="s">
        <v>45</v>
      </c>
      <c r="R18" s="48" t="s">
        <v>45</v>
      </c>
      <c r="S18" s="48" t="s">
        <v>45</v>
      </c>
      <c r="T18" s="10" t="str">
        <f t="shared" si="10"/>
        <v>WO</v>
      </c>
      <c r="U18" s="48" t="s">
        <v>45</v>
      </c>
      <c r="V18" s="48" t="s">
        <v>45</v>
      </c>
      <c r="W18" s="48" t="s">
        <v>45</v>
      </c>
      <c r="X18" s="48" t="s">
        <v>45</v>
      </c>
      <c r="Y18" s="10" t="s">
        <v>43</v>
      </c>
      <c r="Z18" s="10" t="s">
        <v>39</v>
      </c>
      <c r="AA18" s="10" t="str">
        <f t="shared" si="10"/>
        <v>WO</v>
      </c>
      <c r="AB18" s="48" t="s">
        <v>45</v>
      </c>
      <c r="AC18" s="48" t="s">
        <v>45</v>
      </c>
      <c r="AD18" s="48" t="s">
        <v>45</v>
      </c>
      <c r="AE18" s="48" t="s">
        <v>45</v>
      </c>
      <c r="AF18" s="48" t="s">
        <v>45</v>
      </c>
      <c r="AG18" s="48" t="s">
        <v>45</v>
      </c>
      <c r="AH18" s="10" t="str">
        <f t="shared" si="2"/>
        <v>WO</v>
      </c>
      <c r="AI18" s="48" t="s">
        <v>45</v>
      </c>
      <c r="AJ18" s="48" t="s">
        <v>45</v>
      </c>
      <c r="AK18" s="48" t="s">
        <v>45</v>
      </c>
      <c r="AL18" s="48" t="s">
        <v>45</v>
      </c>
      <c r="AM18" s="48" t="s">
        <v>45</v>
      </c>
      <c r="AN18" s="48" t="s">
        <v>45</v>
      </c>
      <c r="AO18" s="10" t="str">
        <f t="shared" si="2"/>
        <v>WO</v>
      </c>
      <c r="AP18" s="26" t="str">
        <f t="shared" si="2"/>
        <v/>
      </c>
      <c r="AT18" s="9">
        <v>8</v>
      </c>
      <c r="AU18" s="9">
        <v>1008</v>
      </c>
      <c r="AV18" s="9" t="str">
        <f t="shared" si="3"/>
        <v>November</v>
      </c>
      <c r="AW18" s="9" t="s">
        <v>17</v>
      </c>
      <c r="AX18" s="10">
        <f t="shared" si="4"/>
        <v>23</v>
      </c>
      <c r="AY18" s="10">
        <f t="shared" si="5"/>
        <v>0</v>
      </c>
      <c r="AZ18" s="10">
        <f t="shared" si="6"/>
        <v>2</v>
      </c>
      <c r="BA18" s="10">
        <f t="shared" si="7"/>
        <v>5</v>
      </c>
      <c r="BB18" s="10">
        <f t="shared" si="8"/>
        <v>30</v>
      </c>
      <c r="BC18" s="10">
        <f>Nov_Report[[#This Row],[Present]]-Nov_Report[[#This Row],[Absent]]</f>
        <v>23</v>
      </c>
      <c r="BD18" s="32">
        <v>50000</v>
      </c>
      <c r="BE18" s="32">
        <f>Nov_Report[[#This Row],[Salary]]/Nov_Report[[#This Row],[Days]]</f>
        <v>1666.6666666666667</v>
      </c>
      <c r="BF18" s="32">
        <f>Nov_Report[[#This Row],[Per Day Salary]]*Nov_Report[[#This Row],[Absent]]</f>
        <v>0</v>
      </c>
      <c r="BG18" s="32">
        <f>Nov_Report[[#This Row],[Salary]]-Nov_Report[[#This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5</v>
      </c>
      <c r="L19" s="10" t="s">
        <v>39</v>
      </c>
      <c r="M19" s="10" t="str">
        <f t="shared" si="10"/>
        <v>WO</v>
      </c>
      <c r="N19" s="10" t="s">
        <v>39</v>
      </c>
      <c r="O19" s="10" t="s">
        <v>39</v>
      </c>
      <c r="P19" s="10" t="s">
        <v>43</v>
      </c>
      <c r="Q19" s="48" t="s">
        <v>45</v>
      </c>
      <c r="R19" s="48" t="s">
        <v>45</v>
      </c>
      <c r="S19" s="48" t="s">
        <v>45</v>
      </c>
      <c r="T19" s="10" t="str">
        <f t="shared" si="10"/>
        <v>WO</v>
      </c>
      <c r="U19" s="48" t="s">
        <v>45</v>
      </c>
      <c r="V19" s="48" t="s">
        <v>45</v>
      </c>
      <c r="W19" s="48" t="s">
        <v>45</v>
      </c>
      <c r="X19" s="48" t="s">
        <v>45</v>
      </c>
      <c r="Y19" s="10" t="s">
        <v>43</v>
      </c>
      <c r="Z19" s="10" t="s">
        <v>39</v>
      </c>
      <c r="AA19" s="10" t="str">
        <f t="shared" si="10"/>
        <v>WO</v>
      </c>
      <c r="AB19" s="48" t="s">
        <v>45</v>
      </c>
      <c r="AC19" s="48" t="s">
        <v>45</v>
      </c>
      <c r="AD19" s="48" t="s">
        <v>45</v>
      </c>
      <c r="AE19" s="48" t="s">
        <v>45</v>
      </c>
      <c r="AF19" s="48" t="s">
        <v>45</v>
      </c>
      <c r="AG19" s="48" t="s">
        <v>45</v>
      </c>
      <c r="AH19" s="10" t="str">
        <f t="shared" si="2"/>
        <v>WO</v>
      </c>
      <c r="AI19" s="48" t="s">
        <v>45</v>
      </c>
      <c r="AJ19" s="48" t="s">
        <v>45</v>
      </c>
      <c r="AK19" s="48" t="s">
        <v>45</v>
      </c>
      <c r="AL19" s="48" t="s">
        <v>45</v>
      </c>
      <c r="AM19" s="48" t="s">
        <v>45</v>
      </c>
      <c r="AN19" s="48" t="s">
        <v>45</v>
      </c>
      <c r="AO19" s="10" t="str">
        <f t="shared" si="2"/>
        <v>WO</v>
      </c>
      <c r="AP19" s="26" t="str">
        <f t="shared" si="2"/>
        <v/>
      </c>
      <c r="AT19" s="9">
        <v>9</v>
      </c>
      <c r="AU19" s="9">
        <v>1009</v>
      </c>
      <c r="AV19" s="9" t="str">
        <f t="shared" si="3"/>
        <v>November</v>
      </c>
      <c r="AW19" s="9" t="s">
        <v>18</v>
      </c>
      <c r="AX19" s="10">
        <f t="shared" si="4"/>
        <v>23</v>
      </c>
      <c r="AY19" s="10">
        <f t="shared" si="5"/>
        <v>0</v>
      </c>
      <c r="AZ19" s="10">
        <f t="shared" si="6"/>
        <v>2</v>
      </c>
      <c r="BA19" s="10">
        <f t="shared" si="7"/>
        <v>5</v>
      </c>
      <c r="BB19" s="10">
        <f t="shared" si="8"/>
        <v>30</v>
      </c>
      <c r="BC19" s="10">
        <f>Nov_Report[[#This Row],[Present]]-Nov_Report[[#This Row],[Absent]]</f>
        <v>23</v>
      </c>
      <c r="BD19" s="32">
        <v>25000</v>
      </c>
      <c r="BE19" s="32">
        <f>Nov_Report[[#This Row],[Salary]]/Nov_Report[[#This Row],[Days]]</f>
        <v>833.33333333333337</v>
      </c>
      <c r="BF19" s="32">
        <f>Nov_Report[[#This Row],[Per Day Salary]]*Nov_Report[[#This Row],[Absent]]</f>
        <v>0</v>
      </c>
      <c r="BG19" s="32">
        <f>Nov_Report[[#This Row],[Salary]]-Nov_Report[[#This Row],[Deduction]]</f>
        <v>25000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5</v>
      </c>
      <c r="L20" s="10" t="s">
        <v>39</v>
      </c>
      <c r="M20" s="10" t="str">
        <f t="shared" si="10"/>
        <v>WO</v>
      </c>
      <c r="N20" s="10" t="s">
        <v>39</v>
      </c>
      <c r="O20" s="10" t="s">
        <v>39</v>
      </c>
      <c r="P20" s="10" t="s">
        <v>43</v>
      </c>
      <c r="Q20" s="48" t="s">
        <v>44</v>
      </c>
      <c r="R20" s="48" t="s">
        <v>45</v>
      </c>
      <c r="S20" s="48" t="s">
        <v>45</v>
      </c>
      <c r="T20" s="10" t="str">
        <f t="shared" si="10"/>
        <v>WO</v>
      </c>
      <c r="U20" s="48" t="s">
        <v>45</v>
      </c>
      <c r="V20" s="48" t="s">
        <v>45</v>
      </c>
      <c r="W20" s="48" t="s">
        <v>45</v>
      </c>
      <c r="X20" s="48" t="s">
        <v>45</v>
      </c>
      <c r="Y20" s="10" t="s">
        <v>43</v>
      </c>
      <c r="Z20" s="10" t="s">
        <v>39</v>
      </c>
      <c r="AA20" s="10" t="str">
        <f t="shared" si="10"/>
        <v>WO</v>
      </c>
      <c r="AB20" s="48" t="s">
        <v>45</v>
      </c>
      <c r="AC20" s="48" t="s">
        <v>45</v>
      </c>
      <c r="AD20" s="48" t="s">
        <v>44</v>
      </c>
      <c r="AE20" s="48" t="s">
        <v>45</v>
      </c>
      <c r="AF20" s="48" t="s">
        <v>45</v>
      </c>
      <c r="AG20" s="48" t="s">
        <v>45</v>
      </c>
      <c r="AH20" s="10" t="str">
        <f t="shared" si="2"/>
        <v>WO</v>
      </c>
      <c r="AI20" s="48" t="s">
        <v>45</v>
      </c>
      <c r="AJ20" s="48" t="s">
        <v>45</v>
      </c>
      <c r="AK20" s="48" t="s">
        <v>45</v>
      </c>
      <c r="AL20" s="48" t="s">
        <v>45</v>
      </c>
      <c r="AM20" s="48" t="s">
        <v>45</v>
      </c>
      <c r="AN20" s="48" t="s">
        <v>45</v>
      </c>
      <c r="AO20" s="10" t="str">
        <f t="shared" si="2"/>
        <v>WO</v>
      </c>
      <c r="AP20" s="26" t="str">
        <f t="shared" si="2"/>
        <v/>
      </c>
      <c r="AT20" s="9">
        <v>10</v>
      </c>
      <c r="AU20" s="9">
        <v>1010</v>
      </c>
      <c r="AV20" s="9" t="str">
        <f t="shared" si="3"/>
        <v>November</v>
      </c>
      <c r="AW20" s="9" t="s">
        <v>19</v>
      </c>
      <c r="AX20" s="10">
        <f t="shared" si="4"/>
        <v>21</v>
      </c>
      <c r="AY20" s="10">
        <f t="shared" si="5"/>
        <v>2</v>
      </c>
      <c r="AZ20" s="10">
        <f t="shared" si="6"/>
        <v>2</v>
      </c>
      <c r="BA20" s="10">
        <f t="shared" si="7"/>
        <v>5</v>
      </c>
      <c r="BB20" s="10">
        <f t="shared" si="8"/>
        <v>30</v>
      </c>
      <c r="BC20" s="10">
        <f>Nov_Report[[#This Row],[Present]]-Nov_Report[[#This Row],[Absent]]</f>
        <v>19</v>
      </c>
      <c r="BD20" s="32">
        <v>45000</v>
      </c>
      <c r="BE20" s="32">
        <f>Nov_Report[[#This Row],[Salary]]/Nov_Report[[#This Row],[Days]]</f>
        <v>1500</v>
      </c>
      <c r="BF20" s="32">
        <f>Nov_Report[[#This Row],[Per Day Salary]]*Nov_Report[[#This Row],[Absent]]</f>
        <v>3000</v>
      </c>
      <c r="BG20" s="32">
        <f>Nov_Report[[#This Row],[Salary]]-Nov_Report[[#This Row],[Deduction]]</f>
        <v>42000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5</v>
      </c>
      <c r="L21" s="10" t="s">
        <v>39</v>
      </c>
      <c r="M21" s="10" t="str">
        <f t="shared" si="10"/>
        <v>WO</v>
      </c>
      <c r="N21" s="10" t="s">
        <v>39</v>
      </c>
      <c r="O21" s="10" t="s">
        <v>39</v>
      </c>
      <c r="P21" s="10" t="s">
        <v>43</v>
      </c>
      <c r="Q21" s="48" t="s">
        <v>44</v>
      </c>
      <c r="R21" s="48" t="s">
        <v>45</v>
      </c>
      <c r="S21" s="48" t="s">
        <v>45</v>
      </c>
      <c r="T21" s="10" t="str">
        <f t="shared" si="10"/>
        <v>WO</v>
      </c>
      <c r="U21" s="48" t="s">
        <v>45</v>
      </c>
      <c r="V21" s="48" t="s">
        <v>45</v>
      </c>
      <c r="W21" s="48" t="s">
        <v>45</v>
      </c>
      <c r="X21" s="48" t="s">
        <v>45</v>
      </c>
      <c r="Y21" s="10" t="s">
        <v>43</v>
      </c>
      <c r="Z21" s="10" t="s">
        <v>39</v>
      </c>
      <c r="AA21" s="10" t="str">
        <f t="shared" si="10"/>
        <v>WO</v>
      </c>
      <c r="AB21" s="48" t="s">
        <v>45</v>
      </c>
      <c r="AC21" s="48" t="s">
        <v>45</v>
      </c>
      <c r="AD21" s="48" t="s">
        <v>45</v>
      </c>
      <c r="AE21" s="48" t="s">
        <v>45</v>
      </c>
      <c r="AF21" s="48" t="s">
        <v>45</v>
      </c>
      <c r="AG21" s="48" t="s">
        <v>45</v>
      </c>
      <c r="AH21" s="10" t="str">
        <f t="shared" si="2"/>
        <v>WO</v>
      </c>
      <c r="AI21" s="48" t="s">
        <v>45</v>
      </c>
      <c r="AJ21" s="48" t="s">
        <v>45</v>
      </c>
      <c r="AK21" s="48" t="s">
        <v>45</v>
      </c>
      <c r="AL21" s="48" t="s">
        <v>44</v>
      </c>
      <c r="AM21" s="48" t="s">
        <v>45</v>
      </c>
      <c r="AN21" s="48" t="s">
        <v>45</v>
      </c>
      <c r="AO21" s="10" t="str">
        <f t="shared" si="2"/>
        <v>WO</v>
      </c>
      <c r="AP21" s="26" t="str">
        <f t="shared" si="2"/>
        <v/>
      </c>
      <c r="AT21" s="9">
        <v>11</v>
      </c>
      <c r="AU21" s="9">
        <v>1011</v>
      </c>
      <c r="AV21" s="9" t="str">
        <f t="shared" si="3"/>
        <v>November</v>
      </c>
      <c r="AW21" s="9" t="s">
        <v>20</v>
      </c>
      <c r="AX21" s="10">
        <f t="shared" si="4"/>
        <v>21</v>
      </c>
      <c r="AY21" s="10">
        <f t="shared" si="5"/>
        <v>2</v>
      </c>
      <c r="AZ21" s="10">
        <f t="shared" si="6"/>
        <v>2</v>
      </c>
      <c r="BA21" s="10">
        <f t="shared" si="7"/>
        <v>5</v>
      </c>
      <c r="BB21" s="10">
        <f t="shared" si="8"/>
        <v>30</v>
      </c>
      <c r="BC21" s="10">
        <f>Nov_Report[[#This Row],[Present]]-Nov_Report[[#This Row],[Absent]]</f>
        <v>19</v>
      </c>
      <c r="BD21" s="32">
        <v>48000</v>
      </c>
      <c r="BE21" s="32">
        <f>Nov_Report[[#This Row],[Salary]]/Nov_Report[[#This Row],[Days]]</f>
        <v>1600</v>
      </c>
      <c r="BF21" s="32">
        <f>Nov_Report[[#This Row],[Per Day Salary]]*Nov_Report[[#This Row],[Absent]]</f>
        <v>3200</v>
      </c>
      <c r="BG21" s="32">
        <f>Nov_Report[[#This Row],[Salary]]-Nov_Report[[#This Row],[Deduction]]</f>
        <v>44800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5</v>
      </c>
      <c r="L22" s="10" t="s">
        <v>39</v>
      </c>
      <c r="M22" s="10" t="str">
        <f t="shared" si="10"/>
        <v>WO</v>
      </c>
      <c r="N22" s="10" t="s">
        <v>39</v>
      </c>
      <c r="O22" s="10" t="s">
        <v>39</v>
      </c>
      <c r="P22" s="10" t="s">
        <v>43</v>
      </c>
      <c r="Q22" s="48" t="s">
        <v>45</v>
      </c>
      <c r="R22" s="48" t="s">
        <v>45</v>
      </c>
      <c r="S22" s="48" t="s">
        <v>45</v>
      </c>
      <c r="T22" s="10" t="str">
        <f t="shared" si="10"/>
        <v>WO</v>
      </c>
      <c r="U22" s="48" t="s">
        <v>45</v>
      </c>
      <c r="V22" s="48" t="s">
        <v>45</v>
      </c>
      <c r="W22" s="48" t="s">
        <v>45</v>
      </c>
      <c r="X22" s="48" t="s">
        <v>45</v>
      </c>
      <c r="Y22" s="10" t="s">
        <v>43</v>
      </c>
      <c r="Z22" s="10" t="s">
        <v>39</v>
      </c>
      <c r="AA22" s="10" t="str">
        <f t="shared" si="10"/>
        <v>WO</v>
      </c>
      <c r="AB22" s="48" t="s">
        <v>45</v>
      </c>
      <c r="AC22" s="48" t="s">
        <v>45</v>
      </c>
      <c r="AD22" s="48" t="s">
        <v>45</v>
      </c>
      <c r="AE22" s="48" t="s">
        <v>45</v>
      </c>
      <c r="AF22" s="48" t="s">
        <v>45</v>
      </c>
      <c r="AG22" s="48" t="s">
        <v>45</v>
      </c>
      <c r="AH22" s="10" t="str">
        <f t="shared" si="2"/>
        <v>WO</v>
      </c>
      <c r="AI22" s="48" t="s">
        <v>45</v>
      </c>
      <c r="AJ22" s="48" t="s">
        <v>45</v>
      </c>
      <c r="AK22" s="48" t="s">
        <v>45</v>
      </c>
      <c r="AL22" s="48" t="s">
        <v>45</v>
      </c>
      <c r="AM22" s="48" t="s">
        <v>45</v>
      </c>
      <c r="AN22" s="48" t="s">
        <v>45</v>
      </c>
      <c r="AO22" s="10" t="str">
        <f t="shared" si="2"/>
        <v>WO</v>
      </c>
      <c r="AP22" s="26" t="str">
        <f t="shared" si="2"/>
        <v/>
      </c>
      <c r="AT22" s="9">
        <v>12</v>
      </c>
      <c r="AU22" s="9">
        <v>1012</v>
      </c>
      <c r="AV22" s="9" t="str">
        <f t="shared" si="3"/>
        <v>November</v>
      </c>
      <c r="AW22" s="9" t="s">
        <v>21</v>
      </c>
      <c r="AX22" s="10">
        <f t="shared" si="4"/>
        <v>23</v>
      </c>
      <c r="AY22" s="10">
        <f t="shared" si="5"/>
        <v>0</v>
      </c>
      <c r="AZ22" s="10">
        <f t="shared" si="6"/>
        <v>2</v>
      </c>
      <c r="BA22" s="10">
        <f t="shared" si="7"/>
        <v>5</v>
      </c>
      <c r="BB22" s="10">
        <f t="shared" si="8"/>
        <v>30</v>
      </c>
      <c r="BC22" s="10">
        <f>Nov_Report[[#This Row],[Present]]-Nov_Report[[#This Row],[Absent]]</f>
        <v>23</v>
      </c>
      <c r="BD22" s="32">
        <v>52000</v>
      </c>
      <c r="BE22" s="32">
        <f>Nov_Report[[#This Row],[Salary]]/Nov_Report[[#This Row],[Days]]</f>
        <v>1733.3333333333333</v>
      </c>
      <c r="BF22" s="32">
        <f>Nov_Report[[#This Row],[Per Day Salary]]*Nov_Report[[#This Row],[Absent]]</f>
        <v>0</v>
      </c>
      <c r="BG22" s="32">
        <f>Nov_Report[[#This Row],[Salary]]-Nov_Report[[#This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5</v>
      </c>
      <c r="L23" s="10" t="s">
        <v>39</v>
      </c>
      <c r="M23" s="10" t="str">
        <f t="shared" si="10"/>
        <v>WO</v>
      </c>
      <c r="N23" s="10" t="s">
        <v>39</v>
      </c>
      <c r="O23" s="10" t="s">
        <v>39</v>
      </c>
      <c r="P23" s="10" t="s">
        <v>43</v>
      </c>
      <c r="Q23" s="48" t="s">
        <v>45</v>
      </c>
      <c r="R23" s="48" t="s">
        <v>45</v>
      </c>
      <c r="S23" s="48" t="s">
        <v>45</v>
      </c>
      <c r="T23" s="10" t="str">
        <f t="shared" si="10"/>
        <v>WO</v>
      </c>
      <c r="U23" s="48" t="s">
        <v>45</v>
      </c>
      <c r="V23" s="48" t="s">
        <v>45</v>
      </c>
      <c r="W23" s="48" t="s">
        <v>45</v>
      </c>
      <c r="X23" s="48" t="s">
        <v>45</v>
      </c>
      <c r="Y23" s="10" t="s">
        <v>43</v>
      </c>
      <c r="Z23" s="10" t="s">
        <v>39</v>
      </c>
      <c r="AA23" s="10" t="str">
        <f t="shared" si="10"/>
        <v>WO</v>
      </c>
      <c r="AB23" s="48" t="s">
        <v>45</v>
      </c>
      <c r="AC23" s="48" t="s">
        <v>45</v>
      </c>
      <c r="AD23" s="48" t="s">
        <v>44</v>
      </c>
      <c r="AE23" s="48" t="s">
        <v>45</v>
      </c>
      <c r="AF23" s="48" t="s">
        <v>45</v>
      </c>
      <c r="AG23" s="48" t="s">
        <v>45</v>
      </c>
      <c r="AH23" s="10" t="str">
        <f t="shared" si="2"/>
        <v>WO</v>
      </c>
      <c r="AI23" s="48" t="s">
        <v>45</v>
      </c>
      <c r="AJ23" s="48" t="s">
        <v>45</v>
      </c>
      <c r="AK23" s="48" t="s">
        <v>45</v>
      </c>
      <c r="AL23" s="48" t="s">
        <v>45</v>
      </c>
      <c r="AM23" s="48" t="s">
        <v>45</v>
      </c>
      <c r="AN23" s="48" t="s">
        <v>45</v>
      </c>
      <c r="AO23" s="10" t="str">
        <f t="shared" si="2"/>
        <v>WO</v>
      </c>
      <c r="AP23" s="26" t="str">
        <f t="shared" si="2"/>
        <v/>
      </c>
      <c r="AT23" s="9">
        <v>13</v>
      </c>
      <c r="AU23" s="9">
        <v>1013</v>
      </c>
      <c r="AV23" s="9" t="str">
        <f t="shared" si="3"/>
        <v>November</v>
      </c>
      <c r="AW23" s="9" t="s">
        <v>22</v>
      </c>
      <c r="AX23" s="10">
        <f t="shared" si="4"/>
        <v>22</v>
      </c>
      <c r="AY23" s="10">
        <f t="shared" si="5"/>
        <v>1</v>
      </c>
      <c r="AZ23" s="10">
        <f t="shared" si="6"/>
        <v>2</v>
      </c>
      <c r="BA23" s="10">
        <f t="shared" si="7"/>
        <v>5</v>
      </c>
      <c r="BB23" s="10">
        <f t="shared" si="8"/>
        <v>30</v>
      </c>
      <c r="BC23" s="10">
        <f>Nov_Report[[#This Row],[Present]]-Nov_Report[[#This Row],[Absent]]</f>
        <v>21</v>
      </c>
      <c r="BD23" s="32">
        <v>42000</v>
      </c>
      <c r="BE23" s="32">
        <f>Nov_Report[[#This Row],[Salary]]/Nov_Report[[#This Row],[Days]]</f>
        <v>1400</v>
      </c>
      <c r="BF23" s="32">
        <f>Nov_Report[[#This Row],[Per Day Salary]]*Nov_Report[[#This Row],[Absent]]</f>
        <v>1400</v>
      </c>
      <c r="BG23" s="32">
        <f>Nov_Report[[#This Row],[Salary]]-Nov_Report[[#This Row],[Deduction]]</f>
        <v>40600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5</v>
      </c>
      <c r="L24" s="10" t="s">
        <v>39</v>
      </c>
      <c r="M24" s="10" t="str">
        <f t="shared" si="10"/>
        <v>WO</v>
      </c>
      <c r="N24" s="10" t="s">
        <v>39</v>
      </c>
      <c r="O24" s="10" t="s">
        <v>39</v>
      </c>
      <c r="P24" s="10" t="s">
        <v>43</v>
      </c>
      <c r="Q24" s="48" t="s">
        <v>45</v>
      </c>
      <c r="R24" s="48" t="s">
        <v>45</v>
      </c>
      <c r="S24" s="48" t="s">
        <v>45</v>
      </c>
      <c r="T24" s="10" t="str">
        <f t="shared" si="10"/>
        <v>WO</v>
      </c>
      <c r="U24" s="48" t="s">
        <v>45</v>
      </c>
      <c r="V24" s="48" t="s">
        <v>45</v>
      </c>
      <c r="W24" s="48" t="s">
        <v>45</v>
      </c>
      <c r="X24" s="48" t="s">
        <v>45</v>
      </c>
      <c r="Y24" s="10" t="s">
        <v>43</v>
      </c>
      <c r="Z24" s="10" t="s">
        <v>39</v>
      </c>
      <c r="AA24" s="10" t="str">
        <f t="shared" si="10"/>
        <v>WO</v>
      </c>
      <c r="AB24" s="48" t="s">
        <v>45</v>
      </c>
      <c r="AC24" s="48" t="s">
        <v>45</v>
      </c>
      <c r="AD24" s="48" t="s">
        <v>44</v>
      </c>
      <c r="AE24" s="48" t="s">
        <v>44</v>
      </c>
      <c r="AF24" s="48" t="s">
        <v>45</v>
      </c>
      <c r="AG24" s="48" t="s">
        <v>45</v>
      </c>
      <c r="AH24" s="10" t="str">
        <f t="shared" si="2"/>
        <v>WO</v>
      </c>
      <c r="AI24" s="48" t="s">
        <v>45</v>
      </c>
      <c r="AJ24" s="48" t="s">
        <v>45</v>
      </c>
      <c r="AK24" s="48" t="s">
        <v>45</v>
      </c>
      <c r="AL24" s="48" t="s">
        <v>44</v>
      </c>
      <c r="AM24" s="48" t="s">
        <v>45</v>
      </c>
      <c r="AN24" s="48" t="s">
        <v>45</v>
      </c>
      <c r="AO24" s="10" t="str">
        <f t="shared" si="2"/>
        <v>WO</v>
      </c>
      <c r="AP24" s="26" t="str">
        <f t="shared" si="2"/>
        <v/>
      </c>
      <c r="AT24" s="9">
        <v>14</v>
      </c>
      <c r="AU24" s="9">
        <v>1014</v>
      </c>
      <c r="AV24" s="9" t="str">
        <f t="shared" si="3"/>
        <v>November</v>
      </c>
      <c r="AW24" s="9" t="s">
        <v>24</v>
      </c>
      <c r="AX24" s="10">
        <f t="shared" si="4"/>
        <v>20</v>
      </c>
      <c r="AY24" s="10">
        <f t="shared" si="5"/>
        <v>3</v>
      </c>
      <c r="AZ24" s="10">
        <f t="shared" si="6"/>
        <v>2</v>
      </c>
      <c r="BA24" s="10">
        <f t="shared" si="7"/>
        <v>5</v>
      </c>
      <c r="BB24" s="10">
        <f t="shared" si="8"/>
        <v>30</v>
      </c>
      <c r="BC24" s="10">
        <f>Nov_Report[[#This Row],[Present]]-Nov_Report[[#This Row],[Absent]]</f>
        <v>17</v>
      </c>
      <c r="BD24" s="32">
        <v>15000</v>
      </c>
      <c r="BE24" s="32">
        <f>Nov_Report[[#This Row],[Salary]]/Nov_Report[[#This Row],[Days]]</f>
        <v>500</v>
      </c>
      <c r="BF24" s="32">
        <f>Nov_Report[[#This Row],[Per Day Salary]]*Nov_Report[[#This Row],[Absent]]</f>
        <v>1500</v>
      </c>
      <c r="BG24" s="32">
        <f>Nov_Report[[#This Row],[Salary]]-Nov_Report[[#This Row],[Deduction]]</f>
        <v>13500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5</v>
      </c>
      <c r="L25" s="10" t="s">
        <v>39</v>
      </c>
      <c r="M25" s="10" t="str">
        <f t="shared" si="10"/>
        <v>WO</v>
      </c>
      <c r="N25" s="10" t="s">
        <v>39</v>
      </c>
      <c r="O25" s="10" t="s">
        <v>39</v>
      </c>
      <c r="P25" s="10" t="s">
        <v>43</v>
      </c>
      <c r="Q25" s="48" t="s">
        <v>45</v>
      </c>
      <c r="R25" s="48" t="s">
        <v>44</v>
      </c>
      <c r="S25" s="48" t="s">
        <v>45</v>
      </c>
      <c r="T25" s="10" t="str">
        <f t="shared" si="10"/>
        <v>WO</v>
      </c>
      <c r="U25" s="48" t="s">
        <v>45</v>
      </c>
      <c r="V25" s="48" t="s">
        <v>45</v>
      </c>
      <c r="W25" s="48" t="s">
        <v>45</v>
      </c>
      <c r="X25" s="48" t="s">
        <v>45</v>
      </c>
      <c r="Y25" s="10" t="s">
        <v>43</v>
      </c>
      <c r="Z25" s="10" t="s">
        <v>39</v>
      </c>
      <c r="AA25" s="10" t="str">
        <f t="shared" si="10"/>
        <v>WO</v>
      </c>
      <c r="AB25" s="48" t="s">
        <v>45</v>
      </c>
      <c r="AC25" s="48" t="s">
        <v>45</v>
      </c>
      <c r="AD25" s="48" t="s">
        <v>45</v>
      </c>
      <c r="AE25" s="48" t="s">
        <v>45</v>
      </c>
      <c r="AF25" s="48" t="s">
        <v>45</v>
      </c>
      <c r="AG25" s="48" t="s">
        <v>45</v>
      </c>
      <c r="AH25" s="10" t="str">
        <f t="shared" si="2"/>
        <v>WO</v>
      </c>
      <c r="AI25" s="48" t="s">
        <v>45</v>
      </c>
      <c r="AJ25" s="48" t="s">
        <v>45</v>
      </c>
      <c r="AK25" s="48" t="s">
        <v>45</v>
      </c>
      <c r="AL25" s="48" t="s">
        <v>45</v>
      </c>
      <c r="AM25" s="48" t="s">
        <v>45</v>
      </c>
      <c r="AN25" s="48" t="s">
        <v>45</v>
      </c>
      <c r="AO25" s="10" t="str">
        <f t="shared" si="2"/>
        <v>WO</v>
      </c>
      <c r="AP25" s="26" t="str">
        <f t="shared" si="2"/>
        <v/>
      </c>
      <c r="AT25" s="9">
        <v>15</v>
      </c>
      <c r="AU25" s="9">
        <v>1015</v>
      </c>
      <c r="AV25" s="9" t="str">
        <f t="shared" si="3"/>
        <v>November</v>
      </c>
      <c r="AW25" s="9" t="s">
        <v>25</v>
      </c>
      <c r="AX25" s="10">
        <f t="shared" si="4"/>
        <v>22</v>
      </c>
      <c r="AY25" s="10">
        <f t="shared" si="5"/>
        <v>1</v>
      </c>
      <c r="AZ25" s="10">
        <f t="shared" si="6"/>
        <v>2</v>
      </c>
      <c r="BA25" s="10">
        <f t="shared" si="7"/>
        <v>5</v>
      </c>
      <c r="BB25" s="10">
        <f t="shared" si="8"/>
        <v>30</v>
      </c>
      <c r="BC25" s="10">
        <f>Nov_Report[[#This Row],[Present]]-Nov_Report[[#This Row],[Absent]]</f>
        <v>21</v>
      </c>
      <c r="BD25" s="32">
        <v>46000</v>
      </c>
      <c r="BE25" s="32">
        <f>Nov_Report[[#This Row],[Salary]]/Nov_Report[[#This Row],[Days]]</f>
        <v>1533.3333333333333</v>
      </c>
      <c r="BF25" s="32">
        <f>Nov_Report[[#This Row],[Per Day Salary]]*Nov_Report[[#This Row],[Absent]]</f>
        <v>1533.3333333333333</v>
      </c>
      <c r="BG25" s="32">
        <f>Nov_Report[[#This Row],[Salary]]-Nov_Report[[#This Row],[Deduction]]</f>
        <v>44466.666666666664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5</v>
      </c>
      <c r="L26" s="10" t="s">
        <v>39</v>
      </c>
      <c r="M26" s="10" t="str">
        <f t="shared" si="10"/>
        <v>WO</v>
      </c>
      <c r="N26" s="10" t="s">
        <v>39</v>
      </c>
      <c r="O26" s="10" t="s">
        <v>39</v>
      </c>
      <c r="P26" s="10" t="s">
        <v>43</v>
      </c>
      <c r="Q26" s="48" t="s">
        <v>45</v>
      </c>
      <c r="R26" s="48" t="s">
        <v>45</v>
      </c>
      <c r="S26" s="48" t="s">
        <v>45</v>
      </c>
      <c r="T26" s="10" t="str">
        <f t="shared" si="10"/>
        <v>WO</v>
      </c>
      <c r="U26" s="48" t="s">
        <v>45</v>
      </c>
      <c r="V26" s="48" t="s">
        <v>45</v>
      </c>
      <c r="W26" s="48" t="s">
        <v>45</v>
      </c>
      <c r="X26" s="48" t="s">
        <v>45</v>
      </c>
      <c r="Y26" s="10" t="s">
        <v>43</v>
      </c>
      <c r="Z26" s="10" t="s">
        <v>39</v>
      </c>
      <c r="AA26" s="10" t="str">
        <f t="shared" si="10"/>
        <v>WO</v>
      </c>
      <c r="AB26" s="48" t="s">
        <v>45</v>
      </c>
      <c r="AC26" s="48" t="s">
        <v>45</v>
      </c>
      <c r="AD26" s="48" t="s">
        <v>45</v>
      </c>
      <c r="AE26" s="48" t="s">
        <v>45</v>
      </c>
      <c r="AF26" s="48" t="s">
        <v>45</v>
      </c>
      <c r="AG26" s="48" t="s">
        <v>45</v>
      </c>
      <c r="AH26" s="10" t="str">
        <f t="shared" si="2"/>
        <v>WO</v>
      </c>
      <c r="AI26" s="48" t="s">
        <v>45</v>
      </c>
      <c r="AJ26" s="48" t="s">
        <v>45</v>
      </c>
      <c r="AK26" s="48" t="s">
        <v>45</v>
      </c>
      <c r="AL26" s="48" t="s">
        <v>45</v>
      </c>
      <c r="AM26" s="48" t="s">
        <v>45</v>
      </c>
      <c r="AN26" s="48" t="s">
        <v>45</v>
      </c>
      <c r="AO26" s="10" t="str">
        <f t="shared" si="2"/>
        <v>WO</v>
      </c>
      <c r="AP26" s="26" t="str">
        <f t="shared" si="2"/>
        <v/>
      </c>
      <c r="AT26" s="9">
        <v>16</v>
      </c>
      <c r="AU26" s="9">
        <v>1016</v>
      </c>
      <c r="AV26" s="9" t="str">
        <f t="shared" si="3"/>
        <v>November</v>
      </c>
      <c r="AW26" s="9" t="s">
        <v>26</v>
      </c>
      <c r="AX26" s="10">
        <f t="shared" si="4"/>
        <v>23</v>
      </c>
      <c r="AY26" s="10">
        <f t="shared" si="5"/>
        <v>0</v>
      </c>
      <c r="AZ26" s="10">
        <f t="shared" si="6"/>
        <v>2</v>
      </c>
      <c r="BA26" s="10">
        <f t="shared" si="7"/>
        <v>5</v>
      </c>
      <c r="BB26" s="10">
        <f t="shared" si="8"/>
        <v>30</v>
      </c>
      <c r="BC26" s="10">
        <f>Nov_Report[[#This Row],[Present]]-Nov_Report[[#This Row],[Absent]]</f>
        <v>23</v>
      </c>
      <c r="BD26" s="32">
        <v>52000</v>
      </c>
      <c r="BE26" s="32">
        <f>Nov_Report[[#This Row],[Salary]]/Nov_Report[[#This Row],[Days]]</f>
        <v>1733.3333333333333</v>
      </c>
      <c r="BF26" s="32">
        <f>Nov_Report[[#This Row],[Per Day Salary]]*Nov_Report[[#This Row],[Absent]]</f>
        <v>0</v>
      </c>
      <c r="BG26" s="32">
        <f>Nov_Report[[#This Row],[Salary]]-Nov_Report[[#This Row],[Deduction]]</f>
        <v>52000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5</v>
      </c>
      <c r="L27" s="10" t="s">
        <v>39</v>
      </c>
      <c r="M27" s="10" t="str">
        <f t="shared" si="10"/>
        <v>WO</v>
      </c>
      <c r="N27" s="10" t="s">
        <v>39</v>
      </c>
      <c r="O27" s="10" t="s">
        <v>39</v>
      </c>
      <c r="P27" s="10" t="s">
        <v>43</v>
      </c>
      <c r="Q27" s="48" t="s">
        <v>45</v>
      </c>
      <c r="R27" s="48" t="s">
        <v>45</v>
      </c>
      <c r="S27" s="48" t="s">
        <v>45</v>
      </c>
      <c r="T27" s="10" t="str">
        <f t="shared" si="10"/>
        <v>WO</v>
      </c>
      <c r="U27" s="48" t="s">
        <v>45</v>
      </c>
      <c r="V27" s="48" t="s">
        <v>45</v>
      </c>
      <c r="W27" s="48" t="s">
        <v>45</v>
      </c>
      <c r="X27" s="48" t="s">
        <v>45</v>
      </c>
      <c r="Y27" s="10" t="s">
        <v>43</v>
      </c>
      <c r="Z27" s="10" t="s">
        <v>39</v>
      </c>
      <c r="AA27" s="10" t="str">
        <f t="shared" ref="AA27:AP30" si="11">IF(AA$9="Sun","WO","")</f>
        <v>WO</v>
      </c>
      <c r="AB27" s="48" t="s">
        <v>45</v>
      </c>
      <c r="AC27" s="48" t="s">
        <v>45</v>
      </c>
      <c r="AD27" s="48" t="s">
        <v>45</v>
      </c>
      <c r="AE27" s="48" t="s">
        <v>45</v>
      </c>
      <c r="AF27" s="48" t="s">
        <v>45</v>
      </c>
      <c r="AG27" s="48" t="s">
        <v>45</v>
      </c>
      <c r="AH27" s="10" t="str">
        <f t="shared" si="11"/>
        <v>WO</v>
      </c>
      <c r="AI27" s="48" t="s">
        <v>45</v>
      </c>
      <c r="AJ27" s="48" t="s">
        <v>45</v>
      </c>
      <c r="AK27" s="48" t="s">
        <v>45</v>
      </c>
      <c r="AL27" s="48" t="s">
        <v>45</v>
      </c>
      <c r="AM27" s="48" t="s">
        <v>45</v>
      </c>
      <c r="AN27" s="48" t="s">
        <v>45</v>
      </c>
      <c r="AO27" s="10" t="str">
        <f t="shared" si="11"/>
        <v>WO</v>
      </c>
      <c r="AP27" s="26" t="str">
        <f t="shared" si="11"/>
        <v/>
      </c>
      <c r="AT27" s="9">
        <v>17</v>
      </c>
      <c r="AU27" s="9">
        <v>1017</v>
      </c>
      <c r="AV27" s="9" t="str">
        <f t="shared" si="3"/>
        <v>November</v>
      </c>
      <c r="AW27" s="9" t="s">
        <v>27</v>
      </c>
      <c r="AX27" s="10">
        <f t="shared" si="4"/>
        <v>23</v>
      </c>
      <c r="AY27" s="10">
        <f t="shared" si="5"/>
        <v>0</v>
      </c>
      <c r="AZ27" s="10">
        <f t="shared" si="6"/>
        <v>2</v>
      </c>
      <c r="BA27" s="10">
        <f t="shared" si="7"/>
        <v>5</v>
      </c>
      <c r="BB27" s="10">
        <f t="shared" si="8"/>
        <v>30</v>
      </c>
      <c r="BC27" s="10">
        <f>Nov_Report[[#This Row],[Present]]-Nov_Report[[#This Row],[Absent]]</f>
        <v>23</v>
      </c>
      <c r="BD27" s="32">
        <v>42000</v>
      </c>
      <c r="BE27" s="32">
        <f>Nov_Report[[#This Row],[Salary]]/Nov_Report[[#This Row],[Days]]</f>
        <v>1400</v>
      </c>
      <c r="BF27" s="32">
        <f>Nov_Report[[#This Row],[Per Day Salary]]*Nov_Report[[#This Row],[Absent]]</f>
        <v>0</v>
      </c>
      <c r="BG27" s="32">
        <f>Nov_Report[[#This Row],[Salary]]-Nov_Report[[#This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5</v>
      </c>
      <c r="L28" s="10" t="s">
        <v>39</v>
      </c>
      <c r="M28" s="10" t="str">
        <f t="shared" ref="M28:AA30" si="12">IF(M$9="Sun","WO","")</f>
        <v>WO</v>
      </c>
      <c r="N28" s="10" t="s">
        <v>39</v>
      </c>
      <c r="O28" s="10" t="s">
        <v>39</v>
      </c>
      <c r="P28" s="10" t="s">
        <v>43</v>
      </c>
      <c r="Q28" s="48" t="s">
        <v>45</v>
      </c>
      <c r="R28" s="48" t="s">
        <v>45</v>
      </c>
      <c r="S28" s="48" t="s">
        <v>45</v>
      </c>
      <c r="T28" s="10" t="str">
        <f t="shared" si="12"/>
        <v>WO</v>
      </c>
      <c r="U28" s="48" t="s">
        <v>45</v>
      </c>
      <c r="V28" s="48" t="s">
        <v>45</v>
      </c>
      <c r="W28" s="48" t="s">
        <v>45</v>
      </c>
      <c r="X28" s="48" t="s">
        <v>45</v>
      </c>
      <c r="Y28" s="10" t="s">
        <v>43</v>
      </c>
      <c r="Z28" s="10" t="s">
        <v>39</v>
      </c>
      <c r="AA28" s="10" t="str">
        <f t="shared" si="12"/>
        <v>WO</v>
      </c>
      <c r="AB28" s="48" t="s">
        <v>45</v>
      </c>
      <c r="AC28" s="48" t="s">
        <v>45</v>
      </c>
      <c r="AD28" s="48" t="s">
        <v>45</v>
      </c>
      <c r="AE28" s="48" t="s">
        <v>45</v>
      </c>
      <c r="AF28" s="48" t="s">
        <v>45</v>
      </c>
      <c r="AG28" s="48" t="s">
        <v>45</v>
      </c>
      <c r="AH28" s="10" t="str">
        <f t="shared" si="11"/>
        <v>WO</v>
      </c>
      <c r="AI28" s="48" t="s">
        <v>45</v>
      </c>
      <c r="AJ28" s="48" t="s">
        <v>45</v>
      </c>
      <c r="AK28" s="48" t="s">
        <v>45</v>
      </c>
      <c r="AL28" s="48" t="s">
        <v>45</v>
      </c>
      <c r="AM28" s="48" t="s">
        <v>45</v>
      </c>
      <c r="AN28" s="48" t="s">
        <v>45</v>
      </c>
      <c r="AO28" s="10" t="str">
        <f t="shared" si="11"/>
        <v>WO</v>
      </c>
      <c r="AP28" s="26" t="str">
        <f t="shared" si="11"/>
        <v/>
      </c>
      <c r="AT28" s="9">
        <v>18</v>
      </c>
      <c r="AU28" s="9">
        <v>1018</v>
      </c>
      <c r="AV28" s="9" t="str">
        <f t="shared" si="3"/>
        <v>November</v>
      </c>
      <c r="AW28" s="9" t="s">
        <v>28</v>
      </c>
      <c r="AX28" s="10">
        <f t="shared" si="4"/>
        <v>23</v>
      </c>
      <c r="AY28" s="10">
        <f t="shared" si="5"/>
        <v>0</v>
      </c>
      <c r="AZ28" s="10">
        <f t="shared" si="6"/>
        <v>2</v>
      </c>
      <c r="BA28" s="10">
        <f t="shared" si="7"/>
        <v>5</v>
      </c>
      <c r="BB28" s="10">
        <f t="shared" si="8"/>
        <v>30</v>
      </c>
      <c r="BC28" s="10">
        <f>Nov_Report[[#This Row],[Present]]-Nov_Report[[#This Row],[Absent]]</f>
        <v>23</v>
      </c>
      <c r="BD28" s="32">
        <v>62000</v>
      </c>
      <c r="BE28" s="32">
        <f>Nov_Report[[#This Row],[Salary]]/Nov_Report[[#This Row],[Days]]</f>
        <v>2066.6666666666665</v>
      </c>
      <c r="BF28" s="32">
        <f>Nov_Report[[#This Row],[Per Day Salary]]*Nov_Report[[#This Row],[Absent]]</f>
        <v>0</v>
      </c>
      <c r="BG28" s="32">
        <f>Nov_Report[[#This Row],[Salary]]-Nov_Report[[#This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5</v>
      </c>
      <c r="L29" s="10" t="s">
        <v>39</v>
      </c>
      <c r="M29" s="10" t="str">
        <f t="shared" si="12"/>
        <v>WO</v>
      </c>
      <c r="N29" s="10" t="s">
        <v>39</v>
      </c>
      <c r="O29" s="10" t="s">
        <v>39</v>
      </c>
      <c r="P29" s="10" t="s">
        <v>43</v>
      </c>
      <c r="Q29" s="48" t="s">
        <v>45</v>
      </c>
      <c r="R29" s="48" t="s">
        <v>45</v>
      </c>
      <c r="S29" s="48" t="s">
        <v>45</v>
      </c>
      <c r="T29" s="10" t="str">
        <f t="shared" si="12"/>
        <v>WO</v>
      </c>
      <c r="U29" s="48" t="s">
        <v>45</v>
      </c>
      <c r="V29" s="48" t="s">
        <v>45</v>
      </c>
      <c r="W29" s="48" t="s">
        <v>45</v>
      </c>
      <c r="X29" s="48" t="s">
        <v>45</v>
      </c>
      <c r="Y29" s="10" t="s">
        <v>43</v>
      </c>
      <c r="Z29" s="10" t="s">
        <v>39</v>
      </c>
      <c r="AA29" s="10" t="str">
        <f t="shared" si="12"/>
        <v>WO</v>
      </c>
      <c r="AB29" s="48" t="s">
        <v>45</v>
      </c>
      <c r="AC29" s="48" t="s">
        <v>45</v>
      </c>
      <c r="AD29" s="48" t="s">
        <v>45</v>
      </c>
      <c r="AE29" s="48" t="s">
        <v>45</v>
      </c>
      <c r="AF29" s="48" t="s">
        <v>45</v>
      </c>
      <c r="AG29" s="48" t="s">
        <v>45</v>
      </c>
      <c r="AH29" s="10" t="str">
        <f t="shared" si="11"/>
        <v>WO</v>
      </c>
      <c r="AI29" s="48" t="s">
        <v>45</v>
      </c>
      <c r="AJ29" s="48" t="s">
        <v>45</v>
      </c>
      <c r="AK29" s="48" t="s">
        <v>45</v>
      </c>
      <c r="AL29" s="48" t="s">
        <v>45</v>
      </c>
      <c r="AM29" s="48" t="s">
        <v>45</v>
      </c>
      <c r="AN29" s="48" t="s">
        <v>45</v>
      </c>
      <c r="AO29" s="10" t="str">
        <f t="shared" si="11"/>
        <v>WO</v>
      </c>
      <c r="AP29" s="26" t="str">
        <f t="shared" si="11"/>
        <v/>
      </c>
      <c r="AT29" s="9">
        <v>19</v>
      </c>
      <c r="AU29" s="9">
        <v>1019</v>
      </c>
      <c r="AV29" s="9" t="str">
        <f t="shared" si="3"/>
        <v>November</v>
      </c>
      <c r="AW29" s="9" t="s">
        <v>29</v>
      </c>
      <c r="AX29" s="10">
        <f t="shared" si="4"/>
        <v>23</v>
      </c>
      <c r="AY29" s="10">
        <f t="shared" si="5"/>
        <v>0</v>
      </c>
      <c r="AZ29" s="10">
        <f t="shared" si="6"/>
        <v>2</v>
      </c>
      <c r="BA29" s="10">
        <f t="shared" si="7"/>
        <v>5</v>
      </c>
      <c r="BB29" s="10">
        <f t="shared" si="8"/>
        <v>30</v>
      </c>
      <c r="BC29" s="10">
        <f>Nov_Report[[#This Row],[Present]]-Nov_Report[[#This Row],[Absent]]</f>
        <v>23</v>
      </c>
      <c r="BD29" s="32">
        <v>41000</v>
      </c>
      <c r="BE29" s="32">
        <f>Nov_Report[[#This Row],[Salary]]/Nov_Report[[#This Row],[Days]]</f>
        <v>1366.6666666666667</v>
      </c>
      <c r="BF29" s="32">
        <f>Nov_Report[[#This Row],[Per Day Salary]]*Nov_Report[[#This Row],[Absent]]</f>
        <v>0</v>
      </c>
      <c r="BG29" s="32">
        <f>Nov_Report[[#This Row],[Salary]]-Nov_Report[[#This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10" t="s">
        <v>39</v>
      </c>
      <c r="M30" s="27" t="str">
        <f t="shared" si="12"/>
        <v>WO</v>
      </c>
      <c r="N30" s="10" t="s">
        <v>39</v>
      </c>
      <c r="O30" s="10" t="s">
        <v>39</v>
      </c>
      <c r="P30" s="10" t="s">
        <v>43</v>
      </c>
      <c r="Q30" s="49" t="s">
        <v>45</v>
      </c>
      <c r="R30" s="49" t="s">
        <v>45</v>
      </c>
      <c r="S30" s="49" t="s">
        <v>45</v>
      </c>
      <c r="T30" s="27" t="str">
        <f t="shared" si="12"/>
        <v>WO</v>
      </c>
      <c r="U30" s="49" t="s">
        <v>45</v>
      </c>
      <c r="V30" s="49" t="s">
        <v>45</v>
      </c>
      <c r="W30" s="49" t="s">
        <v>45</v>
      </c>
      <c r="X30" s="49" t="s">
        <v>45</v>
      </c>
      <c r="Y30" s="10" t="s">
        <v>43</v>
      </c>
      <c r="Z30" s="10" t="s">
        <v>39</v>
      </c>
      <c r="AA30" s="27" t="str">
        <f t="shared" si="12"/>
        <v>WO</v>
      </c>
      <c r="AB30" s="49" t="s">
        <v>45</v>
      </c>
      <c r="AC30" s="49" t="s">
        <v>45</v>
      </c>
      <c r="AD30" s="49" t="s">
        <v>45</v>
      </c>
      <c r="AE30" s="49" t="s">
        <v>45</v>
      </c>
      <c r="AF30" s="49" t="s">
        <v>45</v>
      </c>
      <c r="AG30" s="49" t="s">
        <v>45</v>
      </c>
      <c r="AH30" s="27" t="str">
        <f t="shared" si="11"/>
        <v>WO</v>
      </c>
      <c r="AI30" s="49" t="s">
        <v>45</v>
      </c>
      <c r="AJ30" s="49" t="s">
        <v>45</v>
      </c>
      <c r="AK30" s="49" t="s">
        <v>45</v>
      </c>
      <c r="AL30" s="49" t="s">
        <v>45</v>
      </c>
      <c r="AM30" s="49" t="s">
        <v>45</v>
      </c>
      <c r="AN30" s="49" t="s">
        <v>45</v>
      </c>
      <c r="AO30" s="27" t="str">
        <f t="shared" si="11"/>
        <v>WO</v>
      </c>
      <c r="AP30" s="28" t="str">
        <f t="shared" si="11"/>
        <v/>
      </c>
      <c r="AT30" s="9">
        <v>20</v>
      </c>
      <c r="AU30" s="19">
        <v>1020</v>
      </c>
      <c r="AV30" s="19" t="str">
        <f t="shared" si="3"/>
        <v>November</v>
      </c>
      <c r="AW30" s="19" t="s">
        <v>23</v>
      </c>
      <c r="AX30" s="10">
        <f t="shared" si="4"/>
        <v>23</v>
      </c>
      <c r="AY30" s="27">
        <f t="shared" si="5"/>
        <v>0</v>
      </c>
      <c r="AZ30" s="27">
        <f t="shared" si="6"/>
        <v>2</v>
      </c>
      <c r="BA30" s="10">
        <f t="shared" si="7"/>
        <v>4</v>
      </c>
      <c r="BB30" s="10">
        <f t="shared" si="8"/>
        <v>30</v>
      </c>
      <c r="BC30" s="10">
        <f>Nov_Report[[#This Row],[Present]]-Nov_Report[[#This Row],[Absent]]</f>
        <v>23</v>
      </c>
      <c r="BD30" s="33">
        <v>30000</v>
      </c>
      <c r="BE30" s="33">
        <f>Nov_Report[[#This Row],[Salary]]/Nov_Report[[#This Row],[Days]]</f>
        <v>1000</v>
      </c>
      <c r="BF30" s="33">
        <f>Nov_Report[[#This Row],[Per Day Salary]]*Nov_Report[[#This Row],[Absent]]</f>
        <v>0</v>
      </c>
      <c r="BG30" s="33">
        <f>Nov_Report[[#This Row],[Salary]]-Nov_Report[[#This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P30 T11:T30 Y11:AA30 AH11:AH30 AO11:AP30">
    <cfRule type="containsText" dxfId="47" priority="17" operator="containsText" text="L">
      <formula>NOT(ISERROR(SEARCH("L",L11)))</formula>
    </cfRule>
    <cfRule type="containsText" dxfId="46" priority="18" operator="containsText" text="A">
      <formula>NOT(ISERROR(SEARCH("A",L11)))</formula>
    </cfRule>
    <cfRule type="containsText" dxfId="45" priority="19" operator="containsText" text="P">
      <formula>NOT(ISERROR(SEARCH("P",L11)))</formula>
    </cfRule>
    <cfRule type="containsText" dxfId="44" priority="20" operator="containsText" text="WO">
      <formula>NOT(ISERROR(SEARCH("WO",L11)))</formula>
    </cfRule>
    <cfRule type="containsText" dxfId="43" priority="21" operator="containsText" text="WO">
      <formula>NOT(ISERROR(SEARCH("WO",L11)))</formula>
    </cfRule>
    <cfRule type="cellIs" dxfId="42" priority="22" operator="equal">
      <formula>"WO"</formula>
    </cfRule>
  </conditionalFormatting>
  <conditionalFormatting sqref="Q11:S30">
    <cfRule type="containsText" dxfId="41" priority="13" operator="containsText" text="L">
      <formula>NOT(ISERROR(SEARCH("L",Q11)))</formula>
    </cfRule>
    <cfRule type="containsText" dxfId="40" priority="14" operator="containsText" text="A">
      <formula>NOT(ISERROR(SEARCH("A",Q11)))</formula>
    </cfRule>
    <cfRule type="containsText" dxfId="39" priority="15" operator="containsText" text="P">
      <formula>NOT(ISERROR(SEARCH("P",Q11)))</formula>
    </cfRule>
    <cfRule type="containsText" dxfId="38" priority="16" operator="containsText" text="WO">
      <formula>NOT(ISERROR(SEARCH("WO",Q11)))</formula>
    </cfRule>
  </conditionalFormatting>
  <conditionalFormatting sqref="U11:X30">
    <cfRule type="containsText" dxfId="37" priority="9" operator="containsText" text="L">
      <formula>NOT(ISERROR(SEARCH("L",U11)))</formula>
    </cfRule>
    <cfRule type="containsText" dxfId="36" priority="10" operator="containsText" text="A">
      <formula>NOT(ISERROR(SEARCH("A",U11)))</formula>
    </cfRule>
    <cfRule type="containsText" dxfId="35" priority="11" operator="containsText" text="P">
      <formula>NOT(ISERROR(SEARCH("P",U11)))</formula>
    </cfRule>
    <cfRule type="containsText" dxfId="34" priority="12" operator="containsText" text="WO">
      <formula>NOT(ISERROR(SEARCH("WO",U11)))</formula>
    </cfRule>
  </conditionalFormatting>
  <conditionalFormatting sqref="AB11:AG30">
    <cfRule type="containsText" dxfId="33" priority="5" operator="containsText" text="L">
      <formula>NOT(ISERROR(SEARCH("L",AB11)))</formula>
    </cfRule>
    <cfRule type="containsText" dxfId="32" priority="6" operator="containsText" text="A">
      <formula>NOT(ISERROR(SEARCH("A",AB11)))</formula>
    </cfRule>
    <cfRule type="containsText" dxfId="31" priority="7" operator="containsText" text="P">
      <formula>NOT(ISERROR(SEARCH("P",AB11)))</formula>
    </cfRule>
    <cfRule type="containsText" dxfId="30" priority="8" operator="containsText" text="WO">
      <formula>NOT(ISERROR(SEARCH("WO",AB11)))</formula>
    </cfRule>
  </conditionalFormatting>
  <conditionalFormatting sqref="AI11:AN30">
    <cfRule type="containsText" dxfId="29" priority="1" operator="containsText" text="L">
      <formula>NOT(ISERROR(SEARCH("L",AI11)))</formula>
    </cfRule>
    <cfRule type="containsText" dxfId="28" priority="2" operator="containsText" text="A">
      <formula>NOT(ISERROR(SEARCH("A",AI11)))</formula>
    </cfRule>
    <cfRule type="containsText" dxfId="27" priority="3" operator="containsText" text="P">
      <formula>NOT(ISERROR(SEARCH("P",AI11)))</formula>
    </cfRule>
    <cfRule type="containsText" dxfId="26" priority="4" operator="containsText" text="WO">
      <formula>NOT(ISERROR(SEARCH("WO",AI11)))</formula>
    </cfRule>
  </conditionalFormatting>
  <dataValidations count="1">
    <dataValidation type="list" allowBlank="1" showInputMessage="1" showErrorMessage="1" sqref="Q11:S30 U11:X30 AB11:AG30 AI11:AN30" xr:uid="{646FC8FB-4693-4960-A1CD-438F05255403}">
      <formula1>"P , 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748085-903D-42D0-A7D6-34A5AC3933AD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7767C57-2EE9-4E92-988C-02BD6A9A00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Nov!AX11:BA11</xm:f>
              <xm:sqref>BH11</xm:sqref>
            </x14:sparkline>
            <x14:sparkline>
              <xm:f>Nov!AX12:BA12</xm:f>
              <xm:sqref>BH12</xm:sqref>
            </x14:sparkline>
            <x14:sparkline>
              <xm:f>Nov!AX13:BA13</xm:f>
              <xm:sqref>BH13</xm:sqref>
            </x14:sparkline>
            <x14:sparkline>
              <xm:f>Nov!AX14:BA14</xm:f>
              <xm:sqref>BH14</xm:sqref>
            </x14:sparkline>
            <x14:sparkline>
              <xm:f>Nov!AX15:BA15</xm:f>
              <xm:sqref>BH15</xm:sqref>
            </x14:sparkline>
            <x14:sparkline>
              <xm:f>Nov!AX16:BA16</xm:f>
              <xm:sqref>BH16</xm:sqref>
            </x14:sparkline>
            <x14:sparkline>
              <xm:f>Nov!AX17:BA17</xm:f>
              <xm:sqref>BH17</xm:sqref>
            </x14:sparkline>
            <x14:sparkline>
              <xm:f>Nov!AX18:BA18</xm:f>
              <xm:sqref>BH18</xm:sqref>
            </x14:sparkline>
            <x14:sparkline>
              <xm:f>Nov!AX19:BA19</xm:f>
              <xm:sqref>BH19</xm:sqref>
            </x14:sparkline>
            <x14:sparkline>
              <xm:f>Nov!AX20:BA20</xm:f>
              <xm:sqref>BH20</xm:sqref>
            </x14:sparkline>
            <x14:sparkline>
              <xm:f>Nov!AX21:BA21</xm:f>
              <xm:sqref>BH21</xm:sqref>
            </x14:sparkline>
            <x14:sparkline>
              <xm:f>Nov!AX22:BA22</xm:f>
              <xm:sqref>BH22</xm:sqref>
            </x14:sparkline>
            <x14:sparkline>
              <xm:f>Nov!AX23:BA23</xm:f>
              <xm:sqref>BH23</xm:sqref>
            </x14:sparkline>
            <x14:sparkline>
              <xm:f>Nov!AX24:BA24</xm:f>
              <xm:sqref>BH24</xm:sqref>
            </x14:sparkline>
            <x14:sparkline>
              <xm:f>Nov!AX25:BA25</xm:f>
              <xm:sqref>BH25</xm:sqref>
            </x14:sparkline>
            <x14:sparkline>
              <xm:f>Nov!AX26:BA26</xm:f>
              <xm:sqref>BH26</xm:sqref>
            </x14:sparkline>
            <x14:sparkline>
              <xm:f>Nov!AX27:BA27</xm:f>
              <xm:sqref>BH27</xm:sqref>
            </x14:sparkline>
            <x14:sparkline>
              <xm:f>Nov!AX28:BA28</xm:f>
              <xm:sqref>BH28</xm:sqref>
            </x14:sparkline>
            <x14:sparkline>
              <xm:f>Nov!AX29:BA29</xm:f>
              <xm:sqref>BH29</xm:sqref>
            </x14:sparkline>
            <x14:sparkline>
              <xm:f>Nov!AX30:BA30</xm:f>
              <xm:sqref>BH30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48F3-D9F3-420A-A2A5-C4FEFA400A9E}">
  <dimension ref="A1:DF116"/>
  <sheetViews>
    <sheetView zoomScaleNormal="100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3320312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3320312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3320312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3320312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45992</v>
      </c>
      <c r="I3" s="37" t="s">
        <v>3</v>
      </c>
      <c r="J3" s="38">
        <f>M7</f>
        <v>46022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45992</v>
      </c>
      <c r="J7" s="45" t="str">
        <f>TEXT(I7,"MMMM")</f>
        <v>December</v>
      </c>
      <c r="K7" s="45"/>
      <c r="L7" s="46" t="s">
        <v>3</v>
      </c>
      <c r="M7" s="47">
        <f>EOMONTH(I7,0)</f>
        <v>46022</v>
      </c>
      <c r="N7" s="45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Mon</v>
      </c>
      <c r="M9" s="14" t="str">
        <f t="shared" ref="M9:AP9" si="0">TEXT(M10,"DDD")</f>
        <v>Tue</v>
      </c>
      <c r="N9" s="14" t="str">
        <f t="shared" si="0"/>
        <v>Wed</v>
      </c>
      <c r="O9" s="14" t="str">
        <f t="shared" si="0"/>
        <v>Thu</v>
      </c>
      <c r="P9" s="14" t="str">
        <f t="shared" si="0"/>
        <v>Fri</v>
      </c>
      <c r="Q9" s="14" t="str">
        <f t="shared" si="0"/>
        <v>Sat</v>
      </c>
      <c r="R9" s="14" t="str">
        <f t="shared" si="0"/>
        <v>Sun</v>
      </c>
      <c r="S9" s="14" t="str">
        <f t="shared" si="0"/>
        <v>Mon</v>
      </c>
      <c r="T9" s="14" t="str">
        <f t="shared" si="0"/>
        <v>Tue</v>
      </c>
      <c r="U9" s="14" t="str">
        <f t="shared" si="0"/>
        <v>Wed</v>
      </c>
      <c r="V9" s="14" t="str">
        <f t="shared" si="0"/>
        <v>Thu</v>
      </c>
      <c r="W9" s="14" t="str">
        <f t="shared" si="0"/>
        <v>Fri</v>
      </c>
      <c r="X9" s="14" t="str">
        <f t="shared" si="0"/>
        <v>Sat</v>
      </c>
      <c r="Y9" s="14" t="str">
        <f t="shared" si="0"/>
        <v>Sun</v>
      </c>
      <c r="Z9" s="14" t="str">
        <f t="shared" si="0"/>
        <v>Mon</v>
      </c>
      <c r="AA9" s="14" t="str">
        <f t="shared" si="0"/>
        <v>Tue</v>
      </c>
      <c r="AB9" s="14" t="str">
        <f t="shared" si="0"/>
        <v>Wed</v>
      </c>
      <c r="AC9" s="14" t="str">
        <f t="shared" si="0"/>
        <v>Thu</v>
      </c>
      <c r="AD9" s="14" t="str">
        <f t="shared" si="0"/>
        <v>Fri</v>
      </c>
      <c r="AE9" s="14" t="str">
        <f t="shared" si="0"/>
        <v>Sat</v>
      </c>
      <c r="AF9" s="14" t="str">
        <f t="shared" si="0"/>
        <v>Sun</v>
      </c>
      <c r="AG9" s="14" t="str">
        <f t="shared" si="0"/>
        <v>Mon</v>
      </c>
      <c r="AH9" s="14" t="str">
        <f t="shared" si="0"/>
        <v>Tue</v>
      </c>
      <c r="AI9" s="14" t="str">
        <f t="shared" si="0"/>
        <v>Wed</v>
      </c>
      <c r="AJ9" s="14" t="str">
        <f t="shared" si="0"/>
        <v>Thu</v>
      </c>
      <c r="AK9" s="14" t="str">
        <f t="shared" si="0"/>
        <v>Fri</v>
      </c>
      <c r="AL9" s="14" t="str">
        <f t="shared" si="0"/>
        <v>Sat</v>
      </c>
      <c r="AM9" s="14" t="str">
        <f t="shared" si="0"/>
        <v>Sun</v>
      </c>
      <c r="AN9" s="14" t="str">
        <f t="shared" si="0"/>
        <v>Mon</v>
      </c>
      <c r="AO9" s="14" t="str">
        <f t="shared" si="0"/>
        <v>Tue</v>
      </c>
      <c r="AP9" s="15" t="str">
        <f t="shared" si="0"/>
        <v>Wed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45992</v>
      </c>
      <c r="M10" s="24">
        <f>IF(L10&lt;$M$7,L10+1,"")</f>
        <v>45993</v>
      </c>
      <c r="N10" s="24">
        <f>IF(M10&lt;$M$7,M10+1,"")</f>
        <v>45994</v>
      </c>
      <c r="O10" s="24">
        <f t="shared" ref="O10:AP10" si="1">IF(N10&lt;$M$7,N10+1,"")</f>
        <v>45995</v>
      </c>
      <c r="P10" s="24">
        <f t="shared" si="1"/>
        <v>45996</v>
      </c>
      <c r="Q10" s="24">
        <f t="shared" si="1"/>
        <v>45997</v>
      </c>
      <c r="R10" s="24">
        <f t="shared" si="1"/>
        <v>45998</v>
      </c>
      <c r="S10" s="24">
        <f t="shared" si="1"/>
        <v>45999</v>
      </c>
      <c r="T10" s="24">
        <f t="shared" si="1"/>
        <v>46000</v>
      </c>
      <c r="U10" s="24">
        <f t="shared" si="1"/>
        <v>46001</v>
      </c>
      <c r="V10" s="24">
        <f t="shared" si="1"/>
        <v>46002</v>
      </c>
      <c r="W10" s="24">
        <f t="shared" si="1"/>
        <v>46003</v>
      </c>
      <c r="X10" s="24">
        <f t="shared" si="1"/>
        <v>46004</v>
      </c>
      <c r="Y10" s="24">
        <f t="shared" si="1"/>
        <v>46005</v>
      </c>
      <c r="Z10" s="24">
        <f t="shared" si="1"/>
        <v>46006</v>
      </c>
      <c r="AA10" s="24">
        <f t="shared" si="1"/>
        <v>46007</v>
      </c>
      <c r="AB10" s="24">
        <f t="shared" si="1"/>
        <v>46008</v>
      </c>
      <c r="AC10" s="24">
        <f t="shared" si="1"/>
        <v>46009</v>
      </c>
      <c r="AD10" s="24">
        <f t="shared" si="1"/>
        <v>46010</v>
      </c>
      <c r="AE10" s="24">
        <f t="shared" si="1"/>
        <v>46011</v>
      </c>
      <c r="AF10" s="24">
        <f t="shared" si="1"/>
        <v>46012</v>
      </c>
      <c r="AG10" s="24">
        <f t="shared" si="1"/>
        <v>46013</v>
      </c>
      <c r="AH10" s="24">
        <f t="shared" si="1"/>
        <v>46014</v>
      </c>
      <c r="AI10" s="24">
        <f>IF(AH10&lt;$M$7,AH10+1,"")</f>
        <v>46015</v>
      </c>
      <c r="AJ10" s="24">
        <f t="shared" si="1"/>
        <v>46016</v>
      </c>
      <c r="AK10" s="24">
        <f t="shared" si="1"/>
        <v>46017</v>
      </c>
      <c r="AL10" s="24">
        <f t="shared" si="1"/>
        <v>46018</v>
      </c>
      <c r="AM10" s="24">
        <f t="shared" si="1"/>
        <v>46019</v>
      </c>
      <c r="AN10" s="24">
        <f>IF(AM10&lt;$M$7,AM10+1,"")</f>
        <v>46020</v>
      </c>
      <c r="AO10" s="24">
        <f t="shared" si="1"/>
        <v>46021</v>
      </c>
      <c r="AP10" s="25">
        <f t="shared" si="1"/>
        <v>46022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45</v>
      </c>
      <c r="M11" s="48" t="s">
        <v>45</v>
      </c>
      <c r="N11" s="48" t="s">
        <v>45</v>
      </c>
      <c r="O11" s="48" t="s">
        <v>45</v>
      </c>
      <c r="P11" s="48" t="s">
        <v>45</v>
      </c>
      <c r="Q11" s="48" t="s">
        <v>45</v>
      </c>
      <c r="R11" s="10" t="str">
        <f t="shared" ref="R11:AM26" si="2">IF(R$9="Sun","WO","")</f>
        <v>WO</v>
      </c>
      <c r="S11" s="48" t="s">
        <v>45</v>
      </c>
      <c r="T11" s="48" t="s">
        <v>45</v>
      </c>
      <c r="U11" s="48" t="s">
        <v>45</v>
      </c>
      <c r="V11" s="10" t="s">
        <v>43</v>
      </c>
      <c r="W11" s="10" t="s">
        <v>39</v>
      </c>
      <c r="X11" s="10" t="s">
        <v>39</v>
      </c>
      <c r="Y11" s="10" t="s">
        <v>46</v>
      </c>
      <c r="Z11" s="48" t="s">
        <v>45</v>
      </c>
      <c r="AA11" s="48" t="s">
        <v>45</v>
      </c>
      <c r="AB11" s="48" t="s">
        <v>45</v>
      </c>
      <c r="AC11" s="48" t="s">
        <v>45</v>
      </c>
      <c r="AD11" s="48" t="s">
        <v>45</v>
      </c>
      <c r="AE11" s="10" t="s">
        <v>43</v>
      </c>
      <c r="AF11" s="10" t="str">
        <f t="shared" si="2"/>
        <v>WO</v>
      </c>
      <c r="AG11" s="48" t="s">
        <v>45</v>
      </c>
      <c r="AH11" s="48" t="s">
        <v>45</v>
      </c>
      <c r="AI11" s="48" t="s">
        <v>45</v>
      </c>
      <c r="AJ11" s="48" t="s">
        <v>45</v>
      </c>
      <c r="AK11" s="10" t="s">
        <v>43</v>
      </c>
      <c r="AL11" s="10" t="s">
        <v>39</v>
      </c>
      <c r="AM11" s="10" t="s">
        <v>46</v>
      </c>
      <c r="AN11" s="48" t="s">
        <v>45</v>
      </c>
      <c r="AO11" s="48" t="s">
        <v>45</v>
      </c>
      <c r="AP11" s="50" t="s">
        <v>45</v>
      </c>
      <c r="AT11" s="9">
        <v>1</v>
      </c>
      <c r="AU11" s="9">
        <v>1001</v>
      </c>
      <c r="AV11" s="9" t="str">
        <f t="shared" ref="AV11:AV30" si="3">$J$7</f>
        <v>December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3</v>
      </c>
      <c r="BA11" s="10">
        <f t="shared" ref="BA11:BA30" si="7">K11</f>
        <v>4</v>
      </c>
      <c r="BB11" s="10">
        <f t="shared" ref="BB11:BB30" si="8">(DATEDIF($I$7,$M$7,"D"))+1</f>
        <v>31</v>
      </c>
      <c r="BC11" s="10">
        <f>Dec_Report[[#This Row],[Present]]-Dec_Report[[#This Row],[Absent]]</f>
        <v>24</v>
      </c>
      <c r="BD11" s="32">
        <v>10000</v>
      </c>
      <c r="BE11" s="32">
        <f>Dec_Report[[#This Row],[Salary]]/Dec_Report[[#This Row],[Days]]</f>
        <v>322.58064516129031</v>
      </c>
      <c r="BF11" s="32">
        <f>Dec_Report[[#This Row],[Per Day Salary]]*Dec_Report[[#This Row],[Absent]]</f>
        <v>0</v>
      </c>
      <c r="BG11" s="32">
        <f>Dec_Report[[#This Row],[Salary]]-Dec_Report[[#This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45</v>
      </c>
      <c r="M12" s="48" t="s">
        <v>45</v>
      </c>
      <c r="N12" s="48" t="s">
        <v>45</v>
      </c>
      <c r="O12" s="48" t="s">
        <v>45</v>
      </c>
      <c r="P12" s="48" t="s">
        <v>45</v>
      </c>
      <c r="Q12" s="48" t="s">
        <v>45</v>
      </c>
      <c r="R12" s="10" t="str">
        <f t="shared" ref="R12:Y27" si="10">IF(R$9="Sun","WO","")</f>
        <v>WO</v>
      </c>
      <c r="S12" s="48" t="s">
        <v>45</v>
      </c>
      <c r="T12" s="48" t="s">
        <v>45</v>
      </c>
      <c r="U12" s="48" t="s">
        <v>45</v>
      </c>
      <c r="V12" s="10" t="s">
        <v>43</v>
      </c>
      <c r="W12" s="10" t="s">
        <v>39</v>
      </c>
      <c r="X12" s="10" t="s">
        <v>39</v>
      </c>
      <c r="Y12" s="10" t="str">
        <f t="shared" si="10"/>
        <v>WO</v>
      </c>
      <c r="Z12" s="48" t="s">
        <v>45</v>
      </c>
      <c r="AA12" s="48" t="s">
        <v>45</v>
      </c>
      <c r="AB12" s="48" t="s">
        <v>45</v>
      </c>
      <c r="AC12" s="48" t="s">
        <v>45</v>
      </c>
      <c r="AD12" s="48" t="s">
        <v>45</v>
      </c>
      <c r="AE12" s="10" t="s">
        <v>43</v>
      </c>
      <c r="AF12" s="10" t="str">
        <f t="shared" si="2"/>
        <v>WO</v>
      </c>
      <c r="AG12" s="48" t="s">
        <v>45</v>
      </c>
      <c r="AH12" s="48" t="s">
        <v>45</v>
      </c>
      <c r="AI12" s="48" t="s">
        <v>45</v>
      </c>
      <c r="AJ12" s="48" t="s">
        <v>45</v>
      </c>
      <c r="AK12" s="10" t="s">
        <v>43</v>
      </c>
      <c r="AL12" s="10" t="s">
        <v>39</v>
      </c>
      <c r="AM12" s="10" t="str">
        <f t="shared" si="2"/>
        <v>WO</v>
      </c>
      <c r="AN12" s="48" t="s">
        <v>45</v>
      </c>
      <c r="AO12" s="48" t="s">
        <v>45</v>
      </c>
      <c r="AP12" s="50" t="s">
        <v>45</v>
      </c>
      <c r="AT12" s="9">
        <v>2</v>
      </c>
      <c r="AU12" s="9">
        <v>1002</v>
      </c>
      <c r="AV12" s="9" t="str">
        <f t="shared" si="3"/>
        <v>December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3</v>
      </c>
      <c r="BA12" s="10">
        <f t="shared" si="7"/>
        <v>4</v>
      </c>
      <c r="BB12" s="10">
        <f t="shared" si="8"/>
        <v>31</v>
      </c>
      <c r="BC12" s="10">
        <f>Dec_Report[[#This Row],[Present]]-Dec_Report[[#This Row],[Absent]]</f>
        <v>24</v>
      </c>
      <c r="BD12" s="32">
        <v>20000</v>
      </c>
      <c r="BE12" s="32">
        <f>Dec_Report[[#This Row],[Salary]]/Dec_Report[[#This Row],[Days]]</f>
        <v>645.16129032258061</v>
      </c>
      <c r="BF12" s="32">
        <f>Dec_Report[[#This Row],[Per Day Salary]]*Dec_Report[[#This Row],[Absent]]</f>
        <v>0</v>
      </c>
      <c r="BG12" s="32">
        <f>Dec_Report[[#This Row],[Salary]]-Dec_Report[[#This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45</v>
      </c>
      <c r="M13" s="48" t="s">
        <v>44</v>
      </c>
      <c r="N13" s="48" t="s">
        <v>45</v>
      </c>
      <c r="O13" s="48" t="s">
        <v>44</v>
      </c>
      <c r="P13" s="48" t="s">
        <v>45</v>
      </c>
      <c r="Q13" s="48" t="s">
        <v>45</v>
      </c>
      <c r="R13" s="10" t="str">
        <f t="shared" si="10"/>
        <v>WO</v>
      </c>
      <c r="S13" s="48" t="s">
        <v>45</v>
      </c>
      <c r="T13" s="48" t="s">
        <v>45</v>
      </c>
      <c r="U13" s="48" t="s">
        <v>45</v>
      </c>
      <c r="V13" s="10" t="s">
        <v>43</v>
      </c>
      <c r="W13" s="10" t="s">
        <v>39</v>
      </c>
      <c r="X13" s="10" t="s">
        <v>39</v>
      </c>
      <c r="Y13" s="10" t="str">
        <f t="shared" si="10"/>
        <v>WO</v>
      </c>
      <c r="Z13" s="48" t="s">
        <v>45</v>
      </c>
      <c r="AA13" s="48" t="s">
        <v>45</v>
      </c>
      <c r="AB13" s="48" t="s">
        <v>45</v>
      </c>
      <c r="AC13" s="48" t="s">
        <v>45</v>
      </c>
      <c r="AD13" s="48" t="s">
        <v>45</v>
      </c>
      <c r="AE13" s="10" t="s">
        <v>43</v>
      </c>
      <c r="AF13" s="10" t="str">
        <f t="shared" si="2"/>
        <v>WO</v>
      </c>
      <c r="AG13" s="48" t="s">
        <v>45</v>
      </c>
      <c r="AH13" s="48" t="s">
        <v>45</v>
      </c>
      <c r="AI13" s="48" t="s">
        <v>45</v>
      </c>
      <c r="AJ13" s="48" t="s">
        <v>45</v>
      </c>
      <c r="AK13" s="10" t="s">
        <v>43</v>
      </c>
      <c r="AL13" s="10" t="s">
        <v>39</v>
      </c>
      <c r="AM13" s="10" t="str">
        <f t="shared" si="2"/>
        <v>WO</v>
      </c>
      <c r="AN13" s="48" t="s">
        <v>45</v>
      </c>
      <c r="AO13" s="48" t="s">
        <v>45</v>
      </c>
      <c r="AP13" s="50" t="s">
        <v>45</v>
      </c>
      <c r="AT13" s="9">
        <v>3</v>
      </c>
      <c r="AU13" s="9">
        <v>1003</v>
      </c>
      <c r="AV13" s="9" t="str">
        <f t="shared" si="3"/>
        <v>December</v>
      </c>
      <c r="AW13" s="9" t="s">
        <v>12</v>
      </c>
      <c r="AX13" s="10">
        <f t="shared" si="4"/>
        <v>22</v>
      </c>
      <c r="AY13" s="10">
        <f t="shared" si="5"/>
        <v>2</v>
      </c>
      <c r="AZ13" s="10">
        <f t="shared" si="6"/>
        <v>3</v>
      </c>
      <c r="BA13" s="10">
        <f t="shared" si="7"/>
        <v>4</v>
      </c>
      <c r="BB13" s="10">
        <f t="shared" si="8"/>
        <v>31</v>
      </c>
      <c r="BC13" s="10">
        <f>Dec_Report[[#This Row],[Present]]-Dec_Report[[#This Row],[Absent]]</f>
        <v>20</v>
      </c>
      <c r="BD13" s="32">
        <v>25000</v>
      </c>
      <c r="BE13" s="32">
        <f>Dec_Report[[#This Row],[Salary]]/Dec_Report[[#This Row],[Days]]</f>
        <v>806.45161290322585</v>
      </c>
      <c r="BF13" s="32">
        <f>Dec_Report[[#This Row],[Per Day Salary]]*Dec_Report[[#This Row],[Absent]]</f>
        <v>1612.9032258064517</v>
      </c>
      <c r="BG13" s="32">
        <f>Dec_Report[[#This Row],[Salary]]-Dec_Report[[#This Row],[Deduction]]</f>
        <v>23387.096774193549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45</v>
      </c>
      <c r="M14" s="48" t="s">
        <v>45</v>
      </c>
      <c r="N14" s="48" t="s">
        <v>45</v>
      </c>
      <c r="O14" s="48" t="s">
        <v>44</v>
      </c>
      <c r="P14" s="48" t="s">
        <v>45</v>
      </c>
      <c r="Q14" s="48" t="s">
        <v>45</v>
      </c>
      <c r="R14" s="10" t="str">
        <f t="shared" si="10"/>
        <v>WO</v>
      </c>
      <c r="S14" s="48" t="s">
        <v>45</v>
      </c>
      <c r="T14" s="48" t="s">
        <v>45</v>
      </c>
      <c r="U14" s="48" t="s">
        <v>45</v>
      </c>
      <c r="V14" s="10" t="s">
        <v>43</v>
      </c>
      <c r="W14" s="10" t="s">
        <v>39</v>
      </c>
      <c r="X14" s="10" t="s">
        <v>39</v>
      </c>
      <c r="Y14" s="10" t="str">
        <f t="shared" si="10"/>
        <v>WO</v>
      </c>
      <c r="Z14" s="48" t="s">
        <v>45</v>
      </c>
      <c r="AA14" s="48" t="s">
        <v>45</v>
      </c>
      <c r="AB14" s="48" t="s">
        <v>44</v>
      </c>
      <c r="AC14" s="48" t="s">
        <v>45</v>
      </c>
      <c r="AD14" s="48" t="s">
        <v>45</v>
      </c>
      <c r="AE14" s="10" t="s">
        <v>43</v>
      </c>
      <c r="AF14" s="10" t="str">
        <f t="shared" si="2"/>
        <v>WO</v>
      </c>
      <c r="AG14" s="48" t="s">
        <v>45</v>
      </c>
      <c r="AH14" s="48" t="s">
        <v>44</v>
      </c>
      <c r="AI14" s="48" t="s">
        <v>45</v>
      </c>
      <c r="AJ14" s="48" t="s">
        <v>45</v>
      </c>
      <c r="AK14" s="10" t="s">
        <v>43</v>
      </c>
      <c r="AL14" s="10" t="s">
        <v>39</v>
      </c>
      <c r="AM14" s="10" t="str">
        <f t="shared" si="2"/>
        <v>WO</v>
      </c>
      <c r="AN14" s="48" t="s">
        <v>45</v>
      </c>
      <c r="AO14" s="48" t="s">
        <v>45</v>
      </c>
      <c r="AP14" s="50" t="s">
        <v>45</v>
      </c>
      <c r="AT14" s="9">
        <v>4</v>
      </c>
      <c r="AU14" s="9">
        <v>1004</v>
      </c>
      <c r="AV14" s="9" t="str">
        <f t="shared" si="3"/>
        <v>December</v>
      </c>
      <c r="AW14" s="9" t="s">
        <v>13</v>
      </c>
      <c r="AX14" s="10">
        <f t="shared" si="4"/>
        <v>21</v>
      </c>
      <c r="AY14" s="10">
        <f t="shared" si="5"/>
        <v>3</v>
      </c>
      <c r="AZ14" s="10">
        <f t="shared" si="6"/>
        <v>3</v>
      </c>
      <c r="BA14" s="10">
        <f t="shared" si="7"/>
        <v>4</v>
      </c>
      <c r="BB14" s="10">
        <f t="shared" si="8"/>
        <v>31</v>
      </c>
      <c r="BC14" s="10">
        <f>Dec_Report[[#This Row],[Present]]-Dec_Report[[#This Row],[Absent]]</f>
        <v>18</v>
      </c>
      <c r="BD14" s="32">
        <v>30000</v>
      </c>
      <c r="BE14" s="32">
        <f>Dec_Report[[#This Row],[Salary]]/Dec_Report[[#This Row],[Days]]</f>
        <v>967.74193548387098</v>
      </c>
      <c r="BF14" s="32">
        <f>Dec_Report[[#This Row],[Per Day Salary]]*Dec_Report[[#This Row],[Absent]]</f>
        <v>2903.2258064516127</v>
      </c>
      <c r="BG14" s="32">
        <f>Dec_Report[[#This Row],[Salary]]-Dec_Report[[#This Row],[Deduction]]</f>
        <v>27096.774193548386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45</v>
      </c>
      <c r="M15" s="48" t="s">
        <v>45</v>
      </c>
      <c r="N15" s="48" t="s">
        <v>45</v>
      </c>
      <c r="O15" s="48" t="s">
        <v>45</v>
      </c>
      <c r="P15" s="48" t="s">
        <v>45</v>
      </c>
      <c r="Q15" s="48" t="s">
        <v>45</v>
      </c>
      <c r="R15" s="10" t="str">
        <f t="shared" si="10"/>
        <v>WO</v>
      </c>
      <c r="S15" s="48" t="s">
        <v>45</v>
      </c>
      <c r="T15" s="48" t="s">
        <v>45</v>
      </c>
      <c r="U15" s="48" t="s">
        <v>45</v>
      </c>
      <c r="V15" s="10" t="s">
        <v>43</v>
      </c>
      <c r="W15" s="10" t="s">
        <v>39</v>
      </c>
      <c r="X15" s="10" t="s">
        <v>39</v>
      </c>
      <c r="Y15" s="10" t="str">
        <f t="shared" si="10"/>
        <v>WO</v>
      </c>
      <c r="Z15" s="48" t="s">
        <v>45</v>
      </c>
      <c r="AA15" s="48" t="s">
        <v>45</v>
      </c>
      <c r="AB15" s="48" t="s">
        <v>45</v>
      </c>
      <c r="AC15" s="48" t="s">
        <v>45</v>
      </c>
      <c r="AD15" s="48" t="s">
        <v>45</v>
      </c>
      <c r="AE15" s="10" t="s">
        <v>43</v>
      </c>
      <c r="AF15" s="10" t="str">
        <f t="shared" si="2"/>
        <v>WO</v>
      </c>
      <c r="AG15" s="48" t="s">
        <v>45</v>
      </c>
      <c r="AH15" s="48" t="s">
        <v>44</v>
      </c>
      <c r="AI15" s="48" t="s">
        <v>45</v>
      </c>
      <c r="AJ15" s="48" t="s">
        <v>45</v>
      </c>
      <c r="AK15" s="10" t="s">
        <v>43</v>
      </c>
      <c r="AL15" s="10" t="s">
        <v>39</v>
      </c>
      <c r="AM15" s="10" t="str">
        <f t="shared" si="2"/>
        <v>WO</v>
      </c>
      <c r="AN15" s="48" t="s">
        <v>45</v>
      </c>
      <c r="AO15" s="48" t="s">
        <v>45</v>
      </c>
      <c r="AP15" s="50" t="s">
        <v>45</v>
      </c>
      <c r="AT15" s="9">
        <v>5</v>
      </c>
      <c r="AU15" s="9">
        <v>1005</v>
      </c>
      <c r="AV15" s="9" t="str">
        <f t="shared" si="3"/>
        <v>December</v>
      </c>
      <c r="AW15" s="9" t="s">
        <v>14</v>
      </c>
      <c r="AX15" s="10">
        <f t="shared" si="4"/>
        <v>23</v>
      </c>
      <c r="AY15" s="10">
        <f t="shared" si="5"/>
        <v>1</v>
      </c>
      <c r="AZ15" s="10">
        <f t="shared" si="6"/>
        <v>3</v>
      </c>
      <c r="BA15" s="10">
        <f t="shared" si="7"/>
        <v>4</v>
      </c>
      <c r="BB15" s="10">
        <f t="shared" si="8"/>
        <v>31</v>
      </c>
      <c r="BC15" s="10">
        <f>Dec_Report[[#This Row],[Present]]-Dec_Report[[#This Row],[Absent]]</f>
        <v>22</v>
      </c>
      <c r="BD15" s="32">
        <v>45000</v>
      </c>
      <c r="BE15" s="32">
        <f>Dec_Report[[#This Row],[Salary]]/Dec_Report[[#This Row],[Days]]</f>
        <v>1451.6129032258063</v>
      </c>
      <c r="BF15" s="32">
        <f>Dec_Report[[#This Row],[Per Day Salary]]*Dec_Report[[#This Row],[Absent]]</f>
        <v>1451.6129032258063</v>
      </c>
      <c r="BG15" s="32">
        <f>Dec_Report[[#This Row],[Salary]]-Dec_Report[[#This Row],[Deduction]]</f>
        <v>43548.387096774197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45</v>
      </c>
      <c r="M16" s="48" t="s">
        <v>44</v>
      </c>
      <c r="N16" s="48" t="s">
        <v>45</v>
      </c>
      <c r="O16" s="48" t="s">
        <v>45</v>
      </c>
      <c r="P16" s="48" t="s">
        <v>45</v>
      </c>
      <c r="Q16" s="48" t="s">
        <v>45</v>
      </c>
      <c r="R16" s="10" t="str">
        <f t="shared" si="10"/>
        <v>WO</v>
      </c>
      <c r="S16" s="48" t="s">
        <v>45</v>
      </c>
      <c r="T16" s="48" t="s">
        <v>44</v>
      </c>
      <c r="U16" s="48" t="s">
        <v>45</v>
      </c>
      <c r="V16" s="10" t="s">
        <v>43</v>
      </c>
      <c r="W16" s="10" t="s">
        <v>39</v>
      </c>
      <c r="X16" s="10" t="s">
        <v>39</v>
      </c>
      <c r="Y16" s="10" t="str">
        <f t="shared" si="10"/>
        <v>WO</v>
      </c>
      <c r="Z16" s="48" t="s">
        <v>45</v>
      </c>
      <c r="AA16" s="48" t="s">
        <v>45</v>
      </c>
      <c r="AB16" s="48" t="s">
        <v>45</v>
      </c>
      <c r="AC16" s="48" t="s">
        <v>45</v>
      </c>
      <c r="AD16" s="48" t="s">
        <v>45</v>
      </c>
      <c r="AE16" s="10" t="s">
        <v>43</v>
      </c>
      <c r="AF16" s="10" t="str">
        <f t="shared" si="2"/>
        <v>WO</v>
      </c>
      <c r="AG16" s="48" t="s">
        <v>45</v>
      </c>
      <c r="AH16" s="48" t="s">
        <v>45</v>
      </c>
      <c r="AI16" s="48" t="s">
        <v>45</v>
      </c>
      <c r="AJ16" s="48" t="s">
        <v>45</v>
      </c>
      <c r="AK16" s="10" t="s">
        <v>43</v>
      </c>
      <c r="AL16" s="10" t="s">
        <v>39</v>
      </c>
      <c r="AM16" s="10" t="str">
        <f t="shared" si="2"/>
        <v>WO</v>
      </c>
      <c r="AN16" s="48" t="s">
        <v>45</v>
      </c>
      <c r="AO16" s="48" t="s">
        <v>44</v>
      </c>
      <c r="AP16" s="50" t="s">
        <v>45</v>
      </c>
      <c r="AT16" s="9">
        <v>6</v>
      </c>
      <c r="AU16" s="9">
        <v>1006</v>
      </c>
      <c r="AV16" s="9" t="str">
        <f t="shared" si="3"/>
        <v>December</v>
      </c>
      <c r="AW16" s="9" t="s">
        <v>15</v>
      </c>
      <c r="AX16" s="10">
        <f t="shared" si="4"/>
        <v>21</v>
      </c>
      <c r="AY16" s="10">
        <f t="shared" si="5"/>
        <v>3</v>
      </c>
      <c r="AZ16" s="10">
        <f t="shared" si="6"/>
        <v>3</v>
      </c>
      <c r="BA16" s="10">
        <f t="shared" si="7"/>
        <v>4</v>
      </c>
      <c r="BB16" s="10">
        <f t="shared" si="8"/>
        <v>31</v>
      </c>
      <c r="BC16" s="10">
        <f>Dec_Report[[#This Row],[Present]]-Dec_Report[[#This Row],[Absent]]</f>
        <v>18</v>
      </c>
      <c r="BD16" s="32">
        <v>15000</v>
      </c>
      <c r="BE16" s="32">
        <f>Dec_Report[[#This Row],[Salary]]/Dec_Report[[#This Row],[Days]]</f>
        <v>483.87096774193549</v>
      </c>
      <c r="BF16" s="32">
        <f>Dec_Report[[#This Row],[Per Day Salary]]*Dec_Report[[#This Row],[Absent]]</f>
        <v>1451.6129032258063</v>
      </c>
      <c r="BG16" s="32">
        <f>Dec_Report[[#This Row],[Salary]]-Dec_Report[[#This Row],[Deduction]]</f>
        <v>13548.387096774193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45</v>
      </c>
      <c r="M17" s="48" t="s">
        <v>45</v>
      </c>
      <c r="N17" s="48" t="s">
        <v>45</v>
      </c>
      <c r="O17" s="48" t="s">
        <v>45</v>
      </c>
      <c r="P17" s="48" t="s">
        <v>45</v>
      </c>
      <c r="Q17" s="48" t="s">
        <v>45</v>
      </c>
      <c r="R17" s="10" t="str">
        <f t="shared" si="10"/>
        <v>WO</v>
      </c>
      <c r="S17" s="48" t="s">
        <v>45</v>
      </c>
      <c r="T17" s="48" t="s">
        <v>45</v>
      </c>
      <c r="U17" s="48" t="s">
        <v>45</v>
      </c>
      <c r="V17" s="10" t="s">
        <v>43</v>
      </c>
      <c r="W17" s="10" t="s">
        <v>39</v>
      </c>
      <c r="X17" s="10" t="s">
        <v>39</v>
      </c>
      <c r="Y17" s="10" t="str">
        <f t="shared" si="10"/>
        <v>WO</v>
      </c>
      <c r="Z17" s="48" t="s">
        <v>45</v>
      </c>
      <c r="AA17" s="48" t="s">
        <v>45</v>
      </c>
      <c r="AB17" s="48" t="s">
        <v>45</v>
      </c>
      <c r="AC17" s="48" t="s">
        <v>45</v>
      </c>
      <c r="AD17" s="48" t="s">
        <v>45</v>
      </c>
      <c r="AE17" s="10" t="s">
        <v>43</v>
      </c>
      <c r="AF17" s="10" t="str">
        <f t="shared" si="2"/>
        <v>WO</v>
      </c>
      <c r="AG17" s="48" t="s">
        <v>45</v>
      </c>
      <c r="AH17" s="48" t="s">
        <v>45</v>
      </c>
      <c r="AI17" s="48" t="s">
        <v>45</v>
      </c>
      <c r="AJ17" s="48" t="s">
        <v>45</v>
      </c>
      <c r="AK17" s="10" t="s">
        <v>43</v>
      </c>
      <c r="AL17" s="10" t="s">
        <v>39</v>
      </c>
      <c r="AM17" s="10" t="str">
        <f t="shared" si="2"/>
        <v>WO</v>
      </c>
      <c r="AN17" s="48" t="s">
        <v>45</v>
      </c>
      <c r="AO17" s="48" t="s">
        <v>45</v>
      </c>
      <c r="AP17" s="50" t="s">
        <v>45</v>
      </c>
      <c r="AT17" s="9">
        <v>7</v>
      </c>
      <c r="AU17" s="9">
        <v>1007</v>
      </c>
      <c r="AV17" s="9" t="str">
        <f t="shared" si="3"/>
        <v>December</v>
      </c>
      <c r="AW17" s="9" t="s">
        <v>16</v>
      </c>
      <c r="AX17" s="10">
        <f t="shared" si="4"/>
        <v>24</v>
      </c>
      <c r="AY17" s="10">
        <f t="shared" si="5"/>
        <v>0</v>
      </c>
      <c r="AZ17" s="10">
        <f t="shared" si="6"/>
        <v>3</v>
      </c>
      <c r="BA17" s="10">
        <f t="shared" si="7"/>
        <v>4</v>
      </c>
      <c r="BB17" s="10">
        <f t="shared" si="8"/>
        <v>31</v>
      </c>
      <c r="BC17" s="10">
        <f>Dec_Report[[#This Row],[Present]]-Dec_Report[[#This Row],[Absent]]</f>
        <v>24</v>
      </c>
      <c r="BD17" s="32">
        <v>62000</v>
      </c>
      <c r="BE17" s="32">
        <f>Dec_Report[[#This Row],[Salary]]/Dec_Report[[#This Row],[Days]]</f>
        <v>2000</v>
      </c>
      <c r="BF17" s="32">
        <f>Dec_Report[[#This Row],[Per Day Salary]]*Dec_Report[[#This Row],[Absent]]</f>
        <v>0</v>
      </c>
      <c r="BG17" s="32">
        <f>Dec_Report[[#This Row],[Salary]]-Dec_Report[[#This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45</v>
      </c>
      <c r="M18" s="48" t="s">
        <v>45</v>
      </c>
      <c r="N18" s="48" t="s">
        <v>45</v>
      </c>
      <c r="O18" s="48" t="s">
        <v>45</v>
      </c>
      <c r="P18" s="48" t="s">
        <v>45</v>
      </c>
      <c r="Q18" s="48" t="s">
        <v>45</v>
      </c>
      <c r="R18" s="10" t="str">
        <f t="shared" si="10"/>
        <v>WO</v>
      </c>
      <c r="S18" s="48" t="s">
        <v>45</v>
      </c>
      <c r="T18" s="48" t="s">
        <v>45</v>
      </c>
      <c r="U18" s="48" t="s">
        <v>45</v>
      </c>
      <c r="V18" s="10" t="s">
        <v>43</v>
      </c>
      <c r="W18" s="10" t="s">
        <v>39</v>
      </c>
      <c r="X18" s="10" t="s">
        <v>39</v>
      </c>
      <c r="Y18" s="10" t="str">
        <f t="shared" si="10"/>
        <v>WO</v>
      </c>
      <c r="Z18" s="48" t="s">
        <v>45</v>
      </c>
      <c r="AA18" s="48" t="s">
        <v>45</v>
      </c>
      <c r="AB18" s="48" t="s">
        <v>45</v>
      </c>
      <c r="AC18" s="48" t="s">
        <v>45</v>
      </c>
      <c r="AD18" s="48" t="s">
        <v>45</v>
      </c>
      <c r="AE18" s="10" t="s">
        <v>43</v>
      </c>
      <c r="AF18" s="10" t="str">
        <f t="shared" si="2"/>
        <v>WO</v>
      </c>
      <c r="AG18" s="48" t="s">
        <v>45</v>
      </c>
      <c r="AH18" s="48" t="s">
        <v>45</v>
      </c>
      <c r="AI18" s="48" t="s">
        <v>45</v>
      </c>
      <c r="AJ18" s="48" t="s">
        <v>45</v>
      </c>
      <c r="AK18" s="10" t="s">
        <v>43</v>
      </c>
      <c r="AL18" s="10" t="s">
        <v>39</v>
      </c>
      <c r="AM18" s="10" t="str">
        <f t="shared" si="2"/>
        <v>WO</v>
      </c>
      <c r="AN18" s="48" t="s">
        <v>45</v>
      </c>
      <c r="AO18" s="48" t="s">
        <v>45</v>
      </c>
      <c r="AP18" s="50" t="s">
        <v>45</v>
      </c>
      <c r="AT18" s="9">
        <v>8</v>
      </c>
      <c r="AU18" s="9">
        <v>1008</v>
      </c>
      <c r="AV18" s="9" t="str">
        <f t="shared" si="3"/>
        <v>December</v>
      </c>
      <c r="AW18" s="9" t="s">
        <v>17</v>
      </c>
      <c r="AX18" s="10">
        <f t="shared" si="4"/>
        <v>24</v>
      </c>
      <c r="AY18" s="10">
        <f t="shared" si="5"/>
        <v>0</v>
      </c>
      <c r="AZ18" s="10">
        <f t="shared" si="6"/>
        <v>3</v>
      </c>
      <c r="BA18" s="10">
        <f t="shared" si="7"/>
        <v>4</v>
      </c>
      <c r="BB18" s="10">
        <f t="shared" si="8"/>
        <v>31</v>
      </c>
      <c r="BC18" s="10">
        <f>Dec_Report[[#This Row],[Present]]-Dec_Report[[#This Row],[Absent]]</f>
        <v>24</v>
      </c>
      <c r="BD18" s="32">
        <v>50000</v>
      </c>
      <c r="BE18" s="32">
        <f>Dec_Report[[#This Row],[Salary]]/Dec_Report[[#This Row],[Days]]</f>
        <v>1612.9032258064517</v>
      </c>
      <c r="BF18" s="32">
        <f>Dec_Report[[#This Row],[Per Day Salary]]*Dec_Report[[#This Row],[Absent]]</f>
        <v>0</v>
      </c>
      <c r="BG18" s="32">
        <f>Dec_Report[[#This Row],[Salary]]-Dec_Report[[#This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45</v>
      </c>
      <c r="M19" s="48" t="s">
        <v>45</v>
      </c>
      <c r="N19" s="48" t="s">
        <v>45</v>
      </c>
      <c r="O19" s="48" t="s">
        <v>45</v>
      </c>
      <c r="P19" s="48" t="s">
        <v>45</v>
      </c>
      <c r="Q19" s="48" t="s">
        <v>45</v>
      </c>
      <c r="R19" s="10" t="str">
        <f t="shared" si="10"/>
        <v>WO</v>
      </c>
      <c r="S19" s="48" t="s">
        <v>45</v>
      </c>
      <c r="T19" s="48" t="s">
        <v>45</v>
      </c>
      <c r="U19" s="48" t="s">
        <v>45</v>
      </c>
      <c r="V19" s="10" t="s">
        <v>43</v>
      </c>
      <c r="W19" s="10" t="s">
        <v>39</v>
      </c>
      <c r="X19" s="10" t="s">
        <v>39</v>
      </c>
      <c r="Y19" s="10" t="str">
        <f t="shared" si="10"/>
        <v>WO</v>
      </c>
      <c r="Z19" s="48" t="s">
        <v>45</v>
      </c>
      <c r="AA19" s="48" t="s">
        <v>45</v>
      </c>
      <c r="AB19" s="48" t="s">
        <v>45</v>
      </c>
      <c r="AC19" s="48" t="s">
        <v>45</v>
      </c>
      <c r="AD19" s="48" t="s">
        <v>45</v>
      </c>
      <c r="AE19" s="10" t="s">
        <v>43</v>
      </c>
      <c r="AF19" s="10" t="str">
        <f t="shared" si="2"/>
        <v>WO</v>
      </c>
      <c r="AG19" s="48" t="s">
        <v>45</v>
      </c>
      <c r="AH19" s="48" t="s">
        <v>45</v>
      </c>
      <c r="AI19" s="48" t="s">
        <v>45</v>
      </c>
      <c r="AJ19" s="48" t="s">
        <v>45</v>
      </c>
      <c r="AK19" s="10" t="s">
        <v>43</v>
      </c>
      <c r="AL19" s="10" t="s">
        <v>39</v>
      </c>
      <c r="AM19" s="10" t="str">
        <f t="shared" si="2"/>
        <v>WO</v>
      </c>
      <c r="AN19" s="48" t="s">
        <v>45</v>
      </c>
      <c r="AO19" s="48" t="s">
        <v>45</v>
      </c>
      <c r="AP19" s="50" t="s">
        <v>45</v>
      </c>
      <c r="AT19" s="9">
        <v>9</v>
      </c>
      <c r="AU19" s="9">
        <v>1009</v>
      </c>
      <c r="AV19" s="9" t="str">
        <f t="shared" si="3"/>
        <v>December</v>
      </c>
      <c r="AW19" s="9" t="s">
        <v>18</v>
      </c>
      <c r="AX19" s="10">
        <f t="shared" si="4"/>
        <v>24</v>
      </c>
      <c r="AY19" s="10">
        <f t="shared" si="5"/>
        <v>0</v>
      </c>
      <c r="AZ19" s="10">
        <f t="shared" si="6"/>
        <v>3</v>
      </c>
      <c r="BA19" s="10">
        <f t="shared" si="7"/>
        <v>4</v>
      </c>
      <c r="BB19" s="10">
        <f t="shared" si="8"/>
        <v>31</v>
      </c>
      <c r="BC19" s="10">
        <f>Dec_Report[[#This Row],[Present]]-Dec_Report[[#This Row],[Absent]]</f>
        <v>24</v>
      </c>
      <c r="BD19" s="32">
        <v>25000</v>
      </c>
      <c r="BE19" s="32">
        <f>Dec_Report[[#This Row],[Salary]]/Dec_Report[[#This Row],[Days]]</f>
        <v>806.45161290322585</v>
      </c>
      <c r="BF19" s="32">
        <f>Dec_Report[[#This Row],[Per Day Salary]]*Dec_Report[[#This Row],[Absent]]</f>
        <v>0</v>
      </c>
      <c r="BG19" s="32">
        <f>Dec_Report[[#This Row],[Salary]]-Dec_Report[[#This Row],[Deduction]]</f>
        <v>25000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45</v>
      </c>
      <c r="M20" s="48" t="s">
        <v>45</v>
      </c>
      <c r="N20" s="48" t="s">
        <v>45</v>
      </c>
      <c r="O20" s="48" t="s">
        <v>45</v>
      </c>
      <c r="P20" s="48" t="s">
        <v>45</v>
      </c>
      <c r="Q20" s="48" t="s">
        <v>45</v>
      </c>
      <c r="R20" s="10" t="str">
        <f t="shared" si="10"/>
        <v>WO</v>
      </c>
      <c r="S20" s="48" t="s">
        <v>45</v>
      </c>
      <c r="T20" s="48" t="s">
        <v>45</v>
      </c>
      <c r="U20" s="48" t="s">
        <v>45</v>
      </c>
      <c r="V20" s="10" t="s">
        <v>43</v>
      </c>
      <c r="W20" s="10" t="s">
        <v>39</v>
      </c>
      <c r="X20" s="10" t="s">
        <v>39</v>
      </c>
      <c r="Y20" s="10" t="str">
        <f t="shared" si="10"/>
        <v>WO</v>
      </c>
      <c r="Z20" s="48" t="s">
        <v>45</v>
      </c>
      <c r="AA20" s="48" t="s">
        <v>45</v>
      </c>
      <c r="AB20" s="48" t="s">
        <v>45</v>
      </c>
      <c r="AC20" s="48" t="s">
        <v>45</v>
      </c>
      <c r="AD20" s="48" t="s">
        <v>45</v>
      </c>
      <c r="AE20" s="10" t="s">
        <v>43</v>
      </c>
      <c r="AF20" s="10" t="str">
        <f t="shared" si="2"/>
        <v>WO</v>
      </c>
      <c r="AG20" s="48" t="s">
        <v>45</v>
      </c>
      <c r="AH20" s="48" t="s">
        <v>45</v>
      </c>
      <c r="AI20" s="48" t="s">
        <v>45</v>
      </c>
      <c r="AJ20" s="48" t="s">
        <v>45</v>
      </c>
      <c r="AK20" s="10" t="s">
        <v>43</v>
      </c>
      <c r="AL20" s="10" t="s">
        <v>39</v>
      </c>
      <c r="AM20" s="10" t="str">
        <f t="shared" si="2"/>
        <v>WO</v>
      </c>
      <c r="AN20" s="48" t="s">
        <v>45</v>
      </c>
      <c r="AO20" s="48" t="s">
        <v>45</v>
      </c>
      <c r="AP20" s="50" t="s">
        <v>45</v>
      </c>
      <c r="AT20" s="9">
        <v>10</v>
      </c>
      <c r="AU20" s="9">
        <v>1010</v>
      </c>
      <c r="AV20" s="9" t="str">
        <f t="shared" si="3"/>
        <v>December</v>
      </c>
      <c r="AW20" s="9" t="s">
        <v>19</v>
      </c>
      <c r="AX20" s="10">
        <f t="shared" si="4"/>
        <v>24</v>
      </c>
      <c r="AY20" s="10">
        <f t="shared" si="5"/>
        <v>0</v>
      </c>
      <c r="AZ20" s="10">
        <f t="shared" si="6"/>
        <v>3</v>
      </c>
      <c r="BA20" s="10">
        <f t="shared" si="7"/>
        <v>4</v>
      </c>
      <c r="BB20" s="10">
        <f t="shared" si="8"/>
        <v>31</v>
      </c>
      <c r="BC20" s="10">
        <f>Dec_Report[[#This Row],[Present]]-Dec_Report[[#This Row],[Absent]]</f>
        <v>24</v>
      </c>
      <c r="BD20" s="32">
        <v>45000</v>
      </c>
      <c r="BE20" s="32">
        <f>Dec_Report[[#This Row],[Salary]]/Dec_Report[[#This Row],[Days]]</f>
        <v>1451.6129032258063</v>
      </c>
      <c r="BF20" s="32">
        <f>Dec_Report[[#This Row],[Per Day Salary]]*Dec_Report[[#This Row],[Absent]]</f>
        <v>0</v>
      </c>
      <c r="BG20" s="32">
        <f>Dec_Report[[#This Row],[Salary]]-Dec_Report[[#This Row],[Deduction]]</f>
        <v>45000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45</v>
      </c>
      <c r="M21" s="48" t="s">
        <v>45</v>
      </c>
      <c r="N21" s="48" t="s">
        <v>45</v>
      </c>
      <c r="O21" s="48" t="s">
        <v>44</v>
      </c>
      <c r="P21" s="48" t="s">
        <v>44</v>
      </c>
      <c r="Q21" s="48" t="s">
        <v>45</v>
      </c>
      <c r="R21" s="10" t="str">
        <f t="shared" si="10"/>
        <v>WO</v>
      </c>
      <c r="S21" s="48" t="s">
        <v>45</v>
      </c>
      <c r="T21" s="48" t="s">
        <v>45</v>
      </c>
      <c r="U21" s="48" t="s">
        <v>45</v>
      </c>
      <c r="V21" s="10" t="s">
        <v>43</v>
      </c>
      <c r="W21" s="10" t="s">
        <v>39</v>
      </c>
      <c r="X21" s="10" t="s">
        <v>39</v>
      </c>
      <c r="Y21" s="10" t="str">
        <f t="shared" si="10"/>
        <v>WO</v>
      </c>
      <c r="Z21" s="48" t="s">
        <v>45</v>
      </c>
      <c r="AA21" s="48" t="s">
        <v>45</v>
      </c>
      <c r="AB21" s="48" t="s">
        <v>44</v>
      </c>
      <c r="AC21" s="48" t="s">
        <v>45</v>
      </c>
      <c r="AD21" s="48" t="s">
        <v>45</v>
      </c>
      <c r="AE21" s="10" t="s">
        <v>43</v>
      </c>
      <c r="AF21" s="10" t="str">
        <f t="shared" si="2"/>
        <v>WO</v>
      </c>
      <c r="AG21" s="48" t="s">
        <v>45</v>
      </c>
      <c r="AH21" s="48" t="s">
        <v>45</v>
      </c>
      <c r="AI21" s="48" t="s">
        <v>44</v>
      </c>
      <c r="AJ21" s="48" t="s">
        <v>45</v>
      </c>
      <c r="AK21" s="10" t="s">
        <v>43</v>
      </c>
      <c r="AL21" s="10" t="s">
        <v>39</v>
      </c>
      <c r="AM21" s="10" t="str">
        <f t="shared" si="2"/>
        <v>WO</v>
      </c>
      <c r="AN21" s="48" t="s">
        <v>45</v>
      </c>
      <c r="AO21" s="48" t="s">
        <v>45</v>
      </c>
      <c r="AP21" s="50" t="s">
        <v>45</v>
      </c>
      <c r="AT21" s="9">
        <v>11</v>
      </c>
      <c r="AU21" s="9">
        <v>1011</v>
      </c>
      <c r="AV21" s="9" t="str">
        <f t="shared" si="3"/>
        <v>December</v>
      </c>
      <c r="AW21" s="9" t="s">
        <v>20</v>
      </c>
      <c r="AX21" s="10">
        <f t="shared" si="4"/>
        <v>20</v>
      </c>
      <c r="AY21" s="10">
        <f t="shared" si="5"/>
        <v>4</v>
      </c>
      <c r="AZ21" s="10">
        <f t="shared" si="6"/>
        <v>3</v>
      </c>
      <c r="BA21" s="10">
        <f t="shared" si="7"/>
        <v>4</v>
      </c>
      <c r="BB21" s="10">
        <f t="shared" si="8"/>
        <v>31</v>
      </c>
      <c r="BC21" s="10">
        <f>Dec_Report[[#This Row],[Present]]-Dec_Report[[#This Row],[Absent]]</f>
        <v>16</v>
      </c>
      <c r="BD21" s="32">
        <v>48000</v>
      </c>
      <c r="BE21" s="32">
        <f>Dec_Report[[#This Row],[Salary]]/Dec_Report[[#This Row],[Days]]</f>
        <v>1548.3870967741937</v>
      </c>
      <c r="BF21" s="32">
        <f>Dec_Report[[#This Row],[Per Day Salary]]*Dec_Report[[#This Row],[Absent]]</f>
        <v>6193.5483870967746</v>
      </c>
      <c r="BG21" s="32">
        <f>Dec_Report[[#This Row],[Salary]]-Dec_Report[[#This Row],[Deduction]]</f>
        <v>41806.451612903227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45</v>
      </c>
      <c r="M22" s="48" t="s">
        <v>45</v>
      </c>
      <c r="N22" s="48" t="s">
        <v>45</v>
      </c>
      <c r="O22" s="48" t="s">
        <v>44</v>
      </c>
      <c r="P22" s="48" t="s">
        <v>44</v>
      </c>
      <c r="Q22" s="48" t="s">
        <v>45</v>
      </c>
      <c r="R22" s="10" t="str">
        <f t="shared" si="10"/>
        <v>WO</v>
      </c>
      <c r="S22" s="48" t="s">
        <v>45</v>
      </c>
      <c r="T22" s="48" t="s">
        <v>44</v>
      </c>
      <c r="U22" s="48" t="s">
        <v>45</v>
      </c>
      <c r="V22" s="10" t="s">
        <v>43</v>
      </c>
      <c r="W22" s="10" t="s">
        <v>39</v>
      </c>
      <c r="X22" s="10" t="s">
        <v>39</v>
      </c>
      <c r="Y22" s="10" t="str">
        <f t="shared" si="10"/>
        <v>WO</v>
      </c>
      <c r="Z22" s="48" t="s">
        <v>45</v>
      </c>
      <c r="AA22" s="48" t="s">
        <v>45</v>
      </c>
      <c r="AB22" s="48" t="s">
        <v>45</v>
      </c>
      <c r="AC22" s="48" t="s">
        <v>45</v>
      </c>
      <c r="AD22" s="48" t="s">
        <v>45</v>
      </c>
      <c r="AE22" s="10" t="s">
        <v>43</v>
      </c>
      <c r="AF22" s="10" t="str">
        <f t="shared" si="2"/>
        <v>WO</v>
      </c>
      <c r="AG22" s="48" t="s">
        <v>45</v>
      </c>
      <c r="AH22" s="48" t="s">
        <v>45</v>
      </c>
      <c r="AI22" s="48" t="s">
        <v>44</v>
      </c>
      <c r="AJ22" s="48" t="s">
        <v>45</v>
      </c>
      <c r="AK22" s="10" t="s">
        <v>43</v>
      </c>
      <c r="AL22" s="10" t="s">
        <v>39</v>
      </c>
      <c r="AM22" s="10" t="str">
        <f t="shared" si="2"/>
        <v>WO</v>
      </c>
      <c r="AN22" s="48" t="s">
        <v>45</v>
      </c>
      <c r="AO22" s="48" t="s">
        <v>45</v>
      </c>
      <c r="AP22" s="50" t="s">
        <v>45</v>
      </c>
      <c r="AT22" s="9">
        <v>12</v>
      </c>
      <c r="AU22" s="9">
        <v>1012</v>
      </c>
      <c r="AV22" s="9" t="str">
        <f t="shared" si="3"/>
        <v>December</v>
      </c>
      <c r="AW22" s="9" t="s">
        <v>21</v>
      </c>
      <c r="AX22" s="10">
        <f t="shared" si="4"/>
        <v>20</v>
      </c>
      <c r="AY22" s="10">
        <f t="shared" si="5"/>
        <v>4</v>
      </c>
      <c r="AZ22" s="10">
        <f t="shared" si="6"/>
        <v>3</v>
      </c>
      <c r="BA22" s="10">
        <f t="shared" si="7"/>
        <v>4</v>
      </c>
      <c r="BB22" s="10">
        <f t="shared" si="8"/>
        <v>31</v>
      </c>
      <c r="BC22" s="10">
        <f>Dec_Report[[#This Row],[Present]]-Dec_Report[[#This Row],[Absent]]</f>
        <v>16</v>
      </c>
      <c r="BD22" s="32">
        <v>52000</v>
      </c>
      <c r="BE22" s="32">
        <f>Dec_Report[[#This Row],[Salary]]/Dec_Report[[#This Row],[Days]]</f>
        <v>1677.4193548387098</v>
      </c>
      <c r="BF22" s="32">
        <f>Dec_Report[[#This Row],[Per Day Salary]]*Dec_Report[[#This Row],[Absent]]</f>
        <v>6709.677419354839</v>
      </c>
      <c r="BG22" s="32">
        <f>Dec_Report[[#This Row],[Salary]]-Dec_Report[[#This Row],[Deduction]]</f>
        <v>45290.322580645159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45</v>
      </c>
      <c r="M23" s="48" t="s">
        <v>45</v>
      </c>
      <c r="N23" s="48" t="s">
        <v>45</v>
      </c>
      <c r="O23" s="48" t="s">
        <v>45</v>
      </c>
      <c r="P23" s="48" t="s">
        <v>45</v>
      </c>
      <c r="Q23" s="48" t="s">
        <v>45</v>
      </c>
      <c r="R23" s="10" t="str">
        <f t="shared" si="10"/>
        <v>WO</v>
      </c>
      <c r="S23" s="48" t="s">
        <v>45</v>
      </c>
      <c r="T23" s="48" t="s">
        <v>44</v>
      </c>
      <c r="U23" s="48" t="s">
        <v>45</v>
      </c>
      <c r="V23" s="10" t="s">
        <v>43</v>
      </c>
      <c r="W23" s="10" t="s">
        <v>39</v>
      </c>
      <c r="X23" s="10" t="s">
        <v>39</v>
      </c>
      <c r="Y23" s="10" t="str">
        <f t="shared" si="10"/>
        <v>WO</v>
      </c>
      <c r="Z23" s="48" t="s">
        <v>45</v>
      </c>
      <c r="AA23" s="48" t="s">
        <v>45</v>
      </c>
      <c r="AB23" s="48" t="s">
        <v>45</v>
      </c>
      <c r="AC23" s="48" t="s">
        <v>45</v>
      </c>
      <c r="AD23" s="48" t="s">
        <v>45</v>
      </c>
      <c r="AE23" s="10" t="s">
        <v>43</v>
      </c>
      <c r="AF23" s="10" t="str">
        <f t="shared" si="2"/>
        <v>WO</v>
      </c>
      <c r="AG23" s="48" t="s">
        <v>45</v>
      </c>
      <c r="AH23" s="48" t="s">
        <v>45</v>
      </c>
      <c r="AI23" s="48" t="s">
        <v>45</v>
      </c>
      <c r="AJ23" s="48" t="s">
        <v>45</v>
      </c>
      <c r="AK23" s="10" t="s">
        <v>43</v>
      </c>
      <c r="AL23" s="10" t="s">
        <v>39</v>
      </c>
      <c r="AM23" s="10" t="str">
        <f t="shared" si="2"/>
        <v>WO</v>
      </c>
      <c r="AN23" s="48" t="s">
        <v>45</v>
      </c>
      <c r="AO23" s="48" t="s">
        <v>44</v>
      </c>
      <c r="AP23" s="50" t="s">
        <v>45</v>
      </c>
      <c r="AT23" s="9">
        <v>13</v>
      </c>
      <c r="AU23" s="9">
        <v>1013</v>
      </c>
      <c r="AV23" s="9" t="str">
        <f t="shared" si="3"/>
        <v>December</v>
      </c>
      <c r="AW23" s="9" t="s">
        <v>22</v>
      </c>
      <c r="AX23" s="10">
        <f t="shared" si="4"/>
        <v>22</v>
      </c>
      <c r="AY23" s="10">
        <f t="shared" si="5"/>
        <v>2</v>
      </c>
      <c r="AZ23" s="10">
        <f t="shared" si="6"/>
        <v>3</v>
      </c>
      <c r="BA23" s="10">
        <f t="shared" si="7"/>
        <v>4</v>
      </c>
      <c r="BB23" s="10">
        <f t="shared" si="8"/>
        <v>31</v>
      </c>
      <c r="BC23" s="10">
        <f>Dec_Report[[#This Row],[Present]]-Dec_Report[[#This Row],[Absent]]</f>
        <v>20</v>
      </c>
      <c r="BD23" s="32">
        <v>42000</v>
      </c>
      <c r="BE23" s="32">
        <f>Dec_Report[[#This Row],[Salary]]/Dec_Report[[#This Row],[Days]]</f>
        <v>1354.8387096774193</v>
      </c>
      <c r="BF23" s="32">
        <f>Dec_Report[[#This Row],[Per Day Salary]]*Dec_Report[[#This Row],[Absent]]</f>
        <v>2709.6774193548385</v>
      </c>
      <c r="BG23" s="32">
        <f>Dec_Report[[#This Row],[Salary]]-Dec_Report[[#This Row],[Deduction]]</f>
        <v>39290.322580645159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45</v>
      </c>
      <c r="M24" s="48" t="s">
        <v>45</v>
      </c>
      <c r="N24" s="48" t="s">
        <v>45</v>
      </c>
      <c r="O24" s="48" t="s">
        <v>45</v>
      </c>
      <c r="P24" s="48" t="s">
        <v>45</v>
      </c>
      <c r="Q24" s="48" t="s">
        <v>45</v>
      </c>
      <c r="R24" s="10" t="str">
        <f t="shared" si="10"/>
        <v>WO</v>
      </c>
      <c r="S24" s="48" t="s">
        <v>45</v>
      </c>
      <c r="T24" s="48" t="s">
        <v>45</v>
      </c>
      <c r="U24" s="48" t="s">
        <v>45</v>
      </c>
      <c r="V24" s="10" t="s">
        <v>43</v>
      </c>
      <c r="W24" s="10" t="s">
        <v>39</v>
      </c>
      <c r="X24" s="10" t="s">
        <v>39</v>
      </c>
      <c r="Y24" s="10" t="str">
        <f t="shared" si="10"/>
        <v>WO</v>
      </c>
      <c r="Z24" s="48" t="s">
        <v>45</v>
      </c>
      <c r="AA24" s="48" t="s">
        <v>45</v>
      </c>
      <c r="AB24" s="48" t="s">
        <v>45</v>
      </c>
      <c r="AC24" s="48" t="s">
        <v>45</v>
      </c>
      <c r="AD24" s="48" t="s">
        <v>45</v>
      </c>
      <c r="AE24" s="10" t="s">
        <v>43</v>
      </c>
      <c r="AF24" s="10" t="str">
        <f t="shared" si="2"/>
        <v>WO</v>
      </c>
      <c r="AG24" s="48" t="s">
        <v>45</v>
      </c>
      <c r="AH24" s="48" t="s">
        <v>45</v>
      </c>
      <c r="AI24" s="48" t="s">
        <v>45</v>
      </c>
      <c r="AJ24" s="48" t="s">
        <v>45</v>
      </c>
      <c r="AK24" s="10" t="s">
        <v>43</v>
      </c>
      <c r="AL24" s="10" t="s">
        <v>39</v>
      </c>
      <c r="AM24" s="10" t="str">
        <f t="shared" si="2"/>
        <v>WO</v>
      </c>
      <c r="AN24" s="48" t="s">
        <v>45</v>
      </c>
      <c r="AO24" s="48" t="s">
        <v>45</v>
      </c>
      <c r="AP24" s="50" t="s">
        <v>45</v>
      </c>
      <c r="AT24" s="9">
        <v>14</v>
      </c>
      <c r="AU24" s="9">
        <v>1014</v>
      </c>
      <c r="AV24" s="9" t="str">
        <f t="shared" si="3"/>
        <v>December</v>
      </c>
      <c r="AW24" s="9" t="s">
        <v>24</v>
      </c>
      <c r="AX24" s="10">
        <f t="shared" si="4"/>
        <v>24</v>
      </c>
      <c r="AY24" s="10">
        <f t="shared" si="5"/>
        <v>0</v>
      </c>
      <c r="AZ24" s="10">
        <f t="shared" si="6"/>
        <v>3</v>
      </c>
      <c r="BA24" s="10">
        <f t="shared" si="7"/>
        <v>4</v>
      </c>
      <c r="BB24" s="10">
        <f t="shared" si="8"/>
        <v>31</v>
      </c>
      <c r="BC24" s="10">
        <f>Dec_Report[[#This Row],[Present]]-Dec_Report[[#This Row],[Absent]]</f>
        <v>24</v>
      </c>
      <c r="BD24" s="32">
        <v>15000</v>
      </c>
      <c r="BE24" s="32">
        <f>Dec_Report[[#This Row],[Salary]]/Dec_Report[[#This Row],[Days]]</f>
        <v>483.87096774193549</v>
      </c>
      <c r="BF24" s="32">
        <f>Dec_Report[[#This Row],[Per Day Salary]]*Dec_Report[[#This Row],[Absent]]</f>
        <v>0</v>
      </c>
      <c r="BG24" s="32">
        <f>Dec_Report[[#This Row],[Salary]]-Dec_Report[[#This Row],[Deduction]]</f>
        <v>15000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45</v>
      </c>
      <c r="M25" s="48" t="s">
        <v>45</v>
      </c>
      <c r="N25" s="48" t="s">
        <v>45</v>
      </c>
      <c r="O25" s="48" t="s">
        <v>45</v>
      </c>
      <c r="P25" s="48" t="s">
        <v>45</v>
      </c>
      <c r="Q25" s="48" t="s">
        <v>45</v>
      </c>
      <c r="R25" s="10" t="str">
        <f t="shared" si="10"/>
        <v>WO</v>
      </c>
      <c r="S25" s="48" t="s">
        <v>45</v>
      </c>
      <c r="T25" s="48" t="s">
        <v>45</v>
      </c>
      <c r="U25" s="48" t="s">
        <v>45</v>
      </c>
      <c r="V25" s="10" t="s">
        <v>43</v>
      </c>
      <c r="W25" s="10" t="s">
        <v>39</v>
      </c>
      <c r="X25" s="10" t="s">
        <v>39</v>
      </c>
      <c r="Y25" s="10" t="str">
        <f t="shared" si="10"/>
        <v>WO</v>
      </c>
      <c r="Z25" s="48" t="s">
        <v>45</v>
      </c>
      <c r="AA25" s="48" t="s">
        <v>45</v>
      </c>
      <c r="AB25" s="48" t="s">
        <v>44</v>
      </c>
      <c r="AC25" s="48" t="s">
        <v>45</v>
      </c>
      <c r="AD25" s="48" t="s">
        <v>45</v>
      </c>
      <c r="AE25" s="10" t="s">
        <v>43</v>
      </c>
      <c r="AF25" s="10" t="str">
        <f t="shared" si="2"/>
        <v>WO</v>
      </c>
      <c r="AG25" s="48" t="s">
        <v>45</v>
      </c>
      <c r="AH25" s="48" t="s">
        <v>45</v>
      </c>
      <c r="AI25" s="48" t="s">
        <v>45</v>
      </c>
      <c r="AJ25" s="48" t="s">
        <v>45</v>
      </c>
      <c r="AK25" s="10" t="s">
        <v>43</v>
      </c>
      <c r="AL25" s="10" t="s">
        <v>39</v>
      </c>
      <c r="AM25" s="10" t="str">
        <f t="shared" si="2"/>
        <v>WO</v>
      </c>
      <c r="AN25" s="48" t="s">
        <v>45</v>
      </c>
      <c r="AO25" s="48" t="s">
        <v>45</v>
      </c>
      <c r="AP25" s="50" t="s">
        <v>45</v>
      </c>
      <c r="AT25" s="9">
        <v>15</v>
      </c>
      <c r="AU25" s="9">
        <v>1015</v>
      </c>
      <c r="AV25" s="9" t="str">
        <f t="shared" si="3"/>
        <v>December</v>
      </c>
      <c r="AW25" s="9" t="s">
        <v>25</v>
      </c>
      <c r="AX25" s="10">
        <f t="shared" si="4"/>
        <v>23</v>
      </c>
      <c r="AY25" s="10">
        <f t="shared" si="5"/>
        <v>1</v>
      </c>
      <c r="AZ25" s="10">
        <f t="shared" si="6"/>
        <v>3</v>
      </c>
      <c r="BA25" s="10">
        <f t="shared" si="7"/>
        <v>4</v>
      </c>
      <c r="BB25" s="10">
        <f t="shared" si="8"/>
        <v>31</v>
      </c>
      <c r="BC25" s="10">
        <f>Dec_Report[[#This Row],[Present]]-Dec_Report[[#This Row],[Absent]]</f>
        <v>22</v>
      </c>
      <c r="BD25" s="32">
        <v>46000</v>
      </c>
      <c r="BE25" s="32">
        <f>Dec_Report[[#This Row],[Salary]]/Dec_Report[[#This Row],[Days]]</f>
        <v>1483.8709677419354</v>
      </c>
      <c r="BF25" s="32">
        <f>Dec_Report[[#This Row],[Per Day Salary]]*Dec_Report[[#This Row],[Absent]]</f>
        <v>1483.8709677419354</v>
      </c>
      <c r="BG25" s="32">
        <f>Dec_Report[[#This Row],[Salary]]-Dec_Report[[#This Row],[Deduction]]</f>
        <v>44516.129032258068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45</v>
      </c>
      <c r="M26" s="48" t="s">
        <v>45</v>
      </c>
      <c r="N26" s="48" t="s">
        <v>45</v>
      </c>
      <c r="O26" s="48" t="s">
        <v>45</v>
      </c>
      <c r="P26" s="48" t="s">
        <v>45</v>
      </c>
      <c r="Q26" s="48" t="s">
        <v>45</v>
      </c>
      <c r="R26" s="10" t="str">
        <f t="shared" si="10"/>
        <v>WO</v>
      </c>
      <c r="S26" s="48" t="s">
        <v>45</v>
      </c>
      <c r="T26" s="48" t="s">
        <v>45</v>
      </c>
      <c r="U26" s="48" t="s">
        <v>45</v>
      </c>
      <c r="V26" s="10" t="s">
        <v>43</v>
      </c>
      <c r="W26" s="10" t="s">
        <v>39</v>
      </c>
      <c r="X26" s="10" t="s">
        <v>39</v>
      </c>
      <c r="Y26" s="10" t="str">
        <f t="shared" si="10"/>
        <v>WO</v>
      </c>
      <c r="Z26" s="48" t="s">
        <v>45</v>
      </c>
      <c r="AA26" s="48" t="s">
        <v>45</v>
      </c>
      <c r="AB26" s="48" t="s">
        <v>45</v>
      </c>
      <c r="AC26" s="48" t="s">
        <v>45</v>
      </c>
      <c r="AD26" s="48" t="s">
        <v>45</v>
      </c>
      <c r="AE26" s="10" t="s">
        <v>43</v>
      </c>
      <c r="AF26" s="10" t="str">
        <f t="shared" si="2"/>
        <v>WO</v>
      </c>
      <c r="AG26" s="48" t="s">
        <v>45</v>
      </c>
      <c r="AH26" s="48" t="s">
        <v>45</v>
      </c>
      <c r="AI26" s="48" t="s">
        <v>44</v>
      </c>
      <c r="AJ26" s="48" t="s">
        <v>45</v>
      </c>
      <c r="AK26" s="10" t="s">
        <v>43</v>
      </c>
      <c r="AL26" s="10" t="s">
        <v>39</v>
      </c>
      <c r="AM26" s="10" t="str">
        <f t="shared" si="2"/>
        <v>WO</v>
      </c>
      <c r="AN26" s="48" t="s">
        <v>45</v>
      </c>
      <c r="AO26" s="48" t="s">
        <v>45</v>
      </c>
      <c r="AP26" s="50" t="s">
        <v>45</v>
      </c>
      <c r="AT26" s="9">
        <v>16</v>
      </c>
      <c r="AU26" s="9">
        <v>1016</v>
      </c>
      <c r="AV26" s="9" t="str">
        <f t="shared" si="3"/>
        <v>December</v>
      </c>
      <c r="AW26" s="9" t="s">
        <v>26</v>
      </c>
      <c r="AX26" s="10">
        <f t="shared" si="4"/>
        <v>23</v>
      </c>
      <c r="AY26" s="10">
        <f t="shared" si="5"/>
        <v>1</v>
      </c>
      <c r="AZ26" s="10">
        <f t="shared" si="6"/>
        <v>3</v>
      </c>
      <c r="BA26" s="10">
        <f t="shared" si="7"/>
        <v>4</v>
      </c>
      <c r="BB26" s="10">
        <f t="shared" si="8"/>
        <v>31</v>
      </c>
      <c r="BC26" s="10">
        <f>Dec_Report[[#This Row],[Present]]-Dec_Report[[#This Row],[Absent]]</f>
        <v>22</v>
      </c>
      <c r="BD26" s="32">
        <v>52000</v>
      </c>
      <c r="BE26" s="32">
        <f>Dec_Report[[#This Row],[Salary]]/Dec_Report[[#This Row],[Days]]</f>
        <v>1677.4193548387098</v>
      </c>
      <c r="BF26" s="32">
        <f>Dec_Report[[#This Row],[Per Day Salary]]*Dec_Report[[#This Row],[Absent]]</f>
        <v>1677.4193548387098</v>
      </c>
      <c r="BG26" s="32">
        <f>Dec_Report[[#This Row],[Salary]]-Dec_Report[[#This Row],[Deduction]]</f>
        <v>50322.580645161288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45</v>
      </c>
      <c r="M27" s="48" t="s">
        <v>45</v>
      </c>
      <c r="N27" s="48" t="s">
        <v>45</v>
      </c>
      <c r="O27" s="48" t="s">
        <v>44</v>
      </c>
      <c r="P27" s="48" t="s">
        <v>45</v>
      </c>
      <c r="Q27" s="48" t="s">
        <v>45</v>
      </c>
      <c r="R27" s="10" t="str">
        <f t="shared" si="10"/>
        <v>WO</v>
      </c>
      <c r="S27" s="48" t="s">
        <v>45</v>
      </c>
      <c r="T27" s="48" t="s">
        <v>45</v>
      </c>
      <c r="U27" s="48" t="s">
        <v>45</v>
      </c>
      <c r="V27" s="10" t="s">
        <v>43</v>
      </c>
      <c r="W27" s="10" t="s">
        <v>39</v>
      </c>
      <c r="X27" s="10" t="s">
        <v>39</v>
      </c>
      <c r="Y27" s="10" t="str">
        <f t="shared" si="10"/>
        <v>WO</v>
      </c>
      <c r="Z27" s="48" t="s">
        <v>45</v>
      </c>
      <c r="AA27" s="48" t="s">
        <v>45</v>
      </c>
      <c r="AB27" s="48" t="s">
        <v>45</v>
      </c>
      <c r="AC27" s="48" t="s">
        <v>45</v>
      </c>
      <c r="AD27" s="48" t="s">
        <v>45</v>
      </c>
      <c r="AE27" s="10" t="s">
        <v>43</v>
      </c>
      <c r="AF27" s="10" t="str">
        <f t="shared" ref="AF27:AM30" si="11">IF(AF$9="Sun","WO","")</f>
        <v>WO</v>
      </c>
      <c r="AG27" s="48" t="s">
        <v>45</v>
      </c>
      <c r="AH27" s="48" t="s">
        <v>45</v>
      </c>
      <c r="AI27" s="48" t="s">
        <v>44</v>
      </c>
      <c r="AJ27" s="48" t="s">
        <v>45</v>
      </c>
      <c r="AK27" s="10" t="s">
        <v>43</v>
      </c>
      <c r="AL27" s="10" t="s">
        <v>39</v>
      </c>
      <c r="AM27" s="10" t="str">
        <f t="shared" si="11"/>
        <v>WO</v>
      </c>
      <c r="AN27" s="48" t="s">
        <v>45</v>
      </c>
      <c r="AO27" s="48" t="s">
        <v>45</v>
      </c>
      <c r="AP27" s="50" t="s">
        <v>45</v>
      </c>
      <c r="AT27" s="9">
        <v>17</v>
      </c>
      <c r="AU27" s="9">
        <v>1017</v>
      </c>
      <c r="AV27" s="9" t="str">
        <f t="shared" si="3"/>
        <v>December</v>
      </c>
      <c r="AW27" s="9" t="s">
        <v>27</v>
      </c>
      <c r="AX27" s="10">
        <f t="shared" si="4"/>
        <v>22</v>
      </c>
      <c r="AY27" s="10">
        <f t="shared" si="5"/>
        <v>2</v>
      </c>
      <c r="AZ27" s="10">
        <f t="shared" si="6"/>
        <v>3</v>
      </c>
      <c r="BA27" s="10">
        <f t="shared" si="7"/>
        <v>4</v>
      </c>
      <c r="BB27" s="10">
        <f t="shared" si="8"/>
        <v>31</v>
      </c>
      <c r="BC27" s="10">
        <f>Dec_Report[[#This Row],[Present]]-Dec_Report[[#This Row],[Absent]]</f>
        <v>20</v>
      </c>
      <c r="BD27" s="32">
        <v>42000</v>
      </c>
      <c r="BE27" s="32">
        <f>Dec_Report[[#This Row],[Salary]]/Dec_Report[[#This Row],[Days]]</f>
        <v>1354.8387096774193</v>
      </c>
      <c r="BF27" s="32">
        <f>Dec_Report[[#This Row],[Per Day Salary]]*Dec_Report[[#This Row],[Absent]]</f>
        <v>2709.6774193548385</v>
      </c>
      <c r="BG27" s="32">
        <f>Dec_Report[[#This Row],[Salary]]-Dec_Report[[#This Row],[Deduction]]</f>
        <v>39290.322580645159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45</v>
      </c>
      <c r="M28" s="48" t="s">
        <v>45</v>
      </c>
      <c r="N28" s="48" t="s">
        <v>45</v>
      </c>
      <c r="O28" s="48" t="s">
        <v>44</v>
      </c>
      <c r="P28" s="48" t="s">
        <v>45</v>
      </c>
      <c r="Q28" s="48" t="s">
        <v>45</v>
      </c>
      <c r="R28" s="10" t="str">
        <f t="shared" ref="R28:Y30" si="12">IF(R$9="Sun","WO","")</f>
        <v>WO</v>
      </c>
      <c r="S28" s="48" t="s">
        <v>45</v>
      </c>
      <c r="T28" s="48" t="s">
        <v>45</v>
      </c>
      <c r="U28" s="48" t="s">
        <v>45</v>
      </c>
      <c r="V28" s="10" t="s">
        <v>43</v>
      </c>
      <c r="W28" s="10" t="s">
        <v>39</v>
      </c>
      <c r="X28" s="10" t="s">
        <v>39</v>
      </c>
      <c r="Y28" s="10" t="str">
        <f t="shared" si="12"/>
        <v>WO</v>
      </c>
      <c r="Z28" s="48" t="s">
        <v>45</v>
      </c>
      <c r="AA28" s="48" t="s">
        <v>45</v>
      </c>
      <c r="AB28" s="48" t="s">
        <v>45</v>
      </c>
      <c r="AC28" s="48" t="s">
        <v>45</v>
      </c>
      <c r="AD28" s="48" t="s">
        <v>45</v>
      </c>
      <c r="AE28" s="10" t="s">
        <v>43</v>
      </c>
      <c r="AF28" s="10" t="str">
        <f t="shared" si="11"/>
        <v>WO</v>
      </c>
      <c r="AG28" s="48" t="s">
        <v>45</v>
      </c>
      <c r="AH28" s="48" t="s">
        <v>45</v>
      </c>
      <c r="AI28" s="48" t="s">
        <v>45</v>
      </c>
      <c r="AJ28" s="48" t="s">
        <v>45</v>
      </c>
      <c r="AK28" s="10" t="s">
        <v>43</v>
      </c>
      <c r="AL28" s="10" t="s">
        <v>39</v>
      </c>
      <c r="AM28" s="10" t="str">
        <f t="shared" si="11"/>
        <v>WO</v>
      </c>
      <c r="AN28" s="48" t="s">
        <v>45</v>
      </c>
      <c r="AO28" s="48" t="s">
        <v>45</v>
      </c>
      <c r="AP28" s="50" t="s">
        <v>45</v>
      </c>
      <c r="AT28" s="9">
        <v>18</v>
      </c>
      <c r="AU28" s="9">
        <v>1018</v>
      </c>
      <c r="AV28" s="9" t="str">
        <f t="shared" si="3"/>
        <v>December</v>
      </c>
      <c r="AW28" s="9" t="s">
        <v>28</v>
      </c>
      <c r="AX28" s="10">
        <f t="shared" si="4"/>
        <v>23</v>
      </c>
      <c r="AY28" s="10">
        <f t="shared" si="5"/>
        <v>1</v>
      </c>
      <c r="AZ28" s="10">
        <f t="shared" si="6"/>
        <v>3</v>
      </c>
      <c r="BA28" s="10">
        <f t="shared" si="7"/>
        <v>4</v>
      </c>
      <c r="BB28" s="10">
        <f t="shared" si="8"/>
        <v>31</v>
      </c>
      <c r="BC28" s="10">
        <f>Dec_Report[[#This Row],[Present]]-Dec_Report[[#This Row],[Absent]]</f>
        <v>22</v>
      </c>
      <c r="BD28" s="32">
        <v>62000</v>
      </c>
      <c r="BE28" s="32">
        <f>Dec_Report[[#This Row],[Salary]]/Dec_Report[[#This Row],[Days]]</f>
        <v>2000</v>
      </c>
      <c r="BF28" s="32">
        <f>Dec_Report[[#This Row],[Per Day Salary]]*Dec_Report[[#This Row],[Absent]]</f>
        <v>2000</v>
      </c>
      <c r="BG28" s="32">
        <f>Dec_Report[[#This Row],[Salary]]-Dec_Report[[#This Row],[Deduction]]</f>
        <v>60000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45</v>
      </c>
      <c r="M29" s="48" t="s">
        <v>45</v>
      </c>
      <c r="N29" s="48" t="s">
        <v>45</v>
      </c>
      <c r="O29" s="48" t="s">
        <v>45</v>
      </c>
      <c r="P29" s="48" t="s">
        <v>45</v>
      </c>
      <c r="Q29" s="48" t="s">
        <v>45</v>
      </c>
      <c r="R29" s="10" t="str">
        <f t="shared" si="12"/>
        <v>WO</v>
      </c>
      <c r="S29" s="48" t="s">
        <v>45</v>
      </c>
      <c r="T29" s="48" t="s">
        <v>45</v>
      </c>
      <c r="U29" s="48" t="s">
        <v>45</v>
      </c>
      <c r="V29" s="10" t="s">
        <v>43</v>
      </c>
      <c r="W29" s="10" t="s">
        <v>39</v>
      </c>
      <c r="X29" s="10" t="s">
        <v>39</v>
      </c>
      <c r="Y29" s="10" t="str">
        <f t="shared" si="12"/>
        <v>WO</v>
      </c>
      <c r="Z29" s="48" t="s">
        <v>45</v>
      </c>
      <c r="AA29" s="48" t="s">
        <v>45</v>
      </c>
      <c r="AB29" s="48" t="s">
        <v>45</v>
      </c>
      <c r="AC29" s="48" t="s">
        <v>45</v>
      </c>
      <c r="AD29" s="48" t="s">
        <v>45</v>
      </c>
      <c r="AE29" s="10" t="s">
        <v>43</v>
      </c>
      <c r="AF29" s="10" t="str">
        <f t="shared" si="11"/>
        <v>WO</v>
      </c>
      <c r="AG29" s="48" t="s">
        <v>45</v>
      </c>
      <c r="AH29" s="48" t="s">
        <v>45</v>
      </c>
      <c r="AI29" s="48" t="s">
        <v>45</v>
      </c>
      <c r="AJ29" s="48" t="s">
        <v>45</v>
      </c>
      <c r="AK29" s="10" t="s">
        <v>43</v>
      </c>
      <c r="AL29" s="10" t="s">
        <v>39</v>
      </c>
      <c r="AM29" s="10" t="str">
        <f t="shared" si="11"/>
        <v>WO</v>
      </c>
      <c r="AN29" s="48" t="s">
        <v>45</v>
      </c>
      <c r="AO29" s="48" t="s">
        <v>45</v>
      </c>
      <c r="AP29" s="50" t="s">
        <v>45</v>
      </c>
      <c r="AT29" s="9">
        <v>19</v>
      </c>
      <c r="AU29" s="9">
        <v>1019</v>
      </c>
      <c r="AV29" s="9" t="str">
        <f t="shared" si="3"/>
        <v>December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3</v>
      </c>
      <c r="BA29" s="10">
        <f t="shared" si="7"/>
        <v>4</v>
      </c>
      <c r="BB29" s="10">
        <f t="shared" si="8"/>
        <v>31</v>
      </c>
      <c r="BC29" s="10">
        <f>Dec_Report[[#This Row],[Present]]-Dec_Report[[#This Row],[Absent]]</f>
        <v>24</v>
      </c>
      <c r="BD29" s="32">
        <v>41000</v>
      </c>
      <c r="BE29" s="32">
        <f>Dec_Report[[#This Row],[Salary]]/Dec_Report[[#This Row],[Days]]</f>
        <v>1322.5806451612902</v>
      </c>
      <c r="BF29" s="32">
        <f>Dec_Report[[#This Row],[Per Day Salary]]*Dec_Report[[#This Row],[Absent]]</f>
        <v>0</v>
      </c>
      <c r="BG29" s="32">
        <f>Dec_Report[[#This Row],[Salary]]-Dec_Report[[#This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49" t="s">
        <v>45</v>
      </c>
      <c r="O30" s="49" t="s">
        <v>45</v>
      </c>
      <c r="P30" s="49" t="s">
        <v>45</v>
      </c>
      <c r="Q30" s="49" t="s">
        <v>45</v>
      </c>
      <c r="R30" s="27" t="str">
        <f t="shared" si="12"/>
        <v>WO</v>
      </c>
      <c r="S30" s="49" t="s">
        <v>45</v>
      </c>
      <c r="T30" s="49" t="s">
        <v>45</v>
      </c>
      <c r="U30" s="49" t="s">
        <v>45</v>
      </c>
      <c r="V30" s="10" t="s">
        <v>43</v>
      </c>
      <c r="W30" s="10" t="s">
        <v>39</v>
      </c>
      <c r="X30" s="10" t="s">
        <v>39</v>
      </c>
      <c r="Y30" s="27" t="str">
        <f t="shared" si="12"/>
        <v>WO</v>
      </c>
      <c r="Z30" s="49" t="s">
        <v>45</v>
      </c>
      <c r="AA30" s="49" t="s">
        <v>45</v>
      </c>
      <c r="AB30" s="49" t="s">
        <v>45</v>
      </c>
      <c r="AC30" s="49" t="s">
        <v>45</v>
      </c>
      <c r="AD30" s="49" t="s">
        <v>45</v>
      </c>
      <c r="AE30" s="10" t="s">
        <v>43</v>
      </c>
      <c r="AF30" s="27" t="str">
        <f t="shared" si="11"/>
        <v>WO</v>
      </c>
      <c r="AG30" s="49" t="s">
        <v>45</v>
      </c>
      <c r="AH30" s="49" t="s">
        <v>45</v>
      </c>
      <c r="AI30" s="49" t="s">
        <v>45</v>
      </c>
      <c r="AJ30" s="49" t="s">
        <v>45</v>
      </c>
      <c r="AK30" s="10" t="s">
        <v>43</v>
      </c>
      <c r="AL30" s="10" t="s">
        <v>39</v>
      </c>
      <c r="AM30" s="27" t="str">
        <f t="shared" si="11"/>
        <v>WO</v>
      </c>
      <c r="AN30" s="49" t="s">
        <v>45</v>
      </c>
      <c r="AO30" s="49" t="s">
        <v>45</v>
      </c>
      <c r="AP30" s="51" t="s">
        <v>45</v>
      </c>
      <c r="AT30" s="9">
        <v>20</v>
      </c>
      <c r="AU30" s="19">
        <v>1020</v>
      </c>
      <c r="AV30" s="19" t="str">
        <f t="shared" si="3"/>
        <v>December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3</v>
      </c>
      <c r="BA30" s="10">
        <f t="shared" si="7"/>
        <v>4</v>
      </c>
      <c r="BB30" s="10">
        <f t="shared" si="8"/>
        <v>31</v>
      </c>
      <c r="BC30" s="10">
        <f>Dec_Report[[#This Row],[Present]]-Dec_Report[[#This Row],[Absent]]</f>
        <v>24</v>
      </c>
      <c r="BD30" s="33">
        <v>30000</v>
      </c>
      <c r="BE30" s="33">
        <f>Dec_Report[[#This Row],[Salary]]/Dec_Report[[#This Row],[Days]]</f>
        <v>967.74193548387098</v>
      </c>
      <c r="BF30" s="33">
        <f>Dec_Report[[#This Row],[Per Day Salary]]*Dec_Report[[#This Row],[Absent]]</f>
        <v>0</v>
      </c>
      <c r="BG30" s="33">
        <f>Dec_Report[[#This Row],[Salary]]-Dec_Report[[#This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Q30">
    <cfRule type="containsText" dxfId="25" priority="17" operator="containsText" text="L">
      <formula>NOT(ISERROR(SEARCH("L",L11)))</formula>
    </cfRule>
    <cfRule type="containsText" dxfId="24" priority="18" operator="containsText" text="A">
      <formula>NOT(ISERROR(SEARCH("A",L11)))</formula>
    </cfRule>
    <cfRule type="containsText" dxfId="23" priority="19" operator="containsText" text="P">
      <formula>NOT(ISERROR(SEARCH("P",L11)))</formula>
    </cfRule>
    <cfRule type="containsText" dxfId="22" priority="20" operator="containsText" text="WO">
      <formula>NOT(ISERROR(SEARCH("WO",L11)))</formula>
    </cfRule>
  </conditionalFormatting>
  <conditionalFormatting sqref="R11:R30 V11:Y30 AE11:AF30 AK11:AM30">
    <cfRule type="containsText" dxfId="21" priority="21" operator="containsText" text="L">
      <formula>NOT(ISERROR(SEARCH("L",R11)))</formula>
    </cfRule>
    <cfRule type="containsText" dxfId="20" priority="22" operator="containsText" text="A">
      <formula>NOT(ISERROR(SEARCH("A",R11)))</formula>
    </cfRule>
    <cfRule type="containsText" dxfId="19" priority="23" operator="containsText" text="P">
      <formula>NOT(ISERROR(SEARCH("P",R11)))</formula>
    </cfRule>
    <cfRule type="containsText" dxfId="18" priority="24" operator="containsText" text="WO">
      <formula>NOT(ISERROR(SEARCH("WO",R11)))</formula>
    </cfRule>
    <cfRule type="containsText" dxfId="17" priority="25" operator="containsText" text="WO">
      <formula>NOT(ISERROR(SEARCH("WO",R11)))</formula>
    </cfRule>
    <cfRule type="cellIs" dxfId="16" priority="26" operator="equal">
      <formula>"WO"</formula>
    </cfRule>
  </conditionalFormatting>
  <conditionalFormatting sqref="S11:U30">
    <cfRule type="containsText" dxfId="15" priority="13" operator="containsText" text="L">
      <formula>NOT(ISERROR(SEARCH("L",S11)))</formula>
    </cfRule>
    <cfRule type="containsText" dxfId="14" priority="14" operator="containsText" text="A">
      <formula>NOT(ISERROR(SEARCH("A",S11)))</formula>
    </cfRule>
    <cfRule type="containsText" dxfId="13" priority="15" operator="containsText" text="P">
      <formula>NOT(ISERROR(SEARCH("P",S11)))</formula>
    </cfRule>
    <cfRule type="containsText" dxfId="12" priority="16" operator="containsText" text="WO">
      <formula>NOT(ISERROR(SEARCH("WO",S11)))</formula>
    </cfRule>
  </conditionalFormatting>
  <conditionalFormatting sqref="Z11:AD30">
    <cfRule type="containsText" dxfId="11" priority="9" operator="containsText" text="L">
      <formula>NOT(ISERROR(SEARCH("L",Z11)))</formula>
    </cfRule>
    <cfRule type="containsText" dxfId="10" priority="10" operator="containsText" text="A">
      <formula>NOT(ISERROR(SEARCH("A",Z11)))</formula>
    </cfRule>
    <cfRule type="containsText" dxfId="9" priority="11" operator="containsText" text="P">
      <formula>NOT(ISERROR(SEARCH("P",Z11)))</formula>
    </cfRule>
    <cfRule type="containsText" dxfId="8" priority="12" operator="containsText" text="WO">
      <formula>NOT(ISERROR(SEARCH("WO",Z11)))</formula>
    </cfRule>
  </conditionalFormatting>
  <conditionalFormatting sqref="AG11:AJ30">
    <cfRule type="containsText" dxfId="7" priority="5" operator="containsText" text="L">
      <formula>NOT(ISERROR(SEARCH("L",AG11)))</formula>
    </cfRule>
    <cfRule type="containsText" dxfId="6" priority="6" operator="containsText" text="A">
      <formula>NOT(ISERROR(SEARCH("A",AG11)))</formula>
    </cfRule>
    <cfRule type="containsText" dxfId="5" priority="7" operator="containsText" text="P">
      <formula>NOT(ISERROR(SEARCH("P",AG11)))</formula>
    </cfRule>
    <cfRule type="containsText" dxfId="4" priority="8" operator="containsText" text="WO">
      <formula>NOT(ISERROR(SEARCH("WO",AG11)))</formula>
    </cfRule>
  </conditionalFormatting>
  <conditionalFormatting sqref="AN11:AP30">
    <cfRule type="containsText" dxfId="3" priority="1" operator="containsText" text="L">
      <formula>NOT(ISERROR(SEARCH("L",AN11)))</formula>
    </cfRule>
    <cfRule type="containsText" dxfId="2" priority="2" operator="containsText" text="A">
      <formula>NOT(ISERROR(SEARCH("A",AN11)))</formula>
    </cfRule>
    <cfRule type="containsText" dxfId="1" priority="3" operator="containsText" text="P">
      <formula>NOT(ISERROR(SEARCH("P",AN11)))</formula>
    </cfRule>
    <cfRule type="containsText" dxfId="0" priority="4" operator="containsText" text="WO">
      <formula>NOT(ISERROR(SEARCH("WO",AN11)))</formula>
    </cfRule>
  </conditionalFormatting>
  <dataValidations count="1">
    <dataValidation type="list" allowBlank="1" showInputMessage="1" showErrorMessage="1" sqref="L11:Q30 S11:U30 Z11:AD30 AG11:AJ30 AN11:AP30" xr:uid="{1ACAFBB2-C35C-4439-BF2A-B3D58A6AABBE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EE2EA3-8693-40DD-BFAB-C650D138A05E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3468655-3DB4-4B3C-A481-3EABA11923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Dec!AX11:BA11</xm:f>
              <xm:sqref>BH11</xm:sqref>
            </x14:sparkline>
            <x14:sparkline>
              <xm:f>Dec!AX12:BA12</xm:f>
              <xm:sqref>BH12</xm:sqref>
            </x14:sparkline>
            <x14:sparkline>
              <xm:f>Dec!AX13:BA13</xm:f>
              <xm:sqref>BH13</xm:sqref>
            </x14:sparkline>
            <x14:sparkline>
              <xm:f>Dec!AX14:BA14</xm:f>
              <xm:sqref>BH14</xm:sqref>
            </x14:sparkline>
            <x14:sparkline>
              <xm:f>Dec!AX15:BA15</xm:f>
              <xm:sqref>BH15</xm:sqref>
            </x14:sparkline>
            <x14:sparkline>
              <xm:f>Dec!AX16:BA16</xm:f>
              <xm:sqref>BH16</xm:sqref>
            </x14:sparkline>
            <x14:sparkline>
              <xm:f>Dec!AX17:BA17</xm:f>
              <xm:sqref>BH17</xm:sqref>
            </x14:sparkline>
            <x14:sparkline>
              <xm:f>Dec!AX18:BA18</xm:f>
              <xm:sqref>BH18</xm:sqref>
            </x14:sparkline>
            <x14:sparkline>
              <xm:f>Dec!AX19:BA19</xm:f>
              <xm:sqref>BH19</xm:sqref>
            </x14:sparkline>
            <x14:sparkline>
              <xm:f>Dec!AX20:BA20</xm:f>
              <xm:sqref>BH20</xm:sqref>
            </x14:sparkline>
            <x14:sparkline>
              <xm:f>Dec!AX21:BA21</xm:f>
              <xm:sqref>BH21</xm:sqref>
            </x14:sparkline>
            <x14:sparkline>
              <xm:f>Dec!AX22:BA22</xm:f>
              <xm:sqref>BH22</xm:sqref>
            </x14:sparkline>
            <x14:sparkline>
              <xm:f>Dec!AX23:BA23</xm:f>
              <xm:sqref>BH23</xm:sqref>
            </x14:sparkline>
            <x14:sparkline>
              <xm:f>Dec!AX24:BA24</xm:f>
              <xm:sqref>BH24</xm:sqref>
            </x14:sparkline>
            <x14:sparkline>
              <xm:f>Dec!AX25:BA25</xm:f>
              <xm:sqref>BH25</xm:sqref>
            </x14:sparkline>
            <x14:sparkline>
              <xm:f>Dec!AX26:BA26</xm:f>
              <xm:sqref>BH26</xm:sqref>
            </x14:sparkline>
            <x14:sparkline>
              <xm:f>Dec!AX27:BA27</xm:f>
              <xm:sqref>BH27</xm:sqref>
            </x14:sparkline>
            <x14:sparkline>
              <xm:f>Dec!AX28:BA28</xm:f>
              <xm:sqref>BH28</xm:sqref>
            </x14:sparkline>
            <x14:sparkline>
              <xm:f>Dec!AX29:BA29</xm:f>
              <xm:sqref>BH29</xm:sqref>
            </x14:sparkline>
            <x14:sparkline>
              <xm:f>Dec!AX30:BA30</xm:f>
              <xm:sqref>BH30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03CC-E2A0-46FA-BA05-6ACA9AE18C1A}">
  <sheetPr codeName="Sheet3"/>
  <dimension ref="A1:D12"/>
  <sheetViews>
    <sheetView zoomScaleNormal="100" workbookViewId="0">
      <selection activeCell="D9" sqref="D9"/>
    </sheetView>
  </sheetViews>
  <sheetFormatPr defaultRowHeight="24" x14ac:dyDescent="0.85"/>
  <cols>
    <col min="1" max="1" width="14.33203125" style="1" bestFit="1" customWidth="1"/>
    <col min="2" max="3" width="8.88671875" style="1"/>
    <col min="4" max="4" width="10.21875" style="1" bestFit="1" customWidth="1"/>
    <col min="5" max="16384" width="8.88671875" style="1"/>
  </cols>
  <sheetData>
    <row r="1" spans="1:4" x14ac:dyDescent="0.85">
      <c r="A1" s="11">
        <v>45658</v>
      </c>
    </row>
    <row r="2" spans="1:4" x14ac:dyDescent="0.85">
      <c r="A2" s="11">
        <v>45689</v>
      </c>
    </row>
    <row r="3" spans="1:4" x14ac:dyDescent="0.85">
      <c r="A3" s="11">
        <v>45717</v>
      </c>
    </row>
    <row r="4" spans="1:4" x14ac:dyDescent="0.85">
      <c r="A4" s="11">
        <v>45748</v>
      </c>
    </row>
    <row r="5" spans="1:4" x14ac:dyDescent="0.85">
      <c r="A5" s="11">
        <v>45778</v>
      </c>
    </row>
    <row r="6" spans="1:4" x14ac:dyDescent="0.85">
      <c r="A6" s="11">
        <v>45809</v>
      </c>
    </row>
    <row r="7" spans="1:4" x14ac:dyDescent="0.85">
      <c r="A7" s="11">
        <v>45839</v>
      </c>
    </row>
    <row r="8" spans="1:4" x14ac:dyDescent="0.85">
      <c r="A8" s="11">
        <v>45870</v>
      </c>
      <c r="D8" s="1">
        <f>DATEDIF(A1,A2,"MD")</f>
        <v>0</v>
      </c>
    </row>
    <row r="9" spans="1:4" x14ac:dyDescent="0.85">
      <c r="A9" s="11">
        <v>45901</v>
      </c>
      <c r="D9" s="1">
        <f>DATEDIF(A1,A2,"D")</f>
        <v>31</v>
      </c>
    </row>
    <row r="10" spans="1:4" x14ac:dyDescent="0.85">
      <c r="A10" s="11">
        <v>45931</v>
      </c>
    </row>
    <row r="11" spans="1:4" x14ac:dyDescent="0.85">
      <c r="A11" s="11">
        <v>45962</v>
      </c>
    </row>
    <row r="12" spans="1:4" x14ac:dyDescent="0.85">
      <c r="A12" s="11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2F5-4B15-4F49-B674-C872ECBD1FD5}">
  <sheetPr codeName="Sheet2"/>
  <dimension ref="A1:DF116"/>
  <sheetViews>
    <sheetView tabSelected="1" zoomScaleNormal="100" workbookViewId="0">
      <selection activeCell="M12" sqref="M12"/>
    </sheetView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4.21875" style="1" bestFit="1" customWidth="1"/>
    <col min="15" max="15" width="5.21875" style="1" bestFit="1" customWidth="1"/>
    <col min="16" max="16" width="5.77734375" style="1" bestFit="1" customWidth="1"/>
    <col min="17" max="17" width="6.33203125" style="1" bestFit="1" customWidth="1"/>
    <col min="18" max="18" width="5.44140625" style="1" bestFit="1" customWidth="1"/>
    <col min="19" max="19" width="6.5546875" style="1" bestFit="1" customWidth="1"/>
    <col min="20" max="20" width="5.6640625" style="1" bestFit="1" customWidth="1"/>
    <col min="21" max="21" width="4.21875" style="1" bestFit="1" customWidth="1"/>
    <col min="22" max="22" width="5.21875" style="1" bestFit="1" customWidth="1"/>
    <col min="23" max="23" width="5.77734375" style="1" bestFit="1" customWidth="1"/>
    <col min="24" max="24" width="6.33203125" style="1" bestFit="1" customWidth="1"/>
    <col min="25" max="25" width="5.44140625" style="1" bestFit="1" customWidth="1"/>
    <col min="26" max="26" width="6.5546875" style="1" bestFit="1" customWidth="1"/>
    <col min="27" max="27" width="5.6640625" style="1" bestFit="1" customWidth="1"/>
    <col min="28" max="28" width="4.21875" style="1" bestFit="1" customWidth="1"/>
    <col min="29" max="29" width="5.21875" style="1" bestFit="1" customWidth="1"/>
    <col min="30" max="30" width="5.77734375" style="1" bestFit="1" customWidth="1"/>
    <col min="31" max="31" width="6.33203125" style="1" bestFit="1" customWidth="1"/>
    <col min="32" max="32" width="5.44140625" style="1" bestFit="1" customWidth="1"/>
    <col min="33" max="33" width="6.5546875" style="1" bestFit="1" customWidth="1"/>
    <col min="34" max="34" width="5.6640625" style="1" bestFit="1" customWidth="1"/>
    <col min="35" max="35" width="4.21875" style="1" bestFit="1" customWidth="1"/>
    <col min="36" max="36" width="5.21875" style="1" bestFit="1" customWidth="1"/>
    <col min="37" max="37" width="5.77734375" style="1" bestFit="1" customWidth="1"/>
    <col min="38" max="38" width="6.33203125" style="1" bestFit="1" customWidth="1"/>
    <col min="39" max="39" width="5.44140625" style="1" bestFit="1" customWidth="1"/>
    <col min="40" max="40" width="6.5546875" style="1" bestFit="1" customWidth="1"/>
    <col min="41" max="41" width="5.6640625" style="1" bestFit="1" customWidth="1"/>
    <col min="42" max="42" width="4.21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45658</v>
      </c>
      <c r="I3" s="37" t="s">
        <v>3</v>
      </c>
      <c r="J3" s="38">
        <f>M7</f>
        <v>45688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G7" s="45"/>
      <c r="H7" s="46" t="s">
        <v>4</v>
      </c>
      <c r="I7" s="47">
        <v>45658</v>
      </c>
      <c r="J7" s="45" t="str">
        <f>TEXT(I7,"MMMM")</f>
        <v>January</v>
      </c>
      <c r="K7" s="45"/>
      <c r="L7" s="46" t="s">
        <v>3</v>
      </c>
      <c r="M7" s="47">
        <f>EOMONTH(I7,0)</f>
        <v>45688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Wed</v>
      </c>
      <c r="M9" s="14" t="str">
        <f t="shared" ref="M9:AP9" si="0">TEXT(M10,"DDD")</f>
        <v>Thu</v>
      </c>
      <c r="N9" s="14" t="str">
        <f t="shared" si="0"/>
        <v>Fri</v>
      </c>
      <c r="O9" s="14" t="str">
        <f t="shared" si="0"/>
        <v>Sat</v>
      </c>
      <c r="P9" s="14" t="str">
        <f t="shared" si="0"/>
        <v>Sun</v>
      </c>
      <c r="Q9" s="14" t="str">
        <f t="shared" si="0"/>
        <v>Mon</v>
      </c>
      <c r="R9" s="14" t="str">
        <f t="shared" si="0"/>
        <v>Tue</v>
      </c>
      <c r="S9" s="14" t="str">
        <f t="shared" si="0"/>
        <v>Wed</v>
      </c>
      <c r="T9" s="14" t="str">
        <f t="shared" si="0"/>
        <v>Thu</v>
      </c>
      <c r="U9" s="14" t="str">
        <f t="shared" si="0"/>
        <v>Fri</v>
      </c>
      <c r="V9" s="14" t="str">
        <f t="shared" si="0"/>
        <v>Sat</v>
      </c>
      <c r="W9" s="14" t="str">
        <f t="shared" si="0"/>
        <v>Sun</v>
      </c>
      <c r="X9" s="14" t="str">
        <f t="shared" si="0"/>
        <v>Mon</v>
      </c>
      <c r="Y9" s="14" t="str">
        <f t="shared" si="0"/>
        <v>Tue</v>
      </c>
      <c r="Z9" s="14" t="str">
        <f t="shared" si="0"/>
        <v>Wed</v>
      </c>
      <c r="AA9" s="14" t="str">
        <f t="shared" si="0"/>
        <v>Thu</v>
      </c>
      <c r="AB9" s="14" t="str">
        <f t="shared" si="0"/>
        <v>Fri</v>
      </c>
      <c r="AC9" s="14" t="str">
        <f t="shared" si="0"/>
        <v>Sat</v>
      </c>
      <c r="AD9" s="14" t="str">
        <f t="shared" si="0"/>
        <v>Sun</v>
      </c>
      <c r="AE9" s="14" t="str">
        <f t="shared" si="0"/>
        <v>Mon</v>
      </c>
      <c r="AF9" s="14" t="str">
        <f t="shared" si="0"/>
        <v>Tue</v>
      </c>
      <c r="AG9" s="14" t="str">
        <f t="shared" si="0"/>
        <v>Wed</v>
      </c>
      <c r="AH9" s="14" t="str">
        <f t="shared" si="0"/>
        <v>Thu</v>
      </c>
      <c r="AI9" s="14" t="str">
        <f t="shared" si="0"/>
        <v>Fri</v>
      </c>
      <c r="AJ9" s="14" t="str">
        <f t="shared" si="0"/>
        <v>Sat</v>
      </c>
      <c r="AK9" s="14" t="str">
        <f t="shared" si="0"/>
        <v>Sun</v>
      </c>
      <c r="AL9" s="14" t="str">
        <f t="shared" si="0"/>
        <v>Mon</v>
      </c>
      <c r="AM9" s="14" t="str">
        <f t="shared" si="0"/>
        <v>Tue</v>
      </c>
      <c r="AN9" s="14" t="str">
        <f t="shared" si="0"/>
        <v>Wed</v>
      </c>
      <c r="AO9" s="14" t="str">
        <f t="shared" si="0"/>
        <v>Thu</v>
      </c>
      <c r="AP9" s="15" t="str">
        <f t="shared" si="0"/>
        <v>Fri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45658</v>
      </c>
      <c r="M10" s="24">
        <f>IF(L10&lt;$M$7,L10+1,"")</f>
        <v>45659</v>
      </c>
      <c r="N10" s="24">
        <f>IF(M10&lt;$M$7,M10+1,"")</f>
        <v>45660</v>
      </c>
      <c r="O10" s="24">
        <f t="shared" ref="O10:AP10" si="1">IF(N10&lt;$M$7,N10+1,"")</f>
        <v>45661</v>
      </c>
      <c r="P10" s="24">
        <f t="shared" si="1"/>
        <v>45662</v>
      </c>
      <c r="Q10" s="24">
        <f t="shared" si="1"/>
        <v>45663</v>
      </c>
      <c r="R10" s="24">
        <f t="shared" si="1"/>
        <v>45664</v>
      </c>
      <c r="S10" s="24">
        <f t="shared" si="1"/>
        <v>45665</v>
      </c>
      <c r="T10" s="24">
        <f t="shared" si="1"/>
        <v>45666</v>
      </c>
      <c r="U10" s="24">
        <f t="shared" si="1"/>
        <v>45667</v>
      </c>
      <c r="V10" s="24">
        <f t="shared" si="1"/>
        <v>45668</v>
      </c>
      <c r="W10" s="24">
        <f t="shared" si="1"/>
        <v>45669</v>
      </c>
      <c r="X10" s="24">
        <f t="shared" si="1"/>
        <v>45670</v>
      </c>
      <c r="Y10" s="24">
        <f t="shared" si="1"/>
        <v>45671</v>
      </c>
      <c r="Z10" s="24">
        <f t="shared" si="1"/>
        <v>45672</v>
      </c>
      <c r="AA10" s="24">
        <f t="shared" si="1"/>
        <v>45673</v>
      </c>
      <c r="AB10" s="24">
        <f t="shared" si="1"/>
        <v>45674</v>
      </c>
      <c r="AC10" s="24">
        <f t="shared" si="1"/>
        <v>45675</v>
      </c>
      <c r="AD10" s="24">
        <f t="shared" si="1"/>
        <v>45676</v>
      </c>
      <c r="AE10" s="24">
        <f t="shared" si="1"/>
        <v>45677</v>
      </c>
      <c r="AF10" s="24">
        <f t="shared" si="1"/>
        <v>45678</v>
      </c>
      <c r="AG10" s="24">
        <f t="shared" si="1"/>
        <v>45679</v>
      </c>
      <c r="AH10" s="24">
        <f t="shared" si="1"/>
        <v>45680</v>
      </c>
      <c r="AI10" s="24">
        <f>IF(AH10&lt;$M$7,AH10+1,"")</f>
        <v>45681</v>
      </c>
      <c r="AJ10" s="24">
        <f t="shared" si="1"/>
        <v>45682</v>
      </c>
      <c r="AK10" s="24">
        <f t="shared" si="1"/>
        <v>45683</v>
      </c>
      <c r="AL10" s="24">
        <f t="shared" si="1"/>
        <v>45684</v>
      </c>
      <c r="AM10" s="24">
        <f t="shared" si="1"/>
        <v>45685</v>
      </c>
      <c r="AN10" s="24">
        <f>IF(AM10&lt;$M$7,AM10+1,"")</f>
        <v>45686</v>
      </c>
      <c r="AO10" s="24">
        <f t="shared" si="1"/>
        <v>45687</v>
      </c>
      <c r="AP10" s="25">
        <f t="shared" si="1"/>
        <v>45688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44</v>
      </c>
      <c r="M11" s="48" t="s">
        <v>44</v>
      </c>
      <c r="N11" s="48" t="s">
        <v>44</v>
      </c>
      <c r="O11" s="48" t="s">
        <v>44</v>
      </c>
      <c r="P11" s="10" t="str">
        <f>IF(P$9="Sun","WO","")</f>
        <v>WO</v>
      </c>
      <c r="Q11" s="48" t="s">
        <v>45</v>
      </c>
      <c r="R11" s="48" t="s">
        <v>45</v>
      </c>
      <c r="S11" s="10" t="s">
        <v>43</v>
      </c>
      <c r="T11" s="48" t="s">
        <v>45</v>
      </c>
      <c r="U11" s="48" t="s">
        <v>45</v>
      </c>
      <c r="V11" s="48" t="s">
        <v>45</v>
      </c>
      <c r="W11" s="10" t="str">
        <f>P11</f>
        <v>WO</v>
      </c>
      <c r="X11" s="48" t="s">
        <v>44</v>
      </c>
      <c r="Y11" s="48" t="s">
        <v>44</v>
      </c>
      <c r="Z11" s="48" t="s">
        <v>45</v>
      </c>
      <c r="AA11" s="10" t="s">
        <v>43</v>
      </c>
      <c r="AB11" s="48" t="s">
        <v>45</v>
      </c>
      <c r="AC11" s="48" t="s">
        <v>45</v>
      </c>
      <c r="AD11" s="10" t="str">
        <f t="shared" ref="P11:AK19" si="2">IF(AD$9="Sun","WO","")</f>
        <v>WO</v>
      </c>
      <c r="AE11" s="48" t="s">
        <v>45</v>
      </c>
      <c r="AF11" s="48" t="s">
        <v>45</v>
      </c>
      <c r="AG11" s="48" t="s">
        <v>45</v>
      </c>
      <c r="AH11" s="48" t="s">
        <v>45</v>
      </c>
      <c r="AI11" s="48" t="s">
        <v>45</v>
      </c>
      <c r="AJ11" s="48" t="s">
        <v>45</v>
      </c>
      <c r="AK11" s="10" t="str">
        <f>IF(AK$9="Sun","WO","")</f>
        <v>WO</v>
      </c>
      <c r="AL11" s="48" t="s">
        <v>45</v>
      </c>
      <c r="AM11" s="48" t="s">
        <v>45</v>
      </c>
      <c r="AN11" s="48" t="s">
        <v>45</v>
      </c>
      <c r="AO11" s="48" t="s">
        <v>45</v>
      </c>
      <c r="AP11" s="50" t="s">
        <v>45</v>
      </c>
      <c r="AT11" s="9">
        <v>1</v>
      </c>
      <c r="AU11" s="9">
        <v>1001</v>
      </c>
      <c r="AV11" s="9" t="str">
        <f t="shared" ref="AV11:AV30" si="3">$J$7</f>
        <v>January</v>
      </c>
      <c r="AW11" s="9" t="s">
        <v>10</v>
      </c>
      <c r="AX11" s="10">
        <f t="shared" ref="AX11:AX30" si="4">COUNTIF($L11:$AP11,"*P*")</f>
        <v>19</v>
      </c>
      <c r="AY11" s="10">
        <f t="shared" ref="AY11:AY30" si="5">COUNTIF($L11:$AP11,"*A*")</f>
        <v>6</v>
      </c>
      <c r="AZ11" s="10">
        <f t="shared" ref="AZ11:AZ30" si="6">COUNTIF($L11:$AP11,"L")</f>
        <v>2</v>
      </c>
      <c r="BA11" s="10">
        <f t="shared" ref="BA11:BA30" si="7">K11</f>
        <v>4</v>
      </c>
      <c r="BB11" s="10">
        <f t="shared" ref="BB11:BB30" si="8">(DATEDIF($I$7,$M$7,"D"))+1</f>
        <v>31</v>
      </c>
      <c r="BC11" s="10">
        <f>Jan_Report[[#This Row],[Present]]-Jan_Report[[#This Row],[Absent]]</f>
        <v>13</v>
      </c>
      <c r="BD11" s="32">
        <v>10000</v>
      </c>
      <c r="BE11" s="32">
        <f>Jan_Report[[#This Row],[Salary]]/Jan_Report[[#This Row],[Days]]</f>
        <v>322.58064516129031</v>
      </c>
      <c r="BF11" s="32">
        <f>Jan_Report[[#This Row],[Per Day Salary]]*Jan_Report[[#This Row],[Absent]]</f>
        <v>1935.483870967742</v>
      </c>
      <c r="BG11" s="32">
        <f>Jan_Report[[#This Row],[Salary]]-Jan_Report[[#This Row],[Deduction]]</f>
        <v>8064.5161290322576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44</v>
      </c>
      <c r="M12" s="48" t="s">
        <v>44</v>
      </c>
      <c r="N12" s="48" t="s">
        <v>44</v>
      </c>
      <c r="O12" s="48" t="s">
        <v>44</v>
      </c>
      <c r="P12" s="10" t="str">
        <f t="shared" si="2"/>
        <v>WO</v>
      </c>
      <c r="Q12" s="48" t="s">
        <v>44</v>
      </c>
      <c r="R12" s="48" t="s">
        <v>44</v>
      </c>
      <c r="S12" s="10" t="s">
        <v>43</v>
      </c>
      <c r="T12" s="48" t="s">
        <v>44</v>
      </c>
      <c r="U12" s="48" t="s">
        <v>44</v>
      </c>
      <c r="V12" s="48" t="s">
        <v>44</v>
      </c>
      <c r="W12" s="10" t="str">
        <f t="shared" si="2"/>
        <v>WO</v>
      </c>
      <c r="X12" s="48" t="s">
        <v>45</v>
      </c>
      <c r="Y12" s="48" t="s">
        <v>45</v>
      </c>
      <c r="Z12" s="48" t="s">
        <v>45</v>
      </c>
      <c r="AA12" s="10" t="s">
        <v>43</v>
      </c>
      <c r="AB12" s="48" t="s">
        <v>45</v>
      </c>
      <c r="AC12" s="48" t="s">
        <v>45</v>
      </c>
      <c r="AD12" s="10" t="str">
        <f t="shared" si="2"/>
        <v>WO</v>
      </c>
      <c r="AE12" s="48" t="s">
        <v>45</v>
      </c>
      <c r="AF12" s="48" t="s">
        <v>45</v>
      </c>
      <c r="AG12" s="48" t="s">
        <v>45</v>
      </c>
      <c r="AH12" s="48" t="s">
        <v>45</v>
      </c>
      <c r="AI12" s="48" t="s">
        <v>45</v>
      </c>
      <c r="AJ12" s="48" t="s">
        <v>45</v>
      </c>
      <c r="AK12" s="10" t="str">
        <f t="shared" si="2"/>
        <v>WO</v>
      </c>
      <c r="AL12" s="48" t="s">
        <v>45</v>
      </c>
      <c r="AM12" s="48" t="s">
        <v>45</v>
      </c>
      <c r="AN12" s="48" t="s">
        <v>45</v>
      </c>
      <c r="AO12" s="48" t="s">
        <v>45</v>
      </c>
      <c r="AP12" s="50" t="s">
        <v>45</v>
      </c>
      <c r="AT12" s="9">
        <v>2</v>
      </c>
      <c r="AU12" s="9">
        <v>1002</v>
      </c>
      <c r="AV12" s="9" t="str">
        <f t="shared" si="3"/>
        <v>January</v>
      </c>
      <c r="AW12" s="9" t="s">
        <v>11</v>
      </c>
      <c r="AX12" s="10">
        <f t="shared" si="4"/>
        <v>16</v>
      </c>
      <c r="AY12" s="10">
        <f t="shared" si="5"/>
        <v>9</v>
      </c>
      <c r="AZ12" s="10">
        <f t="shared" si="6"/>
        <v>2</v>
      </c>
      <c r="BA12" s="10">
        <f t="shared" si="7"/>
        <v>4</v>
      </c>
      <c r="BB12" s="10">
        <f t="shared" si="8"/>
        <v>31</v>
      </c>
      <c r="BC12" s="10">
        <f>Jan_Report[[#This Row],[Present]]-Jan_Report[[#This Row],[Absent]]</f>
        <v>7</v>
      </c>
      <c r="BD12" s="32">
        <v>20000</v>
      </c>
      <c r="BE12" s="32">
        <f>Jan_Report[[#This Row],[Salary]]/Jan_Report[[#This Row],[Days]]</f>
        <v>645.16129032258061</v>
      </c>
      <c r="BF12" s="32">
        <f>Jan_Report[[#This Row],[Per Day Salary]]*Jan_Report[[#This Row],[Absent]]</f>
        <v>5806.4516129032254</v>
      </c>
      <c r="BG12" s="32">
        <f>Jan_Report[[#This Row],[Salary]]-Jan_Report[[#This Row],[Deduction]]</f>
        <v>14193.548387096775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45</v>
      </c>
      <c r="M13" s="48" t="s">
        <v>45</v>
      </c>
      <c r="N13" s="48" t="s">
        <v>45</v>
      </c>
      <c r="O13" s="48" t="s">
        <v>45</v>
      </c>
      <c r="P13" s="10" t="str">
        <f t="shared" si="2"/>
        <v>WO</v>
      </c>
      <c r="Q13" s="48" t="s">
        <v>45</v>
      </c>
      <c r="R13" s="48" t="s">
        <v>45</v>
      </c>
      <c r="S13" s="10" t="s">
        <v>43</v>
      </c>
      <c r="T13" s="48" t="s">
        <v>45</v>
      </c>
      <c r="U13" s="48" t="s">
        <v>45</v>
      </c>
      <c r="V13" s="48" t="s">
        <v>45</v>
      </c>
      <c r="W13" s="10" t="str">
        <f t="shared" si="2"/>
        <v>WO</v>
      </c>
      <c r="X13" s="48" t="s">
        <v>45</v>
      </c>
      <c r="Y13" s="48" t="s">
        <v>45</v>
      </c>
      <c r="Z13" s="48" t="s">
        <v>45</v>
      </c>
      <c r="AA13" s="10" t="s">
        <v>43</v>
      </c>
      <c r="AB13" s="48" t="s">
        <v>45</v>
      </c>
      <c r="AC13" s="48" t="s">
        <v>45</v>
      </c>
      <c r="AD13" s="10" t="str">
        <f t="shared" si="2"/>
        <v>WO</v>
      </c>
      <c r="AE13" s="48" t="s">
        <v>45</v>
      </c>
      <c r="AF13" s="48" t="s">
        <v>45</v>
      </c>
      <c r="AG13" s="48" t="s">
        <v>45</v>
      </c>
      <c r="AH13" s="48" t="s">
        <v>44</v>
      </c>
      <c r="AI13" s="48" t="s">
        <v>45</v>
      </c>
      <c r="AJ13" s="48" t="s">
        <v>45</v>
      </c>
      <c r="AK13" s="10" t="str">
        <f t="shared" si="2"/>
        <v>WO</v>
      </c>
      <c r="AL13" s="48" t="s">
        <v>45</v>
      </c>
      <c r="AM13" s="48" t="s">
        <v>45</v>
      </c>
      <c r="AN13" s="48" t="s">
        <v>45</v>
      </c>
      <c r="AO13" s="48" t="s">
        <v>45</v>
      </c>
      <c r="AP13" s="50" t="s">
        <v>45</v>
      </c>
      <c r="AT13" s="9">
        <v>3</v>
      </c>
      <c r="AU13" s="9">
        <v>1003</v>
      </c>
      <c r="AV13" s="9" t="str">
        <f t="shared" si="3"/>
        <v>January</v>
      </c>
      <c r="AW13" s="9" t="s">
        <v>12</v>
      </c>
      <c r="AX13" s="10">
        <f t="shared" si="4"/>
        <v>24</v>
      </c>
      <c r="AY13" s="10">
        <f t="shared" si="5"/>
        <v>1</v>
      </c>
      <c r="AZ13" s="10">
        <f t="shared" si="6"/>
        <v>2</v>
      </c>
      <c r="BA13" s="10">
        <f t="shared" si="7"/>
        <v>4</v>
      </c>
      <c r="BB13" s="10">
        <f t="shared" si="8"/>
        <v>31</v>
      </c>
      <c r="BC13" s="10">
        <f>Jan_Report[[#This Row],[Present]]-Jan_Report[[#This Row],[Absent]]</f>
        <v>23</v>
      </c>
      <c r="BD13" s="32">
        <v>25000</v>
      </c>
      <c r="BE13" s="32">
        <f>Jan_Report[[#This Row],[Salary]]/Jan_Report[[#This Row],[Days]]</f>
        <v>806.45161290322585</v>
      </c>
      <c r="BF13" s="32">
        <f>Jan_Report[[#This Row],[Per Day Salary]]*Jan_Report[[#This Row],[Absent]]</f>
        <v>806.45161290322585</v>
      </c>
      <c r="BG13" s="32">
        <f>Jan_Report[[#This Row],[Salary]]-Jan_Report[[#This Row],[Deduction]]</f>
        <v>24193.548387096773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45</v>
      </c>
      <c r="M14" s="48" t="s">
        <v>45</v>
      </c>
      <c r="N14" s="48" t="s">
        <v>45</v>
      </c>
      <c r="O14" s="48" t="s">
        <v>45</v>
      </c>
      <c r="P14" s="10" t="str">
        <f t="shared" si="2"/>
        <v>WO</v>
      </c>
      <c r="Q14" s="48" t="s">
        <v>45</v>
      </c>
      <c r="R14" s="48" t="s">
        <v>45</v>
      </c>
      <c r="S14" s="10" t="s">
        <v>43</v>
      </c>
      <c r="T14" s="48" t="s">
        <v>45</v>
      </c>
      <c r="U14" s="48" t="s">
        <v>45</v>
      </c>
      <c r="V14" s="48" t="s">
        <v>45</v>
      </c>
      <c r="W14" s="10" t="str">
        <f t="shared" si="2"/>
        <v>WO</v>
      </c>
      <c r="X14" s="48" t="s">
        <v>45</v>
      </c>
      <c r="Y14" s="48" t="s">
        <v>45</v>
      </c>
      <c r="Z14" s="48" t="s">
        <v>45</v>
      </c>
      <c r="AA14" s="10" t="s">
        <v>43</v>
      </c>
      <c r="AB14" s="48" t="s">
        <v>45</v>
      </c>
      <c r="AC14" s="48" t="s">
        <v>45</v>
      </c>
      <c r="AD14" s="10" t="str">
        <f t="shared" si="2"/>
        <v>WO</v>
      </c>
      <c r="AE14" s="48" t="s">
        <v>45</v>
      </c>
      <c r="AF14" s="48" t="s">
        <v>45</v>
      </c>
      <c r="AG14" s="48" t="s">
        <v>45</v>
      </c>
      <c r="AH14" s="48" t="s">
        <v>45</v>
      </c>
      <c r="AI14" s="48" t="s">
        <v>45</v>
      </c>
      <c r="AJ14" s="48" t="s">
        <v>45</v>
      </c>
      <c r="AK14" s="10" t="str">
        <f t="shared" si="2"/>
        <v>WO</v>
      </c>
      <c r="AL14" s="48" t="s">
        <v>45</v>
      </c>
      <c r="AM14" s="48" t="s">
        <v>45</v>
      </c>
      <c r="AN14" s="48" t="s">
        <v>45</v>
      </c>
      <c r="AO14" s="48" t="s">
        <v>45</v>
      </c>
      <c r="AP14" s="50" t="s">
        <v>45</v>
      </c>
      <c r="AT14" s="9">
        <v>4</v>
      </c>
      <c r="AU14" s="9">
        <v>1004</v>
      </c>
      <c r="AV14" s="9" t="str">
        <f t="shared" si="3"/>
        <v>January</v>
      </c>
      <c r="AW14" s="9" t="s">
        <v>13</v>
      </c>
      <c r="AX14" s="10">
        <f t="shared" si="4"/>
        <v>25</v>
      </c>
      <c r="AY14" s="10">
        <f t="shared" si="5"/>
        <v>0</v>
      </c>
      <c r="AZ14" s="10">
        <f t="shared" si="6"/>
        <v>2</v>
      </c>
      <c r="BA14" s="10">
        <f t="shared" si="7"/>
        <v>4</v>
      </c>
      <c r="BB14" s="10">
        <f t="shared" si="8"/>
        <v>31</v>
      </c>
      <c r="BC14" s="10">
        <f>Jan_Report[[#This Row],[Present]]-Jan_Report[[#This Row],[Absent]]</f>
        <v>25</v>
      </c>
      <c r="BD14" s="32">
        <v>30000</v>
      </c>
      <c r="BE14" s="32">
        <f>Jan_Report[[#This Row],[Salary]]/Jan_Report[[#This Row],[Days]]</f>
        <v>967.74193548387098</v>
      </c>
      <c r="BF14" s="32">
        <f>Jan_Report[[#This Row],[Per Day Salary]]*Jan_Report[[#This Row],[Absent]]</f>
        <v>0</v>
      </c>
      <c r="BG14" s="32">
        <f>Jan_Report[[#This Row],[Salary]]-Jan_Report[[#This Row],[Deduction]]</f>
        <v>30000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45</v>
      </c>
      <c r="M15" s="48" t="s">
        <v>45</v>
      </c>
      <c r="N15" s="48" t="s">
        <v>45</v>
      </c>
      <c r="O15" s="48" t="s">
        <v>45</v>
      </c>
      <c r="P15" s="10" t="str">
        <f t="shared" si="2"/>
        <v>WO</v>
      </c>
      <c r="Q15" s="48" t="s">
        <v>45</v>
      </c>
      <c r="R15" s="48" t="s">
        <v>45</v>
      </c>
      <c r="S15" s="10" t="s">
        <v>43</v>
      </c>
      <c r="T15" s="48" t="s">
        <v>45</v>
      </c>
      <c r="U15" s="48" t="s">
        <v>45</v>
      </c>
      <c r="V15" s="48" t="s">
        <v>45</v>
      </c>
      <c r="W15" s="10" t="str">
        <f t="shared" si="2"/>
        <v>WO</v>
      </c>
      <c r="X15" s="48" t="s">
        <v>45</v>
      </c>
      <c r="Y15" s="48" t="s">
        <v>44</v>
      </c>
      <c r="Z15" s="48" t="s">
        <v>45</v>
      </c>
      <c r="AA15" s="10" t="s">
        <v>43</v>
      </c>
      <c r="AB15" s="48" t="s">
        <v>45</v>
      </c>
      <c r="AC15" s="48" t="s">
        <v>45</v>
      </c>
      <c r="AD15" s="10" t="str">
        <f t="shared" si="2"/>
        <v>WO</v>
      </c>
      <c r="AE15" s="48" t="s">
        <v>45</v>
      </c>
      <c r="AF15" s="48" t="s">
        <v>45</v>
      </c>
      <c r="AG15" s="48" t="s">
        <v>45</v>
      </c>
      <c r="AH15" s="48" t="s">
        <v>45</v>
      </c>
      <c r="AI15" s="48" t="s">
        <v>45</v>
      </c>
      <c r="AJ15" s="48" t="s">
        <v>45</v>
      </c>
      <c r="AK15" s="10" t="str">
        <f t="shared" si="2"/>
        <v>WO</v>
      </c>
      <c r="AL15" s="48" t="s">
        <v>45</v>
      </c>
      <c r="AM15" s="48" t="s">
        <v>44</v>
      </c>
      <c r="AN15" s="48" t="s">
        <v>45</v>
      </c>
      <c r="AO15" s="48" t="s">
        <v>45</v>
      </c>
      <c r="AP15" s="50" t="s">
        <v>45</v>
      </c>
      <c r="AT15" s="9">
        <v>5</v>
      </c>
      <c r="AU15" s="9">
        <v>1005</v>
      </c>
      <c r="AV15" s="9" t="str">
        <f t="shared" si="3"/>
        <v>January</v>
      </c>
      <c r="AW15" s="9" t="s">
        <v>14</v>
      </c>
      <c r="AX15" s="10">
        <f t="shared" si="4"/>
        <v>23</v>
      </c>
      <c r="AY15" s="10">
        <f t="shared" si="5"/>
        <v>2</v>
      </c>
      <c r="AZ15" s="10">
        <f t="shared" si="6"/>
        <v>2</v>
      </c>
      <c r="BA15" s="10">
        <f t="shared" si="7"/>
        <v>4</v>
      </c>
      <c r="BB15" s="10">
        <f t="shared" si="8"/>
        <v>31</v>
      </c>
      <c r="BC15" s="10">
        <f>Jan_Report[[#This Row],[Present]]-Jan_Report[[#This Row],[Absent]]</f>
        <v>21</v>
      </c>
      <c r="BD15" s="32">
        <v>45000</v>
      </c>
      <c r="BE15" s="32">
        <f>Jan_Report[[#This Row],[Salary]]/Jan_Report[[#This Row],[Days]]</f>
        <v>1451.6129032258063</v>
      </c>
      <c r="BF15" s="32">
        <f>Jan_Report[[#This Row],[Per Day Salary]]*Jan_Report[[#This Row],[Absent]]</f>
        <v>2903.2258064516127</v>
      </c>
      <c r="BG15" s="32">
        <f>Jan_Report[[#This Row],[Salary]]-Jan_Report[[#This Row],[Deduction]]</f>
        <v>42096.774193548386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45</v>
      </c>
      <c r="M16" s="48" t="s">
        <v>45</v>
      </c>
      <c r="N16" s="48" t="s">
        <v>45</v>
      </c>
      <c r="O16" s="48" t="s">
        <v>45</v>
      </c>
      <c r="P16" s="10" t="str">
        <f t="shared" si="2"/>
        <v>WO</v>
      </c>
      <c r="Q16" s="48" t="s">
        <v>45</v>
      </c>
      <c r="R16" s="48" t="s">
        <v>45</v>
      </c>
      <c r="S16" s="10" t="s">
        <v>43</v>
      </c>
      <c r="T16" s="48" t="s">
        <v>45</v>
      </c>
      <c r="U16" s="48" t="s">
        <v>45</v>
      </c>
      <c r="V16" s="48" t="s">
        <v>45</v>
      </c>
      <c r="W16" s="10" t="str">
        <f t="shared" si="2"/>
        <v>WO</v>
      </c>
      <c r="X16" s="48" t="s">
        <v>45</v>
      </c>
      <c r="Y16" s="48" t="s">
        <v>45</v>
      </c>
      <c r="Z16" s="48" t="s">
        <v>45</v>
      </c>
      <c r="AA16" s="10" t="s">
        <v>43</v>
      </c>
      <c r="AB16" s="48" t="s">
        <v>45</v>
      </c>
      <c r="AC16" s="48" t="s">
        <v>45</v>
      </c>
      <c r="AD16" s="10" t="str">
        <f t="shared" si="2"/>
        <v>WO</v>
      </c>
      <c r="AE16" s="48" t="s">
        <v>45</v>
      </c>
      <c r="AF16" s="48" t="s">
        <v>45</v>
      </c>
      <c r="AG16" s="48" t="s">
        <v>45</v>
      </c>
      <c r="AH16" s="48" t="s">
        <v>45</v>
      </c>
      <c r="AI16" s="48" t="s">
        <v>45</v>
      </c>
      <c r="AJ16" s="48" t="s">
        <v>45</v>
      </c>
      <c r="AK16" s="10" t="str">
        <f t="shared" si="2"/>
        <v>WO</v>
      </c>
      <c r="AL16" s="48" t="s">
        <v>45</v>
      </c>
      <c r="AM16" s="48" t="s">
        <v>45</v>
      </c>
      <c r="AN16" s="48" t="s">
        <v>45</v>
      </c>
      <c r="AO16" s="48" t="s">
        <v>45</v>
      </c>
      <c r="AP16" s="50" t="s">
        <v>45</v>
      </c>
      <c r="AT16" s="9">
        <v>6</v>
      </c>
      <c r="AU16" s="9">
        <v>1006</v>
      </c>
      <c r="AV16" s="9" t="str">
        <f t="shared" si="3"/>
        <v>January</v>
      </c>
      <c r="AW16" s="9" t="s">
        <v>15</v>
      </c>
      <c r="AX16" s="10">
        <f t="shared" si="4"/>
        <v>25</v>
      </c>
      <c r="AY16" s="10">
        <f t="shared" si="5"/>
        <v>0</v>
      </c>
      <c r="AZ16" s="10">
        <f t="shared" si="6"/>
        <v>2</v>
      </c>
      <c r="BA16" s="10">
        <f t="shared" si="7"/>
        <v>4</v>
      </c>
      <c r="BB16" s="10">
        <f t="shared" si="8"/>
        <v>31</v>
      </c>
      <c r="BC16" s="10">
        <f>Jan_Report[[#This Row],[Present]]-Jan_Report[[#This Row],[Absent]]</f>
        <v>25</v>
      </c>
      <c r="BD16" s="32">
        <v>15000</v>
      </c>
      <c r="BE16" s="32">
        <f>Jan_Report[[#This Row],[Salary]]/Jan_Report[[#This Row],[Days]]</f>
        <v>483.87096774193549</v>
      </c>
      <c r="BF16" s="32">
        <f>Jan_Report[[#This Row],[Per Day Salary]]*Jan_Report[[#This Row],[Absent]]</f>
        <v>0</v>
      </c>
      <c r="BG16" s="32">
        <f>Jan_Report[[#This Row],[Salary]]-Jan_Report[[#This Row],[Deduction]]</f>
        <v>15000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45</v>
      </c>
      <c r="M17" s="48" t="s">
        <v>45</v>
      </c>
      <c r="N17" s="48" t="s">
        <v>45</v>
      </c>
      <c r="O17" s="48" t="s">
        <v>45</v>
      </c>
      <c r="P17" s="10" t="str">
        <f t="shared" si="2"/>
        <v>WO</v>
      </c>
      <c r="Q17" s="48" t="s">
        <v>45</v>
      </c>
      <c r="R17" s="48" t="s">
        <v>45</v>
      </c>
      <c r="S17" s="10" t="s">
        <v>43</v>
      </c>
      <c r="T17" s="48" t="s">
        <v>45</v>
      </c>
      <c r="U17" s="48" t="s">
        <v>45</v>
      </c>
      <c r="V17" s="48" t="s">
        <v>45</v>
      </c>
      <c r="W17" s="10" t="str">
        <f t="shared" si="2"/>
        <v>WO</v>
      </c>
      <c r="X17" s="48" t="s">
        <v>45</v>
      </c>
      <c r="Y17" s="48" t="s">
        <v>45</v>
      </c>
      <c r="Z17" s="48" t="s">
        <v>45</v>
      </c>
      <c r="AA17" s="10" t="s">
        <v>43</v>
      </c>
      <c r="AB17" s="48" t="s">
        <v>45</v>
      </c>
      <c r="AC17" s="48" t="s">
        <v>45</v>
      </c>
      <c r="AD17" s="10" t="str">
        <f t="shared" si="2"/>
        <v>WO</v>
      </c>
      <c r="AE17" s="48" t="s">
        <v>45</v>
      </c>
      <c r="AF17" s="48" t="s">
        <v>45</v>
      </c>
      <c r="AG17" s="48" t="s">
        <v>45</v>
      </c>
      <c r="AH17" s="48" t="s">
        <v>45</v>
      </c>
      <c r="AI17" s="48" t="s">
        <v>45</v>
      </c>
      <c r="AJ17" s="48" t="s">
        <v>45</v>
      </c>
      <c r="AK17" s="10" t="str">
        <f t="shared" si="2"/>
        <v>WO</v>
      </c>
      <c r="AL17" s="48" t="s">
        <v>45</v>
      </c>
      <c r="AM17" s="48" t="s">
        <v>45</v>
      </c>
      <c r="AN17" s="48" t="s">
        <v>45</v>
      </c>
      <c r="AO17" s="48" t="s">
        <v>45</v>
      </c>
      <c r="AP17" s="50" t="s">
        <v>45</v>
      </c>
      <c r="AT17" s="9">
        <v>7</v>
      </c>
      <c r="AU17" s="9">
        <v>1007</v>
      </c>
      <c r="AV17" s="9" t="str">
        <f t="shared" si="3"/>
        <v>January</v>
      </c>
      <c r="AW17" s="9" t="s">
        <v>16</v>
      </c>
      <c r="AX17" s="10">
        <f t="shared" si="4"/>
        <v>25</v>
      </c>
      <c r="AY17" s="10">
        <f t="shared" si="5"/>
        <v>0</v>
      </c>
      <c r="AZ17" s="10">
        <f t="shared" si="6"/>
        <v>2</v>
      </c>
      <c r="BA17" s="10">
        <f t="shared" si="7"/>
        <v>4</v>
      </c>
      <c r="BB17" s="10">
        <f t="shared" si="8"/>
        <v>31</v>
      </c>
      <c r="BC17" s="10">
        <f>Jan_Report[[#This Row],[Present]]-Jan_Report[[#This Row],[Absent]]</f>
        <v>25</v>
      </c>
      <c r="BD17" s="32">
        <v>62000</v>
      </c>
      <c r="BE17" s="32">
        <f>Jan_Report[[#This Row],[Salary]]/Jan_Report[[#This Row],[Days]]</f>
        <v>2000</v>
      </c>
      <c r="BF17" s="32">
        <f>Jan_Report[[#This Row],[Per Day Salary]]*Jan_Report[[#This Row],[Absent]]</f>
        <v>0</v>
      </c>
      <c r="BG17" s="32">
        <f>Jan_Report[[#This Row],[Salary]]-Jan_Report[[#This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45</v>
      </c>
      <c r="M18" s="48" t="s">
        <v>45</v>
      </c>
      <c r="N18" s="48" t="s">
        <v>45</v>
      </c>
      <c r="O18" s="48" t="s">
        <v>45</v>
      </c>
      <c r="P18" s="10" t="str">
        <f t="shared" si="2"/>
        <v>WO</v>
      </c>
      <c r="Q18" s="48" t="s">
        <v>45</v>
      </c>
      <c r="R18" s="48" t="s">
        <v>45</v>
      </c>
      <c r="S18" s="10" t="s">
        <v>43</v>
      </c>
      <c r="T18" s="48" t="s">
        <v>45</v>
      </c>
      <c r="U18" s="48" t="s">
        <v>45</v>
      </c>
      <c r="V18" s="48" t="s">
        <v>45</v>
      </c>
      <c r="W18" s="10" t="str">
        <f t="shared" si="2"/>
        <v>WO</v>
      </c>
      <c r="X18" s="48" t="s">
        <v>45</v>
      </c>
      <c r="Y18" s="48" t="s">
        <v>45</v>
      </c>
      <c r="Z18" s="48" t="s">
        <v>45</v>
      </c>
      <c r="AA18" s="10" t="s">
        <v>43</v>
      </c>
      <c r="AB18" s="48" t="s">
        <v>45</v>
      </c>
      <c r="AC18" s="48" t="s">
        <v>45</v>
      </c>
      <c r="AD18" s="10" t="str">
        <f t="shared" si="2"/>
        <v>WO</v>
      </c>
      <c r="AE18" s="48" t="s">
        <v>45</v>
      </c>
      <c r="AF18" s="48" t="s">
        <v>45</v>
      </c>
      <c r="AG18" s="48" t="s">
        <v>45</v>
      </c>
      <c r="AH18" s="48" t="s">
        <v>45</v>
      </c>
      <c r="AI18" s="48" t="s">
        <v>44</v>
      </c>
      <c r="AJ18" s="48" t="s">
        <v>45</v>
      </c>
      <c r="AK18" s="10" t="str">
        <f t="shared" si="2"/>
        <v>WO</v>
      </c>
      <c r="AL18" s="48" t="s">
        <v>45</v>
      </c>
      <c r="AM18" s="48" t="s">
        <v>45</v>
      </c>
      <c r="AN18" s="48" t="s">
        <v>45</v>
      </c>
      <c r="AO18" s="48" t="s">
        <v>45</v>
      </c>
      <c r="AP18" s="50" t="s">
        <v>45</v>
      </c>
      <c r="AT18" s="9">
        <v>8</v>
      </c>
      <c r="AU18" s="9">
        <v>1008</v>
      </c>
      <c r="AV18" s="9" t="str">
        <f t="shared" si="3"/>
        <v>January</v>
      </c>
      <c r="AW18" s="9" t="s">
        <v>17</v>
      </c>
      <c r="AX18" s="10">
        <f t="shared" si="4"/>
        <v>24</v>
      </c>
      <c r="AY18" s="10">
        <f t="shared" si="5"/>
        <v>1</v>
      </c>
      <c r="AZ18" s="10">
        <f t="shared" si="6"/>
        <v>2</v>
      </c>
      <c r="BA18" s="10">
        <f t="shared" si="7"/>
        <v>4</v>
      </c>
      <c r="BB18" s="10">
        <f t="shared" si="8"/>
        <v>31</v>
      </c>
      <c r="BC18" s="10">
        <f>Jan_Report[[#This Row],[Present]]-Jan_Report[[#This Row],[Absent]]</f>
        <v>23</v>
      </c>
      <c r="BD18" s="32">
        <v>50000</v>
      </c>
      <c r="BE18" s="32">
        <f>Jan_Report[[#This Row],[Salary]]/Jan_Report[[#This Row],[Days]]</f>
        <v>1612.9032258064517</v>
      </c>
      <c r="BF18" s="32">
        <f>Jan_Report[[#This Row],[Per Day Salary]]*Jan_Report[[#This Row],[Absent]]</f>
        <v>1612.9032258064517</v>
      </c>
      <c r="BG18" s="32">
        <f>Jan_Report[[#This Row],[Salary]]-Jan_Report[[#This Row],[Deduction]]</f>
        <v>48387.096774193546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45</v>
      </c>
      <c r="M19" s="48" t="s">
        <v>45</v>
      </c>
      <c r="N19" s="48" t="s">
        <v>45</v>
      </c>
      <c r="O19" s="48" t="s">
        <v>45</v>
      </c>
      <c r="P19" s="10" t="str">
        <f t="shared" si="2"/>
        <v>WO</v>
      </c>
      <c r="Q19" s="48" t="s">
        <v>45</v>
      </c>
      <c r="R19" s="48" t="s">
        <v>45</v>
      </c>
      <c r="S19" s="10" t="s">
        <v>43</v>
      </c>
      <c r="T19" s="48" t="s">
        <v>45</v>
      </c>
      <c r="U19" s="48" t="s">
        <v>45</v>
      </c>
      <c r="V19" s="48" t="s">
        <v>45</v>
      </c>
      <c r="W19" s="10" t="str">
        <f t="shared" si="2"/>
        <v>WO</v>
      </c>
      <c r="X19" s="48" t="s">
        <v>45</v>
      </c>
      <c r="Y19" s="48" t="s">
        <v>44</v>
      </c>
      <c r="Z19" s="48" t="s">
        <v>45</v>
      </c>
      <c r="AA19" s="10" t="s">
        <v>43</v>
      </c>
      <c r="AB19" s="48" t="s">
        <v>45</v>
      </c>
      <c r="AC19" s="48" t="s">
        <v>45</v>
      </c>
      <c r="AD19" s="10" t="str">
        <f t="shared" ref="AD19:AK30" si="10">IF(AD$9="Sun","WO","")</f>
        <v>WO</v>
      </c>
      <c r="AE19" s="48" t="s">
        <v>45</v>
      </c>
      <c r="AF19" s="48" t="s">
        <v>45</v>
      </c>
      <c r="AG19" s="48" t="s">
        <v>45</v>
      </c>
      <c r="AH19" s="48" t="s">
        <v>45</v>
      </c>
      <c r="AI19" s="48" t="s">
        <v>45</v>
      </c>
      <c r="AJ19" s="48" t="s">
        <v>45</v>
      </c>
      <c r="AK19" s="10" t="str">
        <f t="shared" si="10"/>
        <v>WO</v>
      </c>
      <c r="AL19" s="48" t="s">
        <v>45</v>
      </c>
      <c r="AM19" s="48" t="s">
        <v>45</v>
      </c>
      <c r="AN19" s="48" t="s">
        <v>45</v>
      </c>
      <c r="AO19" s="48" t="s">
        <v>45</v>
      </c>
      <c r="AP19" s="50" t="s">
        <v>45</v>
      </c>
      <c r="AT19" s="9">
        <v>9</v>
      </c>
      <c r="AU19" s="9">
        <v>1009</v>
      </c>
      <c r="AV19" s="9" t="str">
        <f t="shared" si="3"/>
        <v>January</v>
      </c>
      <c r="AW19" s="9" t="s">
        <v>18</v>
      </c>
      <c r="AX19" s="10">
        <f t="shared" si="4"/>
        <v>24</v>
      </c>
      <c r="AY19" s="10">
        <f t="shared" si="5"/>
        <v>1</v>
      </c>
      <c r="AZ19" s="10">
        <f t="shared" si="6"/>
        <v>2</v>
      </c>
      <c r="BA19" s="10">
        <f t="shared" si="7"/>
        <v>4</v>
      </c>
      <c r="BB19" s="10">
        <f t="shared" si="8"/>
        <v>31</v>
      </c>
      <c r="BC19" s="10">
        <f>Jan_Report[[#This Row],[Present]]-Jan_Report[[#This Row],[Absent]]</f>
        <v>23</v>
      </c>
      <c r="BD19" s="32">
        <v>25000</v>
      </c>
      <c r="BE19" s="32">
        <f>Jan_Report[[#This Row],[Salary]]/Jan_Report[[#This Row],[Days]]</f>
        <v>806.45161290322585</v>
      </c>
      <c r="BF19" s="32">
        <f>Jan_Report[[#This Row],[Per Day Salary]]*Jan_Report[[#This Row],[Absent]]</f>
        <v>806.45161290322585</v>
      </c>
      <c r="BG19" s="32">
        <f>Jan_Report[[#This Row],[Salary]]-Jan_Report[[#This Row],[Deduction]]</f>
        <v>24193.548387096773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45</v>
      </c>
      <c r="M20" s="48" t="s">
        <v>44</v>
      </c>
      <c r="N20" s="48" t="s">
        <v>45</v>
      </c>
      <c r="O20" s="48" t="s">
        <v>45</v>
      </c>
      <c r="P20" s="10" t="str">
        <f t="shared" ref="P20:W30" si="11">IF(P$9="Sun","WO","")</f>
        <v>WO</v>
      </c>
      <c r="Q20" s="48" t="s">
        <v>45</v>
      </c>
      <c r="R20" s="48" t="s">
        <v>44</v>
      </c>
      <c r="S20" s="10" t="s">
        <v>43</v>
      </c>
      <c r="T20" s="48" t="s">
        <v>45</v>
      </c>
      <c r="U20" s="48" t="s">
        <v>45</v>
      </c>
      <c r="V20" s="48" t="s">
        <v>45</v>
      </c>
      <c r="W20" s="10" t="str">
        <f t="shared" si="11"/>
        <v>WO</v>
      </c>
      <c r="X20" s="48" t="s">
        <v>45</v>
      </c>
      <c r="Y20" s="48" t="s">
        <v>45</v>
      </c>
      <c r="Z20" s="48" t="s">
        <v>45</v>
      </c>
      <c r="AA20" s="10" t="s">
        <v>43</v>
      </c>
      <c r="AB20" s="48" t="s">
        <v>45</v>
      </c>
      <c r="AC20" s="48" t="s">
        <v>45</v>
      </c>
      <c r="AD20" s="10" t="str">
        <f t="shared" si="10"/>
        <v>WO</v>
      </c>
      <c r="AE20" s="48" t="s">
        <v>45</v>
      </c>
      <c r="AF20" s="48" t="s">
        <v>45</v>
      </c>
      <c r="AG20" s="48" t="s">
        <v>45</v>
      </c>
      <c r="AH20" s="48" t="s">
        <v>45</v>
      </c>
      <c r="AI20" s="48" t="s">
        <v>45</v>
      </c>
      <c r="AJ20" s="48" t="s">
        <v>45</v>
      </c>
      <c r="AK20" s="10" t="str">
        <f t="shared" si="10"/>
        <v>WO</v>
      </c>
      <c r="AL20" s="48" t="s">
        <v>45</v>
      </c>
      <c r="AM20" s="48" t="s">
        <v>45</v>
      </c>
      <c r="AN20" s="48" t="s">
        <v>45</v>
      </c>
      <c r="AO20" s="48" t="s">
        <v>45</v>
      </c>
      <c r="AP20" s="50" t="s">
        <v>45</v>
      </c>
      <c r="AT20" s="9">
        <v>10</v>
      </c>
      <c r="AU20" s="9">
        <v>1010</v>
      </c>
      <c r="AV20" s="9" t="str">
        <f t="shared" si="3"/>
        <v>January</v>
      </c>
      <c r="AW20" s="9" t="s">
        <v>19</v>
      </c>
      <c r="AX20" s="10">
        <f t="shared" si="4"/>
        <v>23</v>
      </c>
      <c r="AY20" s="10">
        <f t="shared" si="5"/>
        <v>2</v>
      </c>
      <c r="AZ20" s="10">
        <f t="shared" si="6"/>
        <v>2</v>
      </c>
      <c r="BA20" s="10">
        <f t="shared" si="7"/>
        <v>4</v>
      </c>
      <c r="BB20" s="10">
        <f t="shared" si="8"/>
        <v>31</v>
      </c>
      <c r="BC20" s="10">
        <f>Jan_Report[[#This Row],[Present]]-Jan_Report[[#This Row],[Absent]]</f>
        <v>21</v>
      </c>
      <c r="BD20" s="32">
        <v>45000</v>
      </c>
      <c r="BE20" s="32">
        <f>Jan_Report[[#This Row],[Salary]]/Jan_Report[[#This Row],[Days]]</f>
        <v>1451.6129032258063</v>
      </c>
      <c r="BF20" s="32">
        <f>Jan_Report[[#This Row],[Per Day Salary]]*Jan_Report[[#This Row],[Absent]]</f>
        <v>2903.2258064516127</v>
      </c>
      <c r="BG20" s="32">
        <f>Jan_Report[[#This Row],[Salary]]-Jan_Report[[#This Row],[Deduction]]</f>
        <v>42096.774193548386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45</v>
      </c>
      <c r="M21" s="48" t="s">
        <v>45</v>
      </c>
      <c r="N21" s="48" t="s">
        <v>45</v>
      </c>
      <c r="O21" s="48" t="s">
        <v>45</v>
      </c>
      <c r="P21" s="10" t="str">
        <f t="shared" si="11"/>
        <v>WO</v>
      </c>
      <c r="Q21" s="48" t="s">
        <v>45</v>
      </c>
      <c r="R21" s="48" t="s">
        <v>45</v>
      </c>
      <c r="S21" s="10" t="s">
        <v>43</v>
      </c>
      <c r="T21" s="48" t="s">
        <v>45</v>
      </c>
      <c r="U21" s="48" t="s">
        <v>45</v>
      </c>
      <c r="V21" s="48" t="s">
        <v>45</v>
      </c>
      <c r="W21" s="10" t="str">
        <f t="shared" si="11"/>
        <v>WO</v>
      </c>
      <c r="X21" s="48" t="s">
        <v>45</v>
      </c>
      <c r="Y21" s="48" t="s">
        <v>45</v>
      </c>
      <c r="Z21" s="48" t="s">
        <v>45</v>
      </c>
      <c r="AA21" s="10" t="s">
        <v>43</v>
      </c>
      <c r="AB21" s="48" t="s">
        <v>45</v>
      </c>
      <c r="AC21" s="48" t="s">
        <v>45</v>
      </c>
      <c r="AD21" s="10" t="str">
        <f t="shared" si="10"/>
        <v>WO</v>
      </c>
      <c r="AE21" s="48" t="s">
        <v>45</v>
      </c>
      <c r="AF21" s="48" t="s">
        <v>45</v>
      </c>
      <c r="AG21" s="48" t="s">
        <v>45</v>
      </c>
      <c r="AH21" s="48" t="s">
        <v>45</v>
      </c>
      <c r="AI21" s="48" t="s">
        <v>45</v>
      </c>
      <c r="AJ21" s="48" t="s">
        <v>45</v>
      </c>
      <c r="AK21" s="10" t="str">
        <f t="shared" si="10"/>
        <v>WO</v>
      </c>
      <c r="AL21" s="48" t="s">
        <v>45</v>
      </c>
      <c r="AM21" s="48" t="s">
        <v>45</v>
      </c>
      <c r="AN21" s="48" t="s">
        <v>45</v>
      </c>
      <c r="AO21" s="48" t="s">
        <v>45</v>
      </c>
      <c r="AP21" s="50" t="s">
        <v>45</v>
      </c>
      <c r="AT21" s="9">
        <v>11</v>
      </c>
      <c r="AU21" s="9">
        <v>1011</v>
      </c>
      <c r="AV21" s="9" t="str">
        <f t="shared" si="3"/>
        <v>January</v>
      </c>
      <c r="AW21" s="9" t="s">
        <v>20</v>
      </c>
      <c r="AX21" s="10">
        <f t="shared" si="4"/>
        <v>25</v>
      </c>
      <c r="AY21" s="10">
        <f t="shared" si="5"/>
        <v>0</v>
      </c>
      <c r="AZ21" s="10">
        <f t="shared" si="6"/>
        <v>2</v>
      </c>
      <c r="BA21" s="10">
        <f t="shared" si="7"/>
        <v>4</v>
      </c>
      <c r="BB21" s="10">
        <f t="shared" si="8"/>
        <v>31</v>
      </c>
      <c r="BC21" s="10">
        <f>Jan_Report[[#This Row],[Present]]-Jan_Report[[#This Row],[Absent]]</f>
        <v>25</v>
      </c>
      <c r="BD21" s="32">
        <v>48000</v>
      </c>
      <c r="BE21" s="32">
        <f>Jan_Report[[#This Row],[Salary]]/Jan_Report[[#This Row],[Days]]</f>
        <v>1548.3870967741937</v>
      </c>
      <c r="BF21" s="32">
        <f>Jan_Report[[#This Row],[Per Day Salary]]*Jan_Report[[#This Row],[Absent]]</f>
        <v>0</v>
      </c>
      <c r="BG21" s="32">
        <f>Jan_Report[[#This Row],[Salary]]-Jan_Report[[#This Row],[Deduction]]</f>
        <v>48000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45</v>
      </c>
      <c r="M22" s="48" t="s">
        <v>45</v>
      </c>
      <c r="N22" s="48" t="s">
        <v>45</v>
      </c>
      <c r="O22" s="48" t="s">
        <v>45</v>
      </c>
      <c r="P22" s="10" t="str">
        <f t="shared" si="11"/>
        <v>WO</v>
      </c>
      <c r="Q22" s="48" t="s">
        <v>45</v>
      </c>
      <c r="R22" s="48" t="s">
        <v>45</v>
      </c>
      <c r="S22" s="10" t="s">
        <v>43</v>
      </c>
      <c r="T22" s="48" t="s">
        <v>45</v>
      </c>
      <c r="U22" s="48" t="s">
        <v>45</v>
      </c>
      <c r="V22" s="48" t="s">
        <v>45</v>
      </c>
      <c r="W22" s="10" t="str">
        <f t="shared" si="11"/>
        <v>WO</v>
      </c>
      <c r="X22" s="48" t="s">
        <v>45</v>
      </c>
      <c r="Y22" s="48" t="s">
        <v>45</v>
      </c>
      <c r="Z22" s="48" t="s">
        <v>45</v>
      </c>
      <c r="AA22" s="10" t="s">
        <v>43</v>
      </c>
      <c r="AB22" s="48" t="s">
        <v>45</v>
      </c>
      <c r="AC22" s="48" t="s">
        <v>45</v>
      </c>
      <c r="AD22" s="10" t="str">
        <f t="shared" si="10"/>
        <v>WO</v>
      </c>
      <c r="AE22" s="48" t="s">
        <v>45</v>
      </c>
      <c r="AF22" s="48" t="s">
        <v>45</v>
      </c>
      <c r="AG22" s="48" t="s">
        <v>45</v>
      </c>
      <c r="AH22" s="48" t="s">
        <v>45</v>
      </c>
      <c r="AI22" s="48" t="s">
        <v>45</v>
      </c>
      <c r="AJ22" s="48" t="s">
        <v>45</v>
      </c>
      <c r="AK22" s="10" t="str">
        <f t="shared" si="10"/>
        <v>WO</v>
      </c>
      <c r="AL22" s="48" t="s">
        <v>45</v>
      </c>
      <c r="AM22" s="48" t="s">
        <v>45</v>
      </c>
      <c r="AN22" s="48" t="s">
        <v>45</v>
      </c>
      <c r="AO22" s="48" t="s">
        <v>45</v>
      </c>
      <c r="AP22" s="50" t="s">
        <v>45</v>
      </c>
      <c r="AT22" s="9">
        <v>12</v>
      </c>
      <c r="AU22" s="9">
        <v>1012</v>
      </c>
      <c r="AV22" s="9" t="str">
        <f t="shared" si="3"/>
        <v>January</v>
      </c>
      <c r="AW22" s="9" t="s">
        <v>21</v>
      </c>
      <c r="AX22" s="10">
        <f t="shared" si="4"/>
        <v>25</v>
      </c>
      <c r="AY22" s="10">
        <f t="shared" si="5"/>
        <v>0</v>
      </c>
      <c r="AZ22" s="10">
        <f t="shared" si="6"/>
        <v>2</v>
      </c>
      <c r="BA22" s="10">
        <f t="shared" si="7"/>
        <v>4</v>
      </c>
      <c r="BB22" s="10">
        <f t="shared" si="8"/>
        <v>31</v>
      </c>
      <c r="BC22" s="10">
        <f>Jan_Report[[#This Row],[Present]]-Jan_Report[[#This Row],[Absent]]</f>
        <v>25</v>
      </c>
      <c r="BD22" s="32">
        <v>52000</v>
      </c>
      <c r="BE22" s="32">
        <f>Jan_Report[[#This Row],[Salary]]/Jan_Report[[#This Row],[Days]]</f>
        <v>1677.4193548387098</v>
      </c>
      <c r="BF22" s="32">
        <f>Jan_Report[[#This Row],[Per Day Salary]]*Jan_Report[[#This Row],[Absent]]</f>
        <v>0</v>
      </c>
      <c r="BG22" s="32">
        <f>Jan_Report[[#This Row],[Salary]]-Jan_Report[[#This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45</v>
      </c>
      <c r="M23" s="48" t="s">
        <v>45</v>
      </c>
      <c r="N23" s="48" t="s">
        <v>45</v>
      </c>
      <c r="O23" s="48" t="s">
        <v>45</v>
      </c>
      <c r="P23" s="10" t="str">
        <f t="shared" si="11"/>
        <v>WO</v>
      </c>
      <c r="Q23" s="48" t="s">
        <v>45</v>
      </c>
      <c r="R23" s="48" t="s">
        <v>45</v>
      </c>
      <c r="S23" s="10" t="s">
        <v>43</v>
      </c>
      <c r="T23" s="48" t="s">
        <v>45</v>
      </c>
      <c r="U23" s="48" t="s">
        <v>45</v>
      </c>
      <c r="V23" s="48" t="s">
        <v>45</v>
      </c>
      <c r="W23" s="10" t="str">
        <f t="shared" si="11"/>
        <v>WO</v>
      </c>
      <c r="X23" s="48" t="s">
        <v>45</v>
      </c>
      <c r="Y23" s="48" t="s">
        <v>45</v>
      </c>
      <c r="Z23" s="48" t="s">
        <v>45</v>
      </c>
      <c r="AA23" s="10" t="s">
        <v>43</v>
      </c>
      <c r="AB23" s="48" t="s">
        <v>45</v>
      </c>
      <c r="AC23" s="48" t="s">
        <v>45</v>
      </c>
      <c r="AD23" s="10" t="str">
        <f t="shared" si="10"/>
        <v>WO</v>
      </c>
      <c r="AE23" s="48" t="s">
        <v>45</v>
      </c>
      <c r="AF23" s="48" t="s">
        <v>45</v>
      </c>
      <c r="AG23" s="48" t="s">
        <v>45</v>
      </c>
      <c r="AH23" s="48" t="s">
        <v>45</v>
      </c>
      <c r="AI23" s="48" t="s">
        <v>45</v>
      </c>
      <c r="AJ23" s="48" t="s">
        <v>45</v>
      </c>
      <c r="AK23" s="10" t="str">
        <f t="shared" si="10"/>
        <v>WO</v>
      </c>
      <c r="AL23" s="48" t="s">
        <v>45</v>
      </c>
      <c r="AM23" s="48" t="s">
        <v>45</v>
      </c>
      <c r="AN23" s="48" t="s">
        <v>45</v>
      </c>
      <c r="AO23" s="48" t="s">
        <v>45</v>
      </c>
      <c r="AP23" s="50" t="s">
        <v>45</v>
      </c>
      <c r="AT23" s="9">
        <v>13</v>
      </c>
      <c r="AU23" s="9">
        <v>1013</v>
      </c>
      <c r="AV23" s="9" t="str">
        <f t="shared" si="3"/>
        <v>January</v>
      </c>
      <c r="AW23" s="9" t="s">
        <v>22</v>
      </c>
      <c r="AX23" s="10">
        <f t="shared" si="4"/>
        <v>25</v>
      </c>
      <c r="AY23" s="10">
        <f t="shared" si="5"/>
        <v>0</v>
      </c>
      <c r="AZ23" s="10">
        <f t="shared" si="6"/>
        <v>2</v>
      </c>
      <c r="BA23" s="10">
        <f t="shared" si="7"/>
        <v>4</v>
      </c>
      <c r="BB23" s="10">
        <f t="shared" si="8"/>
        <v>31</v>
      </c>
      <c r="BC23" s="10">
        <f>Jan_Report[[#This Row],[Present]]-Jan_Report[[#This Row],[Absent]]</f>
        <v>25</v>
      </c>
      <c r="BD23" s="32">
        <v>42000</v>
      </c>
      <c r="BE23" s="32">
        <f>Jan_Report[[#This Row],[Salary]]/Jan_Report[[#This Row],[Days]]</f>
        <v>1354.8387096774193</v>
      </c>
      <c r="BF23" s="32">
        <f>Jan_Report[[#This Row],[Per Day Salary]]*Jan_Report[[#This Row],[Absent]]</f>
        <v>0</v>
      </c>
      <c r="BG23" s="32">
        <f>Jan_Report[[#This Row],[Salary]]-Jan_Report[[#This Row],[Deduction]]</f>
        <v>42000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45</v>
      </c>
      <c r="M24" s="48" t="s">
        <v>45</v>
      </c>
      <c r="N24" s="48" t="s">
        <v>45</v>
      </c>
      <c r="O24" s="48" t="s">
        <v>45</v>
      </c>
      <c r="P24" s="10" t="str">
        <f t="shared" si="11"/>
        <v>WO</v>
      </c>
      <c r="Q24" s="48" t="s">
        <v>45</v>
      </c>
      <c r="R24" s="48" t="s">
        <v>45</v>
      </c>
      <c r="S24" s="10" t="s">
        <v>43</v>
      </c>
      <c r="T24" s="48" t="s">
        <v>45</v>
      </c>
      <c r="U24" s="48" t="s">
        <v>45</v>
      </c>
      <c r="V24" s="48" t="s">
        <v>45</v>
      </c>
      <c r="W24" s="10" t="str">
        <f t="shared" si="11"/>
        <v>WO</v>
      </c>
      <c r="X24" s="48" t="s">
        <v>45</v>
      </c>
      <c r="Y24" s="48" t="s">
        <v>45</v>
      </c>
      <c r="Z24" s="48" t="s">
        <v>45</v>
      </c>
      <c r="AA24" s="10" t="s">
        <v>43</v>
      </c>
      <c r="AB24" s="48" t="s">
        <v>45</v>
      </c>
      <c r="AC24" s="48" t="s">
        <v>45</v>
      </c>
      <c r="AD24" s="10" t="str">
        <f t="shared" si="10"/>
        <v>WO</v>
      </c>
      <c r="AE24" s="48" t="s">
        <v>45</v>
      </c>
      <c r="AF24" s="48" t="s">
        <v>45</v>
      </c>
      <c r="AG24" s="48" t="s">
        <v>45</v>
      </c>
      <c r="AH24" s="48" t="s">
        <v>45</v>
      </c>
      <c r="AI24" s="48" t="s">
        <v>45</v>
      </c>
      <c r="AJ24" s="48" t="s">
        <v>45</v>
      </c>
      <c r="AK24" s="10" t="str">
        <f t="shared" si="10"/>
        <v>WO</v>
      </c>
      <c r="AL24" s="48" t="s">
        <v>45</v>
      </c>
      <c r="AM24" s="48" t="s">
        <v>45</v>
      </c>
      <c r="AN24" s="48" t="s">
        <v>45</v>
      </c>
      <c r="AO24" s="48" t="s">
        <v>45</v>
      </c>
      <c r="AP24" s="50" t="s">
        <v>45</v>
      </c>
      <c r="AT24" s="9">
        <v>14</v>
      </c>
      <c r="AU24" s="9">
        <v>1014</v>
      </c>
      <c r="AV24" s="9" t="str">
        <f t="shared" si="3"/>
        <v>January</v>
      </c>
      <c r="AW24" s="9" t="s">
        <v>24</v>
      </c>
      <c r="AX24" s="10">
        <f t="shared" si="4"/>
        <v>25</v>
      </c>
      <c r="AY24" s="10">
        <f t="shared" si="5"/>
        <v>0</v>
      </c>
      <c r="AZ24" s="10">
        <f t="shared" si="6"/>
        <v>2</v>
      </c>
      <c r="BA24" s="10">
        <f t="shared" si="7"/>
        <v>4</v>
      </c>
      <c r="BB24" s="10">
        <f t="shared" si="8"/>
        <v>31</v>
      </c>
      <c r="BC24" s="10">
        <f>Jan_Report[[#This Row],[Present]]-Jan_Report[[#This Row],[Absent]]</f>
        <v>25</v>
      </c>
      <c r="BD24" s="32">
        <v>15000</v>
      </c>
      <c r="BE24" s="32">
        <f>Jan_Report[[#This Row],[Salary]]/Jan_Report[[#This Row],[Days]]</f>
        <v>483.87096774193549</v>
      </c>
      <c r="BF24" s="32">
        <f>Jan_Report[[#This Row],[Per Day Salary]]*Jan_Report[[#This Row],[Absent]]</f>
        <v>0</v>
      </c>
      <c r="BG24" s="32">
        <f>Jan_Report[[#This Row],[Salary]]-Jan_Report[[#This Row],[Deduction]]</f>
        <v>15000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45</v>
      </c>
      <c r="M25" s="48" t="s">
        <v>44</v>
      </c>
      <c r="N25" s="48" t="s">
        <v>45</v>
      </c>
      <c r="O25" s="48" t="s">
        <v>45</v>
      </c>
      <c r="P25" s="10" t="str">
        <f t="shared" si="11"/>
        <v>WO</v>
      </c>
      <c r="Q25" s="48" t="s">
        <v>45</v>
      </c>
      <c r="R25" s="48" t="s">
        <v>45</v>
      </c>
      <c r="S25" s="10" t="s">
        <v>43</v>
      </c>
      <c r="T25" s="48" t="s">
        <v>45</v>
      </c>
      <c r="U25" s="48" t="s">
        <v>45</v>
      </c>
      <c r="V25" s="48" t="s">
        <v>45</v>
      </c>
      <c r="W25" s="10" t="str">
        <f t="shared" si="11"/>
        <v>WO</v>
      </c>
      <c r="X25" s="48" t="s">
        <v>45</v>
      </c>
      <c r="Y25" s="48" t="s">
        <v>45</v>
      </c>
      <c r="Z25" s="48" t="s">
        <v>45</v>
      </c>
      <c r="AA25" s="10" t="s">
        <v>43</v>
      </c>
      <c r="AB25" s="48" t="s">
        <v>45</v>
      </c>
      <c r="AC25" s="48" t="s">
        <v>45</v>
      </c>
      <c r="AD25" s="10" t="str">
        <f t="shared" si="10"/>
        <v>WO</v>
      </c>
      <c r="AE25" s="48" t="s">
        <v>45</v>
      </c>
      <c r="AF25" s="48" t="s">
        <v>45</v>
      </c>
      <c r="AG25" s="48" t="s">
        <v>45</v>
      </c>
      <c r="AH25" s="48" t="s">
        <v>45</v>
      </c>
      <c r="AI25" s="48" t="s">
        <v>45</v>
      </c>
      <c r="AJ25" s="48" t="s">
        <v>45</v>
      </c>
      <c r="AK25" s="10" t="str">
        <f t="shared" si="10"/>
        <v>WO</v>
      </c>
      <c r="AL25" s="48" t="s">
        <v>45</v>
      </c>
      <c r="AM25" s="48" t="s">
        <v>45</v>
      </c>
      <c r="AN25" s="48" t="s">
        <v>44</v>
      </c>
      <c r="AO25" s="48" t="s">
        <v>45</v>
      </c>
      <c r="AP25" s="50" t="s">
        <v>45</v>
      </c>
      <c r="AT25" s="9">
        <v>15</v>
      </c>
      <c r="AU25" s="9">
        <v>1015</v>
      </c>
      <c r="AV25" s="9" t="str">
        <f t="shared" si="3"/>
        <v>January</v>
      </c>
      <c r="AW25" s="9" t="s">
        <v>25</v>
      </c>
      <c r="AX25" s="10">
        <f t="shared" si="4"/>
        <v>23</v>
      </c>
      <c r="AY25" s="10">
        <f t="shared" si="5"/>
        <v>2</v>
      </c>
      <c r="AZ25" s="10">
        <f t="shared" si="6"/>
        <v>2</v>
      </c>
      <c r="BA25" s="10">
        <f t="shared" si="7"/>
        <v>4</v>
      </c>
      <c r="BB25" s="10">
        <f t="shared" si="8"/>
        <v>31</v>
      </c>
      <c r="BC25" s="10">
        <f>Jan_Report[[#This Row],[Present]]-Jan_Report[[#This Row],[Absent]]</f>
        <v>21</v>
      </c>
      <c r="BD25" s="32">
        <v>46000</v>
      </c>
      <c r="BE25" s="32">
        <f>Jan_Report[[#This Row],[Salary]]/Jan_Report[[#This Row],[Days]]</f>
        <v>1483.8709677419354</v>
      </c>
      <c r="BF25" s="32">
        <f>Jan_Report[[#This Row],[Per Day Salary]]*Jan_Report[[#This Row],[Absent]]</f>
        <v>2967.7419354838707</v>
      </c>
      <c r="BG25" s="32">
        <f>Jan_Report[[#This Row],[Salary]]-Jan_Report[[#This Row],[Deduction]]</f>
        <v>43032.258064516129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45</v>
      </c>
      <c r="M26" s="48" t="s">
        <v>45</v>
      </c>
      <c r="N26" s="48" t="s">
        <v>45</v>
      </c>
      <c r="O26" s="48" t="s">
        <v>45</v>
      </c>
      <c r="P26" s="10" t="str">
        <f t="shared" si="11"/>
        <v>WO</v>
      </c>
      <c r="Q26" s="48" t="s">
        <v>45</v>
      </c>
      <c r="R26" s="48" t="s">
        <v>45</v>
      </c>
      <c r="S26" s="10" t="s">
        <v>43</v>
      </c>
      <c r="T26" s="48" t="s">
        <v>45</v>
      </c>
      <c r="U26" s="48" t="s">
        <v>45</v>
      </c>
      <c r="V26" s="48" t="s">
        <v>45</v>
      </c>
      <c r="W26" s="10" t="str">
        <f t="shared" si="11"/>
        <v>WO</v>
      </c>
      <c r="X26" s="48" t="s">
        <v>45</v>
      </c>
      <c r="Y26" s="48" t="s">
        <v>45</v>
      </c>
      <c r="Z26" s="48" t="s">
        <v>45</v>
      </c>
      <c r="AA26" s="10" t="s">
        <v>43</v>
      </c>
      <c r="AB26" s="48" t="s">
        <v>45</v>
      </c>
      <c r="AC26" s="48" t="s">
        <v>45</v>
      </c>
      <c r="AD26" s="10" t="str">
        <f t="shared" si="10"/>
        <v>WO</v>
      </c>
      <c r="AE26" s="48" t="s">
        <v>45</v>
      </c>
      <c r="AF26" s="48" t="s">
        <v>45</v>
      </c>
      <c r="AG26" s="48" t="s">
        <v>45</v>
      </c>
      <c r="AH26" s="48" t="s">
        <v>45</v>
      </c>
      <c r="AI26" s="48" t="s">
        <v>45</v>
      </c>
      <c r="AJ26" s="48" t="s">
        <v>45</v>
      </c>
      <c r="AK26" s="10" t="str">
        <f t="shared" si="10"/>
        <v>WO</v>
      </c>
      <c r="AL26" s="48" t="s">
        <v>45</v>
      </c>
      <c r="AM26" s="48" t="s">
        <v>45</v>
      </c>
      <c r="AN26" s="48" t="s">
        <v>45</v>
      </c>
      <c r="AO26" s="48" t="s">
        <v>45</v>
      </c>
      <c r="AP26" s="50" t="s">
        <v>45</v>
      </c>
      <c r="AT26" s="9">
        <v>16</v>
      </c>
      <c r="AU26" s="9">
        <v>1016</v>
      </c>
      <c r="AV26" s="9" t="str">
        <f t="shared" si="3"/>
        <v>January</v>
      </c>
      <c r="AW26" s="9" t="s">
        <v>26</v>
      </c>
      <c r="AX26" s="10">
        <f t="shared" si="4"/>
        <v>25</v>
      </c>
      <c r="AY26" s="10">
        <f t="shared" si="5"/>
        <v>0</v>
      </c>
      <c r="AZ26" s="10">
        <f t="shared" si="6"/>
        <v>2</v>
      </c>
      <c r="BA26" s="10">
        <f t="shared" si="7"/>
        <v>4</v>
      </c>
      <c r="BB26" s="10">
        <f t="shared" si="8"/>
        <v>31</v>
      </c>
      <c r="BC26" s="10">
        <f>Jan_Report[[#This Row],[Present]]-Jan_Report[[#This Row],[Absent]]</f>
        <v>25</v>
      </c>
      <c r="BD26" s="32">
        <v>52000</v>
      </c>
      <c r="BE26" s="32">
        <f>Jan_Report[[#This Row],[Salary]]/Jan_Report[[#This Row],[Days]]</f>
        <v>1677.4193548387098</v>
      </c>
      <c r="BF26" s="32">
        <f>Jan_Report[[#This Row],[Per Day Salary]]*Jan_Report[[#This Row],[Absent]]</f>
        <v>0</v>
      </c>
      <c r="BG26" s="32">
        <f>Jan_Report[[#This Row],[Salary]]-Jan_Report[[#This Row],[Deduction]]</f>
        <v>52000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45</v>
      </c>
      <c r="M27" s="48" t="s">
        <v>45</v>
      </c>
      <c r="N27" s="48" t="s">
        <v>45</v>
      </c>
      <c r="O27" s="48" t="s">
        <v>45</v>
      </c>
      <c r="P27" s="10" t="str">
        <f t="shared" si="11"/>
        <v>WO</v>
      </c>
      <c r="Q27" s="48" t="s">
        <v>45</v>
      </c>
      <c r="R27" s="48" t="s">
        <v>45</v>
      </c>
      <c r="S27" s="10" t="s">
        <v>43</v>
      </c>
      <c r="T27" s="48" t="s">
        <v>45</v>
      </c>
      <c r="U27" s="48" t="s">
        <v>45</v>
      </c>
      <c r="V27" s="48" t="s">
        <v>45</v>
      </c>
      <c r="W27" s="10" t="str">
        <f t="shared" si="11"/>
        <v>WO</v>
      </c>
      <c r="X27" s="48" t="s">
        <v>45</v>
      </c>
      <c r="Y27" s="48" t="s">
        <v>45</v>
      </c>
      <c r="Z27" s="48" t="s">
        <v>45</v>
      </c>
      <c r="AA27" s="10" t="s">
        <v>43</v>
      </c>
      <c r="AB27" s="48" t="s">
        <v>45</v>
      </c>
      <c r="AC27" s="48" t="s">
        <v>45</v>
      </c>
      <c r="AD27" s="10" t="str">
        <f t="shared" si="10"/>
        <v>WO</v>
      </c>
      <c r="AE27" s="48" t="s">
        <v>45</v>
      </c>
      <c r="AF27" s="48" t="s">
        <v>45</v>
      </c>
      <c r="AG27" s="48" t="s">
        <v>45</v>
      </c>
      <c r="AH27" s="48" t="s">
        <v>45</v>
      </c>
      <c r="AI27" s="48" t="s">
        <v>45</v>
      </c>
      <c r="AJ27" s="48" t="s">
        <v>45</v>
      </c>
      <c r="AK27" s="10" t="str">
        <f t="shared" si="10"/>
        <v>WO</v>
      </c>
      <c r="AL27" s="48" t="s">
        <v>45</v>
      </c>
      <c r="AM27" s="48" t="s">
        <v>45</v>
      </c>
      <c r="AN27" s="48" t="s">
        <v>45</v>
      </c>
      <c r="AO27" s="48" t="s">
        <v>45</v>
      </c>
      <c r="AP27" s="50" t="s">
        <v>45</v>
      </c>
      <c r="AT27" s="9">
        <v>17</v>
      </c>
      <c r="AU27" s="9">
        <v>1017</v>
      </c>
      <c r="AV27" s="9" t="str">
        <f t="shared" si="3"/>
        <v>January</v>
      </c>
      <c r="AW27" s="9" t="s">
        <v>27</v>
      </c>
      <c r="AX27" s="10">
        <f t="shared" si="4"/>
        <v>25</v>
      </c>
      <c r="AY27" s="10">
        <f t="shared" si="5"/>
        <v>0</v>
      </c>
      <c r="AZ27" s="10">
        <f t="shared" si="6"/>
        <v>2</v>
      </c>
      <c r="BA27" s="10">
        <f t="shared" si="7"/>
        <v>4</v>
      </c>
      <c r="BB27" s="10">
        <f t="shared" si="8"/>
        <v>31</v>
      </c>
      <c r="BC27" s="10">
        <f>Jan_Report[[#This Row],[Present]]-Jan_Report[[#This Row],[Absent]]</f>
        <v>25</v>
      </c>
      <c r="BD27" s="32">
        <v>42000</v>
      </c>
      <c r="BE27" s="32">
        <f>Jan_Report[[#This Row],[Salary]]/Jan_Report[[#This Row],[Days]]</f>
        <v>1354.8387096774193</v>
      </c>
      <c r="BF27" s="32">
        <f>Jan_Report[[#This Row],[Per Day Salary]]*Jan_Report[[#This Row],[Absent]]</f>
        <v>0</v>
      </c>
      <c r="BG27" s="32">
        <f>Jan_Report[[#This Row],[Salary]]-Jan_Report[[#This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45</v>
      </c>
      <c r="M28" s="48" t="s">
        <v>45</v>
      </c>
      <c r="N28" s="48" t="s">
        <v>45</v>
      </c>
      <c r="O28" s="48" t="s">
        <v>45</v>
      </c>
      <c r="P28" s="10" t="str">
        <f t="shared" si="11"/>
        <v>WO</v>
      </c>
      <c r="Q28" s="48" t="s">
        <v>45</v>
      </c>
      <c r="R28" s="48" t="s">
        <v>45</v>
      </c>
      <c r="S28" s="10" t="s">
        <v>43</v>
      </c>
      <c r="T28" s="48" t="s">
        <v>45</v>
      </c>
      <c r="U28" s="48" t="s">
        <v>45</v>
      </c>
      <c r="V28" s="48" t="s">
        <v>45</v>
      </c>
      <c r="W28" s="10" t="str">
        <f t="shared" si="11"/>
        <v>WO</v>
      </c>
      <c r="X28" s="48" t="s">
        <v>45</v>
      </c>
      <c r="Y28" s="48" t="s">
        <v>45</v>
      </c>
      <c r="Z28" s="48" t="s">
        <v>45</v>
      </c>
      <c r="AA28" s="10" t="s">
        <v>43</v>
      </c>
      <c r="AB28" s="48" t="s">
        <v>45</v>
      </c>
      <c r="AC28" s="48" t="s">
        <v>45</v>
      </c>
      <c r="AD28" s="10" t="str">
        <f t="shared" si="10"/>
        <v>WO</v>
      </c>
      <c r="AE28" s="48" t="s">
        <v>45</v>
      </c>
      <c r="AF28" s="48" t="s">
        <v>45</v>
      </c>
      <c r="AG28" s="48" t="s">
        <v>45</v>
      </c>
      <c r="AH28" s="48" t="s">
        <v>45</v>
      </c>
      <c r="AI28" s="48" t="s">
        <v>45</v>
      </c>
      <c r="AJ28" s="48" t="s">
        <v>45</v>
      </c>
      <c r="AK28" s="10" t="str">
        <f t="shared" si="10"/>
        <v>WO</v>
      </c>
      <c r="AL28" s="48" t="s">
        <v>45</v>
      </c>
      <c r="AM28" s="48" t="s">
        <v>45</v>
      </c>
      <c r="AN28" s="48" t="s">
        <v>45</v>
      </c>
      <c r="AO28" s="48" t="s">
        <v>45</v>
      </c>
      <c r="AP28" s="50" t="s">
        <v>45</v>
      </c>
      <c r="AT28" s="9">
        <v>18</v>
      </c>
      <c r="AU28" s="9">
        <v>1018</v>
      </c>
      <c r="AV28" s="9" t="str">
        <f t="shared" si="3"/>
        <v>January</v>
      </c>
      <c r="AW28" s="9" t="s">
        <v>28</v>
      </c>
      <c r="AX28" s="10">
        <f t="shared" si="4"/>
        <v>25</v>
      </c>
      <c r="AY28" s="10">
        <f t="shared" si="5"/>
        <v>0</v>
      </c>
      <c r="AZ28" s="10">
        <f t="shared" si="6"/>
        <v>2</v>
      </c>
      <c r="BA28" s="10">
        <f t="shared" si="7"/>
        <v>4</v>
      </c>
      <c r="BB28" s="10">
        <f t="shared" si="8"/>
        <v>31</v>
      </c>
      <c r="BC28" s="10">
        <f>Jan_Report[[#This Row],[Present]]-Jan_Report[[#This Row],[Absent]]</f>
        <v>25</v>
      </c>
      <c r="BD28" s="32">
        <v>62000</v>
      </c>
      <c r="BE28" s="32">
        <f>Jan_Report[[#This Row],[Salary]]/Jan_Report[[#This Row],[Days]]</f>
        <v>2000</v>
      </c>
      <c r="BF28" s="32">
        <f>Jan_Report[[#This Row],[Per Day Salary]]*Jan_Report[[#This Row],[Absent]]</f>
        <v>0</v>
      </c>
      <c r="BG28" s="32">
        <f>Jan_Report[[#This Row],[Salary]]-Jan_Report[[#This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45</v>
      </c>
      <c r="M29" s="48" t="s">
        <v>45</v>
      </c>
      <c r="N29" s="48" t="s">
        <v>45</v>
      </c>
      <c r="O29" s="48" t="s">
        <v>45</v>
      </c>
      <c r="P29" s="10" t="str">
        <f t="shared" si="11"/>
        <v>WO</v>
      </c>
      <c r="Q29" s="48" t="s">
        <v>45</v>
      </c>
      <c r="R29" s="48" t="s">
        <v>45</v>
      </c>
      <c r="S29" s="10" t="s">
        <v>43</v>
      </c>
      <c r="T29" s="48" t="s">
        <v>45</v>
      </c>
      <c r="U29" s="48" t="s">
        <v>45</v>
      </c>
      <c r="V29" s="48" t="s">
        <v>45</v>
      </c>
      <c r="W29" s="10" t="str">
        <f t="shared" si="11"/>
        <v>WO</v>
      </c>
      <c r="X29" s="48" t="s">
        <v>45</v>
      </c>
      <c r="Y29" s="48" t="s">
        <v>45</v>
      </c>
      <c r="Z29" s="48" t="s">
        <v>45</v>
      </c>
      <c r="AA29" s="10" t="s">
        <v>43</v>
      </c>
      <c r="AB29" s="48" t="s">
        <v>45</v>
      </c>
      <c r="AC29" s="48" t="s">
        <v>45</v>
      </c>
      <c r="AD29" s="10" t="str">
        <f t="shared" si="10"/>
        <v>WO</v>
      </c>
      <c r="AE29" s="48" t="s">
        <v>45</v>
      </c>
      <c r="AF29" s="48" t="s">
        <v>45</v>
      </c>
      <c r="AG29" s="48" t="s">
        <v>45</v>
      </c>
      <c r="AH29" s="48" t="s">
        <v>45</v>
      </c>
      <c r="AI29" s="48" t="s">
        <v>45</v>
      </c>
      <c r="AJ29" s="48" t="s">
        <v>45</v>
      </c>
      <c r="AK29" s="10" t="str">
        <f t="shared" si="10"/>
        <v>WO</v>
      </c>
      <c r="AL29" s="48" t="s">
        <v>45</v>
      </c>
      <c r="AM29" s="48" t="s">
        <v>45</v>
      </c>
      <c r="AN29" s="48" t="s">
        <v>45</v>
      </c>
      <c r="AO29" s="48" t="s">
        <v>45</v>
      </c>
      <c r="AP29" s="50" t="s">
        <v>44</v>
      </c>
      <c r="AT29" s="9">
        <v>19</v>
      </c>
      <c r="AU29" s="9">
        <v>1019</v>
      </c>
      <c r="AV29" s="9" t="str">
        <f t="shared" si="3"/>
        <v>January</v>
      </c>
      <c r="AW29" s="9" t="s">
        <v>29</v>
      </c>
      <c r="AX29" s="10">
        <f t="shared" si="4"/>
        <v>24</v>
      </c>
      <c r="AY29" s="10">
        <f t="shared" si="5"/>
        <v>1</v>
      </c>
      <c r="AZ29" s="10">
        <f t="shared" si="6"/>
        <v>2</v>
      </c>
      <c r="BA29" s="10">
        <f t="shared" si="7"/>
        <v>4</v>
      </c>
      <c r="BB29" s="10">
        <f t="shared" si="8"/>
        <v>31</v>
      </c>
      <c r="BC29" s="10">
        <f>Jan_Report[[#This Row],[Present]]-Jan_Report[[#This Row],[Absent]]</f>
        <v>23</v>
      </c>
      <c r="BD29" s="32">
        <v>41000</v>
      </c>
      <c r="BE29" s="32">
        <f>Jan_Report[[#This Row],[Salary]]/Jan_Report[[#This Row],[Days]]</f>
        <v>1322.5806451612902</v>
      </c>
      <c r="BF29" s="32">
        <f>Jan_Report[[#This Row],[Per Day Salary]]*Jan_Report[[#This Row],[Absent]]</f>
        <v>1322.5806451612902</v>
      </c>
      <c r="BG29" s="32">
        <f>Jan_Report[[#This Row],[Salary]]-Jan_Report[[#This Row],[Deduction]]</f>
        <v>39677.419354838712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49" t="s">
        <v>45</v>
      </c>
      <c r="O30" s="49" t="s">
        <v>45</v>
      </c>
      <c r="P30" s="27" t="str">
        <f t="shared" si="11"/>
        <v>WO</v>
      </c>
      <c r="Q30" s="49" t="s">
        <v>45</v>
      </c>
      <c r="R30" s="49" t="s">
        <v>45</v>
      </c>
      <c r="S30" s="10" t="s">
        <v>43</v>
      </c>
      <c r="T30" s="49" t="s">
        <v>45</v>
      </c>
      <c r="U30" s="49" t="s">
        <v>45</v>
      </c>
      <c r="V30" s="49" t="s">
        <v>45</v>
      </c>
      <c r="W30" s="27" t="str">
        <f t="shared" si="11"/>
        <v>WO</v>
      </c>
      <c r="X30" s="49" t="s">
        <v>45</v>
      </c>
      <c r="Y30" s="49" t="s">
        <v>45</v>
      </c>
      <c r="Z30" s="49" t="s">
        <v>45</v>
      </c>
      <c r="AA30" s="10" t="s">
        <v>43</v>
      </c>
      <c r="AB30" s="49" t="s">
        <v>45</v>
      </c>
      <c r="AC30" s="49" t="s">
        <v>45</v>
      </c>
      <c r="AD30" s="27" t="str">
        <f t="shared" si="10"/>
        <v>WO</v>
      </c>
      <c r="AE30" s="49" t="s">
        <v>45</v>
      </c>
      <c r="AF30" s="49" t="s">
        <v>45</v>
      </c>
      <c r="AG30" s="49" t="s">
        <v>45</v>
      </c>
      <c r="AH30" s="49" t="s">
        <v>45</v>
      </c>
      <c r="AI30" s="49" t="s">
        <v>45</v>
      </c>
      <c r="AJ30" s="49" t="s">
        <v>45</v>
      </c>
      <c r="AK30" s="27" t="str">
        <f t="shared" si="10"/>
        <v>WO</v>
      </c>
      <c r="AL30" s="49" t="s">
        <v>45</v>
      </c>
      <c r="AM30" s="49" t="s">
        <v>45</v>
      </c>
      <c r="AN30" s="49" t="s">
        <v>45</v>
      </c>
      <c r="AO30" s="49" t="s">
        <v>45</v>
      </c>
      <c r="AP30" s="51" t="s">
        <v>45</v>
      </c>
      <c r="AT30" s="9">
        <v>20</v>
      </c>
      <c r="AU30" s="19">
        <v>1020</v>
      </c>
      <c r="AV30" s="19" t="str">
        <f t="shared" si="3"/>
        <v>January</v>
      </c>
      <c r="AW30" s="19" t="s">
        <v>23</v>
      </c>
      <c r="AX30" s="10">
        <f t="shared" si="4"/>
        <v>25</v>
      </c>
      <c r="AY30" s="27">
        <f t="shared" si="5"/>
        <v>0</v>
      </c>
      <c r="AZ30" s="27">
        <f t="shared" si="6"/>
        <v>2</v>
      </c>
      <c r="BA30" s="10">
        <f t="shared" si="7"/>
        <v>4</v>
      </c>
      <c r="BB30" s="10">
        <f t="shared" si="8"/>
        <v>31</v>
      </c>
      <c r="BC30" s="10">
        <f>Jan_Report[[#This Row],[Present]]-Jan_Report[[#This Row],[Absent]]</f>
        <v>25</v>
      </c>
      <c r="BD30" s="33">
        <v>30000</v>
      </c>
      <c r="BE30" s="33">
        <f>Jan_Report[[#This Row],[Salary]]/Jan_Report[[#This Row],[Days]]</f>
        <v>967.74193548387098</v>
      </c>
      <c r="BF30" s="33">
        <f>Jan_Report[[#This Row],[Per Day Salary]]*Jan_Report[[#This Row],[Absent]]</f>
        <v>0</v>
      </c>
      <c r="BG30" s="33">
        <f>Jan_Report[[#This Row],[Salary]]-Jan_Report[[#This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dataConsolidate/>
  <mergeCells count="1">
    <mergeCell ref="H9:J9"/>
  </mergeCells>
  <conditionalFormatting sqref="L11:O30">
    <cfRule type="containsText" dxfId="365" priority="28" operator="containsText" text="WO">
      <formula>NOT(ISERROR(SEARCH("WO",L11)))</formula>
    </cfRule>
    <cfRule type="containsText" dxfId="364" priority="27" operator="containsText" text="P">
      <formula>NOT(ISERROR(SEARCH("P",L11)))</formula>
    </cfRule>
    <cfRule type="containsText" dxfId="363" priority="26" operator="containsText" text="A">
      <formula>NOT(ISERROR(SEARCH("A",L11)))</formula>
    </cfRule>
    <cfRule type="containsText" dxfId="362" priority="25" operator="containsText" text="L">
      <formula>NOT(ISERROR(SEARCH("L",L11)))</formula>
    </cfRule>
  </conditionalFormatting>
  <conditionalFormatting sqref="P11:P30 S11:S30 W11:W30 AA11:AA30 AD11:AD30 AK11:AK30">
    <cfRule type="cellIs" dxfId="361" priority="34" operator="equal">
      <formula>"WO"</formula>
    </cfRule>
    <cfRule type="containsText" dxfId="360" priority="33" operator="containsText" text="WO">
      <formula>NOT(ISERROR(SEARCH("WO",P11)))</formula>
    </cfRule>
    <cfRule type="containsText" dxfId="359" priority="32" operator="containsText" text="WO">
      <formula>NOT(ISERROR(SEARCH("WO",P11)))</formula>
    </cfRule>
    <cfRule type="containsText" dxfId="358" priority="31" operator="containsText" text="P">
      <formula>NOT(ISERROR(SEARCH("P",P11)))</formula>
    </cfRule>
    <cfRule type="containsText" dxfId="357" priority="30" operator="containsText" text="A">
      <formula>NOT(ISERROR(SEARCH("A",P11)))</formula>
    </cfRule>
    <cfRule type="containsText" dxfId="356" priority="29" operator="containsText" text="L">
      <formula>NOT(ISERROR(SEARCH("L",P11)))</formula>
    </cfRule>
  </conditionalFormatting>
  <conditionalFormatting sqref="Q11:R30">
    <cfRule type="containsText" dxfId="355" priority="22" operator="containsText" text="A">
      <formula>NOT(ISERROR(SEARCH("A",Q11)))</formula>
    </cfRule>
    <cfRule type="containsText" dxfId="354" priority="21" operator="containsText" text="L">
      <formula>NOT(ISERROR(SEARCH("L",Q11)))</formula>
    </cfRule>
    <cfRule type="containsText" dxfId="353" priority="24" operator="containsText" text="WO">
      <formula>NOT(ISERROR(SEARCH("WO",Q11)))</formula>
    </cfRule>
    <cfRule type="containsText" dxfId="352" priority="23" operator="containsText" text="P">
      <formula>NOT(ISERROR(SEARCH("P",Q11)))</formula>
    </cfRule>
  </conditionalFormatting>
  <conditionalFormatting sqref="T11:V30">
    <cfRule type="containsText" dxfId="351" priority="19" operator="containsText" text="P">
      <formula>NOT(ISERROR(SEARCH("P",T11)))</formula>
    </cfRule>
    <cfRule type="containsText" dxfId="350" priority="20" operator="containsText" text="WO">
      <formula>NOT(ISERROR(SEARCH("WO",T11)))</formula>
    </cfRule>
    <cfRule type="containsText" dxfId="349" priority="17" operator="containsText" text="L">
      <formula>NOT(ISERROR(SEARCH("L",T11)))</formula>
    </cfRule>
    <cfRule type="containsText" dxfId="348" priority="18" operator="containsText" text="A">
      <formula>NOT(ISERROR(SEARCH("A",T11)))</formula>
    </cfRule>
  </conditionalFormatting>
  <conditionalFormatting sqref="X11:Z30">
    <cfRule type="containsText" dxfId="347" priority="16" operator="containsText" text="WO">
      <formula>NOT(ISERROR(SEARCH("WO",X11)))</formula>
    </cfRule>
    <cfRule type="containsText" dxfId="346" priority="15" operator="containsText" text="P">
      <formula>NOT(ISERROR(SEARCH("P",X11)))</formula>
    </cfRule>
    <cfRule type="containsText" dxfId="345" priority="14" operator="containsText" text="A">
      <formula>NOT(ISERROR(SEARCH("A",X11)))</formula>
    </cfRule>
    <cfRule type="containsText" dxfId="344" priority="13" operator="containsText" text="L">
      <formula>NOT(ISERROR(SEARCH("L",X11)))</formula>
    </cfRule>
  </conditionalFormatting>
  <conditionalFormatting sqref="AB11:AC30">
    <cfRule type="containsText" dxfId="343" priority="12" operator="containsText" text="WO">
      <formula>NOT(ISERROR(SEARCH("WO",AB11)))</formula>
    </cfRule>
    <cfRule type="containsText" dxfId="342" priority="11" operator="containsText" text="P">
      <formula>NOT(ISERROR(SEARCH("P",AB11)))</formula>
    </cfRule>
    <cfRule type="containsText" dxfId="341" priority="10" operator="containsText" text="A">
      <formula>NOT(ISERROR(SEARCH("A",AB11)))</formula>
    </cfRule>
    <cfRule type="containsText" dxfId="340" priority="9" operator="containsText" text="L">
      <formula>NOT(ISERROR(SEARCH("L",AB11)))</formula>
    </cfRule>
  </conditionalFormatting>
  <conditionalFormatting sqref="AE11:AJ30">
    <cfRule type="containsText" dxfId="339" priority="8" operator="containsText" text="WO">
      <formula>NOT(ISERROR(SEARCH("WO",AE11)))</formula>
    </cfRule>
    <cfRule type="containsText" dxfId="338" priority="7" operator="containsText" text="P">
      <formula>NOT(ISERROR(SEARCH("P",AE11)))</formula>
    </cfRule>
    <cfRule type="containsText" dxfId="337" priority="6" operator="containsText" text="A">
      <formula>NOT(ISERROR(SEARCH("A",AE11)))</formula>
    </cfRule>
    <cfRule type="containsText" dxfId="336" priority="5" operator="containsText" text="L">
      <formula>NOT(ISERROR(SEARCH("L",AE11)))</formula>
    </cfRule>
  </conditionalFormatting>
  <conditionalFormatting sqref="AL11:AP30">
    <cfRule type="containsText" dxfId="335" priority="2" operator="containsText" text="A">
      <formula>NOT(ISERROR(SEARCH("A",AL11)))</formula>
    </cfRule>
    <cfRule type="containsText" dxfId="334" priority="3" operator="containsText" text="P">
      <formula>NOT(ISERROR(SEARCH("P",AL11)))</formula>
    </cfRule>
    <cfRule type="containsText" dxfId="333" priority="4" operator="containsText" text="WO">
      <formula>NOT(ISERROR(SEARCH("WO",AL11)))</formula>
    </cfRule>
    <cfRule type="containsText" dxfId="332" priority="1" operator="containsText" text="L">
      <formula>NOT(ISERROR(SEARCH("L",AL11)))</formula>
    </cfRule>
  </conditionalFormatting>
  <dataValidations count="2">
    <dataValidation type="list" allowBlank="1" showInputMessage="1" showErrorMessage="1" sqref="AL11:AP30 Q11:R30 T11:V30 X11:Z30 AB11:AC30 AE11:AJ30 L11:O30" xr:uid="{2E2CD61A-18F7-469A-A828-81A8D5EFFBC2}">
      <formula1>"P ,A ,L"</formula1>
    </dataValidation>
    <dataValidation type="list" allowBlank="1" showInputMessage="1" showErrorMessage="1" sqref="S11:S30 AA11:AA30" xr:uid="{26D52395-A83F-44E7-AFA2-2B28344AF071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2572C2-790E-452B-B255-70386D6A1FC6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40AE143-966F-4C9F-90E8-27F67EE524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Jan!AX11:BA11</xm:f>
              <xm:sqref>BH11</xm:sqref>
            </x14:sparkline>
            <x14:sparkline>
              <xm:f>Jan!AX12:BA12</xm:f>
              <xm:sqref>BH12</xm:sqref>
            </x14:sparkline>
            <x14:sparkline>
              <xm:f>Jan!AX13:BA13</xm:f>
              <xm:sqref>BH13</xm:sqref>
            </x14:sparkline>
            <x14:sparkline>
              <xm:f>Jan!AX14:BA14</xm:f>
              <xm:sqref>BH14</xm:sqref>
            </x14:sparkline>
            <x14:sparkline>
              <xm:f>Jan!AX15:BA15</xm:f>
              <xm:sqref>BH15</xm:sqref>
            </x14:sparkline>
            <x14:sparkline>
              <xm:f>Jan!AX16:BA16</xm:f>
              <xm:sqref>BH16</xm:sqref>
            </x14:sparkline>
            <x14:sparkline>
              <xm:f>Jan!AX17:BA17</xm:f>
              <xm:sqref>BH17</xm:sqref>
            </x14:sparkline>
            <x14:sparkline>
              <xm:f>Jan!AX18:BA18</xm:f>
              <xm:sqref>BH18</xm:sqref>
            </x14:sparkline>
            <x14:sparkline>
              <xm:f>Jan!AX19:BA19</xm:f>
              <xm:sqref>BH19</xm:sqref>
            </x14:sparkline>
            <x14:sparkline>
              <xm:f>Jan!AX20:BA20</xm:f>
              <xm:sqref>BH20</xm:sqref>
            </x14:sparkline>
            <x14:sparkline>
              <xm:f>Jan!AX21:BA21</xm:f>
              <xm:sqref>BH21</xm:sqref>
            </x14:sparkline>
            <x14:sparkline>
              <xm:f>Jan!AX22:BA22</xm:f>
              <xm:sqref>BH22</xm:sqref>
            </x14:sparkline>
            <x14:sparkline>
              <xm:f>Jan!AX23:BA23</xm:f>
              <xm:sqref>BH23</xm:sqref>
            </x14:sparkline>
            <x14:sparkline>
              <xm:f>Jan!AX24:BA24</xm:f>
              <xm:sqref>BH24</xm:sqref>
            </x14:sparkline>
            <x14:sparkline>
              <xm:f>Jan!AX25:BA25</xm:f>
              <xm:sqref>BH25</xm:sqref>
            </x14:sparkline>
            <x14:sparkline>
              <xm:f>Jan!AX26:BA26</xm:f>
              <xm:sqref>BH26</xm:sqref>
            </x14:sparkline>
            <x14:sparkline>
              <xm:f>Jan!AX27:BA27</xm:f>
              <xm:sqref>BH27</xm:sqref>
            </x14:sparkline>
            <x14:sparkline>
              <xm:f>Jan!AX28:BA28</xm:f>
              <xm:sqref>BH28</xm:sqref>
            </x14:sparkline>
            <x14:sparkline>
              <xm:f>Jan!AX29:BA29</xm:f>
              <xm:sqref>BH29</xm:sqref>
            </x14:sparkline>
            <x14:sparkline>
              <xm:f>Jan!AX30:BA30</xm:f>
              <xm:sqref>BH30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145D-085E-4124-BA02-3ED014C5AF85}">
  <dimension ref="A1:DF116"/>
  <sheetViews>
    <sheetView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4.21875" style="1" bestFit="1" customWidth="1"/>
    <col min="15" max="15" width="5.21875" style="1" bestFit="1" customWidth="1"/>
    <col min="16" max="16" width="5.77734375" style="1" bestFit="1" customWidth="1"/>
    <col min="17" max="17" width="6.33203125" style="1" bestFit="1" customWidth="1"/>
    <col min="18" max="18" width="5.44140625" style="1" bestFit="1" customWidth="1"/>
    <col min="19" max="19" width="6.5546875" style="1" bestFit="1" customWidth="1"/>
    <col min="20" max="20" width="5.6640625" style="1" bestFit="1" customWidth="1"/>
    <col min="21" max="21" width="4.21875" style="1" bestFit="1" customWidth="1"/>
    <col min="22" max="22" width="5.21875" style="1" bestFit="1" customWidth="1"/>
    <col min="23" max="23" width="5.77734375" style="1" bestFit="1" customWidth="1"/>
    <col min="24" max="24" width="6.33203125" style="1" bestFit="1" customWidth="1"/>
    <col min="25" max="25" width="5.44140625" style="1" bestFit="1" customWidth="1"/>
    <col min="26" max="26" width="6.5546875" style="1" bestFit="1" customWidth="1"/>
    <col min="27" max="27" width="5.6640625" style="1" bestFit="1" customWidth="1"/>
    <col min="28" max="28" width="4.21875" style="1" bestFit="1" customWidth="1"/>
    <col min="29" max="29" width="5.21875" style="1" bestFit="1" customWidth="1"/>
    <col min="30" max="30" width="5.77734375" style="1" bestFit="1" customWidth="1"/>
    <col min="31" max="31" width="6.33203125" style="1" bestFit="1" customWidth="1"/>
    <col min="32" max="32" width="5.44140625" style="1" bestFit="1" customWidth="1"/>
    <col min="33" max="33" width="6.5546875" style="1" bestFit="1" customWidth="1"/>
    <col min="34" max="34" width="5.6640625" style="1" bestFit="1" customWidth="1"/>
    <col min="35" max="35" width="4.21875" style="1" bestFit="1" customWidth="1"/>
    <col min="36" max="36" width="5.21875" style="1" bestFit="1" customWidth="1"/>
    <col min="37" max="37" width="5.77734375" style="1" bestFit="1" customWidth="1"/>
    <col min="38" max="38" width="6.33203125" style="1" bestFit="1" customWidth="1"/>
    <col min="39" max="39" width="5.44140625" style="1" bestFit="1" customWidth="1"/>
    <col min="40" max="40" width="6.5546875" style="1" bestFit="1" customWidth="1"/>
    <col min="41" max="41" width="5.6640625" style="1" bestFit="1" customWidth="1"/>
    <col min="42" max="42" width="4.21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45689</v>
      </c>
      <c r="I3" s="37" t="s">
        <v>3</v>
      </c>
      <c r="J3" s="38">
        <f>M7</f>
        <v>45716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45689</v>
      </c>
      <c r="J7" s="45" t="str">
        <f>TEXT(I7,"MMMM")</f>
        <v>February</v>
      </c>
      <c r="K7" s="45"/>
      <c r="L7" s="46" t="s">
        <v>3</v>
      </c>
      <c r="M7" s="47">
        <f>EOMONTH(I7,0)</f>
        <v>45716</v>
      </c>
      <c r="N7" s="45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Sat</v>
      </c>
      <c r="M9" s="14" t="str">
        <f t="shared" ref="M9:AP9" si="0">TEXT(M10,"DDD")</f>
        <v>Sun</v>
      </c>
      <c r="N9" s="14" t="str">
        <f t="shared" si="0"/>
        <v>Mon</v>
      </c>
      <c r="O9" s="14" t="str">
        <f t="shared" si="0"/>
        <v>Tue</v>
      </c>
      <c r="P9" s="14" t="str">
        <f t="shared" si="0"/>
        <v>Wed</v>
      </c>
      <c r="Q9" s="14" t="str">
        <f t="shared" si="0"/>
        <v>Thu</v>
      </c>
      <c r="R9" s="14" t="str">
        <f t="shared" si="0"/>
        <v>Fri</v>
      </c>
      <c r="S9" s="14" t="str">
        <f t="shared" si="0"/>
        <v>Sat</v>
      </c>
      <c r="T9" s="14" t="str">
        <f t="shared" si="0"/>
        <v>Sun</v>
      </c>
      <c r="U9" s="14" t="str">
        <f t="shared" si="0"/>
        <v>Mon</v>
      </c>
      <c r="V9" s="14" t="str">
        <f t="shared" si="0"/>
        <v>Tue</v>
      </c>
      <c r="W9" s="14" t="str">
        <f t="shared" si="0"/>
        <v>Wed</v>
      </c>
      <c r="X9" s="14" t="str">
        <f t="shared" si="0"/>
        <v>Thu</v>
      </c>
      <c r="Y9" s="14" t="str">
        <f t="shared" si="0"/>
        <v>Fri</v>
      </c>
      <c r="Z9" s="14" t="str">
        <f t="shared" si="0"/>
        <v>Sat</v>
      </c>
      <c r="AA9" s="14" t="str">
        <f t="shared" si="0"/>
        <v>Sun</v>
      </c>
      <c r="AB9" s="14" t="str">
        <f t="shared" si="0"/>
        <v>Mon</v>
      </c>
      <c r="AC9" s="14" t="str">
        <f t="shared" si="0"/>
        <v>Tue</v>
      </c>
      <c r="AD9" s="14" t="str">
        <f t="shared" si="0"/>
        <v>Wed</v>
      </c>
      <c r="AE9" s="14" t="str">
        <f t="shared" si="0"/>
        <v>Thu</v>
      </c>
      <c r="AF9" s="14" t="str">
        <f t="shared" si="0"/>
        <v>Fri</v>
      </c>
      <c r="AG9" s="14" t="str">
        <f t="shared" si="0"/>
        <v>Sat</v>
      </c>
      <c r="AH9" s="14" t="str">
        <f t="shared" si="0"/>
        <v>Sun</v>
      </c>
      <c r="AI9" s="14" t="str">
        <f t="shared" si="0"/>
        <v>Mon</v>
      </c>
      <c r="AJ9" s="14" t="str">
        <f t="shared" si="0"/>
        <v>Tue</v>
      </c>
      <c r="AK9" s="14" t="str">
        <f t="shared" si="0"/>
        <v>Wed</v>
      </c>
      <c r="AL9" s="14" t="str">
        <f t="shared" si="0"/>
        <v>Thu</v>
      </c>
      <c r="AM9" s="14" t="str">
        <f t="shared" si="0"/>
        <v>Fri</v>
      </c>
      <c r="AN9" s="14" t="str">
        <f t="shared" si="0"/>
        <v/>
      </c>
      <c r="AO9" s="14" t="str">
        <f t="shared" si="0"/>
        <v/>
      </c>
      <c r="AP9" s="15" t="str">
        <f t="shared" si="0"/>
        <v/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45689</v>
      </c>
      <c r="M10" s="24">
        <f>IF(L10&lt;$M$7,L10+1,"")</f>
        <v>45690</v>
      </c>
      <c r="N10" s="24">
        <f>IF(M10&lt;$M$7,M10+1,"")</f>
        <v>45691</v>
      </c>
      <c r="O10" s="24">
        <f t="shared" ref="O10:AP10" si="1">IF(N10&lt;$M$7,N10+1,"")</f>
        <v>45692</v>
      </c>
      <c r="P10" s="24">
        <f t="shared" si="1"/>
        <v>45693</v>
      </c>
      <c r="Q10" s="24">
        <f t="shared" si="1"/>
        <v>45694</v>
      </c>
      <c r="R10" s="24">
        <f t="shared" si="1"/>
        <v>45695</v>
      </c>
      <c r="S10" s="24">
        <f t="shared" si="1"/>
        <v>45696</v>
      </c>
      <c r="T10" s="24">
        <f t="shared" si="1"/>
        <v>45697</v>
      </c>
      <c r="U10" s="24">
        <f t="shared" si="1"/>
        <v>45698</v>
      </c>
      <c r="V10" s="24">
        <f t="shared" si="1"/>
        <v>45699</v>
      </c>
      <c r="W10" s="24">
        <f t="shared" si="1"/>
        <v>45700</v>
      </c>
      <c r="X10" s="24">
        <f t="shared" si="1"/>
        <v>45701</v>
      </c>
      <c r="Y10" s="24">
        <f t="shared" si="1"/>
        <v>45702</v>
      </c>
      <c r="Z10" s="24">
        <f t="shared" si="1"/>
        <v>45703</v>
      </c>
      <c r="AA10" s="24">
        <f t="shared" si="1"/>
        <v>45704</v>
      </c>
      <c r="AB10" s="24">
        <f t="shared" si="1"/>
        <v>45705</v>
      </c>
      <c r="AC10" s="24">
        <f t="shared" si="1"/>
        <v>45706</v>
      </c>
      <c r="AD10" s="24">
        <f t="shared" si="1"/>
        <v>45707</v>
      </c>
      <c r="AE10" s="24">
        <f t="shared" si="1"/>
        <v>45708</v>
      </c>
      <c r="AF10" s="24">
        <f t="shared" si="1"/>
        <v>45709</v>
      </c>
      <c r="AG10" s="24">
        <f t="shared" si="1"/>
        <v>45710</v>
      </c>
      <c r="AH10" s="24">
        <f t="shared" si="1"/>
        <v>45711</v>
      </c>
      <c r="AI10" s="24">
        <f>IF(AH10&lt;$M$7,AH10+1,"")</f>
        <v>45712</v>
      </c>
      <c r="AJ10" s="24">
        <f t="shared" si="1"/>
        <v>45713</v>
      </c>
      <c r="AK10" s="24">
        <f t="shared" si="1"/>
        <v>45714</v>
      </c>
      <c r="AL10" s="24">
        <f t="shared" si="1"/>
        <v>45715</v>
      </c>
      <c r="AM10" s="24">
        <f t="shared" si="1"/>
        <v>45716</v>
      </c>
      <c r="AN10" s="24" t="str">
        <f>IF(AM10&lt;$M$7,AM10+1,"")</f>
        <v/>
      </c>
      <c r="AO10" s="24" t="str">
        <f t="shared" si="1"/>
        <v/>
      </c>
      <c r="AP10" s="25" t="str">
        <f t="shared" si="1"/>
        <v/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45</v>
      </c>
      <c r="M11" s="9" t="str">
        <f>Jan!P11</f>
        <v>WO</v>
      </c>
      <c r="N11" s="48" t="s">
        <v>45</v>
      </c>
      <c r="O11" s="48" t="s">
        <v>45</v>
      </c>
      <c r="P11" s="10" t="s">
        <v>43</v>
      </c>
      <c r="Q11" s="48" t="s">
        <v>45</v>
      </c>
      <c r="R11" s="48" t="s">
        <v>45</v>
      </c>
      <c r="S11" s="48" t="s">
        <v>45</v>
      </c>
      <c r="T11" s="9" t="str">
        <f>Jan!W11</f>
        <v>WO</v>
      </c>
      <c r="U11" s="48" t="s">
        <v>45</v>
      </c>
      <c r="V11" s="48" t="s">
        <v>45</v>
      </c>
      <c r="W11" s="48" t="s">
        <v>45</v>
      </c>
      <c r="X11" s="48" t="s">
        <v>45</v>
      </c>
      <c r="Y11" s="10" t="s">
        <v>43</v>
      </c>
      <c r="Z11" s="48" t="s">
        <v>45</v>
      </c>
      <c r="AA11" s="9" t="str">
        <f>Jan!AD11</f>
        <v>WO</v>
      </c>
      <c r="AB11" s="48" t="s">
        <v>45</v>
      </c>
      <c r="AC11" s="48" t="s">
        <v>45</v>
      </c>
      <c r="AD11" s="48" t="s">
        <v>45</v>
      </c>
      <c r="AE11" s="48" t="s">
        <v>45</v>
      </c>
      <c r="AF11" s="48" t="s">
        <v>45</v>
      </c>
      <c r="AG11" s="48" t="s">
        <v>45</v>
      </c>
      <c r="AH11" s="9" t="str">
        <f>Jan!AK11</f>
        <v>WO</v>
      </c>
      <c r="AI11" s="48" t="s">
        <v>45</v>
      </c>
      <c r="AJ11" s="48" t="s">
        <v>45</v>
      </c>
      <c r="AK11" s="48" t="s">
        <v>45</v>
      </c>
      <c r="AL11" s="48" t="s">
        <v>45</v>
      </c>
      <c r="AM11" s="48" t="s">
        <v>44</v>
      </c>
      <c r="AN11" s="48"/>
      <c r="AO11" s="48"/>
      <c r="AP11" s="48"/>
      <c r="AT11" s="9">
        <v>1</v>
      </c>
      <c r="AU11" s="9">
        <v>1001</v>
      </c>
      <c r="AV11" s="9" t="str">
        <f t="shared" ref="AV11:AV30" si="2">$J$7</f>
        <v>February</v>
      </c>
      <c r="AW11" s="9" t="s">
        <v>10</v>
      </c>
      <c r="AX11" s="10">
        <f t="shared" ref="AX11:AX30" si="3">COUNTIF($L11:$AP11,"*P*")</f>
        <v>21</v>
      </c>
      <c r="AY11" s="10">
        <f t="shared" ref="AY11:AY30" si="4">COUNTIF($L11:$AP11,"*A*")</f>
        <v>1</v>
      </c>
      <c r="AZ11" s="10">
        <f t="shared" ref="AZ11:AZ30" si="5">COUNTIF($L11:$AP11,"L")</f>
        <v>2</v>
      </c>
      <c r="BA11" s="10">
        <f t="shared" ref="BA11:BA30" si="6">K11</f>
        <v>4</v>
      </c>
      <c r="BB11" s="10">
        <f t="shared" ref="BB11:BB30" si="7">(DATEDIF($I$7,$M$7,"D"))+1</f>
        <v>28</v>
      </c>
      <c r="BC11" s="10">
        <f>Feb_Report[[#This Row],[Present]]-Feb_Report[[#This Row],[Absent]]</f>
        <v>20</v>
      </c>
      <c r="BD11" s="32">
        <v>10000</v>
      </c>
      <c r="BE11" s="32">
        <f>Feb_Report[[#This Row],[Salary]]/Feb_Report[[#This Row],[Days]]</f>
        <v>357.14285714285717</v>
      </c>
      <c r="BF11" s="32">
        <f>Feb_Report[[#This Row],[Per Day Salary]]*Feb_Report[[#This Row],[Absent]]</f>
        <v>357.14285714285717</v>
      </c>
      <c r="BG11" s="32">
        <f>Feb_Report[[#This Row],[Salary]]-Feb_Report[[#This Row],[Deduction]]</f>
        <v>9642.8571428571431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8">COUNTIF($L$9:$AP$9,"Sun")</f>
        <v>4</v>
      </c>
      <c r="L12" s="48" t="s">
        <v>45</v>
      </c>
      <c r="M12" s="9" t="str">
        <f>Jan!P12</f>
        <v>WO</v>
      </c>
      <c r="N12" s="48" t="s">
        <v>45</v>
      </c>
      <c r="O12" s="48" t="s">
        <v>45</v>
      </c>
      <c r="P12" s="10" t="s">
        <v>43</v>
      </c>
      <c r="Q12" s="48" t="s">
        <v>45</v>
      </c>
      <c r="R12" s="48" t="s">
        <v>45</v>
      </c>
      <c r="S12" s="48" t="s">
        <v>45</v>
      </c>
      <c r="T12" s="9" t="str">
        <f>Jan!W12</f>
        <v>WO</v>
      </c>
      <c r="U12" s="48" t="s">
        <v>45</v>
      </c>
      <c r="V12" s="48" t="s">
        <v>45</v>
      </c>
      <c r="W12" s="48" t="s">
        <v>45</v>
      </c>
      <c r="X12" s="48" t="s">
        <v>45</v>
      </c>
      <c r="Y12" s="10" t="s">
        <v>43</v>
      </c>
      <c r="Z12" s="48" t="s">
        <v>45</v>
      </c>
      <c r="AA12" s="9" t="str">
        <f>Jan!AD12</f>
        <v>WO</v>
      </c>
      <c r="AB12" s="48" t="s">
        <v>45</v>
      </c>
      <c r="AC12" s="48" t="s">
        <v>45</v>
      </c>
      <c r="AD12" s="48" t="s">
        <v>45</v>
      </c>
      <c r="AE12" s="48" t="s">
        <v>45</v>
      </c>
      <c r="AF12" s="48" t="s">
        <v>45</v>
      </c>
      <c r="AG12" s="48" t="s">
        <v>45</v>
      </c>
      <c r="AH12" s="9" t="str">
        <f>Jan!AK12</f>
        <v>WO</v>
      </c>
      <c r="AI12" s="48" t="s">
        <v>45</v>
      </c>
      <c r="AJ12" s="48" t="s">
        <v>45</v>
      </c>
      <c r="AK12" s="48" t="s">
        <v>45</v>
      </c>
      <c r="AL12" s="48" t="s">
        <v>45</v>
      </c>
      <c r="AM12" s="48" t="s">
        <v>45</v>
      </c>
      <c r="AN12" s="48"/>
      <c r="AO12" s="48"/>
      <c r="AP12" s="48"/>
      <c r="AT12" s="9">
        <v>2</v>
      </c>
      <c r="AU12" s="9">
        <v>1002</v>
      </c>
      <c r="AV12" s="9" t="str">
        <f t="shared" si="2"/>
        <v>February</v>
      </c>
      <c r="AW12" s="9" t="s">
        <v>11</v>
      </c>
      <c r="AX12" s="10">
        <f t="shared" si="3"/>
        <v>22</v>
      </c>
      <c r="AY12" s="10">
        <f t="shared" si="4"/>
        <v>0</v>
      </c>
      <c r="AZ12" s="10">
        <f t="shared" si="5"/>
        <v>2</v>
      </c>
      <c r="BA12" s="10">
        <f t="shared" si="6"/>
        <v>4</v>
      </c>
      <c r="BB12" s="10">
        <f t="shared" si="7"/>
        <v>28</v>
      </c>
      <c r="BC12" s="10">
        <f>Feb_Report[[#This Row],[Present]]-Feb_Report[[#This Row],[Absent]]</f>
        <v>22</v>
      </c>
      <c r="BD12" s="32">
        <v>20000</v>
      </c>
      <c r="BE12" s="32">
        <f>Feb_Report[[#This Row],[Salary]]/Feb_Report[[#This Row],[Days]]</f>
        <v>714.28571428571433</v>
      </c>
      <c r="BF12" s="32">
        <f>Feb_Report[[#This Row],[Per Day Salary]]*Feb_Report[[#This Row],[Absent]]</f>
        <v>0</v>
      </c>
      <c r="BG12" s="32">
        <f>Feb_Report[[#This Row],[Salary]]-Feb_Report[[#This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8"/>
        <v>4</v>
      </c>
      <c r="L13" s="48" t="s">
        <v>45</v>
      </c>
      <c r="M13" s="9" t="str">
        <f>Jan!P13</f>
        <v>WO</v>
      </c>
      <c r="N13" s="48" t="s">
        <v>45</v>
      </c>
      <c r="O13" s="48" t="s">
        <v>45</v>
      </c>
      <c r="P13" s="10" t="s">
        <v>43</v>
      </c>
      <c r="Q13" s="48" t="s">
        <v>45</v>
      </c>
      <c r="R13" s="48" t="s">
        <v>45</v>
      </c>
      <c r="S13" s="48" t="s">
        <v>45</v>
      </c>
      <c r="T13" s="9" t="str">
        <f>Jan!W13</f>
        <v>WO</v>
      </c>
      <c r="U13" s="48" t="s">
        <v>45</v>
      </c>
      <c r="V13" s="48" t="s">
        <v>45</v>
      </c>
      <c r="W13" s="48" t="s">
        <v>44</v>
      </c>
      <c r="X13" s="48" t="s">
        <v>45</v>
      </c>
      <c r="Y13" s="10" t="s">
        <v>43</v>
      </c>
      <c r="Z13" s="48" t="s">
        <v>45</v>
      </c>
      <c r="AA13" s="9" t="str">
        <f>Jan!AD13</f>
        <v>WO</v>
      </c>
      <c r="AB13" s="48" t="s">
        <v>45</v>
      </c>
      <c r="AC13" s="48" t="s">
        <v>45</v>
      </c>
      <c r="AD13" s="48" t="s">
        <v>45</v>
      </c>
      <c r="AE13" s="48" t="s">
        <v>44</v>
      </c>
      <c r="AF13" s="48" t="s">
        <v>45</v>
      </c>
      <c r="AG13" s="48" t="s">
        <v>45</v>
      </c>
      <c r="AH13" s="9" t="str">
        <f>Jan!AK13</f>
        <v>WO</v>
      </c>
      <c r="AI13" s="48" t="s">
        <v>45</v>
      </c>
      <c r="AJ13" s="48" t="s">
        <v>44</v>
      </c>
      <c r="AK13" s="48" t="s">
        <v>45</v>
      </c>
      <c r="AL13" s="48" t="s">
        <v>45</v>
      </c>
      <c r="AM13" s="48" t="s">
        <v>45</v>
      </c>
      <c r="AN13" s="48"/>
      <c r="AO13" s="48"/>
      <c r="AP13" s="48"/>
      <c r="AT13" s="9">
        <v>3</v>
      </c>
      <c r="AU13" s="9">
        <v>1003</v>
      </c>
      <c r="AV13" s="9" t="str">
        <f t="shared" si="2"/>
        <v>February</v>
      </c>
      <c r="AW13" s="9" t="s">
        <v>12</v>
      </c>
      <c r="AX13" s="10">
        <f t="shared" si="3"/>
        <v>19</v>
      </c>
      <c r="AY13" s="10">
        <f t="shared" si="4"/>
        <v>3</v>
      </c>
      <c r="AZ13" s="10">
        <f t="shared" si="5"/>
        <v>2</v>
      </c>
      <c r="BA13" s="10">
        <f t="shared" si="6"/>
        <v>4</v>
      </c>
      <c r="BB13" s="10">
        <f t="shared" si="7"/>
        <v>28</v>
      </c>
      <c r="BC13" s="10">
        <f>Feb_Report[[#This Row],[Present]]-Feb_Report[[#This Row],[Absent]]</f>
        <v>16</v>
      </c>
      <c r="BD13" s="32">
        <v>25000</v>
      </c>
      <c r="BE13" s="32">
        <f>Feb_Report[[#This Row],[Salary]]/Feb_Report[[#This Row],[Days]]</f>
        <v>892.85714285714289</v>
      </c>
      <c r="BF13" s="32">
        <f>Feb_Report[[#This Row],[Per Day Salary]]*Feb_Report[[#This Row],[Absent]]</f>
        <v>2678.5714285714284</v>
      </c>
      <c r="BG13" s="32">
        <f>Feb_Report[[#This Row],[Salary]]-Feb_Report[[#This Row],[Deduction]]</f>
        <v>22321.428571428572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8"/>
        <v>4</v>
      </c>
      <c r="L14" s="48" t="s">
        <v>45</v>
      </c>
      <c r="M14" s="9" t="str">
        <f>Jan!P14</f>
        <v>WO</v>
      </c>
      <c r="N14" s="48" t="s">
        <v>45</v>
      </c>
      <c r="O14" s="48" t="s">
        <v>45</v>
      </c>
      <c r="P14" s="10" t="s">
        <v>43</v>
      </c>
      <c r="Q14" s="48" t="s">
        <v>45</v>
      </c>
      <c r="R14" s="48" t="s">
        <v>45</v>
      </c>
      <c r="S14" s="48" t="s">
        <v>45</v>
      </c>
      <c r="T14" s="9" t="str">
        <f>Jan!W14</f>
        <v>WO</v>
      </c>
      <c r="U14" s="48" t="s">
        <v>45</v>
      </c>
      <c r="V14" s="48" t="s">
        <v>45</v>
      </c>
      <c r="W14" s="48" t="s">
        <v>45</v>
      </c>
      <c r="X14" s="48" t="s">
        <v>45</v>
      </c>
      <c r="Y14" s="10" t="s">
        <v>43</v>
      </c>
      <c r="Z14" s="48" t="s">
        <v>45</v>
      </c>
      <c r="AA14" s="9" t="str">
        <f>Jan!AD14</f>
        <v>WO</v>
      </c>
      <c r="AB14" s="48" t="s">
        <v>45</v>
      </c>
      <c r="AC14" s="48" t="s">
        <v>45</v>
      </c>
      <c r="AD14" s="48" t="s">
        <v>45</v>
      </c>
      <c r="AE14" s="48" t="s">
        <v>45</v>
      </c>
      <c r="AF14" s="48" t="s">
        <v>45</v>
      </c>
      <c r="AG14" s="48" t="s">
        <v>45</v>
      </c>
      <c r="AH14" s="9" t="str">
        <f>Jan!AK14</f>
        <v>WO</v>
      </c>
      <c r="AI14" s="48" t="s">
        <v>45</v>
      </c>
      <c r="AJ14" s="48" t="s">
        <v>45</v>
      </c>
      <c r="AK14" s="48" t="s">
        <v>45</v>
      </c>
      <c r="AL14" s="48" t="s">
        <v>45</v>
      </c>
      <c r="AM14" s="48" t="s">
        <v>45</v>
      </c>
      <c r="AN14" s="48"/>
      <c r="AO14" s="48"/>
      <c r="AP14" s="48"/>
      <c r="AT14" s="9">
        <v>4</v>
      </c>
      <c r="AU14" s="9">
        <v>1004</v>
      </c>
      <c r="AV14" s="9" t="str">
        <f t="shared" si="2"/>
        <v>February</v>
      </c>
      <c r="AW14" s="9" t="s">
        <v>13</v>
      </c>
      <c r="AX14" s="10">
        <f t="shared" si="3"/>
        <v>22</v>
      </c>
      <c r="AY14" s="10">
        <f t="shared" si="4"/>
        <v>0</v>
      </c>
      <c r="AZ14" s="10">
        <f t="shared" si="5"/>
        <v>2</v>
      </c>
      <c r="BA14" s="10">
        <f t="shared" si="6"/>
        <v>4</v>
      </c>
      <c r="BB14" s="10">
        <f t="shared" si="7"/>
        <v>28</v>
      </c>
      <c r="BC14" s="10">
        <f>Feb_Report[[#This Row],[Present]]-Feb_Report[[#This Row],[Absent]]</f>
        <v>22</v>
      </c>
      <c r="BD14" s="32">
        <v>30000</v>
      </c>
      <c r="BE14" s="32">
        <f>Feb_Report[[#This Row],[Salary]]/Feb_Report[[#This Row],[Days]]</f>
        <v>1071.4285714285713</v>
      </c>
      <c r="BF14" s="32">
        <f>Feb_Report[[#This Row],[Per Day Salary]]*Feb_Report[[#This Row],[Absent]]</f>
        <v>0</v>
      </c>
      <c r="BG14" s="32">
        <f>Feb_Report[[#This Row],[Salary]]-Feb_Report[[#This Row],[Deduction]]</f>
        <v>30000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8"/>
        <v>4</v>
      </c>
      <c r="L15" s="48" t="s">
        <v>45</v>
      </c>
      <c r="M15" s="9" t="str">
        <f>Jan!P15</f>
        <v>WO</v>
      </c>
      <c r="N15" s="48" t="s">
        <v>45</v>
      </c>
      <c r="O15" s="48" t="s">
        <v>45</v>
      </c>
      <c r="P15" s="10" t="s">
        <v>43</v>
      </c>
      <c r="Q15" s="48" t="s">
        <v>45</v>
      </c>
      <c r="R15" s="48" t="s">
        <v>45</v>
      </c>
      <c r="S15" s="48" t="s">
        <v>45</v>
      </c>
      <c r="T15" s="9" t="str">
        <f>Jan!W15</f>
        <v>WO</v>
      </c>
      <c r="U15" s="48" t="s">
        <v>45</v>
      </c>
      <c r="V15" s="48" t="s">
        <v>45</v>
      </c>
      <c r="W15" s="48" t="s">
        <v>45</v>
      </c>
      <c r="X15" s="48" t="s">
        <v>45</v>
      </c>
      <c r="Y15" s="10" t="s">
        <v>43</v>
      </c>
      <c r="Z15" s="48" t="s">
        <v>45</v>
      </c>
      <c r="AA15" s="9" t="str">
        <f>Jan!AD15</f>
        <v>WO</v>
      </c>
      <c r="AB15" s="48" t="s">
        <v>45</v>
      </c>
      <c r="AC15" s="48" t="s">
        <v>45</v>
      </c>
      <c r="AD15" s="48" t="s">
        <v>45</v>
      </c>
      <c r="AE15" s="48" t="s">
        <v>45</v>
      </c>
      <c r="AF15" s="48" t="s">
        <v>45</v>
      </c>
      <c r="AG15" s="48" t="s">
        <v>45</v>
      </c>
      <c r="AH15" s="9" t="str">
        <f>Jan!AK15</f>
        <v>WO</v>
      </c>
      <c r="AI15" s="48" t="s">
        <v>45</v>
      </c>
      <c r="AJ15" s="48" t="s">
        <v>45</v>
      </c>
      <c r="AK15" s="48" t="s">
        <v>45</v>
      </c>
      <c r="AL15" s="48" t="s">
        <v>45</v>
      </c>
      <c r="AM15" s="48" t="s">
        <v>45</v>
      </c>
      <c r="AN15" s="48"/>
      <c r="AO15" s="48"/>
      <c r="AP15" s="48"/>
      <c r="AT15" s="9">
        <v>5</v>
      </c>
      <c r="AU15" s="9">
        <v>1005</v>
      </c>
      <c r="AV15" s="9" t="str">
        <f t="shared" si="2"/>
        <v>February</v>
      </c>
      <c r="AW15" s="9" t="s">
        <v>14</v>
      </c>
      <c r="AX15" s="10">
        <f t="shared" si="3"/>
        <v>22</v>
      </c>
      <c r="AY15" s="10">
        <f t="shared" si="4"/>
        <v>0</v>
      </c>
      <c r="AZ15" s="10">
        <f t="shared" si="5"/>
        <v>2</v>
      </c>
      <c r="BA15" s="10">
        <f t="shared" si="6"/>
        <v>4</v>
      </c>
      <c r="BB15" s="10">
        <f t="shared" si="7"/>
        <v>28</v>
      </c>
      <c r="BC15" s="10">
        <f>Feb_Report[[#This Row],[Present]]-Feb_Report[[#This Row],[Absent]]</f>
        <v>22</v>
      </c>
      <c r="BD15" s="32">
        <v>45000</v>
      </c>
      <c r="BE15" s="32">
        <f>Feb_Report[[#This Row],[Salary]]/Feb_Report[[#This Row],[Days]]</f>
        <v>1607.1428571428571</v>
      </c>
      <c r="BF15" s="32">
        <f>Feb_Report[[#This Row],[Per Day Salary]]*Feb_Report[[#This Row],[Absent]]</f>
        <v>0</v>
      </c>
      <c r="BG15" s="32">
        <f>Feb_Report[[#This Row],[Salary]]-Feb_Report[[#This Row],[Deduction]]</f>
        <v>45000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8"/>
        <v>4</v>
      </c>
      <c r="L16" s="48" t="s">
        <v>45</v>
      </c>
      <c r="M16" s="9" t="str">
        <f>Jan!P16</f>
        <v>WO</v>
      </c>
      <c r="N16" s="48" t="s">
        <v>45</v>
      </c>
      <c r="O16" s="48" t="s">
        <v>45</v>
      </c>
      <c r="P16" s="10" t="s">
        <v>43</v>
      </c>
      <c r="Q16" s="48" t="s">
        <v>45</v>
      </c>
      <c r="R16" s="48" t="s">
        <v>44</v>
      </c>
      <c r="S16" s="48" t="s">
        <v>45</v>
      </c>
      <c r="T16" s="9" t="str">
        <f>Jan!W16</f>
        <v>WO</v>
      </c>
      <c r="U16" s="48" t="s">
        <v>45</v>
      </c>
      <c r="V16" s="48" t="s">
        <v>45</v>
      </c>
      <c r="W16" s="48" t="s">
        <v>44</v>
      </c>
      <c r="X16" s="48" t="s">
        <v>45</v>
      </c>
      <c r="Y16" s="10" t="s">
        <v>43</v>
      </c>
      <c r="Z16" s="48" t="s">
        <v>45</v>
      </c>
      <c r="AA16" s="9" t="str">
        <f>Jan!AD16</f>
        <v>WO</v>
      </c>
      <c r="AB16" s="48" t="s">
        <v>45</v>
      </c>
      <c r="AC16" s="48" t="s">
        <v>45</v>
      </c>
      <c r="AD16" s="48" t="s">
        <v>45</v>
      </c>
      <c r="AE16" s="48" t="s">
        <v>45</v>
      </c>
      <c r="AF16" s="48" t="s">
        <v>45</v>
      </c>
      <c r="AG16" s="48" t="s">
        <v>45</v>
      </c>
      <c r="AH16" s="9" t="str">
        <f>Jan!AK16</f>
        <v>WO</v>
      </c>
      <c r="AI16" s="48" t="s">
        <v>45</v>
      </c>
      <c r="AJ16" s="48" t="s">
        <v>45</v>
      </c>
      <c r="AK16" s="48" t="s">
        <v>45</v>
      </c>
      <c r="AL16" s="48" t="s">
        <v>45</v>
      </c>
      <c r="AM16" s="48" t="s">
        <v>45</v>
      </c>
      <c r="AN16" s="48"/>
      <c r="AO16" s="48"/>
      <c r="AP16" s="48"/>
      <c r="AT16" s="9">
        <v>6</v>
      </c>
      <c r="AU16" s="9">
        <v>1006</v>
      </c>
      <c r="AV16" s="9" t="str">
        <f t="shared" si="2"/>
        <v>February</v>
      </c>
      <c r="AW16" s="9" t="s">
        <v>15</v>
      </c>
      <c r="AX16" s="10">
        <f t="shared" si="3"/>
        <v>20</v>
      </c>
      <c r="AY16" s="10">
        <f t="shared" si="4"/>
        <v>2</v>
      </c>
      <c r="AZ16" s="10">
        <f t="shared" si="5"/>
        <v>2</v>
      </c>
      <c r="BA16" s="10">
        <f t="shared" si="6"/>
        <v>4</v>
      </c>
      <c r="BB16" s="10">
        <f t="shared" si="7"/>
        <v>28</v>
      </c>
      <c r="BC16" s="10">
        <f>Feb_Report[[#This Row],[Present]]-Feb_Report[[#This Row],[Absent]]</f>
        <v>18</v>
      </c>
      <c r="BD16" s="32">
        <v>15000</v>
      </c>
      <c r="BE16" s="32">
        <f>Feb_Report[[#This Row],[Salary]]/Feb_Report[[#This Row],[Days]]</f>
        <v>535.71428571428567</v>
      </c>
      <c r="BF16" s="32">
        <f>Feb_Report[[#This Row],[Per Day Salary]]*Feb_Report[[#This Row],[Absent]]</f>
        <v>1071.4285714285713</v>
      </c>
      <c r="BG16" s="32">
        <f>Feb_Report[[#This Row],[Salary]]-Feb_Report[[#This Row],[Deduction]]</f>
        <v>13928.571428571429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8"/>
        <v>4</v>
      </c>
      <c r="L17" s="48" t="s">
        <v>45</v>
      </c>
      <c r="M17" s="9" t="str">
        <f>Jan!P17</f>
        <v>WO</v>
      </c>
      <c r="N17" s="48" t="s">
        <v>45</v>
      </c>
      <c r="O17" s="48" t="s">
        <v>45</v>
      </c>
      <c r="P17" s="10" t="s">
        <v>43</v>
      </c>
      <c r="Q17" s="48" t="s">
        <v>45</v>
      </c>
      <c r="R17" s="48" t="s">
        <v>45</v>
      </c>
      <c r="S17" s="48" t="s">
        <v>45</v>
      </c>
      <c r="T17" s="9" t="str">
        <f>Jan!W17</f>
        <v>WO</v>
      </c>
      <c r="U17" s="48" t="s">
        <v>45</v>
      </c>
      <c r="V17" s="48" t="s">
        <v>45</v>
      </c>
      <c r="W17" s="48" t="s">
        <v>45</v>
      </c>
      <c r="X17" s="48" t="s">
        <v>45</v>
      </c>
      <c r="Y17" s="10" t="s">
        <v>43</v>
      </c>
      <c r="Z17" s="48" t="s">
        <v>45</v>
      </c>
      <c r="AA17" s="9" t="str">
        <f>Jan!AD17</f>
        <v>WO</v>
      </c>
      <c r="AB17" s="48" t="s">
        <v>45</v>
      </c>
      <c r="AC17" s="48" t="s">
        <v>45</v>
      </c>
      <c r="AD17" s="48" t="s">
        <v>45</v>
      </c>
      <c r="AE17" s="48" t="s">
        <v>45</v>
      </c>
      <c r="AF17" s="48" t="s">
        <v>45</v>
      </c>
      <c r="AG17" s="48" t="s">
        <v>45</v>
      </c>
      <c r="AH17" s="9" t="str">
        <f>Jan!AK17</f>
        <v>WO</v>
      </c>
      <c r="AI17" s="48" t="s">
        <v>45</v>
      </c>
      <c r="AJ17" s="48" t="s">
        <v>45</v>
      </c>
      <c r="AK17" s="48" t="s">
        <v>45</v>
      </c>
      <c r="AL17" s="48" t="s">
        <v>45</v>
      </c>
      <c r="AM17" s="48" t="s">
        <v>45</v>
      </c>
      <c r="AN17" s="48"/>
      <c r="AO17" s="48"/>
      <c r="AP17" s="48"/>
      <c r="AT17" s="9">
        <v>7</v>
      </c>
      <c r="AU17" s="9">
        <v>1007</v>
      </c>
      <c r="AV17" s="9" t="str">
        <f t="shared" si="2"/>
        <v>February</v>
      </c>
      <c r="AW17" s="9" t="s">
        <v>16</v>
      </c>
      <c r="AX17" s="10">
        <f t="shared" si="3"/>
        <v>22</v>
      </c>
      <c r="AY17" s="10">
        <f t="shared" si="4"/>
        <v>0</v>
      </c>
      <c r="AZ17" s="10">
        <f t="shared" si="5"/>
        <v>2</v>
      </c>
      <c r="BA17" s="10">
        <f t="shared" si="6"/>
        <v>4</v>
      </c>
      <c r="BB17" s="10">
        <f t="shared" si="7"/>
        <v>28</v>
      </c>
      <c r="BC17" s="10">
        <f>Feb_Report[[#This Row],[Present]]-Feb_Report[[#This Row],[Absent]]</f>
        <v>22</v>
      </c>
      <c r="BD17" s="32">
        <v>62000</v>
      </c>
      <c r="BE17" s="32">
        <f>Feb_Report[[#This Row],[Salary]]/Feb_Report[[#This Row],[Days]]</f>
        <v>2214.2857142857142</v>
      </c>
      <c r="BF17" s="32">
        <f>Feb_Report[[#This Row],[Per Day Salary]]*Feb_Report[[#This Row],[Absent]]</f>
        <v>0</v>
      </c>
      <c r="BG17" s="32">
        <f>Feb_Report[[#This Row],[Salary]]-Feb_Report[[#This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8"/>
        <v>4</v>
      </c>
      <c r="L18" s="48" t="s">
        <v>45</v>
      </c>
      <c r="M18" s="9" t="str">
        <f>Jan!P18</f>
        <v>WO</v>
      </c>
      <c r="N18" s="48" t="s">
        <v>45</v>
      </c>
      <c r="O18" s="48" t="s">
        <v>45</v>
      </c>
      <c r="P18" s="10" t="s">
        <v>43</v>
      </c>
      <c r="Q18" s="48" t="s">
        <v>45</v>
      </c>
      <c r="R18" s="48" t="s">
        <v>45</v>
      </c>
      <c r="S18" s="48" t="s">
        <v>45</v>
      </c>
      <c r="T18" s="9" t="str">
        <f>Jan!W18</f>
        <v>WO</v>
      </c>
      <c r="U18" s="48" t="s">
        <v>45</v>
      </c>
      <c r="V18" s="48" t="s">
        <v>45</v>
      </c>
      <c r="W18" s="48" t="s">
        <v>45</v>
      </c>
      <c r="X18" s="48" t="s">
        <v>45</v>
      </c>
      <c r="Y18" s="10" t="s">
        <v>43</v>
      </c>
      <c r="Z18" s="48" t="s">
        <v>45</v>
      </c>
      <c r="AA18" s="9" t="str">
        <f>Jan!AD18</f>
        <v>WO</v>
      </c>
      <c r="AB18" s="48" t="s">
        <v>45</v>
      </c>
      <c r="AC18" s="48" t="s">
        <v>45</v>
      </c>
      <c r="AD18" s="48" t="s">
        <v>45</v>
      </c>
      <c r="AE18" s="48" t="s">
        <v>45</v>
      </c>
      <c r="AF18" s="48" t="s">
        <v>45</v>
      </c>
      <c r="AG18" s="48" t="s">
        <v>45</v>
      </c>
      <c r="AH18" s="9" t="str">
        <f>Jan!AK18</f>
        <v>WO</v>
      </c>
      <c r="AI18" s="48" t="s">
        <v>45</v>
      </c>
      <c r="AJ18" s="48" t="s">
        <v>45</v>
      </c>
      <c r="AK18" s="48" t="s">
        <v>44</v>
      </c>
      <c r="AL18" s="48" t="s">
        <v>45</v>
      </c>
      <c r="AM18" s="48" t="s">
        <v>45</v>
      </c>
      <c r="AN18" s="48"/>
      <c r="AO18" s="48"/>
      <c r="AP18" s="48"/>
      <c r="AT18" s="9">
        <v>8</v>
      </c>
      <c r="AU18" s="9">
        <v>1008</v>
      </c>
      <c r="AV18" s="9" t="str">
        <f t="shared" si="2"/>
        <v>February</v>
      </c>
      <c r="AW18" s="9" t="s">
        <v>17</v>
      </c>
      <c r="AX18" s="10">
        <f t="shared" si="3"/>
        <v>21</v>
      </c>
      <c r="AY18" s="10">
        <f t="shared" si="4"/>
        <v>1</v>
      </c>
      <c r="AZ18" s="10">
        <f t="shared" si="5"/>
        <v>2</v>
      </c>
      <c r="BA18" s="10">
        <f t="shared" si="6"/>
        <v>4</v>
      </c>
      <c r="BB18" s="10">
        <f t="shared" si="7"/>
        <v>28</v>
      </c>
      <c r="BC18" s="10">
        <f>Feb_Report[[#This Row],[Present]]-Feb_Report[[#This Row],[Absent]]</f>
        <v>20</v>
      </c>
      <c r="BD18" s="32">
        <v>50000</v>
      </c>
      <c r="BE18" s="32">
        <f>Feb_Report[[#This Row],[Salary]]/Feb_Report[[#This Row],[Days]]</f>
        <v>1785.7142857142858</v>
      </c>
      <c r="BF18" s="32">
        <f>Feb_Report[[#This Row],[Per Day Salary]]*Feb_Report[[#This Row],[Absent]]</f>
        <v>1785.7142857142858</v>
      </c>
      <c r="BG18" s="32">
        <f>Feb_Report[[#This Row],[Salary]]-Feb_Report[[#This Row],[Deduction]]</f>
        <v>48214.285714285717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8"/>
        <v>4</v>
      </c>
      <c r="L19" s="48" t="s">
        <v>45</v>
      </c>
      <c r="M19" s="9" t="str">
        <f>Jan!P19</f>
        <v>WO</v>
      </c>
      <c r="N19" s="48" t="s">
        <v>45</v>
      </c>
      <c r="O19" s="48" t="s">
        <v>45</v>
      </c>
      <c r="P19" s="10" t="s">
        <v>43</v>
      </c>
      <c r="Q19" s="48" t="s">
        <v>45</v>
      </c>
      <c r="R19" s="48" t="s">
        <v>45</v>
      </c>
      <c r="S19" s="48" t="s">
        <v>45</v>
      </c>
      <c r="T19" s="9" t="str">
        <f>Jan!W19</f>
        <v>WO</v>
      </c>
      <c r="U19" s="48" t="s">
        <v>45</v>
      </c>
      <c r="V19" s="48" t="s">
        <v>45</v>
      </c>
      <c r="W19" s="48" t="s">
        <v>45</v>
      </c>
      <c r="X19" s="48" t="s">
        <v>45</v>
      </c>
      <c r="Y19" s="10" t="s">
        <v>43</v>
      </c>
      <c r="Z19" s="48" t="s">
        <v>45</v>
      </c>
      <c r="AA19" s="9" t="str">
        <f>Jan!AD19</f>
        <v>WO</v>
      </c>
      <c r="AB19" s="48" t="s">
        <v>45</v>
      </c>
      <c r="AC19" s="48" t="s">
        <v>45</v>
      </c>
      <c r="AD19" s="48" t="s">
        <v>45</v>
      </c>
      <c r="AE19" s="48" t="s">
        <v>44</v>
      </c>
      <c r="AF19" s="48" t="s">
        <v>45</v>
      </c>
      <c r="AG19" s="48" t="s">
        <v>45</v>
      </c>
      <c r="AH19" s="9" t="str">
        <f>Jan!AK19</f>
        <v>WO</v>
      </c>
      <c r="AI19" s="48" t="s">
        <v>45</v>
      </c>
      <c r="AJ19" s="48" t="s">
        <v>45</v>
      </c>
      <c r="AK19" s="48" t="s">
        <v>45</v>
      </c>
      <c r="AL19" s="48" t="s">
        <v>45</v>
      </c>
      <c r="AM19" s="48" t="s">
        <v>45</v>
      </c>
      <c r="AN19" s="48"/>
      <c r="AO19" s="48"/>
      <c r="AP19" s="48"/>
      <c r="AT19" s="9">
        <v>9</v>
      </c>
      <c r="AU19" s="9">
        <v>1009</v>
      </c>
      <c r="AV19" s="9" t="str">
        <f t="shared" si="2"/>
        <v>February</v>
      </c>
      <c r="AW19" s="9" t="s">
        <v>18</v>
      </c>
      <c r="AX19" s="10">
        <f t="shared" si="3"/>
        <v>21</v>
      </c>
      <c r="AY19" s="10">
        <f t="shared" si="4"/>
        <v>1</v>
      </c>
      <c r="AZ19" s="10">
        <f t="shared" si="5"/>
        <v>2</v>
      </c>
      <c r="BA19" s="10">
        <f t="shared" si="6"/>
        <v>4</v>
      </c>
      <c r="BB19" s="10">
        <f t="shared" si="7"/>
        <v>28</v>
      </c>
      <c r="BC19" s="10">
        <f>Feb_Report[[#This Row],[Present]]-Feb_Report[[#This Row],[Absent]]</f>
        <v>20</v>
      </c>
      <c r="BD19" s="32">
        <v>25000</v>
      </c>
      <c r="BE19" s="32">
        <f>Feb_Report[[#This Row],[Salary]]/Feb_Report[[#This Row],[Days]]</f>
        <v>892.85714285714289</v>
      </c>
      <c r="BF19" s="32">
        <f>Feb_Report[[#This Row],[Per Day Salary]]*Feb_Report[[#This Row],[Absent]]</f>
        <v>892.85714285714289</v>
      </c>
      <c r="BG19" s="32">
        <f>Feb_Report[[#This Row],[Salary]]-Feb_Report[[#This Row],[Deduction]]</f>
        <v>24107.142857142859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8"/>
        <v>4</v>
      </c>
      <c r="L20" s="48" t="s">
        <v>45</v>
      </c>
      <c r="M20" s="9" t="str">
        <f>Jan!P20</f>
        <v>WO</v>
      </c>
      <c r="N20" s="48" t="s">
        <v>45</v>
      </c>
      <c r="O20" s="48" t="s">
        <v>45</v>
      </c>
      <c r="P20" s="10" t="s">
        <v>43</v>
      </c>
      <c r="Q20" s="48" t="s">
        <v>45</v>
      </c>
      <c r="R20" s="48" t="s">
        <v>45</v>
      </c>
      <c r="S20" s="48" t="s">
        <v>45</v>
      </c>
      <c r="T20" s="9" t="str">
        <f>Jan!W20</f>
        <v>WO</v>
      </c>
      <c r="U20" s="48" t="s">
        <v>45</v>
      </c>
      <c r="V20" s="48" t="s">
        <v>45</v>
      </c>
      <c r="W20" s="48" t="s">
        <v>44</v>
      </c>
      <c r="X20" s="48" t="s">
        <v>45</v>
      </c>
      <c r="Y20" s="10" t="s">
        <v>43</v>
      </c>
      <c r="Z20" s="48" t="s">
        <v>45</v>
      </c>
      <c r="AA20" s="9" t="str">
        <f>Jan!AD20</f>
        <v>WO</v>
      </c>
      <c r="AB20" s="48" t="s">
        <v>45</v>
      </c>
      <c r="AC20" s="48" t="s">
        <v>45</v>
      </c>
      <c r="AD20" s="48" t="s">
        <v>45</v>
      </c>
      <c r="AE20" s="48" t="s">
        <v>45</v>
      </c>
      <c r="AF20" s="48" t="s">
        <v>45</v>
      </c>
      <c r="AG20" s="48" t="s">
        <v>45</v>
      </c>
      <c r="AH20" s="9" t="str">
        <f>Jan!AK20</f>
        <v>WO</v>
      </c>
      <c r="AI20" s="48" t="s">
        <v>45</v>
      </c>
      <c r="AJ20" s="48" t="s">
        <v>45</v>
      </c>
      <c r="AK20" s="48" t="s">
        <v>45</v>
      </c>
      <c r="AL20" s="48" t="s">
        <v>45</v>
      </c>
      <c r="AM20" s="48" t="s">
        <v>45</v>
      </c>
      <c r="AN20" s="48"/>
      <c r="AO20" s="48"/>
      <c r="AP20" s="48"/>
      <c r="AT20" s="9">
        <v>10</v>
      </c>
      <c r="AU20" s="9">
        <v>1010</v>
      </c>
      <c r="AV20" s="9" t="str">
        <f t="shared" si="2"/>
        <v>February</v>
      </c>
      <c r="AW20" s="9" t="s">
        <v>19</v>
      </c>
      <c r="AX20" s="10">
        <f t="shared" si="3"/>
        <v>21</v>
      </c>
      <c r="AY20" s="10">
        <f t="shared" si="4"/>
        <v>1</v>
      </c>
      <c r="AZ20" s="10">
        <f t="shared" si="5"/>
        <v>2</v>
      </c>
      <c r="BA20" s="10">
        <f t="shared" si="6"/>
        <v>4</v>
      </c>
      <c r="BB20" s="10">
        <f t="shared" si="7"/>
        <v>28</v>
      </c>
      <c r="BC20" s="10">
        <f>Feb_Report[[#This Row],[Present]]-Feb_Report[[#This Row],[Absent]]</f>
        <v>20</v>
      </c>
      <c r="BD20" s="32">
        <v>45000</v>
      </c>
      <c r="BE20" s="32">
        <f>Feb_Report[[#This Row],[Salary]]/Feb_Report[[#This Row],[Days]]</f>
        <v>1607.1428571428571</v>
      </c>
      <c r="BF20" s="32">
        <f>Feb_Report[[#This Row],[Per Day Salary]]*Feb_Report[[#This Row],[Absent]]</f>
        <v>1607.1428571428571</v>
      </c>
      <c r="BG20" s="32">
        <f>Feb_Report[[#This Row],[Salary]]-Feb_Report[[#This Row],[Deduction]]</f>
        <v>43392.857142857145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8"/>
        <v>4</v>
      </c>
      <c r="L21" s="48" t="s">
        <v>45</v>
      </c>
      <c r="M21" s="9" t="str">
        <f>Jan!P21</f>
        <v>WO</v>
      </c>
      <c r="N21" s="48" t="s">
        <v>45</v>
      </c>
      <c r="O21" s="48" t="s">
        <v>45</v>
      </c>
      <c r="P21" s="10" t="s">
        <v>43</v>
      </c>
      <c r="Q21" s="48" t="s">
        <v>45</v>
      </c>
      <c r="R21" s="48" t="s">
        <v>45</v>
      </c>
      <c r="S21" s="48" t="s">
        <v>45</v>
      </c>
      <c r="T21" s="9" t="str">
        <f>Jan!W21</f>
        <v>WO</v>
      </c>
      <c r="U21" s="48" t="s">
        <v>45</v>
      </c>
      <c r="V21" s="48" t="s">
        <v>45</v>
      </c>
      <c r="W21" s="48" t="s">
        <v>45</v>
      </c>
      <c r="X21" s="48" t="s">
        <v>45</v>
      </c>
      <c r="Y21" s="10" t="s">
        <v>43</v>
      </c>
      <c r="Z21" s="48" t="s">
        <v>45</v>
      </c>
      <c r="AA21" s="9" t="str">
        <f>Jan!AD21</f>
        <v>WO</v>
      </c>
      <c r="AB21" s="48" t="s">
        <v>45</v>
      </c>
      <c r="AC21" s="48" t="s">
        <v>45</v>
      </c>
      <c r="AD21" s="48" t="s">
        <v>45</v>
      </c>
      <c r="AE21" s="48" t="s">
        <v>45</v>
      </c>
      <c r="AF21" s="48" t="s">
        <v>45</v>
      </c>
      <c r="AG21" s="48" t="s">
        <v>45</v>
      </c>
      <c r="AH21" s="9" t="str">
        <f>Jan!AK21</f>
        <v>WO</v>
      </c>
      <c r="AI21" s="48" t="s">
        <v>45</v>
      </c>
      <c r="AJ21" s="48" t="s">
        <v>45</v>
      </c>
      <c r="AK21" s="48" t="s">
        <v>45</v>
      </c>
      <c r="AL21" s="48" t="s">
        <v>45</v>
      </c>
      <c r="AM21" s="48" t="s">
        <v>45</v>
      </c>
      <c r="AN21" s="48"/>
      <c r="AO21" s="48"/>
      <c r="AP21" s="48"/>
      <c r="AT21" s="9">
        <v>11</v>
      </c>
      <c r="AU21" s="9">
        <v>1011</v>
      </c>
      <c r="AV21" s="9" t="str">
        <f t="shared" si="2"/>
        <v>February</v>
      </c>
      <c r="AW21" s="9" t="s">
        <v>20</v>
      </c>
      <c r="AX21" s="10">
        <f t="shared" si="3"/>
        <v>22</v>
      </c>
      <c r="AY21" s="10">
        <f t="shared" si="4"/>
        <v>0</v>
      </c>
      <c r="AZ21" s="10">
        <f t="shared" si="5"/>
        <v>2</v>
      </c>
      <c r="BA21" s="10">
        <f t="shared" si="6"/>
        <v>4</v>
      </c>
      <c r="BB21" s="10">
        <f t="shared" si="7"/>
        <v>28</v>
      </c>
      <c r="BC21" s="10">
        <f>Feb_Report[[#This Row],[Present]]-Feb_Report[[#This Row],[Absent]]</f>
        <v>22</v>
      </c>
      <c r="BD21" s="32">
        <v>48000</v>
      </c>
      <c r="BE21" s="32">
        <f>Feb_Report[[#This Row],[Salary]]/Feb_Report[[#This Row],[Days]]</f>
        <v>1714.2857142857142</v>
      </c>
      <c r="BF21" s="32">
        <f>Feb_Report[[#This Row],[Per Day Salary]]*Feb_Report[[#This Row],[Absent]]</f>
        <v>0</v>
      </c>
      <c r="BG21" s="32">
        <f>Feb_Report[[#This Row],[Salary]]-Feb_Report[[#This Row],[Deduction]]</f>
        <v>48000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8"/>
        <v>4</v>
      </c>
      <c r="L22" s="48" t="s">
        <v>45</v>
      </c>
      <c r="M22" s="9" t="str">
        <f>Jan!P22</f>
        <v>WO</v>
      </c>
      <c r="N22" s="48" t="s">
        <v>45</v>
      </c>
      <c r="O22" s="48" t="s">
        <v>45</v>
      </c>
      <c r="P22" s="10" t="s">
        <v>43</v>
      </c>
      <c r="Q22" s="48" t="s">
        <v>45</v>
      </c>
      <c r="R22" s="48" t="s">
        <v>45</v>
      </c>
      <c r="S22" s="48" t="s">
        <v>45</v>
      </c>
      <c r="T22" s="9" t="str">
        <f>Jan!W22</f>
        <v>WO</v>
      </c>
      <c r="U22" s="48" t="s">
        <v>45</v>
      </c>
      <c r="V22" s="48" t="s">
        <v>45</v>
      </c>
      <c r="W22" s="48" t="s">
        <v>45</v>
      </c>
      <c r="X22" s="48" t="s">
        <v>45</v>
      </c>
      <c r="Y22" s="10" t="s">
        <v>43</v>
      </c>
      <c r="Z22" s="48" t="s">
        <v>45</v>
      </c>
      <c r="AA22" s="9" t="str">
        <f>Jan!AD22</f>
        <v>WO</v>
      </c>
      <c r="AB22" s="48" t="s">
        <v>45</v>
      </c>
      <c r="AC22" s="48" t="s">
        <v>45</v>
      </c>
      <c r="AD22" s="48" t="s">
        <v>45</v>
      </c>
      <c r="AE22" s="48" t="s">
        <v>45</v>
      </c>
      <c r="AF22" s="48" t="s">
        <v>45</v>
      </c>
      <c r="AG22" s="48" t="s">
        <v>45</v>
      </c>
      <c r="AH22" s="9" t="str">
        <f>Jan!AK22</f>
        <v>WO</v>
      </c>
      <c r="AI22" s="48" t="s">
        <v>45</v>
      </c>
      <c r="AJ22" s="48" t="s">
        <v>45</v>
      </c>
      <c r="AK22" s="48" t="s">
        <v>45</v>
      </c>
      <c r="AL22" s="48" t="s">
        <v>45</v>
      </c>
      <c r="AM22" s="48" t="s">
        <v>45</v>
      </c>
      <c r="AN22" s="48"/>
      <c r="AO22" s="48"/>
      <c r="AP22" s="48"/>
      <c r="AT22" s="9">
        <v>12</v>
      </c>
      <c r="AU22" s="9">
        <v>1012</v>
      </c>
      <c r="AV22" s="9" t="str">
        <f t="shared" si="2"/>
        <v>February</v>
      </c>
      <c r="AW22" s="9" t="s">
        <v>21</v>
      </c>
      <c r="AX22" s="10">
        <f t="shared" si="3"/>
        <v>22</v>
      </c>
      <c r="AY22" s="10">
        <f t="shared" si="4"/>
        <v>0</v>
      </c>
      <c r="AZ22" s="10">
        <f t="shared" si="5"/>
        <v>2</v>
      </c>
      <c r="BA22" s="10">
        <f t="shared" si="6"/>
        <v>4</v>
      </c>
      <c r="BB22" s="10">
        <f t="shared" si="7"/>
        <v>28</v>
      </c>
      <c r="BC22" s="10">
        <f>Feb_Report[[#This Row],[Present]]-Feb_Report[[#This Row],[Absent]]</f>
        <v>22</v>
      </c>
      <c r="BD22" s="32">
        <v>52000</v>
      </c>
      <c r="BE22" s="32">
        <f>Feb_Report[[#This Row],[Salary]]/Feb_Report[[#This Row],[Days]]</f>
        <v>1857.1428571428571</v>
      </c>
      <c r="BF22" s="32">
        <f>Feb_Report[[#This Row],[Per Day Salary]]*Feb_Report[[#This Row],[Absent]]</f>
        <v>0</v>
      </c>
      <c r="BG22" s="32">
        <f>Feb_Report[[#This Row],[Salary]]-Feb_Report[[#This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8"/>
        <v>4</v>
      </c>
      <c r="L23" s="48" t="s">
        <v>45</v>
      </c>
      <c r="M23" s="9" t="str">
        <f>Jan!P23</f>
        <v>WO</v>
      </c>
      <c r="N23" s="48" t="s">
        <v>45</v>
      </c>
      <c r="O23" s="48" t="s">
        <v>45</v>
      </c>
      <c r="P23" s="10" t="s">
        <v>43</v>
      </c>
      <c r="Q23" s="48" t="s">
        <v>45</v>
      </c>
      <c r="R23" s="48" t="s">
        <v>45</v>
      </c>
      <c r="S23" s="48" t="s">
        <v>45</v>
      </c>
      <c r="T23" s="9" t="str">
        <f>Jan!W23</f>
        <v>WO</v>
      </c>
      <c r="U23" s="48" t="s">
        <v>45</v>
      </c>
      <c r="V23" s="48" t="s">
        <v>45</v>
      </c>
      <c r="W23" s="48" t="s">
        <v>45</v>
      </c>
      <c r="X23" s="48" t="s">
        <v>45</v>
      </c>
      <c r="Y23" s="10" t="s">
        <v>43</v>
      </c>
      <c r="Z23" s="48" t="s">
        <v>45</v>
      </c>
      <c r="AA23" s="9" t="str">
        <f>Jan!AD23</f>
        <v>WO</v>
      </c>
      <c r="AB23" s="48" t="s">
        <v>45</v>
      </c>
      <c r="AC23" s="48" t="s">
        <v>45</v>
      </c>
      <c r="AD23" s="48" t="s">
        <v>45</v>
      </c>
      <c r="AE23" s="48" t="s">
        <v>45</v>
      </c>
      <c r="AF23" s="48" t="s">
        <v>45</v>
      </c>
      <c r="AG23" s="48" t="s">
        <v>45</v>
      </c>
      <c r="AH23" s="9" t="str">
        <f>Jan!AK23</f>
        <v>WO</v>
      </c>
      <c r="AI23" s="48" t="s">
        <v>45</v>
      </c>
      <c r="AJ23" s="48" t="s">
        <v>45</v>
      </c>
      <c r="AK23" s="48" t="s">
        <v>45</v>
      </c>
      <c r="AL23" s="48" t="s">
        <v>45</v>
      </c>
      <c r="AM23" s="48" t="s">
        <v>45</v>
      </c>
      <c r="AN23" s="48"/>
      <c r="AO23" s="48"/>
      <c r="AP23" s="48"/>
      <c r="AT23" s="9">
        <v>13</v>
      </c>
      <c r="AU23" s="9">
        <v>1013</v>
      </c>
      <c r="AV23" s="9" t="str">
        <f t="shared" si="2"/>
        <v>February</v>
      </c>
      <c r="AW23" s="9" t="s">
        <v>22</v>
      </c>
      <c r="AX23" s="10">
        <f t="shared" si="3"/>
        <v>22</v>
      </c>
      <c r="AY23" s="10">
        <f t="shared" si="4"/>
        <v>0</v>
      </c>
      <c r="AZ23" s="10">
        <f t="shared" si="5"/>
        <v>2</v>
      </c>
      <c r="BA23" s="10">
        <f t="shared" si="6"/>
        <v>4</v>
      </c>
      <c r="BB23" s="10">
        <f t="shared" si="7"/>
        <v>28</v>
      </c>
      <c r="BC23" s="10">
        <f>Feb_Report[[#This Row],[Present]]-Feb_Report[[#This Row],[Absent]]</f>
        <v>22</v>
      </c>
      <c r="BD23" s="32">
        <v>42000</v>
      </c>
      <c r="BE23" s="32">
        <f>Feb_Report[[#This Row],[Salary]]/Feb_Report[[#This Row],[Days]]</f>
        <v>1500</v>
      </c>
      <c r="BF23" s="32">
        <f>Feb_Report[[#This Row],[Per Day Salary]]*Feb_Report[[#This Row],[Absent]]</f>
        <v>0</v>
      </c>
      <c r="BG23" s="32">
        <f>Feb_Report[[#This Row],[Salary]]-Feb_Report[[#This Row],[Deduction]]</f>
        <v>42000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8"/>
        <v>4</v>
      </c>
      <c r="L24" s="48" t="s">
        <v>45</v>
      </c>
      <c r="M24" s="9" t="str">
        <f>Jan!P24</f>
        <v>WO</v>
      </c>
      <c r="N24" s="48" t="s">
        <v>45</v>
      </c>
      <c r="O24" s="48" t="s">
        <v>45</v>
      </c>
      <c r="P24" s="10" t="s">
        <v>43</v>
      </c>
      <c r="Q24" s="48" t="s">
        <v>45</v>
      </c>
      <c r="R24" s="48" t="s">
        <v>45</v>
      </c>
      <c r="S24" s="48" t="s">
        <v>45</v>
      </c>
      <c r="T24" s="9" t="str">
        <f>Jan!W24</f>
        <v>WO</v>
      </c>
      <c r="U24" s="48" t="s">
        <v>45</v>
      </c>
      <c r="V24" s="48" t="s">
        <v>45</v>
      </c>
      <c r="W24" s="48" t="s">
        <v>45</v>
      </c>
      <c r="X24" s="48" t="s">
        <v>45</v>
      </c>
      <c r="Y24" s="10" t="s">
        <v>43</v>
      </c>
      <c r="Z24" s="48" t="s">
        <v>45</v>
      </c>
      <c r="AA24" s="9" t="str">
        <f>Jan!AD24</f>
        <v>WO</v>
      </c>
      <c r="AB24" s="48" t="s">
        <v>45</v>
      </c>
      <c r="AC24" s="48" t="s">
        <v>45</v>
      </c>
      <c r="AD24" s="48" t="s">
        <v>45</v>
      </c>
      <c r="AE24" s="48" t="s">
        <v>45</v>
      </c>
      <c r="AF24" s="48" t="s">
        <v>45</v>
      </c>
      <c r="AG24" s="48" t="s">
        <v>45</v>
      </c>
      <c r="AH24" s="9" t="str">
        <f>Jan!AK24</f>
        <v>WO</v>
      </c>
      <c r="AI24" s="48" t="s">
        <v>45</v>
      </c>
      <c r="AJ24" s="48" t="s">
        <v>45</v>
      </c>
      <c r="AK24" s="48" t="s">
        <v>45</v>
      </c>
      <c r="AL24" s="48" t="s">
        <v>45</v>
      </c>
      <c r="AM24" s="48" t="s">
        <v>45</v>
      </c>
      <c r="AN24" s="48"/>
      <c r="AO24" s="48"/>
      <c r="AP24" s="48"/>
      <c r="AT24" s="9">
        <v>14</v>
      </c>
      <c r="AU24" s="9">
        <v>1014</v>
      </c>
      <c r="AV24" s="9" t="str">
        <f t="shared" si="2"/>
        <v>February</v>
      </c>
      <c r="AW24" s="9" t="s">
        <v>24</v>
      </c>
      <c r="AX24" s="10">
        <f t="shared" si="3"/>
        <v>22</v>
      </c>
      <c r="AY24" s="10">
        <f t="shared" si="4"/>
        <v>0</v>
      </c>
      <c r="AZ24" s="10">
        <f t="shared" si="5"/>
        <v>2</v>
      </c>
      <c r="BA24" s="10">
        <f t="shared" si="6"/>
        <v>4</v>
      </c>
      <c r="BB24" s="10">
        <f t="shared" si="7"/>
        <v>28</v>
      </c>
      <c r="BC24" s="10">
        <f>Feb_Report[[#This Row],[Present]]-Feb_Report[[#This Row],[Absent]]</f>
        <v>22</v>
      </c>
      <c r="BD24" s="32">
        <v>15000</v>
      </c>
      <c r="BE24" s="32">
        <f>Feb_Report[[#This Row],[Salary]]/Feb_Report[[#This Row],[Days]]</f>
        <v>535.71428571428567</v>
      </c>
      <c r="BF24" s="32">
        <f>Feb_Report[[#This Row],[Per Day Salary]]*Feb_Report[[#This Row],[Absent]]</f>
        <v>0</v>
      </c>
      <c r="BG24" s="32">
        <f>Feb_Report[[#This Row],[Salary]]-Feb_Report[[#This Row],[Deduction]]</f>
        <v>15000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8"/>
        <v>4</v>
      </c>
      <c r="L25" s="48" t="s">
        <v>45</v>
      </c>
      <c r="M25" s="9" t="str">
        <f>Jan!P25</f>
        <v>WO</v>
      </c>
      <c r="N25" s="48" t="s">
        <v>44</v>
      </c>
      <c r="O25" s="48" t="s">
        <v>45</v>
      </c>
      <c r="P25" s="10" t="s">
        <v>43</v>
      </c>
      <c r="Q25" s="48" t="s">
        <v>45</v>
      </c>
      <c r="R25" s="48" t="s">
        <v>45</v>
      </c>
      <c r="S25" s="48" t="s">
        <v>45</v>
      </c>
      <c r="T25" s="9" t="str">
        <f>Jan!W25</f>
        <v>WO</v>
      </c>
      <c r="U25" s="48" t="s">
        <v>45</v>
      </c>
      <c r="V25" s="48" t="s">
        <v>45</v>
      </c>
      <c r="W25" s="48" t="s">
        <v>45</v>
      </c>
      <c r="X25" s="48" t="s">
        <v>45</v>
      </c>
      <c r="Y25" s="10" t="s">
        <v>43</v>
      </c>
      <c r="Z25" s="48" t="s">
        <v>45</v>
      </c>
      <c r="AA25" s="9" t="str">
        <f>Jan!AD25</f>
        <v>WO</v>
      </c>
      <c r="AB25" s="48" t="s">
        <v>45</v>
      </c>
      <c r="AC25" s="48" t="s">
        <v>45</v>
      </c>
      <c r="AD25" s="48" t="s">
        <v>45</v>
      </c>
      <c r="AE25" s="48" t="s">
        <v>45</v>
      </c>
      <c r="AF25" s="48" t="s">
        <v>45</v>
      </c>
      <c r="AG25" s="48" t="s">
        <v>45</v>
      </c>
      <c r="AH25" s="9" t="str">
        <f>Jan!AK25</f>
        <v>WO</v>
      </c>
      <c r="AI25" s="48" t="s">
        <v>45</v>
      </c>
      <c r="AJ25" s="48" t="s">
        <v>45</v>
      </c>
      <c r="AK25" s="48" t="s">
        <v>45</v>
      </c>
      <c r="AL25" s="48" t="s">
        <v>45</v>
      </c>
      <c r="AM25" s="48" t="s">
        <v>45</v>
      </c>
      <c r="AN25" s="48"/>
      <c r="AO25" s="48"/>
      <c r="AP25" s="48"/>
      <c r="AT25" s="9">
        <v>15</v>
      </c>
      <c r="AU25" s="9">
        <v>1015</v>
      </c>
      <c r="AV25" s="9" t="str">
        <f t="shared" si="2"/>
        <v>February</v>
      </c>
      <c r="AW25" s="9" t="s">
        <v>25</v>
      </c>
      <c r="AX25" s="10">
        <f t="shared" si="3"/>
        <v>21</v>
      </c>
      <c r="AY25" s="10">
        <f t="shared" si="4"/>
        <v>1</v>
      </c>
      <c r="AZ25" s="10">
        <f t="shared" si="5"/>
        <v>2</v>
      </c>
      <c r="BA25" s="10">
        <f t="shared" si="6"/>
        <v>4</v>
      </c>
      <c r="BB25" s="10">
        <f t="shared" si="7"/>
        <v>28</v>
      </c>
      <c r="BC25" s="10">
        <f>Feb_Report[[#This Row],[Present]]-Feb_Report[[#This Row],[Absent]]</f>
        <v>20</v>
      </c>
      <c r="BD25" s="32">
        <v>46000</v>
      </c>
      <c r="BE25" s="32">
        <f>Feb_Report[[#This Row],[Salary]]/Feb_Report[[#This Row],[Days]]</f>
        <v>1642.8571428571429</v>
      </c>
      <c r="BF25" s="32">
        <f>Feb_Report[[#This Row],[Per Day Salary]]*Feb_Report[[#This Row],[Absent]]</f>
        <v>1642.8571428571429</v>
      </c>
      <c r="BG25" s="32">
        <f>Feb_Report[[#This Row],[Salary]]-Feb_Report[[#This Row],[Deduction]]</f>
        <v>44357.142857142855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8"/>
        <v>4</v>
      </c>
      <c r="L26" s="48" t="s">
        <v>45</v>
      </c>
      <c r="M26" s="9" t="str">
        <f>Jan!P26</f>
        <v>WO</v>
      </c>
      <c r="N26" s="48" t="s">
        <v>45</v>
      </c>
      <c r="O26" s="48" t="s">
        <v>45</v>
      </c>
      <c r="P26" s="10" t="s">
        <v>43</v>
      </c>
      <c r="Q26" s="48" t="s">
        <v>45</v>
      </c>
      <c r="R26" s="48" t="s">
        <v>45</v>
      </c>
      <c r="S26" s="48" t="s">
        <v>45</v>
      </c>
      <c r="T26" s="9" t="str">
        <f>Jan!W26</f>
        <v>WO</v>
      </c>
      <c r="U26" s="48" t="s">
        <v>45</v>
      </c>
      <c r="V26" s="48" t="s">
        <v>45</v>
      </c>
      <c r="W26" s="48" t="s">
        <v>45</v>
      </c>
      <c r="X26" s="48" t="s">
        <v>45</v>
      </c>
      <c r="Y26" s="10" t="s">
        <v>43</v>
      </c>
      <c r="Z26" s="48" t="s">
        <v>45</v>
      </c>
      <c r="AA26" s="9" t="str">
        <f>Jan!AD26</f>
        <v>WO</v>
      </c>
      <c r="AB26" s="48" t="s">
        <v>45</v>
      </c>
      <c r="AC26" s="48" t="s">
        <v>45</v>
      </c>
      <c r="AD26" s="48" t="s">
        <v>45</v>
      </c>
      <c r="AE26" s="48" t="s">
        <v>44</v>
      </c>
      <c r="AF26" s="48" t="s">
        <v>45</v>
      </c>
      <c r="AG26" s="48" t="s">
        <v>45</v>
      </c>
      <c r="AH26" s="9" t="str">
        <f>Jan!AK26</f>
        <v>WO</v>
      </c>
      <c r="AI26" s="48" t="s">
        <v>45</v>
      </c>
      <c r="AJ26" s="48" t="s">
        <v>45</v>
      </c>
      <c r="AK26" s="48" t="s">
        <v>45</v>
      </c>
      <c r="AL26" s="48" t="s">
        <v>45</v>
      </c>
      <c r="AM26" s="48" t="s">
        <v>45</v>
      </c>
      <c r="AN26" s="48"/>
      <c r="AO26" s="48"/>
      <c r="AP26" s="48"/>
      <c r="AT26" s="9">
        <v>16</v>
      </c>
      <c r="AU26" s="9">
        <v>1016</v>
      </c>
      <c r="AV26" s="9" t="str">
        <f t="shared" si="2"/>
        <v>February</v>
      </c>
      <c r="AW26" s="9" t="s">
        <v>26</v>
      </c>
      <c r="AX26" s="10">
        <f t="shared" si="3"/>
        <v>21</v>
      </c>
      <c r="AY26" s="10">
        <f t="shared" si="4"/>
        <v>1</v>
      </c>
      <c r="AZ26" s="10">
        <f t="shared" si="5"/>
        <v>2</v>
      </c>
      <c r="BA26" s="10">
        <f t="shared" si="6"/>
        <v>4</v>
      </c>
      <c r="BB26" s="10">
        <f t="shared" si="7"/>
        <v>28</v>
      </c>
      <c r="BC26" s="10">
        <f>Feb_Report[[#This Row],[Present]]-Feb_Report[[#This Row],[Absent]]</f>
        <v>20</v>
      </c>
      <c r="BD26" s="32">
        <v>52000</v>
      </c>
      <c r="BE26" s="32">
        <f>Feb_Report[[#This Row],[Salary]]/Feb_Report[[#This Row],[Days]]</f>
        <v>1857.1428571428571</v>
      </c>
      <c r="BF26" s="32">
        <f>Feb_Report[[#This Row],[Per Day Salary]]*Feb_Report[[#This Row],[Absent]]</f>
        <v>1857.1428571428571</v>
      </c>
      <c r="BG26" s="32">
        <f>Feb_Report[[#This Row],[Salary]]-Feb_Report[[#This Row],[Deduction]]</f>
        <v>50142.857142857145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8"/>
        <v>4</v>
      </c>
      <c r="L27" s="48" t="s">
        <v>45</v>
      </c>
      <c r="M27" s="9" t="str">
        <f>Jan!P27</f>
        <v>WO</v>
      </c>
      <c r="N27" s="48" t="s">
        <v>45</v>
      </c>
      <c r="O27" s="48" t="s">
        <v>45</v>
      </c>
      <c r="P27" s="10" t="s">
        <v>43</v>
      </c>
      <c r="Q27" s="48" t="s">
        <v>45</v>
      </c>
      <c r="R27" s="48" t="s">
        <v>45</v>
      </c>
      <c r="S27" s="48" t="s">
        <v>45</v>
      </c>
      <c r="T27" s="9" t="str">
        <f>Jan!W27</f>
        <v>WO</v>
      </c>
      <c r="U27" s="48" t="s">
        <v>45</v>
      </c>
      <c r="V27" s="48" t="s">
        <v>45</v>
      </c>
      <c r="W27" s="48" t="s">
        <v>45</v>
      </c>
      <c r="X27" s="48" t="s">
        <v>45</v>
      </c>
      <c r="Y27" s="10" t="s">
        <v>43</v>
      </c>
      <c r="Z27" s="48" t="s">
        <v>45</v>
      </c>
      <c r="AA27" s="9" t="str">
        <f>Jan!AD27</f>
        <v>WO</v>
      </c>
      <c r="AB27" s="48" t="s">
        <v>45</v>
      </c>
      <c r="AC27" s="48" t="s">
        <v>45</v>
      </c>
      <c r="AD27" s="48" t="s">
        <v>44</v>
      </c>
      <c r="AE27" s="48" t="s">
        <v>45</v>
      </c>
      <c r="AF27" s="48" t="s">
        <v>45</v>
      </c>
      <c r="AG27" s="48" t="s">
        <v>45</v>
      </c>
      <c r="AH27" s="9" t="str">
        <f>Jan!AK27</f>
        <v>WO</v>
      </c>
      <c r="AI27" s="48" t="s">
        <v>45</v>
      </c>
      <c r="AJ27" s="48" t="s">
        <v>45</v>
      </c>
      <c r="AK27" s="48" t="s">
        <v>45</v>
      </c>
      <c r="AL27" s="48" t="s">
        <v>45</v>
      </c>
      <c r="AM27" s="48" t="s">
        <v>45</v>
      </c>
      <c r="AN27" s="48"/>
      <c r="AO27" s="48"/>
      <c r="AP27" s="48"/>
      <c r="AT27" s="9">
        <v>17</v>
      </c>
      <c r="AU27" s="9">
        <v>1017</v>
      </c>
      <c r="AV27" s="9" t="str">
        <f t="shared" si="2"/>
        <v>February</v>
      </c>
      <c r="AW27" s="9" t="s">
        <v>27</v>
      </c>
      <c r="AX27" s="10">
        <f t="shared" si="3"/>
        <v>21</v>
      </c>
      <c r="AY27" s="10">
        <f t="shared" si="4"/>
        <v>1</v>
      </c>
      <c r="AZ27" s="10">
        <f t="shared" si="5"/>
        <v>2</v>
      </c>
      <c r="BA27" s="10">
        <f t="shared" si="6"/>
        <v>4</v>
      </c>
      <c r="BB27" s="10">
        <f t="shared" si="7"/>
        <v>28</v>
      </c>
      <c r="BC27" s="10">
        <f>Feb_Report[[#This Row],[Present]]-Feb_Report[[#This Row],[Absent]]</f>
        <v>20</v>
      </c>
      <c r="BD27" s="32">
        <v>42000</v>
      </c>
      <c r="BE27" s="32">
        <f>Feb_Report[[#This Row],[Salary]]/Feb_Report[[#This Row],[Days]]</f>
        <v>1500</v>
      </c>
      <c r="BF27" s="32">
        <f>Feb_Report[[#This Row],[Per Day Salary]]*Feb_Report[[#This Row],[Absent]]</f>
        <v>1500</v>
      </c>
      <c r="BG27" s="32">
        <f>Feb_Report[[#This Row],[Salary]]-Feb_Report[[#This Row],[Deduction]]</f>
        <v>40500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8"/>
        <v>4</v>
      </c>
      <c r="L28" s="48" t="s">
        <v>45</v>
      </c>
      <c r="M28" s="9" t="str">
        <f>Jan!P28</f>
        <v>WO</v>
      </c>
      <c r="N28" s="48" t="s">
        <v>45</v>
      </c>
      <c r="O28" s="48" t="s">
        <v>45</v>
      </c>
      <c r="P28" s="10" t="s">
        <v>43</v>
      </c>
      <c r="Q28" s="48" t="s">
        <v>45</v>
      </c>
      <c r="R28" s="48" t="s">
        <v>45</v>
      </c>
      <c r="S28" s="48" t="s">
        <v>45</v>
      </c>
      <c r="T28" s="9" t="str">
        <f>Jan!W28</f>
        <v>WO</v>
      </c>
      <c r="U28" s="48" t="s">
        <v>45</v>
      </c>
      <c r="V28" s="48" t="s">
        <v>45</v>
      </c>
      <c r="W28" s="48" t="s">
        <v>45</v>
      </c>
      <c r="X28" s="48" t="s">
        <v>45</v>
      </c>
      <c r="Y28" s="10" t="s">
        <v>43</v>
      </c>
      <c r="Z28" s="48" t="s">
        <v>45</v>
      </c>
      <c r="AA28" s="9" t="str">
        <f>Jan!AD28</f>
        <v>WO</v>
      </c>
      <c r="AB28" s="48" t="s">
        <v>45</v>
      </c>
      <c r="AC28" s="48" t="s">
        <v>45</v>
      </c>
      <c r="AD28" s="48" t="s">
        <v>45</v>
      </c>
      <c r="AE28" s="48" t="s">
        <v>45</v>
      </c>
      <c r="AF28" s="48" t="s">
        <v>45</v>
      </c>
      <c r="AG28" s="48" t="s">
        <v>45</v>
      </c>
      <c r="AH28" s="9" t="str">
        <f>Jan!AK28</f>
        <v>WO</v>
      </c>
      <c r="AI28" s="48" t="s">
        <v>45</v>
      </c>
      <c r="AJ28" s="48" t="s">
        <v>45</v>
      </c>
      <c r="AK28" s="48" t="s">
        <v>45</v>
      </c>
      <c r="AL28" s="48" t="s">
        <v>45</v>
      </c>
      <c r="AM28" s="48" t="s">
        <v>45</v>
      </c>
      <c r="AN28" s="48"/>
      <c r="AO28" s="48"/>
      <c r="AP28" s="48"/>
      <c r="AT28" s="9">
        <v>18</v>
      </c>
      <c r="AU28" s="9">
        <v>1018</v>
      </c>
      <c r="AV28" s="9" t="str">
        <f t="shared" si="2"/>
        <v>February</v>
      </c>
      <c r="AW28" s="9" t="s">
        <v>28</v>
      </c>
      <c r="AX28" s="10">
        <f t="shared" si="3"/>
        <v>22</v>
      </c>
      <c r="AY28" s="10">
        <f t="shared" si="4"/>
        <v>0</v>
      </c>
      <c r="AZ28" s="10">
        <f t="shared" si="5"/>
        <v>2</v>
      </c>
      <c r="BA28" s="10">
        <f t="shared" si="6"/>
        <v>4</v>
      </c>
      <c r="BB28" s="10">
        <f t="shared" si="7"/>
        <v>28</v>
      </c>
      <c r="BC28" s="10">
        <f>Feb_Report[[#This Row],[Present]]-Feb_Report[[#This Row],[Absent]]</f>
        <v>22</v>
      </c>
      <c r="BD28" s="32">
        <v>62000</v>
      </c>
      <c r="BE28" s="32">
        <f>Feb_Report[[#This Row],[Salary]]/Feb_Report[[#This Row],[Days]]</f>
        <v>2214.2857142857142</v>
      </c>
      <c r="BF28" s="32">
        <f>Feb_Report[[#This Row],[Per Day Salary]]*Feb_Report[[#This Row],[Absent]]</f>
        <v>0</v>
      </c>
      <c r="BG28" s="32">
        <f>Feb_Report[[#This Row],[Salary]]-Feb_Report[[#This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8"/>
        <v>4</v>
      </c>
      <c r="L29" s="48" t="s">
        <v>45</v>
      </c>
      <c r="M29" s="9" t="str">
        <f>Jan!P29</f>
        <v>WO</v>
      </c>
      <c r="N29" s="48" t="s">
        <v>45</v>
      </c>
      <c r="O29" s="48" t="s">
        <v>45</v>
      </c>
      <c r="P29" s="10" t="s">
        <v>43</v>
      </c>
      <c r="Q29" s="48" t="s">
        <v>45</v>
      </c>
      <c r="R29" s="48" t="s">
        <v>45</v>
      </c>
      <c r="S29" s="48" t="s">
        <v>45</v>
      </c>
      <c r="T29" s="9" t="str">
        <f>Jan!W29</f>
        <v>WO</v>
      </c>
      <c r="U29" s="48" t="s">
        <v>45</v>
      </c>
      <c r="V29" s="48" t="s">
        <v>45</v>
      </c>
      <c r="W29" s="48" t="s">
        <v>45</v>
      </c>
      <c r="X29" s="48" t="s">
        <v>45</v>
      </c>
      <c r="Y29" s="10" t="s">
        <v>43</v>
      </c>
      <c r="Z29" s="48" t="s">
        <v>45</v>
      </c>
      <c r="AA29" s="9" t="str">
        <f>Jan!AD29</f>
        <v>WO</v>
      </c>
      <c r="AB29" s="48" t="s">
        <v>45</v>
      </c>
      <c r="AC29" s="48" t="s">
        <v>45</v>
      </c>
      <c r="AD29" s="48" t="s">
        <v>45</v>
      </c>
      <c r="AE29" s="48" t="s">
        <v>45</v>
      </c>
      <c r="AF29" s="48" t="s">
        <v>45</v>
      </c>
      <c r="AG29" s="48" t="s">
        <v>45</v>
      </c>
      <c r="AH29" s="9" t="str">
        <f>Jan!AK29</f>
        <v>WO</v>
      </c>
      <c r="AI29" s="48" t="s">
        <v>45</v>
      </c>
      <c r="AJ29" s="48" t="s">
        <v>45</v>
      </c>
      <c r="AK29" s="48" t="s">
        <v>45</v>
      </c>
      <c r="AL29" s="48" t="s">
        <v>45</v>
      </c>
      <c r="AM29" s="48" t="s">
        <v>45</v>
      </c>
      <c r="AN29" s="48"/>
      <c r="AO29" s="48"/>
      <c r="AP29" s="48"/>
      <c r="AT29" s="9">
        <v>19</v>
      </c>
      <c r="AU29" s="9">
        <v>1019</v>
      </c>
      <c r="AV29" s="9" t="str">
        <f t="shared" si="2"/>
        <v>February</v>
      </c>
      <c r="AW29" s="9" t="s">
        <v>29</v>
      </c>
      <c r="AX29" s="10">
        <f t="shared" si="3"/>
        <v>22</v>
      </c>
      <c r="AY29" s="10">
        <f t="shared" si="4"/>
        <v>0</v>
      </c>
      <c r="AZ29" s="10">
        <f t="shared" si="5"/>
        <v>2</v>
      </c>
      <c r="BA29" s="10">
        <f t="shared" si="6"/>
        <v>4</v>
      </c>
      <c r="BB29" s="10">
        <f t="shared" si="7"/>
        <v>28</v>
      </c>
      <c r="BC29" s="10">
        <f>Feb_Report[[#This Row],[Present]]-Feb_Report[[#This Row],[Absent]]</f>
        <v>22</v>
      </c>
      <c r="BD29" s="32">
        <v>41000</v>
      </c>
      <c r="BE29" s="32">
        <f>Feb_Report[[#This Row],[Salary]]/Feb_Report[[#This Row],[Days]]</f>
        <v>1464.2857142857142</v>
      </c>
      <c r="BF29" s="32">
        <f>Feb_Report[[#This Row],[Per Day Salary]]*Feb_Report[[#This Row],[Absent]]</f>
        <v>0</v>
      </c>
      <c r="BG29" s="32">
        <f>Feb_Report[[#This Row],[Salary]]-Feb_Report[[#This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9" t="str">
        <f>Jan!P30</f>
        <v>WO</v>
      </c>
      <c r="N30" s="49" t="s">
        <v>45</v>
      </c>
      <c r="O30" s="49" t="s">
        <v>45</v>
      </c>
      <c r="P30" s="10" t="s">
        <v>43</v>
      </c>
      <c r="Q30" s="49" t="s">
        <v>45</v>
      </c>
      <c r="R30" s="49" t="s">
        <v>45</v>
      </c>
      <c r="S30" s="49" t="s">
        <v>45</v>
      </c>
      <c r="T30" s="9" t="str">
        <f>Jan!W30</f>
        <v>WO</v>
      </c>
      <c r="U30" s="49" t="s">
        <v>45</v>
      </c>
      <c r="V30" s="49" t="s">
        <v>45</v>
      </c>
      <c r="W30" s="49" t="s">
        <v>45</v>
      </c>
      <c r="X30" s="49" t="s">
        <v>45</v>
      </c>
      <c r="Y30" s="10" t="s">
        <v>43</v>
      </c>
      <c r="Z30" s="49" t="s">
        <v>45</v>
      </c>
      <c r="AA30" s="9" t="str">
        <f>Jan!AD30</f>
        <v>WO</v>
      </c>
      <c r="AB30" s="49" t="s">
        <v>45</v>
      </c>
      <c r="AC30" s="49" t="s">
        <v>45</v>
      </c>
      <c r="AD30" s="49" t="s">
        <v>45</v>
      </c>
      <c r="AE30" s="49" t="s">
        <v>45</v>
      </c>
      <c r="AF30" s="49" t="s">
        <v>45</v>
      </c>
      <c r="AG30" s="49" t="s">
        <v>45</v>
      </c>
      <c r="AH30" s="9" t="str">
        <f>Jan!AK30</f>
        <v>WO</v>
      </c>
      <c r="AI30" s="49" t="s">
        <v>45</v>
      </c>
      <c r="AJ30" s="49" t="s">
        <v>45</v>
      </c>
      <c r="AK30" s="49" t="s">
        <v>45</v>
      </c>
      <c r="AL30" s="49" t="s">
        <v>45</v>
      </c>
      <c r="AM30" s="49" t="s">
        <v>45</v>
      </c>
      <c r="AN30" s="48"/>
      <c r="AO30" s="48"/>
      <c r="AP30" s="48"/>
      <c r="AT30" s="9">
        <v>20</v>
      </c>
      <c r="AU30" s="19">
        <v>1020</v>
      </c>
      <c r="AV30" s="19" t="str">
        <f t="shared" si="2"/>
        <v>February</v>
      </c>
      <c r="AW30" s="19" t="s">
        <v>23</v>
      </c>
      <c r="AX30" s="10">
        <f t="shared" si="3"/>
        <v>22</v>
      </c>
      <c r="AY30" s="27">
        <f t="shared" si="4"/>
        <v>0</v>
      </c>
      <c r="AZ30" s="27">
        <f t="shared" si="5"/>
        <v>2</v>
      </c>
      <c r="BA30" s="10">
        <f t="shared" si="6"/>
        <v>4</v>
      </c>
      <c r="BB30" s="10">
        <f t="shared" si="7"/>
        <v>28</v>
      </c>
      <c r="BC30" s="10">
        <f>Feb_Report[[#This Row],[Present]]-Feb_Report[[#This Row],[Absent]]</f>
        <v>22</v>
      </c>
      <c r="BD30" s="33">
        <v>30000</v>
      </c>
      <c r="BE30" s="33">
        <f>Feb_Report[[#This Row],[Salary]]/Feb_Report[[#This Row],[Days]]</f>
        <v>1071.4285714285713</v>
      </c>
      <c r="BF30" s="33">
        <f>Feb_Report[[#This Row],[Per Day Salary]]*Feb_Report[[#This Row],[Absent]]</f>
        <v>0</v>
      </c>
      <c r="BG30" s="33">
        <f>Feb_Report[[#This Row],[Salary]]-Feb_Report[[#This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L30">
    <cfRule type="containsText" dxfId="331" priority="40" operator="containsText" text="WO">
      <formula>NOT(ISERROR(SEARCH("WO",L11)))</formula>
    </cfRule>
    <cfRule type="containsText" dxfId="330" priority="39" operator="containsText" text="P">
      <formula>NOT(ISERROR(SEARCH("P",L11)))</formula>
    </cfRule>
    <cfRule type="containsText" dxfId="329" priority="38" operator="containsText" text="A">
      <formula>NOT(ISERROR(SEARCH("A",L11)))</formula>
    </cfRule>
    <cfRule type="containsText" dxfId="328" priority="37" operator="containsText" text="L">
      <formula>NOT(ISERROR(SEARCH("L",L11)))</formula>
    </cfRule>
  </conditionalFormatting>
  <conditionalFormatting sqref="M11:M30">
    <cfRule type="containsText" dxfId="327" priority="48" operator="containsText" text="WO">
      <formula>NOT(ISERROR(SEARCH("WO",M11)))</formula>
    </cfRule>
    <cfRule type="containsText" dxfId="326" priority="47" operator="containsText" text="WO">
      <formula>NOT(ISERROR(SEARCH("WO",M11)))</formula>
    </cfRule>
  </conditionalFormatting>
  <conditionalFormatting sqref="N11:O30">
    <cfRule type="containsText" dxfId="325" priority="36" operator="containsText" text="WO">
      <formula>NOT(ISERROR(SEARCH("WO",N11)))</formula>
    </cfRule>
    <cfRule type="containsText" dxfId="324" priority="34" operator="containsText" text="A">
      <formula>NOT(ISERROR(SEARCH("A",N11)))</formula>
    </cfRule>
    <cfRule type="containsText" dxfId="323" priority="33" operator="containsText" text="L">
      <formula>NOT(ISERROR(SEARCH("L",N11)))</formula>
    </cfRule>
    <cfRule type="containsText" dxfId="322" priority="35" operator="containsText" text="P">
      <formula>NOT(ISERROR(SEARCH("P",N11)))</formula>
    </cfRule>
  </conditionalFormatting>
  <conditionalFormatting sqref="P11:P30">
    <cfRule type="containsText" dxfId="321" priority="23" operator="containsText" text="L">
      <formula>NOT(ISERROR(SEARCH("L",P11)))</formula>
    </cfRule>
    <cfRule type="containsText" dxfId="320" priority="24" operator="containsText" text="A">
      <formula>NOT(ISERROR(SEARCH("A",P11)))</formula>
    </cfRule>
    <cfRule type="containsText" dxfId="319" priority="25" operator="containsText" text="P">
      <formula>NOT(ISERROR(SEARCH("P",P11)))</formula>
    </cfRule>
    <cfRule type="cellIs" dxfId="318" priority="28" operator="equal">
      <formula>"WO"</formula>
    </cfRule>
    <cfRule type="containsText" dxfId="317" priority="27" operator="containsText" text="WO">
      <formula>NOT(ISERROR(SEARCH("WO",P11)))</formula>
    </cfRule>
    <cfRule type="containsText" dxfId="316" priority="26" operator="containsText" text="WO">
      <formula>NOT(ISERROR(SEARCH("WO",P11)))</formula>
    </cfRule>
  </conditionalFormatting>
  <conditionalFormatting sqref="Q11:S30">
    <cfRule type="containsText" dxfId="315" priority="21" operator="containsText" text="P">
      <formula>NOT(ISERROR(SEARCH("P",Q11)))</formula>
    </cfRule>
    <cfRule type="containsText" dxfId="314" priority="22" operator="containsText" text="WO">
      <formula>NOT(ISERROR(SEARCH("WO",Q11)))</formula>
    </cfRule>
    <cfRule type="containsText" dxfId="313" priority="19" operator="containsText" text="L">
      <formula>NOT(ISERROR(SEARCH("L",Q11)))</formula>
    </cfRule>
    <cfRule type="containsText" dxfId="312" priority="20" operator="containsText" text="A">
      <formula>NOT(ISERROR(SEARCH("A",Q11)))</formula>
    </cfRule>
  </conditionalFormatting>
  <conditionalFormatting sqref="T11:T30">
    <cfRule type="containsText" dxfId="311" priority="46" operator="containsText" text="WO">
      <formula>NOT(ISERROR(SEARCH("WO",T11)))</formula>
    </cfRule>
    <cfRule type="containsText" dxfId="310" priority="45" operator="containsText" text="WO">
      <formula>NOT(ISERROR(SEARCH("WO",T11)))</formula>
    </cfRule>
  </conditionalFormatting>
  <conditionalFormatting sqref="U11:X30">
    <cfRule type="containsText" dxfId="309" priority="17" operator="containsText" text="P">
      <formula>NOT(ISERROR(SEARCH("P",U11)))</formula>
    </cfRule>
    <cfRule type="containsText" dxfId="308" priority="16" operator="containsText" text="A">
      <formula>NOT(ISERROR(SEARCH("A",U11)))</formula>
    </cfRule>
    <cfRule type="containsText" dxfId="307" priority="15" operator="containsText" text="L">
      <formula>NOT(ISERROR(SEARCH("L",U11)))</formula>
    </cfRule>
    <cfRule type="containsText" dxfId="306" priority="18" operator="containsText" text="WO">
      <formula>NOT(ISERROR(SEARCH("WO",U11)))</formula>
    </cfRule>
  </conditionalFormatting>
  <conditionalFormatting sqref="Y11:Y30">
    <cfRule type="containsText" dxfId="305" priority="13" operator="containsText" text="WO">
      <formula>NOT(ISERROR(SEARCH("WO",Y11)))</formula>
    </cfRule>
    <cfRule type="cellIs" dxfId="304" priority="14" operator="equal">
      <formula>"WO"</formula>
    </cfRule>
    <cfRule type="containsText" dxfId="303" priority="12" operator="containsText" text="WO">
      <formula>NOT(ISERROR(SEARCH("WO",Y11)))</formula>
    </cfRule>
    <cfRule type="containsText" dxfId="302" priority="11" operator="containsText" text="P">
      <formula>NOT(ISERROR(SEARCH("P",Y11)))</formula>
    </cfRule>
    <cfRule type="containsText" dxfId="301" priority="10" operator="containsText" text="A">
      <formula>NOT(ISERROR(SEARCH("A",Y11)))</formula>
    </cfRule>
    <cfRule type="containsText" dxfId="300" priority="9" operator="containsText" text="L">
      <formula>NOT(ISERROR(SEARCH("L",Y11)))</formula>
    </cfRule>
  </conditionalFormatting>
  <conditionalFormatting sqref="Z11:Z30">
    <cfRule type="containsText" dxfId="299" priority="61" operator="containsText" text="L">
      <formula>NOT(ISERROR(SEARCH("L",Z11)))</formula>
    </cfRule>
    <cfRule type="containsText" dxfId="298" priority="62" operator="containsText" text="A">
      <formula>NOT(ISERROR(SEARCH("A",Z11)))</formula>
    </cfRule>
    <cfRule type="containsText" dxfId="297" priority="63" operator="containsText" text="P">
      <formula>NOT(ISERROR(SEARCH("P",Z11)))</formula>
    </cfRule>
    <cfRule type="containsText" dxfId="296" priority="64" operator="containsText" text="WO">
      <formula>NOT(ISERROR(SEARCH("WO",Z11)))</formula>
    </cfRule>
  </conditionalFormatting>
  <conditionalFormatting sqref="AA11:AA30">
    <cfRule type="containsText" dxfId="295" priority="43" operator="containsText" text="WO">
      <formula>NOT(ISERROR(SEARCH("WO",AA11)))</formula>
    </cfRule>
    <cfRule type="containsText" dxfId="294" priority="44" operator="containsText" text="WO">
      <formula>NOT(ISERROR(SEARCH("WO",AA11)))</formula>
    </cfRule>
  </conditionalFormatting>
  <conditionalFormatting sqref="AB11:AG30">
    <cfRule type="containsText" dxfId="293" priority="8" operator="containsText" text="WO">
      <formula>NOT(ISERROR(SEARCH("WO",AB11)))</formula>
    </cfRule>
    <cfRule type="containsText" dxfId="292" priority="7" operator="containsText" text="P">
      <formula>NOT(ISERROR(SEARCH("P",AB11)))</formula>
    </cfRule>
    <cfRule type="containsText" dxfId="291" priority="6" operator="containsText" text="A">
      <formula>NOT(ISERROR(SEARCH("A",AB11)))</formula>
    </cfRule>
    <cfRule type="containsText" dxfId="290" priority="5" operator="containsText" text="L">
      <formula>NOT(ISERROR(SEARCH("L",AB11)))</formula>
    </cfRule>
  </conditionalFormatting>
  <conditionalFormatting sqref="AH11:AH30">
    <cfRule type="containsText" dxfId="289" priority="41" operator="containsText" text="WO">
      <formula>NOT(ISERROR(SEARCH("WO",AH11)))</formula>
    </cfRule>
    <cfRule type="containsText" dxfId="288" priority="42" operator="containsText" text="WO">
      <formula>NOT(ISERROR(SEARCH("WO",AH11)))</formula>
    </cfRule>
  </conditionalFormatting>
  <conditionalFormatting sqref="AI11:AP30">
    <cfRule type="containsText" dxfId="287" priority="2" operator="containsText" text="A">
      <formula>NOT(ISERROR(SEARCH("A",AI11)))</formula>
    </cfRule>
    <cfRule type="containsText" dxfId="286" priority="3" operator="containsText" text="P">
      <formula>NOT(ISERROR(SEARCH("P",AI11)))</formula>
    </cfRule>
    <cfRule type="containsText" dxfId="285" priority="4" operator="containsText" text="WO">
      <formula>NOT(ISERROR(SEARCH("WO",AI11)))</formula>
    </cfRule>
    <cfRule type="containsText" dxfId="284" priority="1" operator="containsText" text="L">
      <formula>NOT(ISERROR(SEARCH("L",AI11)))</formula>
    </cfRule>
  </conditionalFormatting>
  <dataValidations count="3">
    <dataValidation type="list" allowBlank="1" showInputMessage="1" showErrorMessage="1" sqref="P11:P30 Y11:Y30" xr:uid="{A75097F0-01F5-4CC1-B3AE-25938B080C7E}">
      <formula1>"P,A,L"</formula1>
    </dataValidation>
    <dataValidation type="list" allowBlank="1" showInputMessage="1" showErrorMessage="1" sqref="L11:L30 N11:O30 Q11:S30 U11:X30 AB11:AG30 AI11:AM30" xr:uid="{51B9A7E1-9CAC-464F-953E-D8294B822E2A}">
      <formula1>"P , A , L"</formula1>
    </dataValidation>
    <dataValidation type="list" allowBlank="1" showInputMessage="1" showErrorMessage="1" sqref="Z11:Z30 AN11:AP30" xr:uid="{F367AF0C-DF30-4D89-B2FF-F5858CB64823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55EC47-590D-4BC0-8021-952CA953F875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3E2211F-1A29-40FA-86AB-17B18D8564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Feb!AX11:BA11</xm:f>
              <xm:sqref>BH11</xm:sqref>
            </x14:sparkline>
            <x14:sparkline>
              <xm:f>Feb!AX12:BA12</xm:f>
              <xm:sqref>BH12</xm:sqref>
            </x14:sparkline>
            <x14:sparkline>
              <xm:f>Feb!AX13:BA13</xm:f>
              <xm:sqref>BH13</xm:sqref>
            </x14:sparkline>
            <x14:sparkline>
              <xm:f>Feb!AX14:BA14</xm:f>
              <xm:sqref>BH14</xm:sqref>
            </x14:sparkline>
            <x14:sparkline>
              <xm:f>Feb!AX15:BA15</xm:f>
              <xm:sqref>BH15</xm:sqref>
            </x14:sparkline>
            <x14:sparkline>
              <xm:f>Feb!AX16:BA16</xm:f>
              <xm:sqref>BH16</xm:sqref>
            </x14:sparkline>
            <x14:sparkline>
              <xm:f>Feb!AX17:BA17</xm:f>
              <xm:sqref>BH17</xm:sqref>
            </x14:sparkline>
            <x14:sparkline>
              <xm:f>Feb!AX18:BA18</xm:f>
              <xm:sqref>BH18</xm:sqref>
            </x14:sparkline>
            <x14:sparkline>
              <xm:f>Feb!AX19:BA19</xm:f>
              <xm:sqref>BH19</xm:sqref>
            </x14:sparkline>
            <x14:sparkline>
              <xm:f>Feb!AX20:BA20</xm:f>
              <xm:sqref>BH20</xm:sqref>
            </x14:sparkline>
            <x14:sparkline>
              <xm:f>Feb!AX21:BA21</xm:f>
              <xm:sqref>BH21</xm:sqref>
            </x14:sparkline>
            <x14:sparkline>
              <xm:f>Feb!AX22:BA22</xm:f>
              <xm:sqref>BH22</xm:sqref>
            </x14:sparkline>
            <x14:sparkline>
              <xm:f>Feb!AX23:BA23</xm:f>
              <xm:sqref>BH23</xm:sqref>
            </x14:sparkline>
            <x14:sparkline>
              <xm:f>Feb!AX24:BA24</xm:f>
              <xm:sqref>BH24</xm:sqref>
            </x14:sparkline>
            <x14:sparkline>
              <xm:f>Feb!AX25:BA25</xm:f>
              <xm:sqref>BH25</xm:sqref>
            </x14:sparkline>
            <x14:sparkline>
              <xm:f>Feb!AX26:BA26</xm:f>
              <xm:sqref>BH26</xm:sqref>
            </x14:sparkline>
            <x14:sparkline>
              <xm:f>Feb!AX27:BA27</xm:f>
              <xm:sqref>BH27</xm:sqref>
            </x14:sparkline>
            <x14:sparkline>
              <xm:f>Feb!AX28:BA28</xm:f>
              <xm:sqref>BH28</xm:sqref>
            </x14:sparkline>
            <x14:sparkline>
              <xm:f>Feb!AX29:BA29</xm:f>
              <xm:sqref>BH29</xm:sqref>
            </x14:sparkline>
            <x14:sparkline>
              <xm:f>Feb!AX30:BA30</xm:f>
              <xm:sqref>BH30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D413-3651-4789-8504-579B13B1AA33}">
  <dimension ref="A1:DF116"/>
  <sheetViews>
    <sheetView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6" style="1" bestFit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7773437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7773437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7773437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7773437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45717</v>
      </c>
      <c r="I3" s="37" t="s">
        <v>3</v>
      </c>
      <c r="J3" s="38">
        <f>M7</f>
        <v>45747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45717</v>
      </c>
      <c r="J7" s="45" t="str">
        <f>TEXT(I7,"MMMM")</f>
        <v>March</v>
      </c>
      <c r="K7" s="45"/>
      <c r="L7" s="46" t="s">
        <v>3</v>
      </c>
      <c r="M7" s="47">
        <f>EOMONTH(I7,0)</f>
        <v>45747</v>
      </c>
      <c r="N7" s="45"/>
      <c r="O7" s="4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Sat</v>
      </c>
      <c r="M9" s="14" t="str">
        <f t="shared" ref="M9:AP9" si="0">TEXT(M10,"DDD")</f>
        <v>Sun</v>
      </c>
      <c r="N9" s="14" t="str">
        <f t="shared" si="0"/>
        <v>Mon</v>
      </c>
      <c r="O9" s="14" t="str">
        <f t="shared" si="0"/>
        <v>Tue</v>
      </c>
      <c r="P9" s="14" t="str">
        <f t="shared" si="0"/>
        <v>Wed</v>
      </c>
      <c r="Q9" s="14" t="str">
        <f t="shared" si="0"/>
        <v>Thu</v>
      </c>
      <c r="R9" s="14" t="str">
        <f t="shared" si="0"/>
        <v>Fri</v>
      </c>
      <c r="S9" s="14" t="str">
        <f t="shared" si="0"/>
        <v>Sat</v>
      </c>
      <c r="T9" s="14" t="str">
        <f t="shared" si="0"/>
        <v>Sun</v>
      </c>
      <c r="U9" s="14" t="str">
        <f t="shared" si="0"/>
        <v>Mon</v>
      </c>
      <c r="V9" s="14" t="str">
        <f t="shared" si="0"/>
        <v>Tue</v>
      </c>
      <c r="W9" s="14" t="str">
        <f t="shared" si="0"/>
        <v>Wed</v>
      </c>
      <c r="X9" s="14" t="str">
        <f t="shared" si="0"/>
        <v>Thu</v>
      </c>
      <c r="Y9" s="14" t="str">
        <f t="shared" si="0"/>
        <v>Fri</v>
      </c>
      <c r="Z9" s="14" t="str">
        <f t="shared" si="0"/>
        <v>Sat</v>
      </c>
      <c r="AA9" s="14" t="str">
        <f t="shared" si="0"/>
        <v>Sun</v>
      </c>
      <c r="AB9" s="14" t="str">
        <f t="shared" si="0"/>
        <v>Mon</v>
      </c>
      <c r="AC9" s="14" t="str">
        <f t="shared" si="0"/>
        <v>Tue</v>
      </c>
      <c r="AD9" s="14" t="str">
        <f t="shared" si="0"/>
        <v>Wed</v>
      </c>
      <c r="AE9" s="14" t="str">
        <f t="shared" si="0"/>
        <v>Thu</v>
      </c>
      <c r="AF9" s="14" t="str">
        <f t="shared" si="0"/>
        <v>Fri</v>
      </c>
      <c r="AG9" s="14" t="str">
        <f t="shared" si="0"/>
        <v>Sat</v>
      </c>
      <c r="AH9" s="14" t="str">
        <f t="shared" si="0"/>
        <v>Sun</v>
      </c>
      <c r="AI9" s="14" t="str">
        <f t="shared" si="0"/>
        <v>Mon</v>
      </c>
      <c r="AJ9" s="14" t="str">
        <f t="shared" si="0"/>
        <v>Tue</v>
      </c>
      <c r="AK9" s="14" t="str">
        <f t="shared" si="0"/>
        <v>Wed</v>
      </c>
      <c r="AL9" s="14" t="str">
        <f t="shared" si="0"/>
        <v>Thu</v>
      </c>
      <c r="AM9" s="14" t="str">
        <f t="shared" si="0"/>
        <v>Fri</v>
      </c>
      <c r="AN9" s="14" t="str">
        <f t="shared" si="0"/>
        <v>Sat</v>
      </c>
      <c r="AO9" s="14" t="str">
        <f t="shared" si="0"/>
        <v>Sun</v>
      </c>
      <c r="AP9" s="15" t="str">
        <f t="shared" si="0"/>
        <v>Mon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45717</v>
      </c>
      <c r="M10" s="24">
        <f>IF(L10&lt;$M$7,L10+1,"")</f>
        <v>45718</v>
      </c>
      <c r="N10" s="24">
        <f>IF(M10&lt;$M$7,M10+1,"")</f>
        <v>45719</v>
      </c>
      <c r="O10" s="24">
        <f t="shared" ref="O10:AP10" si="1">IF(N10&lt;$M$7,N10+1,"")</f>
        <v>45720</v>
      </c>
      <c r="P10" s="24">
        <f t="shared" si="1"/>
        <v>45721</v>
      </c>
      <c r="Q10" s="24">
        <f t="shared" si="1"/>
        <v>45722</v>
      </c>
      <c r="R10" s="24">
        <f t="shared" si="1"/>
        <v>45723</v>
      </c>
      <c r="S10" s="24">
        <f t="shared" si="1"/>
        <v>45724</v>
      </c>
      <c r="T10" s="24">
        <f t="shared" si="1"/>
        <v>45725</v>
      </c>
      <c r="U10" s="24">
        <f t="shared" si="1"/>
        <v>45726</v>
      </c>
      <c r="V10" s="24">
        <f t="shared" si="1"/>
        <v>45727</v>
      </c>
      <c r="W10" s="24">
        <f t="shared" si="1"/>
        <v>45728</v>
      </c>
      <c r="X10" s="24">
        <f t="shared" si="1"/>
        <v>45729</v>
      </c>
      <c r="Y10" s="24">
        <f t="shared" si="1"/>
        <v>45730</v>
      </c>
      <c r="Z10" s="24">
        <f t="shared" si="1"/>
        <v>45731</v>
      </c>
      <c r="AA10" s="24">
        <f t="shared" si="1"/>
        <v>45732</v>
      </c>
      <c r="AB10" s="24">
        <f t="shared" si="1"/>
        <v>45733</v>
      </c>
      <c r="AC10" s="24">
        <f t="shared" si="1"/>
        <v>45734</v>
      </c>
      <c r="AD10" s="24">
        <f t="shared" si="1"/>
        <v>45735</v>
      </c>
      <c r="AE10" s="24">
        <f t="shared" si="1"/>
        <v>45736</v>
      </c>
      <c r="AF10" s="24">
        <f t="shared" si="1"/>
        <v>45737</v>
      </c>
      <c r="AG10" s="24">
        <f t="shared" si="1"/>
        <v>45738</v>
      </c>
      <c r="AH10" s="24">
        <f t="shared" si="1"/>
        <v>45739</v>
      </c>
      <c r="AI10" s="24">
        <f>IF(AH10&lt;$M$7,AH10+1,"")</f>
        <v>45740</v>
      </c>
      <c r="AJ10" s="24">
        <f t="shared" si="1"/>
        <v>45741</v>
      </c>
      <c r="AK10" s="24">
        <f t="shared" si="1"/>
        <v>45742</v>
      </c>
      <c r="AL10" s="24">
        <f t="shared" si="1"/>
        <v>45743</v>
      </c>
      <c r="AM10" s="24">
        <f t="shared" si="1"/>
        <v>45744</v>
      </c>
      <c r="AN10" s="24">
        <f>IF(AM10&lt;$M$7,AM10+1,"")</f>
        <v>45745</v>
      </c>
      <c r="AO10" s="24">
        <f t="shared" si="1"/>
        <v>45746</v>
      </c>
      <c r="AP10" s="25">
        <f t="shared" si="1"/>
        <v>45747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5</v>
      </c>
      <c r="L11" s="48" t="s">
        <v>45</v>
      </c>
      <c r="M11" s="10" t="s">
        <v>46</v>
      </c>
      <c r="N11" s="48" t="s">
        <v>45</v>
      </c>
      <c r="O11" s="48" t="s">
        <v>45</v>
      </c>
      <c r="P11" s="48" t="s">
        <v>45</v>
      </c>
      <c r="Q11" s="48" t="s">
        <v>45</v>
      </c>
      <c r="R11" s="48" t="s">
        <v>45</v>
      </c>
      <c r="S11" s="48" t="s">
        <v>45</v>
      </c>
      <c r="T11" s="10" t="str">
        <f t="shared" ref="T11:AO26" si="2">IF(T$9="Sun","WO","")</f>
        <v>WO</v>
      </c>
      <c r="U11" s="48" t="s">
        <v>45</v>
      </c>
      <c r="V11" s="48" t="s">
        <v>45</v>
      </c>
      <c r="W11" s="10" t="s">
        <v>43</v>
      </c>
      <c r="X11" s="48" t="s">
        <v>45</v>
      </c>
      <c r="Y11" s="48" t="s">
        <v>45</v>
      </c>
      <c r="Z11" s="48" t="s">
        <v>45</v>
      </c>
      <c r="AA11" s="10" t="str">
        <f t="shared" si="2"/>
        <v>WO</v>
      </c>
      <c r="AB11" s="48" t="s">
        <v>45</v>
      </c>
      <c r="AC11" s="48" t="s">
        <v>45</v>
      </c>
      <c r="AD11" s="10" t="s">
        <v>43</v>
      </c>
      <c r="AE11" s="48" t="s">
        <v>45</v>
      </c>
      <c r="AF11" s="48" t="s">
        <v>45</v>
      </c>
      <c r="AG11" s="48" t="s">
        <v>45</v>
      </c>
      <c r="AH11" s="10" t="str">
        <f t="shared" si="2"/>
        <v>WO</v>
      </c>
      <c r="AI11" s="48" t="s">
        <v>45</v>
      </c>
      <c r="AJ11" s="48" t="s">
        <v>45</v>
      </c>
      <c r="AK11" s="48" t="s">
        <v>45</v>
      </c>
      <c r="AL11" s="10" t="s">
        <v>43</v>
      </c>
      <c r="AM11" s="48" t="s">
        <v>45</v>
      </c>
      <c r="AN11" s="48" t="s">
        <v>45</v>
      </c>
      <c r="AO11" s="10" t="str">
        <f t="shared" si="2"/>
        <v>WO</v>
      </c>
      <c r="AP11" s="26" t="s">
        <v>39</v>
      </c>
      <c r="AT11" s="9">
        <v>1</v>
      </c>
      <c r="AU11" s="9">
        <v>1001</v>
      </c>
      <c r="AV11" s="9" t="str">
        <f t="shared" ref="AV11:AV30" si="3">$J$7</f>
        <v>March</v>
      </c>
      <c r="AW11" s="9" t="s">
        <v>10</v>
      </c>
      <c r="AX11" s="10">
        <f t="shared" ref="AX11:AX30" si="4">COUNTIF($L11:$AP11,"*P*")</f>
        <v>23</v>
      </c>
      <c r="AY11" s="10">
        <f t="shared" ref="AY11:AY30" si="5">COUNTIF($L11:$AP11,"*A*")</f>
        <v>0</v>
      </c>
      <c r="AZ11" s="10">
        <f t="shared" ref="AZ11:AZ30" si="6">COUNTIF($L11:$AP11,"L")</f>
        <v>3</v>
      </c>
      <c r="BA11" s="10">
        <f t="shared" ref="BA11:BA30" si="7">K11</f>
        <v>5</v>
      </c>
      <c r="BB11" s="10">
        <f t="shared" ref="BB11:BB30" si="8">(DATEDIF($I$7,$M$7,"D"))+1</f>
        <v>31</v>
      </c>
      <c r="BC11" s="10">
        <f>Mar_Report[[#This Row],[Present]]-Mar_Report[[#This Row],[Absent]]</f>
        <v>23</v>
      </c>
      <c r="BD11" s="32">
        <v>10000</v>
      </c>
      <c r="BE11" s="32">
        <f>Mar_Report[[#This Row],[Salary]]/Mar_Report[[#This Row],[Days]]</f>
        <v>322.58064516129031</v>
      </c>
      <c r="BF11" s="32">
        <f>Mar_Report[[#This Row],[Per Day Salary]]*Mar_Report[[#This Row],[Absent]]</f>
        <v>0</v>
      </c>
      <c r="BG11" s="32">
        <f>Mar_Report[[#This Row],[Salary]]-Mar_Report[[#This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5</v>
      </c>
      <c r="L12" s="48" t="s">
        <v>45</v>
      </c>
      <c r="M12" s="10" t="str">
        <f t="shared" ref="M12:AA27" si="10">IF(M$9="Sun","WO","")</f>
        <v>WO</v>
      </c>
      <c r="N12" s="48" t="s">
        <v>45</v>
      </c>
      <c r="O12" s="48" t="s">
        <v>45</v>
      </c>
      <c r="P12" s="48" t="s">
        <v>44</v>
      </c>
      <c r="Q12" s="48" t="s">
        <v>45</v>
      </c>
      <c r="R12" s="48" t="s">
        <v>45</v>
      </c>
      <c r="S12" s="48" t="s">
        <v>45</v>
      </c>
      <c r="T12" s="10" t="str">
        <f t="shared" si="10"/>
        <v>WO</v>
      </c>
      <c r="U12" s="48" t="s">
        <v>45</v>
      </c>
      <c r="V12" s="48" t="s">
        <v>45</v>
      </c>
      <c r="W12" s="10" t="s">
        <v>43</v>
      </c>
      <c r="X12" s="48" t="s">
        <v>45</v>
      </c>
      <c r="Y12" s="48" t="s">
        <v>45</v>
      </c>
      <c r="Z12" s="48" t="s">
        <v>45</v>
      </c>
      <c r="AA12" s="10" t="str">
        <f t="shared" si="10"/>
        <v>WO</v>
      </c>
      <c r="AB12" s="48" t="s">
        <v>45</v>
      </c>
      <c r="AC12" s="48" t="s">
        <v>45</v>
      </c>
      <c r="AD12" s="10" t="s">
        <v>43</v>
      </c>
      <c r="AE12" s="48" t="s">
        <v>45</v>
      </c>
      <c r="AF12" s="48" t="s">
        <v>45</v>
      </c>
      <c r="AG12" s="48" t="s">
        <v>45</v>
      </c>
      <c r="AH12" s="10" t="str">
        <f t="shared" si="2"/>
        <v>WO</v>
      </c>
      <c r="AI12" s="48" t="s">
        <v>45</v>
      </c>
      <c r="AJ12" s="48" t="s">
        <v>45</v>
      </c>
      <c r="AK12" s="48" t="s">
        <v>45</v>
      </c>
      <c r="AL12" s="10" t="s">
        <v>43</v>
      </c>
      <c r="AM12" s="48" t="s">
        <v>45</v>
      </c>
      <c r="AN12" s="48" t="s">
        <v>45</v>
      </c>
      <c r="AO12" s="10" t="str">
        <f t="shared" si="2"/>
        <v>WO</v>
      </c>
      <c r="AP12" s="26" t="s">
        <v>39</v>
      </c>
      <c r="AT12" s="9">
        <v>2</v>
      </c>
      <c r="AU12" s="9">
        <v>1002</v>
      </c>
      <c r="AV12" s="9" t="str">
        <f t="shared" si="3"/>
        <v>March</v>
      </c>
      <c r="AW12" s="9" t="s">
        <v>11</v>
      </c>
      <c r="AX12" s="10">
        <f t="shared" si="4"/>
        <v>22</v>
      </c>
      <c r="AY12" s="10">
        <f t="shared" si="5"/>
        <v>1</v>
      </c>
      <c r="AZ12" s="10">
        <f t="shared" si="6"/>
        <v>3</v>
      </c>
      <c r="BA12" s="10">
        <f t="shared" si="7"/>
        <v>5</v>
      </c>
      <c r="BB12" s="10">
        <f t="shared" si="8"/>
        <v>31</v>
      </c>
      <c r="BC12" s="10">
        <f>Mar_Report[[#This Row],[Present]]-Mar_Report[[#This Row],[Absent]]</f>
        <v>21</v>
      </c>
      <c r="BD12" s="32">
        <v>20000</v>
      </c>
      <c r="BE12" s="32">
        <f>Mar_Report[[#This Row],[Salary]]/Mar_Report[[#This Row],[Days]]</f>
        <v>645.16129032258061</v>
      </c>
      <c r="BF12" s="32">
        <f>Mar_Report[[#This Row],[Per Day Salary]]*Mar_Report[[#This Row],[Absent]]</f>
        <v>645.16129032258061</v>
      </c>
      <c r="BG12" s="32">
        <f>Mar_Report[[#This Row],[Salary]]-Mar_Report[[#This Row],[Deduction]]</f>
        <v>19354.83870967742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5</v>
      </c>
      <c r="L13" s="48" t="s">
        <v>45</v>
      </c>
      <c r="M13" s="10" t="str">
        <f t="shared" si="10"/>
        <v>WO</v>
      </c>
      <c r="N13" s="48" t="s">
        <v>45</v>
      </c>
      <c r="O13" s="48" t="s">
        <v>45</v>
      </c>
      <c r="P13" s="48" t="s">
        <v>45</v>
      </c>
      <c r="Q13" s="48" t="s">
        <v>45</v>
      </c>
      <c r="R13" s="48" t="s">
        <v>44</v>
      </c>
      <c r="S13" s="48" t="s">
        <v>45</v>
      </c>
      <c r="T13" s="10" t="str">
        <f t="shared" si="10"/>
        <v>WO</v>
      </c>
      <c r="U13" s="48" t="s">
        <v>45</v>
      </c>
      <c r="V13" s="48" t="s">
        <v>45</v>
      </c>
      <c r="W13" s="10" t="s">
        <v>43</v>
      </c>
      <c r="X13" s="48" t="s">
        <v>45</v>
      </c>
      <c r="Y13" s="48" t="s">
        <v>45</v>
      </c>
      <c r="Z13" s="48" t="s">
        <v>45</v>
      </c>
      <c r="AA13" s="10" t="str">
        <f t="shared" si="10"/>
        <v>WO</v>
      </c>
      <c r="AB13" s="48" t="s">
        <v>45</v>
      </c>
      <c r="AC13" s="48" t="s">
        <v>45</v>
      </c>
      <c r="AD13" s="10" t="s">
        <v>43</v>
      </c>
      <c r="AE13" s="48" t="s">
        <v>45</v>
      </c>
      <c r="AF13" s="48" t="s">
        <v>45</v>
      </c>
      <c r="AG13" s="48" t="s">
        <v>45</v>
      </c>
      <c r="AH13" s="10" t="str">
        <f t="shared" si="2"/>
        <v>WO</v>
      </c>
      <c r="AI13" s="48" t="s">
        <v>45</v>
      </c>
      <c r="AJ13" s="48" t="s">
        <v>44</v>
      </c>
      <c r="AK13" s="48" t="s">
        <v>45</v>
      </c>
      <c r="AL13" s="10" t="s">
        <v>43</v>
      </c>
      <c r="AM13" s="48" t="s">
        <v>45</v>
      </c>
      <c r="AN13" s="48" t="s">
        <v>45</v>
      </c>
      <c r="AO13" s="10" t="str">
        <f t="shared" si="2"/>
        <v>WO</v>
      </c>
      <c r="AP13" s="26" t="s">
        <v>39</v>
      </c>
      <c r="AT13" s="9">
        <v>3</v>
      </c>
      <c r="AU13" s="9">
        <v>1003</v>
      </c>
      <c r="AV13" s="9" t="str">
        <f t="shared" si="3"/>
        <v>March</v>
      </c>
      <c r="AW13" s="9" t="s">
        <v>12</v>
      </c>
      <c r="AX13" s="10">
        <f t="shared" si="4"/>
        <v>21</v>
      </c>
      <c r="AY13" s="10">
        <f t="shared" si="5"/>
        <v>2</v>
      </c>
      <c r="AZ13" s="10">
        <f t="shared" si="6"/>
        <v>3</v>
      </c>
      <c r="BA13" s="10">
        <f t="shared" si="7"/>
        <v>5</v>
      </c>
      <c r="BB13" s="10">
        <f t="shared" si="8"/>
        <v>31</v>
      </c>
      <c r="BC13" s="10">
        <f>Mar_Report[[#This Row],[Present]]-Mar_Report[[#This Row],[Absent]]</f>
        <v>19</v>
      </c>
      <c r="BD13" s="32">
        <v>25000</v>
      </c>
      <c r="BE13" s="32">
        <f>Mar_Report[[#This Row],[Salary]]/Mar_Report[[#This Row],[Days]]</f>
        <v>806.45161290322585</v>
      </c>
      <c r="BF13" s="32">
        <f>Mar_Report[[#This Row],[Per Day Salary]]*Mar_Report[[#This Row],[Absent]]</f>
        <v>1612.9032258064517</v>
      </c>
      <c r="BG13" s="32">
        <f>Mar_Report[[#This Row],[Salary]]-Mar_Report[[#This Row],[Deduction]]</f>
        <v>23387.096774193549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5</v>
      </c>
      <c r="L14" s="48" t="s">
        <v>44</v>
      </c>
      <c r="M14" s="10" t="str">
        <f t="shared" si="10"/>
        <v>WO</v>
      </c>
      <c r="N14" s="48" t="s">
        <v>45</v>
      </c>
      <c r="O14" s="48" t="s">
        <v>45</v>
      </c>
      <c r="P14" s="48" t="s">
        <v>45</v>
      </c>
      <c r="Q14" s="48" t="s">
        <v>45</v>
      </c>
      <c r="R14" s="48" t="s">
        <v>45</v>
      </c>
      <c r="S14" s="48" t="s">
        <v>45</v>
      </c>
      <c r="T14" s="10" t="str">
        <f t="shared" si="10"/>
        <v>WO</v>
      </c>
      <c r="U14" s="48" t="s">
        <v>45</v>
      </c>
      <c r="V14" s="48" t="s">
        <v>45</v>
      </c>
      <c r="W14" s="10" t="s">
        <v>43</v>
      </c>
      <c r="X14" s="48" t="s">
        <v>45</v>
      </c>
      <c r="Y14" s="48" t="s">
        <v>45</v>
      </c>
      <c r="Z14" s="48" t="s">
        <v>44</v>
      </c>
      <c r="AA14" s="10" t="str">
        <f t="shared" si="10"/>
        <v>WO</v>
      </c>
      <c r="AB14" s="48" t="s">
        <v>45</v>
      </c>
      <c r="AC14" s="48" t="s">
        <v>45</v>
      </c>
      <c r="AD14" s="10" t="s">
        <v>43</v>
      </c>
      <c r="AE14" s="48" t="s">
        <v>45</v>
      </c>
      <c r="AF14" s="48" t="s">
        <v>44</v>
      </c>
      <c r="AG14" s="48" t="s">
        <v>45</v>
      </c>
      <c r="AH14" s="10" t="str">
        <f t="shared" si="2"/>
        <v>WO</v>
      </c>
      <c r="AI14" s="48" t="s">
        <v>45</v>
      </c>
      <c r="AJ14" s="48" t="s">
        <v>44</v>
      </c>
      <c r="AK14" s="48" t="s">
        <v>45</v>
      </c>
      <c r="AL14" s="10" t="s">
        <v>43</v>
      </c>
      <c r="AM14" s="48" t="s">
        <v>45</v>
      </c>
      <c r="AN14" s="48" t="s">
        <v>45</v>
      </c>
      <c r="AO14" s="10" t="str">
        <f t="shared" si="2"/>
        <v>WO</v>
      </c>
      <c r="AP14" s="26" t="s">
        <v>39</v>
      </c>
      <c r="AT14" s="9">
        <v>4</v>
      </c>
      <c r="AU14" s="9">
        <v>1004</v>
      </c>
      <c r="AV14" s="9" t="str">
        <f t="shared" si="3"/>
        <v>March</v>
      </c>
      <c r="AW14" s="9" t="s">
        <v>13</v>
      </c>
      <c r="AX14" s="10">
        <f t="shared" si="4"/>
        <v>19</v>
      </c>
      <c r="AY14" s="10">
        <f t="shared" si="5"/>
        <v>4</v>
      </c>
      <c r="AZ14" s="10">
        <f t="shared" si="6"/>
        <v>3</v>
      </c>
      <c r="BA14" s="10">
        <f t="shared" si="7"/>
        <v>5</v>
      </c>
      <c r="BB14" s="10">
        <f t="shared" si="8"/>
        <v>31</v>
      </c>
      <c r="BC14" s="10">
        <f>Mar_Report[[#This Row],[Present]]-Mar_Report[[#This Row],[Absent]]</f>
        <v>15</v>
      </c>
      <c r="BD14" s="32">
        <v>30000</v>
      </c>
      <c r="BE14" s="32">
        <f>Mar_Report[[#This Row],[Salary]]/Mar_Report[[#This Row],[Days]]</f>
        <v>967.74193548387098</v>
      </c>
      <c r="BF14" s="32">
        <f>Mar_Report[[#This Row],[Per Day Salary]]*Mar_Report[[#This Row],[Absent]]</f>
        <v>3870.9677419354839</v>
      </c>
      <c r="BG14" s="32">
        <f>Mar_Report[[#This Row],[Salary]]-Mar_Report[[#This Row],[Deduction]]</f>
        <v>26129.032258064515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5</v>
      </c>
      <c r="L15" s="48" t="s">
        <v>45</v>
      </c>
      <c r="M15" s="10" t="str">
        <f t="shared" si="10"/>
        <v>WO</v>
      </c>
      <c r="N15" s="48" t="s">
        <v>45</v>
      </c>
      <c r="O15" s="48" t="s">
        <v>45</v>
      </c>
      <c r="P15" s="48" t="s">
        <v>45</v>
      </c>
      <c r="Q15" s="48" t="s">
        <v>45</v>
      </c>
      <c r="R15" s="48" t="s">
        <v>45</v>
      </c>
      <c r="S15" s="48" t="s">
        <v>45</v>
      </c>
      <c r="T15" s="10" t="str">
        <f t="shared" si="10"/>
        <v>WO</v>
      </c>
      <c r="U15" s="48" t="s">
        <v>45</v>
      </c>
      <c r="V15" s="48" t="s">
        <v>45</v>
      </c>
      <c r="W15" s="10" t="s">
        <v>43</v>
      </c>
      <c r="X15" s="48" t="s">
        <v>45</v>
      </c>
      <c r="Y15" s="48" t="s">
        <v>45</v>
      </c>
      <c r="Z15" s="48" t="s">
        <v>45</v>
      </c>
      <c r="AA15" s="10" t="str">
        <f t="shared" si="10"/>
        <v>WO</v>
      </c>
      <c r="AB15" s="48" t="s">
        <v>45</v>
      </c>
      <c r="AC15" s="48" t="s">
        <v>45</v>
      </c>
      <c r="AD15" s="10" t="s">
        <v>43</v>
      </c>
      <c r="AE15" s="48" t="s">
        <v>45</v>
      </c>
      <c r="AF15" s="48" t="s">
        <v>45</v>
      </c>
      <c r="AG15" s="48" t="s">
        <v>45</v>
      </c>
      <c r="AH15" s="10" t="str">
        <f t="shared" si="2"/>
        <v>WO</v>
      </c>
      <c r="AI15" s="48" t="s">
        <v>45</v>
      </c>
      <c r="AJ15" s="48" t="s">
        <v>45</v>
      </c>
      <c r="AK15" s="48" t="s">
        <v>45</v>
      </c>
      <c r="AL15" s="10" t="s">
        <v>43</v>
      </c>
      <c r="AM15" s="48" t="s">
        <v>45</v>
      </c>
      <c r="AN15" s="48" t="s">
        <v>44</v>
      </c>
      <c r="AO15" s="10" t="str">
        <f t="shared" si="2"/>
        <v>WO</v>
      </c>
      <c r="AP15" s="26" t="s">
        <v>39</v>
      </c>
      <c r="AT15" s="9">
        <v>5</v>
      </c>
      <c r="AU15" s="9">
        <v>1005</v>
      </c>
      <c r="AV15" s="9" t="str">
        <f t="shared" si="3"/>
        <v>March</v>
      </c>
      <c r="AW15" s="9" t="s">
        <v>14</v>
      </c>
      <c r="AX15" s="10">
        <f t="shared" si="4"/>
        <v>22</v>
      </c>
      <c r="AY15" s="10">
        <f t="shared" si="5"/>
        <v>1</v>
      </c>
      <c r="AZ15" s="10">
        <f t="shared" si="6"/>
        <v>3</v>
      </c>
      <c r="BA15" s="10">
        <f t="shared" si="7"/>
        <v>5</v>
      </c>
      <c r="BB15" s="10">
        <f t="shared" si="8"/>
        <v>31</v>
      </c>
      <c r="BC15" s="10">
        <f>Mar_Report[[#This Row],[Present]]-Mar_Report[[#This Row],[Absent]]</f>
        <v>21</v>
      </c>
      <c r="BD15" s="32">
        <v>45000</v>
      </c>
      <c r="BE15" s="32">
        <f>Mar_Report[[#This Row],[Salary]]/Mar_Report[[#This Row],[Days]]</f>
        <v>1451.6129032258063</v>
      </c>
      <c r="BF15" s="32">
        <f>Mar_Report[[#This Row],[Per Day Salary]]*Mar_Report[[#This Row],[Absent]]</f>
        <v>1451.6129032258063</v>
      </c>
      <c r="BG15" s="32">
        <f>Mar_Report[[#This Row],[Salary]]-Mar_Report[[#This Row],[Deduction]]</f>
        <v>43548.387096774197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5</v>
      </c>
      <c r="L16" s="48" t="s">
        <v>45</v>
      </c>
      <c r="M16" s="10" t="str">
        <f t="shared" si="10"/>
        <v>WO</v>
      </c>
      <c r="N16" s="48" t="s">
        <v>45</v>
      </c>
      <c r="O16" s="48" t="s">
        <v>45</v>
      </c>
      <c r="P16" s="48" t="s">
        <v>45</v>
      </c>
      <c r="Q16" s="48" t="s">
        <v>45</v>
      </c>
      <c r="R16" s="48" t="s">
        <v>45</v>
      </c>
      <c r="S16" s="48" t="s">
        <v>45</v>
      </c>
      <c r="T16" s="10" t="str">
        <f t="shared" si="10"/>
        <v>WO</v>
      </c>
      <c r="U16" s="48" t="s">
        <v>45</v>
      </c>
      <c r="V16" s="48" t="s">
        <v>45</v>
      </c>
      <c r="W16" s="10" t="s">
        <v>43</v>
      </c>
      <c r="X16" s="48" t="s">
        <v>45</v>
      </c>
      <c r="Y16" s="48" t="s">
        <v>45</v>
      </c>
      <c r="Z16" s="48" t="s">
        <v>45</v>
      </c>
      <c r="AA16" s="10" t="str">
        <f t="shared" si="10"/>
        <v>WO</v>
      </c>
      <c r="AB16" s="48" t="s">
        <v>45</v>
      </c>
      <c r="AC16" s="48" t="s">
        <v>45</v>
      </c>
      <c r="AD16" s="10" t="s">
        <v>43</v>
      </c>
      <c r="AE16" s="48" t="s">
        <v>45</v>
      </c>
      <c r="AF16" s="48" t="s">
        <v>45</v>
      </c>
      <c r="AG16" s="48" t="s">
        <v>45</v>
      </c>
      <c r="AH16" s="10" t="str">
        <f t="shared" si="2"/>
        <v>WO</v>
      </c>
      <c r="AI16" s="48" t="s">
        <v>45</v>
      </c>
      <c r="AJ16" s="48" t="s">
        <v>45</v>
      </c>
      <c r="AK16" s="48" t="s">
        <v>45</v>
      </c>
      <c r="AL16" s="10" t="s">
        <v>43</v>
      </c>
      <c r="AM16" s="48" t="s">
        <v>45</v>
      </c>
      <c r="AN16" s="48" t="s">
        <v>45</v>
      </c>
      <c r="AO16" s="10" t="str">
        <f t="shared" si="2"/>
        <v>WO</v>
      </c>
      <c r="AP16" s="26" t="s">
        <v>39</v>
      </c>
      <c r="AT16" s="9">
        <v>6</v>
      </c>
      <c r="AU16" s="9">
        <v>1006</v>
      </c>
      <c r="AV16" s="9" t="str">
        <f t="shared" si="3"/>
        <v>March</v>
      </c>
      <c r="AW16" s="9" t="s">
        <v>15</v>
      </c>
      <c r="AX16" s="10">
        <f t="shared" si="4"/>
        <v>23</v>
      </c>
      <c r="AY16" s="10">
        <f t="shared" si="5"/>
        <v>0</v>
      </c>
      <c r="AZ16" s="10">
        <f t="shared" si="6"/>
        <v>3</v>
      </c>
      <c r="BA16" s="10">
        <f t="shared" si="7"/>
        <v>5</v>
      </c>
      <c r="BB16" s="10">
        <f t="shared" si="8"/>
        <v>31</v>
      </c>
      <c r="BC16" s="10">
        <f>Mar_Report[[#This Row],[Present]]-Mar_Report[[#This Row],[Absent]]</f>
        <v>23</v>
      </c>
      <c r="BD16" s="32">
        <v>15000</v>
      </c>
      <c r="BE16" s="32">
        <f>Mar_Report[[#This Row],[Salary]]/Mar_Report[[#This Row],[Days]]</f>
        <v>483.87096774193549</v>
      </c>
      <c r="BF16" s="32">
        <f>Mar_Report[[#This Row],[Per Day Salary]]*Mar_Report[[#This Row],[Absent]]</f>
        <v>0</v>
      </c>
      <c r="BG16" s="32">
        <f>Mar_Report[[#This Row],[Salary]]-Mar_Report[[#This Row],[Deduction]]</f>
        <v>15000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5</v>
      </c>
      <c r="L17" s="48" t="s">
        <v>45</v>
      </c>
      <c r="M17" s="10" t="str">
        <f t="shared" si="10"/>
        <v>WO</v>
      </c>
      <c r="N17" s="48" t="s">
        <v>45</v>
      </c>
      <c r="O17" s="48" t="s">
        <v>45</v>
      </c>
      <c r="P17" s="48" t="s">
        <v>45</v>
      </c>
      <c r="Q17" s="48" t="s">
        <v>44</v>
      </c>
      <c r="R17" s="48" t="s">
        <v>45</v>
      </c>
      <c r="S17" s="48" t="s">
        <v>45</v>
      </c>
      <c r="T17" s="10" t="str">
        <f t="shared" si="10"/>
        <v>WO</v>
      </c>
      <c r="U17" s="48" t="s">
        <v>45</v>
      </c>
      <c r="V17" s="48" t="s">
        <v>45</v>
      </c>
      <c r="W17" s="10" t="s">
        <v>43</v>
      </c>
      <c r="X17" s="48" t="s">
        <v>45</v>
      </c>
      <c r="Y17" s="48" t="s">
        <v>45</v>
      </c>
      <c r="Z17" s="48" t="s">
        <v>45</v>
      </c>
      <c r="AA17" s="10" t="str">
        <f t="shared" si="10"/>
        <v>WO</v>
      </c>
      <c r="AB17" s="48" t="s">
        <v>45</v>
      </c>
      <c r="AC17" s="48" t="s">
        <v>45</v>
      </c>
      <c r="AD17" s="10" t="s">
        <v>43</v>
      </c>
      <c r="AE17" s="48" t="s">
        <v>45</v>
      </c>
      <c r="AF17" s="48" t="s">
        <v>45</v>
      </c>
      <c r="AG17" s="48" t="s">
        <v>45</v>
      </c>
      <c r="AH17" s="10" t="str">
        <f t="shared" si="2"/>
        <v>WO</v>
      </c>
      <c r="AI17" s="48" t="s">
        <v>45</v>
      </c>
      <c r="AJ17" s="48" t="s">
        <v>45</v>
      </c>
      <c r="AK17" s="48" t="s">
        <v>45</v>
      </c>
      <c r="AL17" s="10" t="s">
        <v>43</v>
      </c>
      <c r="AM17" s="48" t="s">
        <v>45</v>
      </c>
      <c r="AN17" s="48" t="s">
        <v>45</v>
      </c>
      <c r="AO17" s="10" t="str">
        <f t="shared" si="2"/>
        <v>WO</v>
      </c>
      <c r="AP17" s="26" t="s">
        <v>39</v>
      </c>
      <c r="AT17" s="9">
        <v>7</v>
      </c>
      <c r="AU17" s="9">
        <v>1007</v>
      </c>
      <c r="AV17" s="9" t="str">
        <f t="shared" si="3"/>
        <v>March</v>
      </c>
      <c r="AW17" s="9" t="s">
        <v>16</v>
      </c>
      <c r="AX17" s="10">
        <f t="shared" si="4"/>
        <v>22</v>
      </c>
      <c r="AY17" s="10">
        <f t="shared" si="5"/>
        <v>1</v>
      </c>
      <c r="AZ17" s="10">
        <f t="shared" si="6"/>
        <v>3</v>
      </c>
      <c r="BA17" s="10">
        <f t="shared" si="7"/>
        <v>5</v>
      </c>
      <c r="BB17" s="10">
        <f t="shared" si="8"/>
        <v>31</v>
      </c>
      <c r="BC17" s="10">
        <f>Mar_Report[[#This Row],[Present]]-Mar_Report[[#This Row],[Absent]]</f>
        <v>21</v>
      </c>
      <c r="BD17" s="32">
        <v>62000</v>
      </c>
      <c r="BE17" s="32">
        <f>Mar_Report[[#This Row],[Salary]]/Mar_Report[[#This Row],[Days]]</f>
        <v>2000</v>
      </c>
      <c r="BF17" s="32">
        <f>Mar_Report[[#This Row],[Per Day Salary]]*Mar_Report[[#This Row],[Absent]]</f>
        <v>2000</v>
      </c>
      <c r="BG17" s="32">
        <f>Mar_Report[[#This Row],[Salary]]-Mar_Report[[#This Row],[Deduction]]</f>
        <v>60000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5</v>
      </c>
      <c r="L18" s="48" t="s">
        <v>45</v>
      </c>
      <c r="M18" s="10" t="str">
        <f t="shared" si="10"/>
        <v>WO</v>
      </c>
      <c r="N18" s="48" t="s">
        <v>45</v>
      </c>
      <c r="O18" s="48" t="s">
        <v>45</v>
      </c>
      <c r="P18" s="48" t="s">
        <v>45</v>
      </c>
      <c r="Q18" s="48" t="s">
        <v>45</v>
      </c>
      <c r="R18" s="48" t="s">
        <v>45</v>
      </c>
      <c r="S18" s="48" t="s">
        <v>45</v>
      </c>
      <c r="T18" s="10" t="str">
        <f t="shared" si="10"/>
        <v>WO</v>
      </c>
      <c r="U18" s="48" t="s">
        <v>45</v>
      </c>
      <c r="V18" s="48" t="s">
        <v>45</v>
      </c>
      <c r="W18" s="10" t="s">
        <v>43</v>
      </c>
      <c r="X18" s="48" t="s">
        <v>45</v>
      </c>
      <c r="Y18" s="48" t="s">
        <v>45</v>
      </c>
      <c r="Z18" s="48" t="s">
        <v>45</v>
      </c>
      <c r="AA18" s="10" t="str">
        <f t="shared" si="10"/>
        <v>WO</v>
      </c>
      <c r="AB18" s="48" t="s">
        <v>45</v>
      </c>
      <c r="AC18" s="48" t="s">
        <v>45</v>
      </c>
      <c r="AD18" s="10" t="s">
        <v>43</v>
      </c>
      <c r="AE18" s="48" t="s">
        <v>45</v>
      </c>
      <c r="AF18" s="48" t="s">
        <v>45</v>
      </c>
      <c r="AG18" s="48" t="s">
        <v>45</v>
      </c>
      <c r="AH18" s="10" t="str">
        <f t="shared" si="2"/>
        <v>WO</v>
      </c>
      <c r="AI18" s="48" t="s">
        <v>45</v>
      </c>
      <c r="AJ18" s="48" t="s">
        <v>45</v>
      </c>
      <c r="AK18" s="48" t="s">
        <v>45</v>
      </c>
      <c r="AL18" s="10" t="s">
        <v>43</v>
      </c>
      <c r="AM18" s="48" t="s">
        <v>45</v>
      </c>
      <c r="AN18" s="48" t="s">
        <v>45</v>
      </c>
      <c r="AO18" s="10" t="str">
        <f t="shared" si="2"/>
        <v>WO</v>
      </c>
      <c r="AP18" s="26" t="s">
        <v>39</v>
      </c>
      <c r="AT18" s="9">
        <v>8</v>
      </c>
      <c r="AU18" s="9">
        <v>1008</v>
      </c>
      <c r="AV18" s="9" t="str">
        <f t="shared" si="3"/>
        <v>March</v>
      </c>
      <c r="AW18" s="9" t="s">
        <v>17</v>
      </c>
      <c r="AX18" s="10">
        <f t="shared" si="4"/>
        <v>23</v>
      </c>
      <c r="AY18" s="10">
        <f t="shared" si="5"/>
        <v>0</v>
      </c>
      <c r="AZ18" s="10">
        <f t="shared" si="6"/>
        <v>3</v>
      </c>
      <c r="BA18" s="10">
        <f t="shared" si="7"/>
        <v>5</v>
      </c>
      <c r="BB18" s="10">
        <f t="shared" si="8"/>
        <v>31</v>
      </c>
      <c r="BC18" s="10">
        <f>Mar_Report[[#This Row],[Present]]-Mar_Report[[#This Row],[Absent]]</f>
        <v>23</v>
      </c>
      <c r="BD18" s="32">
        <v>50000</v>
      </c>
      <c r="BE18" s="32">
        <f>Mar_Report[[#This Row],[Salary]]/Mar_Report[[#This Row],[Days]]</f>
        <v>1612.9032258064517</v>
      </c>
      <c r="BF18" s="32">
        <f>Mar_Report[[#This Row],[Per Day Salary]]*Mar_Report[[#This Row],[Absent]]</f>
        <v>0</v>
      </c>
      <c r="BG18" s="32">
        <f>Mar_Report[[#This Row],[Salary]]-Mar_Report[[#This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5</v>
      </c>
      <c r="L19" s="48" t="s">
        <v>45</v>
      </c>
      <c r="M19" s="10" t="str">
        <f t="shared" si="10"/>
        <v>WO</v>
      </c>
      <c r="N19" s="48" t="s">
        <v>45</v>
      </c>
      <c r="O19" s="48" t="s">
        <v>45</v>
      </c>
      <c r="P19" s="48" t="s">
        <v>45</v>
      </c>
      <c r="Q19" s="48" t="s">
        <v>45</v>
      </c>
      <c r="R19" s="48" t="s">
        <v>45</v>
      </c>
      <c r="S19" s="48" t="s">
        <v>45</v>
      </c>
      <c r="T19" s="10" t="str">
        <f t="shared" si="10"/>
        <v>WO</v>
      </c>
      <c r="U19" s="48" t="s">
        <v>45</v>
      </c>
      <c r="V19" s="48" t="s">
        <v>45</v>
      </c>
      <c r="W19" s="10" t="s">
        <v>43</v>
      </c>
      <c r="X19" s="48" t="s">
        <v>45</v>
      </c>
      <c r="Y19" s="48" t="s">
        <v>44</v>
      </c>
      <c r="Z19" s="48" t="s">
        <v>45</v>
      </c>
      <c r="AA19" s="10" t="str">
        <f t="shared" si="10"/>
        <v>WO</v>
      </c>
      <c r="AB19" s="48" t="s">
        <v>45</v>
      </c>
      <c r="AC19" s="48" t="s">
        <v>45</v>
      </c>
      <c r="AD19" s="10" t="s">
        <v>43</v>
      </c>
      <c r="AE19" s="48" t="s">
        <v>45</v>
      </c>
      <c r="AF19" s="48" t="s">
        <v>45</v>
      </c>
      <c r="AG19" s="48" t="s">
        <v>45</v>
      </c>
      <c r="AH19" s="10" t="str">
        <f t="shared" si="2"/>
        <v>WO</v>
      </c>
      <c r="AI19" s="48" t="s">
        <v>45</v>
      </c>
      <c r="AJ19" s="48" t="s">
        <v>45</v>
      </c>
      <c r="AK19" s="48" t="s">
        <v>45</v>
      </c>
      <c r="AL19" s="10" t="s">
        <v>43</v>
      </c>
      <c r="AM19" s="48" t="s">
        <v>45</v>
      </c>
      <c r="AN19" s="48" t="s">
        <v>44</v>
      </c>
      <c r="AO19" s="10" t="str">
        <f t="shared" si="2"/>
        <v>WO</v>
      </c>
      <c r="AP19" s="26" t="s">
        <v>39</v>
      </c>
      <c r="AT19" s="9">
        <v>9</v>
      </c>
      <c r="AU19" s="9">
        <v>1009</v>
      </c>
      <c r="AV19" s="9" t="str">
        <f t="shared" si="3"/>
        <v>March</v>
      </c>
      <c r="AW19" s="9" t="s">
        <v>18</v>
      </c>
      <c r="AX19" s="10">
        <f t="shared" si="4"/>
        <v>21</v>
      </c>
      <c r="AY19" s="10">
        <f t="shared" si="5"/>
        <v>2</v>
      </c>
      <c r="AZ19" s="10">
        <f t="shared" si="6"/>
        <v>3</v>
      </c>
      <c r="BA19" s="10">
        <f t="shared" si="7"/>
        <v>5</v>
      </c>
      <c r="BB19" s="10">
        <f t="shared" si="8"/>
        <v>31</v>
      </c>
      <c r="BC19" s="10">
        <f>Mar_Report[[#This Row],[Present]]-Mar_Report[[#This Row],[Absent]]</f>
        <v>19</v>
      </c>
      <c r="BD19" s="32">
        <v>25000</v>
      </c>
      <c r="BE19" s="32">
        <f>Mar_Report[[#This Row],[Salary]]/Mar_Report[[#This Row],[Days]]</f>
        <v>806.45161290322585</v>
      </c>
      <c r="BF19" s="32">
        <f>Mar_Report[[#This Row],[Per Day Salary]]*Mar_Report[[#This Row],[Absent]]</f>
        <v>1612.9032258064517</v>
      </c>
      <c r="BG19" s="32">
        <f>Mar_Report[[#This Row],[Salary]]-Mar_Report[[#This Row],[Deduction]]</f>
        <v>23387.096774193549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5</v>
      </c>
      <c r="L20" s="48" t="s">
        <v>45</v>
      </c>
      <c r="M20" s="10" t="str">
        <f t="shared" si="10"/>
        <v>WO</v>
      </c>
      <c r="N20" s="48" t="s">
        <v>45</v>
      </c>
      <c r="O20" s="48" t="s">
        <v>45</v>
      </c>
      <c r="P20" s="48" t="s">
        <v>45</v>
      </c>
      <c r="Q20" s="48" t="s">
        <v>45</v>
      </c>
      <c r="R20" s="48" t="s">
        <v>45</v>
      </c>
      <c r="S20" s="48" t="s">
        <v>45</v>
      </c>
      <c r="T20" s="10" t="str">
        <f t="shared" si="10"/>
        <v>WO</v>
      </c>
      <c r="U20" s="48" t="s">
        <v>45</v>
      </c>
      <c r="V20" s="48" t="s">
        <v>45</v>
      </c>
      <c r="W20" s="10" t="s">
        <v>43</v>
      </c>
      <c r="X20" s="48" t="s">
        <v>45</v>
      </c>
      <c r="Y20" s="48" t="s">
        <v>45</v>
      </c>
      <c r="Z20" s="48" t="s">
        <v>45</v>
      </c>
      <c r="AA20" s="10" t="str">
        <f t="shared" si="10"/>
        <v>WO</v>
      </c>
      <c r="AB20" s="48" t="s">
        <v>45</v>
      </c>
      <c r="AC20" s="48" t="s">
        <v>45</v>
      </c>
      <c r="AD20" s="10" t="s">
        <v>43</v>
      </c>
      <c r="AE20" s="48" t="s">
        <v>45</v>
      </c>
      <c r="AF20" s="48" t="s">
        <v>44</v>
      </c>
      <c r="AG20" s="48" t="s">
        <v>45</v>
      </c>
      <c r="AH20" s="10" t="str">
        <f t="shared" si="2"/>
        <v>WO</v>
      </c>
      <c r="AI20" s="48" t="s">
        <v>45</v>
      </c>
      <c r="AJ20" s="48" t="s">
        <v>44</v>
      </c>
      <c r="AK20" s="48" t="s">
        <v>44</v>
      </c>
      <c r="AL20" s="10" t="s">
        <v>43</v>
      </c>
      <c r="AM20" s="48" t="s">
        <v>45</v>
      </c>
      <c r="AN20" s="48" t="s">
        <v>44</v>
      </c>
      <c r="AO20" s="10" t="str">
        <f t="shared" si="2"/>
        <v>WO</v>
      </c>
      <c r="AP20" s="26" t="s">
        <v>39</v>
      </c>
      <c r="AT20" s="9">
        <v>10</v>
      </c>
      <c r="AU20" s="9">
        <v>1010</v>
      </c>
      <c r="AV20" s="9" t="str">
        <f t="shared" si="3"/>
        <v>March</v>
      </c>
      <c r="AW20" s="9" t="s">
        <v>19</v>
      </c>
      <c r="AX20" s="10">
        <f t="shared" si="4"/>
        <v>19</v>
      </c>
      <c r="AY20" s="10">
        <f t="shared" si="5"/>
        <v>4</v>
      </c>
      <c r="AZ20" s="10">
        <f t="shared" si="6"/>
        <v>3</v>
      </c>
      <c r="BA20" s="10">
        <f t="shared" si="7"/>
        <v>5</v>
      </c>
      <c r="BB20" s="10">
        <f t="shared" si="8"/>
        <v>31</v>
      </c>
      <c r="BC20" s="10">
        <f>Mar_Report[[#This Row],[Present]]-Mar_Report[[#This Row],[Absent]]</f>
        <v>15</v>
      </c>
      <c r="BD20" s="32">
        <v>45000</v>
      </c>
      <c r="BE20" s="32">
        <f>Mar_Report[[#This Row],[Salary]]/Mar_Report[[#This Row],[Days]]</f>
        <v>1451.6129032258063</v>
      </c>
      <c r="BF20" s="32">
        <f>Mar_Report[[#This Row],[Per Day Salary]]*Mar_Report[[#This Row],[Absent]]</f>
        <v>5806.4516129032254</v>
      </c>
      <c r="BG20" s="32">
        <f>Mar_Report[[#This Row],[Salary]]-Mar_Report[[#This Row],[Deduction]]</f>
        <v>39193.548387096773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5</v>
      </c>
      <c r="L21" s="48" t="s">
        <v>44</v>
      </c>
      <c r="M21" s="10" t="str">
        <f t="shared" si="10"/>
        <v>WO</v>
      </c>
      <c r="N21" s="48" t="s">
        <v>45</v>
      </c>
      <c r="O21" s="48" t="s">
        <v>45</v>
      </c>
      <c r="P21" s="48" t="s">
        <v>45</v>
      </c>
      <c r="Q21" s="48" t="s">
        <v>44</v>
      </c>
      <c r="R21" s="48" t="s">
        <v>45</v>
      </c>
      <c r="S21" s="48" t="s">
        <v>45</v>
      </c>
      <c r="T21" s="10" t="str">
        <f t="shared" si="10"/>
        <v>WO</v>
      </c>
      <c r="U21" s="48" t="s">
        <v>45</v>
      </c>
      <c r="V21" s="48" t="s">
        <v>45</v>
      </c>
      <c r="W21" s="10" t="s">
        <v>43</v>
      </c>
      <c r="X21" s="48" t="s">
        <v>45</v>
      </c>
      <c r="Y21" s="48" t="s">
        <v>45</v>
      </c>
      <c r="Z21" s="48" t="s">
        <v>45</v>
      </c>
      <c r="AA21" s="10" t="str">
        <f t="shared" si="10"/>
        <v>WO</v>
      </c>
      <c r="AB21" s="48" t="s">
        <v>45</v>
      </c>
      <c r="AC21" s="48" t="s">
        <v>45</v>
      </c>
      <c r="AD21" s="10" t="s">
        <v>43</v>
      </c>
      <c r="AE21" s="48" t="s">
        <v>45</v>
      </c>
      <c r="AF21" s="48" t="s">
        <v>44</v>
      </c>
      <c r="AG21" s="48" t="s">
        <v>45</v>
      </c>
      <c r="AH21" s="10" t="str">
        <f t="shared" si="2"/>
        <v>WO</v>
      </c>
      <c r="AI21" s="48" t="s">
        <v>45</v>
      </c>
      <c r="AJ21" s="48" t="s">
        <v>45</v>
      </c>
      <c r="AK21" s="48" t="s">
        <v>45</v>
      </c>
      <c r="AL21" s="10" t="s">
        <v>43</v>
      </c>
      <c r="AM21" s="48" t="s">
        <v>45</v>
      </c>
      <c r="AN21" s="48" t="s">
        <v>45</v>
      </c>
      <c r="AO21" s="10" t="str">
        <f t="shared" si="2"/>
        <v>WO</v>
      </c>
      <c r="AP21" s="26" t="s">
        <v>39</v>
      </c>
      <c r="AT21" s="9">
        <v>11</v>
      </c>
      <c r="AU21" s="9">
        <v>1011</v>
      </c>
      <c r="AV21" s="9" t="str">
        <f t="shared" si="3"/>
        <v>March</v>
      </c>
      <c r="AW21" s="9" t="s">
        <v>20</v>
      </c>
      <c r="AX21" s="10">
        <f t="shared" si="4"/>
        <v>20</v>
      </c>
      <c r="AY21" s="10">
        <f t="shared" si="5"/>
        <v>3</v>
      </c>
      <c r="AZ21" s="10">
        <f t="shared" si="6"/>
        <v>3</v>
      </c>
      <c r="BA21" s="10">
        <f t="shared" si="7"/>
        <v>5</v>
      </c>
      <c r="BB21" s="10">
        <f t="shared" si="8"/>
        <v>31</v>
      </c>
      <c r="BC21" s="10">
        <f>Mar_Report[[#This Row],[Present]]-Mar_Report[[#This Row],[Absent]]</f>
        <v>17</v>
      </c>
      <c r="BD21" s="32">
        <v>48000</v>
      </c>
      <c r="BE21" s="32">
        <f>Mar_Report[[#This Row],[Salary]]/Mar_Report[[#This Row],[Days]]</f>
        <v>1548.3870967741937</v>
      </c>
      <c r="BF21" s="32">
        <f>Mar_Report[[#This Row],[Per Day Salary]]*Mar_Report[[#This Row],[Absent]]</f>
        <v>4645.1612903225814</v>
      </c>
      <c r="BG21" s="32">
        <f>Mar_Report[[#This Row],[Salary]]-Mar_Report[[#This Row],[Deduction]]</f>
        <v>43354.838709677417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5</v>
      </c>
      <c r="L22" s="48" t="s">
        <v>44</v>
      </c>
      <c r="M22" s="10" t="str">
        <f t="shared" si="10"/>
        <v>WO</v>
      </c>
      <c r="N22" s="48" t="s">
        <v>45</v>
      </c>
      <c r="O22" s="48" t="s">
        <v>45</v>
      </c>
      <c r="P22" s="48" t="s">
        <v>45</v>
      </c>
      <c r="Q22" s="48" t="s">
        <v>45</v>
      </c>
      <c r="R22" s="48" t="s">
        <v>45</v>
      </c>
      <c r="S22" s="48" t="s">
        <v>45</v>
      </c>
      <c r="T22" s="10" t="str">
        <f t="shared" si="10"/>
        <v>WO</v>
      </c>
      <c r="U22" s="48" t="s">
        <v>45</v>
      </c>
      <c r="V22" s="48" t="s">
        <v>45</v>
      </c>
      <c r="W22" s="10" t="s">
        <v>43</v>
      </c>
      <c r="X22" s="48" t="s">
        <v>45</v>
      </c>
      <c r="Y22" s="48" t="s">
        <v>45</v>
      </c>
      <c r="Z22" s="48" t="s">
        <v>45</v>
      </c>
      <c r="AA22" s="10" t="str">
        <f t="shared" si="10"/>
        <v>WO</v>
      </c>
      <c r="AB22" s="48" t="s">
        <v>45</v>
      </c>
      <c r="AC22" s="48" t="s">
        <v>45</v>
      </c>
      <c r="AD22" s="10" t="s">
        <v>43</v>
      </c>
      <c r="AE22" s="48" t="s">
        <v>45</v>
      </c>
      <c r="AF22" s="48" t="s">
        <v>45</v>
      </c>
      <c r="AG22" s="48" t="s">
        <v>45</v>
      </c>
      <c r="AH22" s="10" t="str">
        <f t="shared" si="2"/>
        <v>WO</v>
      </c>
      <c r="AI22" s="48" t="s">
        <v>45</v>
      </c>
      <c r="AJ22" s="48" t="s">
        <v>45</v>
      </c>
      <c r="AK22" s="48" t="s">
        <v>45</v>
      </c>
      <c r="AL22" s="10" t="s">
        <v>43</v>
      </c>
      <c r="AM22" s="48" t="s">
        <v>45</v>
      </c>
      <c r="AN22" s="48" t="s">
        <v>45</v>
      </c>
      <c r="AO22" s="10" t="str">
        <f t="shared" si="2"/>
        <v>WO</v>
      </c>
      <c r="AP22" s="26" t="s">
        <v>39</v>
      </c>
      <c r="AT22" s="9">
        <v>12</v>
      </c>
      <c r="AU22" s="9">
        <v>1012</v>
      </c>
      <c r="AV22" s="9" t="str">
        <f t="shared" si="3"/>
        <v>March</v>
      </c>
      <c r="AW22" s="9" t="s">
        <v>21</v>
      </c>
      <c r="AX22" s="10">
        <f t="shared" si="4"/>
        <v>22</v>
      </c>
      <c r="AY22" s="10">
        <f t="shared" si="5"/>
        <v>1</v>
      </c>
      <c r="AZ22" s="10">
        <f t="shared" si="6"/>
        <v>3</v>
      </c>
      <c r="BA22" s="10">
        <f t="shared" si="7"/>
        <v>5</v>
      </c>
      <c r="BB22" s="10">
        <f t="shared" si="8"/>
        <v>31</v>
      </c>
      <c r="BC22" s="10">
        <f>Mar_Report[[#This Row],[Present]]-Mar_Report[[#This Row],[Absent]]</f>
        <v>21</v>
      </c>
      <c r="BD22" s="32">
        <v>52000</v>
      </c>
      <c r="BE22" s="32">
        <f>Mar_Report[[#This Row],[Salary]]/Mar_Report[[#This Row],[Days]]</f>
        <v>1677.4193548387098</v>
      </c>
      <c r="BF22" s="32">
        <f>Mar_Report[[#This Row],[Per Day Salary]]*Mar_Report[[#This Row],[Absent]]</f>
        <v>1677.4193548387098</v>
      </c>
      <c r="BG22" s="32">
        <f>Mar_Report[[#This Row],[Salary]]-Mar_Report[[#This Row],[Deduction]]</f>
        <v>50322.580645161288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5</v>
      </c>
      <c r="L23" s="48" t="s">
        <v>45</v>
      </c>
      <c r="M23" s="10" t="str">
        <f t="shared" si="10"/>
        <v>WO</v>
      </c>
      <c r="N23" s="48" t="s">
        <v>45</v>
      </c>
      <c r="O23" s="48" t="s">
        <v>45</v>
      </c>
      <c r="P23" s="48" t="s">
        <v>45</v>
      </c>
      <c r="Q23" s="48" t="s">
        <v>45</v>
      </c>
      <c r="R23" s="48" t="s">
        <v>45</v>
      </c>
      <c r="S23" s="48" t="s">
        <v>45</v>
      </c>
      <c r="T23" s="10" t="str">
        <f t="shared" si="10"/>
        <v>WO</v>
      </c>
      <c r="U23" s="48" t="s">
        <v>45</v>
      </c>
      <c r="V23" s="48" t="s">
        <v>45</v>
      </c>
      <c r="W23" s="10" t="s">
        <v>43</v>
      </c>
      <c r="X23" s="48" t="s">
        <v>45</v>
      </c>
      <c r="Y23" s="48" t="s">
        <v>45</v>
      </c>
      <c r="Z23" s="48" t="s">
        <v>45</v>
      </c>
      <c r="AA23" s="10" t="str">
        <f t="shared" si="10"/>
        <v>WO</v>
      </c>
      <c r="AB23" s="48" t="s">
        <v>45</v>
      </c>
      <c r="AC23" s="48" t="s">
        <v>45</v>
      </c>
      <c r="AD23" s="10" t="s">
        <v>43</v>
      </c>
      <c r="AE23" s="48" t="s">
        <v>45</v>
      </c>
      <c r="AF23" s="48" t="s">
        <v>45</v>
      </c>
      <c r="AG23" s="48" t="s">
        <v>45</v>
      </c>
      <c r="AH23" s="10" t="str">
        <f t="shared" si="2"/>
        <v>WO</v>
      </c>
      <c r="AI23" s="48" t="s">
        <v>45</v>
      </c>
      <c r="AJ23" s="48" t="s">
        <v>45</v>
      </c>
      <c r="AK23" s="48" t="s">
        <v>45</v>
      </c>
      <c r="AL23" s="10" t="s">
        <v>43</v>
      </c>
      <c r="AM23" s="48" t="s">
        <v>45</v>
      </c>
      <c r="AN23" s="48" t="s">
        <v>45</v>
      </c>
      <c r="AO23" s="10" t="str">
        <f t="shared" si="2"/>
        <v>WO</v>
      </c>
      <c r="AP23" s="26" t="s">
        <v>39</v>
      </c>
      <c r="AT23" s="9">
        <v>13</v>
      </c>
      <c r="AU23" s="9">
        <v>1013</v>
      </c>
      <c r="AV23" s="9" t="str">
        <f t="shared" si="3"/>
        <v>March</v>
      </c>
      <c r="AW23" s="9" t="s">
        <v>22</v>
      </c>
      <c r="AX23" s="10">
        <f t="shared" si="4"/>
        <v>23</v>
      </c>
      <c r="AY23" s="10">
        <f t="shared" si="5"/>
        <v>0</v>
      </c>
      <c r="AZ23" s="10">
        <f t="shared" si="6"/>
        <v>3</v>
      </c>
      <c r="BA23" s="10">
        <f t="shared" si="7"/>
        <v>5</v>
      </c>
      <c r="BB23" s="10">
        <f t="shared" si="8"/>
        <v>31</v>
      </c>
      <c r="BC23" s="10">
        <f>Mar_Report[[#This Row],[Present]]-Mar_Report[[#This Row],[Absent]]</f>
        <v>23</v>
      </c>
      <c r="BD23" s="32">
        <v>42000</v>
      </c>
      <c r="BE23" s="32">
        <f>Mar_Report[[#This Row],[Salary]]/Mar_Report[[#This Row],[Days]]</f>
        <v>1354.8387096774193</v>
      </c>
      <c r="BF23" s="32">
        <f>Mar_Report[[#This Row],[Per Day Salary]]*Mar_Report[[#This Row],[Absent]]</f>
        <v>0</v>
      </c>
      <c r="BG23" s="32">
        <f>Mar_Report[[#This Row],[Salary]]-Mar_Report[[#This Row],[Deduction]]</f>
        <v>42000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5</v>
      </c>
      <c r="L24" s="48" t="s">
        <v>45</v>
      </c>
      <c r="M24" s="10" t="str">
        <f t="shared" si="10"/>
        <v>WO</v>
      </c>
      <c r="N24" s="48" t="s">
        <v>45</v>
      </c>
      <c r="O24" s="48" t="s">
        <v>45</v>
      </c>
      <c r="P24" s="48" t="s">
        <v>45</v>
      </c>
      <c r="Q24" s="48" t="s">
        <v>45</v>
      </c>
      <c r="R24" s="48" t="s">
        <v>45</v>
      </c>
      <c r="S24" s="48" t="s">
        <v>45</v>
      </c>
      <c r="T24" s="10" t="str">
        <f t="shared" si="10"/>
        <v>WO</v>
      </c>
      <c r="U24" s="48" t="s">
        <v>45</v>
      </c>
      <c r="V24" s="48" t="s">
        <v>45</v>
      </c>
      <c r="W24" s="10" t="s">
        <v>43</v>
      </c>
      <c r="X24" s="48" t="s">
        <v>45</v>
      </c>
      <c r="Y24" s="48" t="s">
        <v>45</v>
      </c>
      <c r="Z24" s="48" t="s">
        <v>45</v>
      </c>
      <c r="AA24" s="10" t="str">
        <f t="shared" si="10"/>
        <v>WO</v>
      </c>
      <c r="AB24" s="48" t="s">
        <v>45</v>
      </c>
      <c r="AC24" s="48" t="s">
        <v>45</v>
      </c>
      <c r="AD24" s="10" t="s">
        <v>43</v>
      </c>
      <c r="AE24" s="48" t="s">
        <v>45</v>
      </c>
      <c r="AF24" s="48" t="s">
        <v>45</v>
      </c>
      <c r="AG24" s="48" t="s">
        <v>45</v>
      </c>
      <c r="AH24" s="10" t="str">
        <f t="shared" si="2"/>
        <v>WO</v>
      </c>
      <c r="AI24" s="48" t="s">
        <v>45</v>
      </c>
      <c r="AJ24" s="48" t="s">
        <v>45</v>
      </c>
      <c r="AK24" s="48" t="s">
        <v>45</v>
      </c>
      <c r="AL24" s="10" t="s">
        <v>43</v>
      </c>
      <c r="AM24" s="48" t="s">
        <v>45</v>
      </c>
      <c r="AN24" s="48" t="s">
        <v>44</v>
      </c>
      <c r="AO24" s="10" t="str">
        <f t="shared" si="2"/>
        <v>WO</v>
      </c>
      <c r="AP24" s="26" t="s">
        <v>39</v>
      </c>
      <c r="AT24" s="9">
        <v>14</v>
      </c>
      <c r="AU24" s="9">
        <v>1014</v>
      </c>
      <c r="AV24" s="9" t="str">
        <f t="shared" si="3"/>
        <v>March</v>
      </c>
      <c r="AW24" s="9" t="s">
        <v>24</v>
      </c>
      <c r="AX24" s="10">
        <f t="shared" si="4"/>
        <v>22</v>
      </c>
      <c r="AY24" s="10">
        <f t="shared" si="5"/>
        <v>1</v>
      </c>
      <c r="AZ24" s="10">
        <f t="shared" si="6"/>
        <v>3</v>
      </c>
      <c r="BA24" s="10">
        <f t="shared" si="7"/>
        <v>5</v>
      </c>
      <c r="BB24" s="10">
        <f t="shared" si="8"/>
        <v>31</v>
      </c>
      <c r="BC24" s="10">
        <f>Mar_Report[[#This Row],[Present]]-Mar_Report[[#This Row],[Absent]]</f>
        <v>21</v>
      </c>
      <c r="BD24" s="32">
        <v>15000</v>
      </c>
      <c r="BE24" s="32">
        <f>Mar_Report[[#This Row],[Salary]]/Mar_Report[[#This Row],[Days]]</f>
        <v>483.87096774193549</v>
      </c>
      <c r="BF24" s="32">
        <f>Mar_Report[[#This Row],[Per Day Salary]]*Mar_Report[[#This Row],[Absent]]</f>
        <v>483.87096774193549</v>
      </c>
      <c r="BG24" s="32">
        <f>Mar_Report[[#This Row],[Salary]]-Mar_Report[[#This Row],[Deduction]]</f>
        <v>14516.129032258064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5</v>
      </c>
      <c r="L25" s="48" t="s">
        <v>45</v>
      </c>
      <c r="M25" s="10" t="str">
        <f t="shared" si="10"/>
        <v>WO</v>
      </c>
      <c r="N25" s="48" t="s">
        <v>45</v>
      </c>
      <c r="O25" s="48" t="s">
        <v>45</v>
      </c>
      <c r="P25" s="48" t="s">
        <v>45</v>
      </c>
      <c r="Q25" s="48" t="s">
        <v>45</v>
      </c>
      <c r="R25" s="48" t="s">
        <v>44</v>
      </c>
      <c r="S25" s="48" t="s">
        <v>45</v>
      </c>
      <c r="T25" s="10" t="str">
        <f t="shared" si="10"/>
        <v>WO</v>
      </c>
      <c r="U25" s="48" t="s">
        <v>45</v>
      </c>
      <c r="V25" s="48" t="s">
        <v>45</v>
      </c>
      <c r="W25" s="10" t="s">
        <v>43</v>
      </c>
      <c r="X25" s="48" t="s">
        <v>45</v>
      </c>
      <c r="Y25" s="48" t="s">
        <v>44</v>
      </c>
      <c r="Z25" s="48" t="s">
        <v>45</v>
      </c>
      <c r="AA25" s="10" t="str">
        <f t="shared" si="10"/>
        <v>WO</v>
      </c>
      <c r="AB25" s="48" t="s">
        <v>45</v>
      </c>
      <c r="AC25" s="48" t="s">
        <v>45</v>
      </c>
      <c r="AD25" s="10" t="s">
        <v>43</v>
      </c>
      <c r="AE25" s="48" t="s">
        <v>45</v>
      </c>
      <c r="AF25" s="48" t="s">
        <v>44</v>
      </c>
      <c r="AG25" s="48" t="s">
        <v>45</v>
      </c>
      <c r="AH25" s="10" t="str">
        <f t="shared" si="2"/>
        <v>WO</v>
      </c>
      <c r="AI25" s="48" t="s">
        <v>45</v>
      </c>
      <c r="AJ25" s="48" t="s">
        <v>45</v>
      </c>
      <c r="AK25" s="48" t="s">
        <v>45</v>
      </c>
      <c r="AL25" s="10" t="s">
        <v>43</v>
      </c>
      <c r="AM25" s="48" t="s">
        <v>45</v>
      </c>
      <c r="AN25" s="48" t="s">
        <v>45</v>
      </c>
      <c r="AO25" s="10" t="str">
        <f t="shared" si="2"/>
        <v>WO</v>
      </c>
      <c r="AP25" s="26" t="s">
        <v>39</v>
      </c>
      <c r="AT25" s="9">
        <v>15</v>
      </c>
      <c r="AU25" s="9">
        <v>1015</v>
      </c>
      <c r="AV25" s="9" t="str">
        <f t="shared" si="3"/>
        <v>March</v>
      </c>
      <c r="AW25" s="9" t="s">
        <v>25</v>
      </c>
      <c r="AX25" s="10">
        <f t="shared" si="4"/>
        <v>20</v>
      </c>
      <c r="AY25" s="10">
        <f t="shared" si="5"/>
        <v>3</v>
      </c>
      <c r="AZ25" s="10">
        <f t="shared" si="6"/>
        <v>3</v>
      </c>
      <c r="BA25" s="10">
        <f t="shared" si="7"/>
        <v>5</v>
      </c>
      <c r="BB25" s="10">
        <f t="shared" si="8"/>
        <v>31</v>
      </c>
      <c r="BC25" s="10">
        <f>Mar_Report[[#This Row],[Present]]-Mar_Report[[#This Row],[Absent]]</f>
        <v>17</v>
      </c>
      <c r="BD25" s="32">
        <v>46000</v>
      </c>
      <c r="BE25" s="32">
        <f>Mar_Report[[#This Row],[Salary]]/Mar_Report[[#This Row],[Days]]</f>
        <v>1483.8709677419354</v>
      </c>
      <c r="BF25" s="32">
        <f>Mar_Report[[#This Row],[Per Day Salary]]*Mar_Report[[#This Row],[Absent]]</f>
        <v>4451.6129032258059</v>
      </c>
      <c r="BG25" s="32">
        <f>Mar_Report[[#This Row],[Salary]]-Mar_Report[[#This Row],[Deduction]]</f>
        <v>41548.387096774197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5</v>
      </c>
      <c r="L26" s="48" t="s">
        <v>45</v>
      </c>
      <c r="M26" s="10" t="str">
        <f t="shared" si="10"/>
        <v>WO</v>
      </c>
      <c r="N26" s="48" t="s">
        <v>45</v>
      </c>
      <c r="O26" s="48" t="s">
        <v>45</v>
      </c>
      <c r="P26" s="48" t="s">
        <v>45</v>
      </c>
      <c r="Q26" s="48" t="s">
        <v>45</v>
      </c>
      <c r="R26" s="48" t="s">
        <v>45</v>
      </c>
      <c r="S26" s="48" t="s">
        <v>45</v>
      </c>
      <c r="T26" s="10" t="str">
        <f t="shared" si="10"/>
        <v>WO</v>
      </c>
      <c r="U26" s="48" t="s">
        <v>45</v>
      </c>
      <c r="V26" s="48" t="s">
        <v>45</v>
      </c>
      <c r="W26" s="10" t="s">
        <v>43</v>
      </c>
      <c r="X26" s="48" t="s">
        <v>45</v>
      </c>
      <c r="Y26" s="48" t="s">
        <v>45</v>
      </c>
      <c r="Z26" s="48" t="s">
        <v>45</v>
      </c>
      <c r="AA26" s="10" t="str">
        <f t="shared" si="10"/>
        <v>WO</v>
      </c>
      <c r="AB26" s="48" t="s">
        <v>45</v>
      </c>
      <c r="AC26" s="48" t="s">
        <v>45</v>
      </c>
      <c r="AD26" s="10" t="s">
        <v>43</v>
      </c>
      <c r="AE26" s="48" t="s">
        <v>45</v>
      </c>
      <c r="AF26" s="48" t="s">
        <v>45</v>
      </c>
      <c r="AG26" s="48" t="s">
        <v>45</v>
      </c>
      <c r="AH26" s="10" t="str">
        <f t="shared" si="2"/>
        <v>WO</v>
      </c>
      <c r="AI26" s="48" t="s">
        <v>45</v>
      </c>
      <c r="AJ26" s="48" t="s">
        <v>44</v>
      </c>
      <c r="AK26" s="48" t="s">
        <v>45</v>
      </c>
      <c r="AL26" s="10" t="s">
        <v>43</v>
      </c>
      <c r="AM26" s="48" t="s">
        <v>45</v>
      </c>
      <c r="AN26" s="48" t="s">
        <v>45</v>
      </c>
      <c r="AO26" s="10" t="str">
        <f t="shared" si="2"/>
        <v>WO</v>
      </c>
      <c r="AP26" s="26" t="s">
        <v>39</v>
      </c>
      <c r="AT26" s="9">
        <v>16</v>
      </c>
      <c r="AU26" s="9">
        <v>1016</v>
      </c>
      <c r="AV26" s="9" t="str">
        <f t="shared" si="3"/>
        <v>March</v>
      </c>
      <c r="AW26" s="9" t="s">
        <v>26</v>
      </c>
      <c r="AX26" s="10">
        <f t="shared" si="4"/>
        <v>22</v>
      </c>
      <c r="AY26" s="10">
        <f t="shared" si="5"/>
        <v>1</v>
      </c>
      <c r="AZ26" s="10">
        <f t="shared" si="6"/>
        <v>3</v>
      </c>
      <c r="BA26" s="10">
        <f t="shared" si="7"/>
        <v>5</v>
      </c>
      <c r="BB26" s="10">
        <f t="shared" si="8"/>
        <v>31</v>
      </c>
      <c r="BC26" s="10">
        <f>Mar_Report[[#This Row],[Present]]-Mar_Report[[#This Row],[Absent]]</f>
        <v>21</v>
      </c>
      <c r="BD26" s="32">
        <v>52000</v>
      </c>
      <c r="BE26" s="32">
        <f>Mar_Report[[#This Row],[Salary]]/Mar_Report[[#This Row],[Days]]</f>
        <v>1677.4193548387098</v>
      </c>
      <c r="BF26" s="32">
        <f>Mar_Report[[#This Row],[Per Day Salary]]*Mar_Report[[#This Row],[Absent]]</f>
        <v>1677.4193548387098</v>
      </c>
      <c r="BG26" s="32">
        <f>Mar_Report[[#This Row],[Salary]]-Mar_Report[[#This Row],[Deduction]]</f>
        <v>50322.580645161288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5</v>
      </c>
      <c r="L27" s="48" t="s">
        <v>45</v>
      </c>
      <c r="M27" s="10" t="str">
        <f t="shared" si="10"/>
        <v>WO</v>
      </c>
      <c r="N27" s="48" t="s">
        <v>45</v>
      </c>
      <c r="O27" s="48" t="s">
        <v>45</v>
      </c>
      <c r="P27" s="48" t="s">
        <v>45</v>
      </c>
      <c r="Q27" s="48" t="s">
        <v>45</v>
      </c>
      <c r="R27" s="48" t="s">
        <v>45</v>
      </c>
      <c r="S27" s="48" t="s">
        <v>45</v>
      </c>
      <c r="T27" s="10" t="str">
        <f t="shared" si="10"/>
        <v>WO</v>
      </c>
      <c r="U27" s="48" t="s">
        <v>45</v>
      </c>
      <c r="V27" s="48" t="s">
        <v>45</v>
      </c>
      <c r="W27" s="10" t="s">
        <v>43</v>
      </c>
      <c r="X27" s="48" t="s">
        <v>45</v>
      </c>
      <c r="Y27" s="48" t="s">
        <v>44</v>
      </c>
      <c r="Z27" s="48" t="s">
        <v>45</v>
      </c>
      <c r="AA27" s="10" t="str">
        <f t="shared" ref="AA27:AO30" si="11">IF(AA$9="Sun","WO","")</f>
        <v>WO</v>
      </c>
      <c r="AB27" s="48" t="s">
        <v>45</v>
      </c>
      <c r="AC27" s="48" t="s">
        <v>45</v>
      </c>
      <c r="AD27" s="10" t="s">
        <v>43</v>
      </c>
      <c r="AE27" s="48" t="s">
        <v>45</v>
      </c>
      <c r="AF27" s="48" t="s">
        <v>45</v>
      </c>
      <c r="AG27" s="48" t="s">
        <v>45</v>
      </c>
      <c r="AH27" s="10" t="str">
        <f t="shared" si="11"/>
        <v>WO</v>
      </c>
      <c r="AI27" s="48" t="s">
        <v>45</v>
      </c>
      <c r="AJ27" s="48" t="s">
        <v>45</v>
      </c>
      <c r="AK27" s="48" t="s">
        <v>45</v>
      </c>
      <c r="AL27" s="10" t="s">
        <v>43</v>
      </c>
      <c r="AM27" s="48" t="s">
        <v>45</v>
      </c>
      <c r="AN27" s="48" t="s">
        <v>45</v>
      </c>
      <c r="AO27" s="10" t="str">
        <f t="shared" si="11"/>
        <v>WO</v>
      </c>
      <c r="AP27" s="26" t="s">
        <v>39</v>
      </c>
      <c r="AT27" s="9">
        <v>17</v>
      </c>
      <c r="AU27" s="9">
        <v>1017</v>
      </c>
      <c r="AV27" s="9" t="str">
        <f t="shared" si="3"/>
        <v>March</v>
      </c>
      <c r="AW27" s="9" t="s">
        <v>27</v>
      </c>
      <c r="AX27" s="10">
        <f t="shared" si="4"/>
        <v>22</v>
      </c>
      <c r="AY27" s="10">
        <f t="shared" si="5"/>
        <v>1</v>
      </c>
      <c r="AZ27" s="10">
        <f t="shared" si="6"/>
        <v>3</v>
      </c>
      <c r="BA27" s="10">
        <f t="shared" si="7"/>
        <v>5</v>
      </c>
      <c r="BB27" s="10">
        <f t="shared" si="8"/>
        <v>31</v>
      </c>
      <c r="BC27" s="10">
        <f>Mar_Report[[#This Row],[Present]]-Mar_Report[[#This Row],[Absent]]</f>
        <v>21</v>
      </c>
      <c r="BD27" s="32">
        <v>42000</v>
      </c>
      <c r="BE27" s="32">
        <f>Mar_Report[[#This Row],[Salary]]/Mar_Report[[#This Row],[Days]]</f>
        <v>1354.8387096774193</v>
      </c>
      <c r="BF27" s="32">
        <f>Mar_Report[[#This Row],[Per Day Salary]]*Mar_Report[[#This Row],[Absent]]</f>
        <v>1354.8387096774193</v>
      </c>
      <c r="BG27" s="32">
        <f>Mar_Report[[#This Row],[Salary]]-Mar_Report[[#This Row],[Deduction]]</f>
        <v>40645.161290322583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5</v>
      </c>
      <c r="L28" s="48" t="s">
        <v>45</v>
      </c>
      <c r="M28" s="10" t="str">
        <f t="shared" ref="M28:AA30" si="12">IF(M$9="Sun","WO","")</f>
        <v>WO</v>
      </c>
      <c r="N28" s="48" t="s">
        <v>45</v>
      </c>
      <c r="O28" s="48" t="s">
        <v>45</v>
      </c>
      <c r="P28" s="48" t="s">
        <v>45</v>
      </c>
      <c r="Q28" s="48" t="s">
        <v>45</v>
      </c>
      <c r="R28" s="48" t="s">
        <v>45</v>
      </c>
      <c r="S28" s="48" t="s">
        <v>45</v>
      </c>
      <c r="T28" s="10" t="str">
        <f t="shared" si="12"/>
        <v>WO</v>
      </c>
      <c r="U28" s="48" t="s">
        <v>45</v>
      </c>
      <c r="V28" s="48" t="s">
        <v>45</v>
      </c>
      <c r="W28" s="10" t="s">
        <v>43</v>
      </c>
      <c r="X28" s="48" t="s">
        <v>45</v>
      </c>
      <c r="Y28" s="48" t="s">
        <v>45</v>
      </c>
      <c r="Z28" s="48" t="s">
        <v>45</v>
      </c>
      <c r="AA28" s="10" t="str">
        <f t="shared" si="12"/>
        <v>WO</v>
      </c>
      <c r="AB28" s="48" t="s">
        <v>45</v>
      </c>
      <c r="AC28" s="48" t="s">
        <v>45</v>
      </c>
      <c r="AD28" s="10" t="s">
        <v>43</v>
      </c>
      <c r="AE28" s="48" t="s">
        <v>45</v>
      </c>
      <c r="AF28" s="48" t="s">
        <v>45</v>
      </c>
      <c r="AG28" s="48" t="s">
        <v>45</v>
      </c>
      <c r="AH28" s="10" t="str">
        <f t="shared" si="11"/>
        <v>WO</v>
      </c>
      <c r="AI28" s="48" t="s">
        <v>45</v>
      </c>
      <c r="AJ28" s="48" t="s">
        <v>45</v>
      </c>
      <c r="AK28" s="48" t="s">
        <v>45</v>
      </c>
      <c r="AL28" s="10" t="s">
        <v>43</v>
      </c>
      <c r="AM28" s="48" t="s">
        <v>45</v>
      </c>
      <c r="AN28" s="48" t="s">
        <v>45</v>
      </c>
      <c r="AO28" s="10" t="str">
        <f t="shared" si="11"/>
        <v>WO</v>
      </c>
      <c r="AP28" s="26" t="s">
        <v>39</v>
      </c>
      <c r="AT28" s="9">
        <v>18</v>
      </c>
      <c r="AU28" s="9">
        <v>1018</v>
      </c>
      <c r="AV28" s="9" t="str">
        <f t="shared" si="3"/>
        <v>March</v>
      </c>
      <c r="AW28" s="9" t="s">
        <v>28</v>
      </c>
      <c r="AX28" s="10">
        <f t="shared" si="4"/>
        <v>23</v>
      </c>
      <c r="AY28" s="10">
        <f t="shared" si="5"/>
        <v>0</v>
      </c>
      <c r="AZ28" s="10">
        <f t="shared" si="6"/>
        <v>3</v>
      </c>
      <c r="BA28" s="10">
        <f t="shared" si="7"/>
        <v>5</v>
      </c>
      <c r="BB28" s="10">
        <f t="shared" si="8"/>
        <v>31</v>
      </c>
      <c r="BC28" s="10">
        <f>Mar_Report[[#This Row],[Present]]-Mar_Report[[#This Row],[Absent]]</f>
        <v>23</v>
      </c>
      <c r="BD28" s="32">
        <v>62000</v>
      </c>
      <c r="BE28" s="32">
        <f>Mar_Report[[#This Row],[Salary]]/Mar_Report[[#This Row],[Days]]</f>
        <v>2000</v>
      </c>
      <c r="BF28" s="32">
        <f>Mar_Report[[#This Row],[Per Day Salary]]*Mar_Report[[#This Row],[Absent]]</f>
        <v>0</v>
      </c>
      <c r="BG28" s="32">
        <f>Mar_Report[[#This Row],[Salary]]-Mar_Report[[#This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5</v>
      </c>
      <c r="L29" s="48" t="s">
        <v>45</v>
      </c>
      <c r="M29" s="10" t="str">
        <f t="shared" si="12"/>
        <v>WO</v>
      </c>
      <c r="N29" s="48" t="s">
        <v>45</v>
      </c>
      <c r="O29" s="48" t="s">
        <v>45</v>
      </c>
      <c r="P29" s="48" t="s">
        <v>45</v>
      </c>
      <c r="Q29" s="48" t="s">
        <v>45</v>
      </c>
      <c r="R29" s="48" t="s">
        <v>45</v>
      </c>
      <c r="S29" s="48" t="s">
        <v>45</v>
      </c>
      <c r="T29" s="10" t="str">
        <f t="shared" si="12"/>
        <v>WO</v>
      </c>
      <c r="U29" s="48" t="s">
        <v>45</v>
      </c>
      <c r="V29" s="48" t="s">
        <v>45</v>
      </c>
      <c r="W29" s="10" t="s">
        <v>43</v>
      </c>
      <c r="X29" s="48" t="s">
        <v>45</v>
      </c>
      <c r="Y29" s="48" t="s">
        <v>45</v>
      </c>
      <c r="Z29" s="48" t="s">
        <v>45</v>
      </c>
      <c r="AA29" s="10" t="str">
        <f t="shared" si="12"/>
        <v>WO</v>
      </c>
      <c r="AB29" s="48" t="s">
        <v>45</v>
      </c>
      <c r="AC29" s="48" t="s">
        <v>45</v>
      </c>
      <c r="AD29" s="10" t="s">
        <v>43</v>
      </c>
      <c r="AE29" s="48" t="s">
        <v>45</v>
      </c>
      <c r="AF29" s="48" t="s">
        <v>45</v>
      </c>
      <c r="AG29" s="48" t="s">
        <v>45</v>
      </c>
      <c r="AH29" s="10" t="str">
        <f t="shared" si="11"/>
        <v>WO</v>
      </c>
      <c r="AI29" s="48" t="s">
        <v>45</v>
      </c>
      <c r="AJ29" s="48" t="s">
        <v>45</v>
      </c>
      <c r="AK29" s="48" t="s">
        <v>45</v>
      </c>
      <c r="AL29" s="10" t="s">
        <v>43</v>
      </c>
      <c r="AM29" s="48" t="s">
        <v>45</v>
      </c>
      <c r="AN29" s="48" t="s">
        <v>45</v>
      </c>
      <c r="AO29" s="10" t="str">
        <f t="shared" si="11"/>
        <v>WO</v>
      </c>
      <c r="AP29" s="26" t="s">
        <v>39</v>
      </c>
      <c r="AT29" s="9">
        <v>19</v>
      </c>
      <c r="AU29" s="9">
        <v>1019</v>
      </c>
      <c r="AV29" s="9" t="str">
        <f t="shared" si="3"/>
        <v>March</v>
      </c>
      <c r="AW29" s="9" t="s">
        <v>29</v>
      </c>
      <c r="AX29" s="10">
        <f t="shared" si="4"/>
        <v>23</v>
      </c>
      <c r="AY29" s="10">
        <f t="shared" si="5"/>
        <v>0</v>
      </c>
      <c r="AZ29" s="10">
        <f t="shared" si="6"/>
        <v>3</v>
      </c>
      <c r="BA29" s="10">
        <f t="shared" si="7"/>
        <v>5</v>
      </c>
      <c r="BB29" s="10">
        <f t="shared" si="8"/>
        <v>31</v>
      </c>
      <c r="BC29" s="10">
        <f>Mar_Report[[#This Row],[Present]]-Mar_Report[[#This Row],[Absent]]</f>
        <v>23</v>
      </c>
      <c r="BD29" s="32">
        <v>41000</v>
      </c>
      <c r="BE29" s="32">
        <f>Mar_Report[[#This Row],[Salary]]/Mar_Report[[#This Row],[Days]]</f>
        <v>1322.5806451612902</v>
      </c>
      <c r="BF29" s="32">
        <f>Mar_Report[[#This Row],[Per Day Salary]]*Mar_Report[[#This Row],[Absent]]</f>
        <v>0</v>
      </c>
      <c r="BG29" s="32">
        <f>Mar_Report[[#This Row],[Salary]]-Mar_Report[[#This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27" t="str">
        <f t="shared" si="12"/>
        <v>WO</v>
      </c>
      <c r="N30" s="49" t="s">
        <v>45</v>
      </c>
      <c r="O30" s="49" t="s">
        <v>45</v>
      </c>
      <c r="P30" s="49" t="s">
        <v>45</v>
      </c>
      <c r="Q30" s="49" t="s">
        <v>45</v>
      </c>
      <c r="R30" s="49" t="s">
        <v>45</v>
      </c>
      <c r="S30" s="49" t="s">
        <v>45</v>
      </c>
      <c r="T30" s="27" t="str">
        <f t="shared" si="12"/>
        <v>WO</v>
      </c>
      <c r="U30" s="49" t="s">
        <v>45</v>
      </c>
      <c r="V30" s="49" t="s">
        <v>45</v>
      </c>
      <c r="W30" s="10" t="s">
        <v>43</v>
      </c>
      <c r="X30" s="49" t="s">
        <v>45</v>
      </c>
      <c r="Y30" s="49" t="s">
        <v>45</v>
      </c>
      <c r="Z30" s="49" t="s">
        <v>45</v>
      </c>
      <c r="AA30" s="27" t="str">
        <f t="shared" si="12"/>
        <v>WO</v>
      </c>
      <c r="AB30" s="49" t="s">
        <v>45</v>
      </c>
      <c r="AC30" s="49" t="s">
        <v>45</v>
      </c>
      <c r="AD30" s="10" t="s">
        <v>43</v>
      </c>
      <c r="AE30" s="49" t="s">
        <v>45</v>
      </c>
      <c r="AF30" s="49" t="s">
        <v>45</v>
      </c>
      <c r="AG30" s="49" t="s">
        <v>45</v>
      </c>
      <c r="AH30" s="27" t="str">
        <f t="shared" si="11"/>
        <v>WO</v>
      </c>
      <c r="AI30" s="49" t="s">
        <v>45</v>
      </c>
      <c r="AJ30" s="49" t="s">
        <v>45</v>
      </c>
      <c r="AK30" s="49" t="s">
        <v>45</v>
      </c>
      <c r="AL30" s="10" t="s">
        <v>43</v>
      </c>
      <c r="AM30" s="49" t="s">
        <v>45</v>
      </c>
      <c r="AN30" s="49" t="s">
        <v>45</v>
      </c>
      <c r="AO30" s="27" t="str">
        <f t="shared" si="11"/>
        <v>WO</v>
      </c>
      <c r="AP30" s="26" t="s">
        <v>39</v>
      </c>
      <c r="AT30" s="9">
        <v>20</v>
      </c>
      <c r="AU30" s="19">
        <v>1020</v>
      </c>
      <c r="AV30" s="19" t="str">
        <f t="shared" si="3"/>
        <v>March</v>
      </c>
      <c r="AW30" s="19" t="s">
        <v>23</v>
      </c>
      <c r="AX30" s="10">
        <f t="shared" si="4"/>
        <v>23</v>
      </c>
      <c r="AY30" s="27">
        <f t="shared" si="5"/>
        <v>0</v>
      </c>
      <c r="AZ30" s="27">
        <f t="shared" si="6"/>
        <v>3</v>
      </c>
      <c r="BA30" s="10">
        <f t="shared" si="7"/>
        <v>4</v>
      </c>
      <c r="BB30" s="10">
        <f t="shared" si="8"/>
        <v>31</v>
      </c>
      <c r="BC30" s="10">
        <f>Mar_Report[[#This Row],[Present]]-Mar_Report[[#This Row],[Absent]]</f>
        <v>23</v>
      </c>
      <c r="BD30" s="33">
        <v>30000</v>
      </c>
      <c r="BE30" s="33">
        <f>Mar_Report[[#This Row],[Salary]]/Mar_Report[[#This Row],[Days]]</f>
        <v>967.74193548387098</v>
      </c>
      <c r="BF30" s="33">
        <f>Mar_Report[[#This Row],[Per Day Salary]]*Mar_Report[[#This Row],[Absent]]</f>
        <v>0</v>
      </c>
      <c r="BG30" s="33">
        <f>Mar_Report[[#This Row],[Salary]]-Mar_Report[[#This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10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L30">
    <cfRule type="containsText" dxfId="283" priority="32" operator="containsText" text="WO">
      <formula>NOT(ISERROR(SEARCH("WO",L11)))</formula>
    </cfRule>
    <cfRule type="containsText" dxfId="282" priority="31" operator="containsText" text="P">
      <formula>NOT(ISERROR(SEARCH("P",L11)))</formula>
    </cfRule>
    <cfRule type="containsText" dxfId="281" priority="30" operator="containsText" text="A">
      <formula>NOT(ISERROR(SEARCH("A",L11)))</formula>
    </cfRule>
    <cfRule type="containsText" dxfId="280" priority="29" operator="containsText" text="L">
      <formula>NOT(ISERROR(SEARCH("L",L11)))</formula>
    </cfRule>
  </conditionalFormatting>
  <conditionalFormatting sqref="M11:M30 T11:T30 W11:W30 AA11:AA30 AH11:AH30 AL11:AL30 AO11:AP30 AD11:AD31">
    <cfRule type="cellIs" dxfId="279" priority="38" operator="equal">
      <formula>"WO"</formula>
    </cfRule>
    <cfRule type="containsText" dxfId="278" priority="35" operator="containsText" text="P">
      <formula>NOT(ISERROR(SEARCH("P",M11)))</formula>
    </cfRule>
    <cfRule type="containsText" dxfId="277" priority="34" operator="containsText" text="A">
      <formula>NOT(ISERROR(SEARCH("A",M11)))</formula>
    </cfRule>
    <cfRule type="containsText" dxfId="276" priority="33" operator="containsText" text="L">
      <formula>NOT(ISERROR(SEARCH("L",M11)))</formula>
    </cfRule>
    <cfRule type="containsText" dxfId="275" priority="36" operator="containsText" text="WO">
      <formula>NOT(ISERROR(SEARCH("WO",M11)))</formula>
    </cfRule>
    <cfRule type="containsText" dxfId="274" priority="37" operator="containsText" text="WO">
      <formula>NOT(ISERROR(SEARCH("WO",M11)))</formula>
    </cfRule>
  </conditionalFormatting>
  <conditionalFormatting sqref="N11:S30">
    <cfRule type="containsText" dxfId="273" priority="28" operator="containsText" text="WO">
      <formula>NOT(ISERROR(SEARCH("WO",N11)))</formula>
    </cfRule>
    <cfRule type="containsText" dxfId="272" priority="27" operator="containsText" text="P">
      <formula>NOT(ISERROR(SEARCH("P",N11)))</formula>
    </cfRule>
    <cfRule type="containsText" dxfId="271" priority="26" operator="containsText" text="A">
      <formula>NOT(ISERROR(SEARCH("A",N11)))</formula>
    </cfRule>
    <cfRule type="containsText" dxfId="270" priority="25" operator="containsText" text="L">
      <formula>NOT(ISERROR(SEARCH("L",N11)))</formula>
    </cfRule>
  </conditionalFormatting>
  <conditionalFormatting sqref="U11:V30">
    <cfRule type="containsText" dxfId="269" priority="24" operator="containsText" text="WO">
      <formula>NOT(ISERROR(SEARCH("WO",U11)))</formula>
    </cfRule>
    <cfRule type="containsText" dxfId="268" priority="23" operator="containsText" text="P">
      <formula>NOT(ISERROR(SEARCH("P",U11)))</formula>
    </cfRule>
    <cfRule type="containsText" dxfId="267" priority="22" operator="containsText" text="A">
      <formula>NOT(ISERROR(SEARCH("A",U11)))</formula>
    </cfRule>
    <cfRule type="containsText" dxfId="266" priority="21" operator="containsText" text="L">
      <formula>NOT(ISERROR(SEARCH("L",U11)))</formula>
    </cfRule>
  </conditionalFormatting>
  <conditionalFormatting sqref="X11:Z30">
    <cfRule type="containsText" dxfId="265" priority="19" operator="containsText" text="P">
      <formula>NOT(ISERROR(SEARCH("P",X11)))</formula>
    </cfRule>
    <cfRule type="containsText" dxfId="264" priority="20" operator="containsText" text="WO">
      <formula>NOT(ISERROR(SEARCH("WO",X11)))</formula>
    </cfRule>
    <cfRule type="containsText" dxfId="263" priority="17" operator="containsText" text="L">
      <formula>NOT(ISERROR(SEARCH("L",X11)))</formula>
    </cfRule>
    <cfRule type="containsText" dxfId="262" priority="18" operator="containsText" text="A">
      <formula>NOT(ISERROR(SEARCH("A",X11)))</formula>
    </cfRule>
  </conditionalFormatting>
  <conditionalFormatting sqref="AB11:AC30">
    <cfRule type="containsText" dxfId="261" priority="14" operator="containsText" text="A">
      <formula>NOT(ISERROR(SEARCH("A",AB11)))</formula>
    </cfRule>
    <cfRule type="containsText" dxfId="260" priority="13" operator="containsText" text="L">
      <formula>NOT(ISERROR(SEARCH("L",AB11)))</formula>
    </cfRule>
    <cfRule type="containsText" dxfId="259" priority="16" operator="containsText" text="WO">
      <formula>NOT(ISERROR(SEARCH("WO",AB11)))</formula>
    </cfRule>
    <cfRule type="containsText" dxfId="258" priority="15" operator="containsText" text="P">
      <formula>NOT(ISERROR(SEARCH("P",AB11)))</formula>
    </cfRule>
  </conditionalFormatting>
  <conditionalFormatting sqref="AE11:AG30">
    <cfRule type="containsText" dxfId="257" priority="12" operator="containsText" text="WO">
      <formula>NOT(ISERROR(SEARCH("WO",AE11)))</formula>
    </cfRule>
    <cfRule type="containsText" dxfId="256" priority="11" operator="containsText" text="P">
      <formula>NOT(ISERROR(SEARCH("P",AE11)))</formula>
    </cfRule>
    <cfRule type="containsText" dxfId="255" priority="10" operator="containsText" text="A">
      <formula>NOT(ISERROR(SEARCH("A",AE11)))</formula>
    </cfRule>
    <cfRule type="containsText" dxfId="254" priority="9" operator="containsText" text="L">
      <formula>NOT(ISERROR(SEARCH("L",AE11)))</formula>
    </cfRule>
  </conditionalFormatting>
  <conditionalFormatting sqref="AI11:AK30">
    <cfRule type="containsText" dxfId="253" priority="8" operator="containsText" text="WO">
      <formula>NOT(ISERROR(SEARCH("WO",AI11)))</formula>
    </cfRule>
    <cfRule type="containsText" dxfId="252" priority="7" operator="containsText" text="P">
      <formula>NOT(ISERROR(SEARCH("P",AI11)))</formula>
    </cfRule>
    <cfRule type="containsText" dxfId="251" priority="6" operator="containsText" text="A">
      <formula>NOT(ISERROR(SEARCH("A",AI11)))</formula>
    </cfRule>
    <cfRule type="containsText" dxfId="250" priority="5" operator="containsText" text="L">
      <formula>NOT(ISERROR(SEARCH("L",AI11)))</formula>
    </cfRule>
  </conditionalFormatting>
  <conditionalFormatting sqref="AM11:AN30">
    <cfRule type="containsText" dxfId="249" priority="4" operator="containsText" text="WO">
      <formula>NOT(ISERROR(SEARCH("WO",AM11)))</formula>
    </cfRule>
    <cfRule type="containsText" dxfId="248" priority="3" operator="containsText" text="P">
      <formula>NOT(ISERROR(SEARCH("P",AM11)))</formula>
    </cfRule>
    <cfRule type="containsText" dxfId="247" priority="2" operator="containsText" text="A">
      <formula>NOT(ISERROR(SEARCH("A",AM11)))</formula>
    </cfRule>
    <cfRule type="containsText" dxfId="246" priority="1" operator="containsText" text="L">
      <formula>NOT(ISERROR(SEARCH("L",AM11)))</formula>
    </cfRule>
  </conditionalFormatting>
  <dataValidations count="1">
    <dataValidation type="list" allowBlank="1" showInputMessage="1" showErrorMessage="1" sqref="L11:L30 N11:S30 U11:V30 X11:Z30 AB11:AC30 AE11:AG30 AI11:AK30 AM11:AN30" xr:uid="{EAC0BCE0-AA12-4A33-9CC1-5F5287D6B410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880FBC-15E5-477A-8BE8-6356FC054FCD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89E0B49-D277-4C90-84E9-5072D99509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Mar!AX11:BA11</xm:f>
              <xm:sqref>BH11</xm:sqref>
            </x14:sparkline>
            <x14:sparkline>
              <xm:f>Mar!AX12:BA12</xm:f>
              <xm:sqref>BH12</xm:sqref>
            </x14:sparkline>
            <x14:sparkline>
              <xm:f>Mar!AX13:BA13</xm:f>
              <xm:sqref>BH13</xm:sqref>
            </x14:sparkline>
            <x14:sparkline>
              <xm:f>Mar!AX14:BA14</xm:f>
              <xm:sqref>BH14</xm:sqref>
            </x14:sparkline>
            <x14:sparkline>
              <xm:f>Mar!AX15:BA15</xm:f>
              <xm:sqref>BH15</xm:sqref>
            </x14:sparkline>
            <x14:sparkline>
              <xm:f>Mar!AX16:BA16</xm:f>
              <xm:sqref>BH16</xm:sqref>
            </x14:sparkline>
            <x14:sparkline>
              <xm:f>Mar!AX17:BA17</xm:f>
              <xm:sqref>BH17</xm:sqref>
            </x14:sparkline>
            <x14:sparkline>
              <xm:f>Mar!AX18:BA18</xm:f>
              <xm:sqref>BH18</xm:sqref>
            </x14:sparkline>
            <x14:sparkline>
              <xm:f>Mar!AX19:BA19</xm:f>
              <xm:sqref>BH19</xm:sqref>
            </x14:sparkline>
            <x14:sparkline>
              <xm:f>Mar!AX20:BA20</xm:f>
              <xm:sqref>BH20</xm:sqref>
            </x14:sparkline>
            <x14:sparkline>
              <xm:f>Mar!AX21:BA21</xm:f>
              <xm:sqref>BH21</xm:sqref>
            </x14:sparkline>
            <x14:sparkline>
              <xm:f>Mar!AX22:BA22</xm:f>
              <xm:sqref>BH22</xm:sqref>
            </x14:sparkline>
            <x14:sparkline>
              <xm:f>Mar!AX23:BA23</xm:f>
              <xm:sqref>BH23</xm:sqref>
            </x14:sparkline>
            <x14:sparkline>
              <xm:f>Mar!AX24:BA24</xm:f>
              <xm:sqref>BH24</xm:sqref>
            </x14:sparkline>
            <x14:sparkline>
              <xm:f>Mar!AX25:BA25</xm:f>
              <xm:sqref>BH25</xm:sqref>
            </x14:sparkline>
            <x14:sparkline>
              <xm:f>Mar!AX26:BA26</xm:f>
              <xm:sqref>BH26</xm:sqref>
            </x14:sparkline>
            <x14:sparkline>
              <xm:f>Mar!AX27:BA27</xm:f>
              <xm:sqref>BH27</xm:sqref>
            </x14:sparkline>
            <x14:sparkline>
              <xm:f>Mar!AX28:BA28</xm:f>
              <xm:sqref>BH28</xm:sqref>
            </x14:sparkline>
            <x14:sparkline>
              <xm:f>Mar!AX29:BA29</xm:f>
              <xm:sqref>BH29</xm:sqref>
            </x14:sparkline>
            <x14:sparkline>
              <xm:f>Mar!AX30:BA30</xm:f>
              <xm:sqref>BH30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79D1-3B40-4DD5-8A2E-720AFF5947C9}">
  <dimension ref="A1:DF116"/>
  <sheetViews>
    <sheetView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6" style="1" bestFit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7773437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7773437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7773437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7773437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45748</v>
      </c>
      <c r="I3" s="37" t="s">
        <v>3</v>
      </c>
      <c r="J3" s="38">
        <f>M7</f>
        <v>45777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45748</v>
      </c>
      <c r="J7" s="45" t="str">
        <f>TEXT(I7,"MMMM")</f>
        <v>April</v>
      </c>
      <c r="K7" s="45"/>
      <c r="L7" s="46" t="s">
        <v>3</v>
      </c>
      <c r="M7" s="47">
        <f>EOMONTH(I7,0)</f>
        <v>45777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Tue</v>
      </c>
      <c r="M9" s="14" t="str">
        <f t="shared" ref="M9:AP9" si="0">TEXT(M10,"DDD")</f>
        <v>Wed</v>
      </c>
      <c r="N9" s="14" t="str">
        <f t="shared" si="0"/>
        <v>Thu</v>
      </c>
      <c r="O9" s="14" t="str">
        <f t="shared" si="0"/>
        <v>Fri</v>
      </c>
      <c r="P9" s="14" t="str">
        <f t="shared" si="0"/>
        <v>Sat</v>
      </c>
      <c r="Q9" s="14" t="str">
        <f t="shared" si="0"/>
        <v>Sun</v>
      </c>
      <c r="R9" s="14" t="str">
        <f t="shared" si="0"/>
        <v>Mon</v>
      </c>
      <c r="S9" s="14" t="str">
        <f t="shared" si="0"/>
        <v>Tue</v>
      </c>
      <c r="T9" s="14" t="str">
        <f t="shared" si="0"/>
        <v>Wed</v>
      </c>
      <c r="U9" s="14" t="str">
        <f t="shared" si="0"/>
        <v>Thu</v>
      </c>
      <c r="V9" s="14" t="str">
        <f t="shared" si="0"/>
        <v>Fri</v>
      </c>
      <c r="W9" s="14" t="str">
        <f t="shared" si="0"/>
        <v>Sat</v>
      </c>
      <c r="X9" s="14" t="str">
        <f t="shared" si="0"/>
        <v>Sun</v>
      </c>
      <c r="Y9" s="14" t="str">
        <f t="shared" si="0"/>
        <v>Mon</v>
      </c>
      <c r="Z9" s="14" t="str">
        <f t="shared" si="0"/>
        <v>Tue</v>
      </c>
      <c r="AA9" s="14" t="str">
        <f t="shared" si="0"/>
        <v>Wed</v>
      </c>
      <c r="AB9" s="14" t="str">
        <f t="shared" si="0"/>
        <v>Thu</v>
      </c>
      <c r="AC9" s="14" t="str">
        <f t="shared" si="0"/>
        <v>Fri</v>
      </c>
      <c r="AD9" s="14" t="str">
        <f t="shared" si="0"/>
        <v>Sat</v>
      </c>
      <c r="AE9" s="14" t="str">
        <f t="shared" si="0"/>
        <v>Sun</v>
      </c>
      <c r="AF9" s="14" t="str">
        <f t="shared" si="0"/>
        <v>Mon</v>
      </c>
      <c r="AG9" s="14" t="str">
        <f t="shared" si="0"/>
        <v>Tue</v>
      </c>
      <c r="AH9" s="14" t="str">
        <f t="shared" si="0"/>
        <v>Wed</v>
      </c>
      <c r="AI9" s="14" t="str">
        <f t="shared" si="0"/>
        <v>Thu</v>
      </c>
      <c r="AJ9" s="14" t="str">
        <f t="shared" si="0"/>
        <v>Fri</v>
      </c>
      <c r="AK9" s="14" t="str">
        <f t="shared" si="0"/>
        <v>Sat</v>
      </c>
      <c r="AL9" s="14" t="str">
        <f t="shared" si="0"/>
        <v>Sun</v>
      </c>
      <c r="AM9" s="14" t="str">
        <f t="shared" si="0"/>
        <v>Mon</v>
      </c>
      <c r="AN9" s="14" t="str">
        <f t="shared" si="0"/>
        <v>Tue</v>
      </c>
      <c r="AO9" s="14" t="str">
        <f t="shared" si="0"/>
        <v>Wed</v>
      </c>
      <c r="AP9" s="15" t="str">
        <f t="shared" si="0"/>
        <v/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45748</v>
      </c>
      <c r="M10" s="24">
        <f>IF(L10&lt;$M$7,L10+1,"")</f>
        <v>45749</v>
      </c>
      <c r="N10" s="24">
        <f>IF(M10&lt;$M$7,M10+1,"")</f>
        <v>45750</v>
      </c>
      <c r="O10" s="24">
        <f t="shared" ref="O10:AP10" si="1">IF(N10&lt;$M$7,N10+1,"")</f>
        <v>45751</v>
      </c>
      <c r="P10" s="24">
        <f t="shared" si="1"/>
        <v>45752</v>
      </c>
      <c r="Q10" s="24">
        <f t="shared" si="1"/>
        <v>45753</v>
      </c>
      <c r="R10" s="24">
        <f t="shared" si="1"/>
        <v>45754</v>
      </c>
      <c r="S10" s="24">
        <f t="shared" si="1"/>
        <v>45755</v>
      </c>
      <c r="T10" s="24">
        <f t="shared" si="1"/>
        <v>45756</v>
      </c>
      <c r="U10" s="24">
        <f t="shared" si="1"/>
        <v>45757</v>
      </c>
      <c r="V10" s="24">
        <f t="shared" si="1"/>
        <v>45758</v>
      </c>
      <c r="W10" s="24">
        <f t="shared" si="1"/>
        <v>45759</v>
      </c>
      <c r="X10" s="24">
        <f t="shared" si="1"/>
        <v>45760</v>
      </c>
      <c r="Y10" s="24">
        <f t="shared" si="1"/>
        <v>45761</v>
      </c>
      <c r="Z10" s="24">
        <f t="shared" si="1"/>
        <v>45762</v>
      </c>
      <c r="AA10" s="24">
        <f t="shared" si="1"/>
        <v>45763</v>
      </c>
      <c r="AB10" s="24">
        <f t="shared" si="1"/>
        <v>45764</v>
      </c>
      <c r="AC10" s="24">
        <f t="shared" si="1"/>
        <v>45765</v>
      </c>
      <c r="AD10" s="24">
        <f t="shared" si="1"/>
        <v>45766</v>
      </c>
      <c r="AE10" s="24">
        <f t="shared" si="1"/>
        <v>45767</v>
      </c>
      <c r="AF10" s="24">
        <f t="shared" si="1"/>
        <v>45768</v>
      </c>
      <c r="AG10" s="24">
        <f t="shared" si="1"/>
        <v>45769</v>
      </c>
      <c r="AH10" s="24">
        <f t="shared" si="1"/>
        <v>45770</v>
      </c>
      <c r="AI10" s="24">
        <f>IF(AH10&lt;$M$7,AH10+1,"")</f>
        <v>45771</v>
      </c>
      <c r="AJ10" s="24">
        <f t="shared" si="1"/>
        <v>45772</v>
      </c>
      <c r="AK10" s="24">
        <f t="shared" si="1"/>
        <v>45773</v>
      </c>
      <c r="AL10" s="24">
        <f t="shared" si="1"/>
        <v>45774</v>
      </c>
      <c r="AM10" s="24">
        <f t="shared" si="1"/>
        <v>45775</v>
      </c>
      <c r="AN10" s="24">
        <f>IF(AM10&lt;$M$7,AM10+1,"")</f>
        <v>45776</v>
      </c>
      <c r="AO10" s="24">
        <f t="shared" si="1"/>
        <v>45777</v>
      </c>
      <c r="AP10" s="25" t="str">
        <f t="shared" si="1"/>
        <v/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45</v>
      </c>
      <c r="M11" s="48" t="s">
        <v>45</v>
      </c>
      <c r="N11" s="48" t="s">
        <v>45</v>
      </c>
      <c r="O11" s="48" t="s">
        <v>45</v>
      </c>
      <c r="P11" s="48" t="s">
        <v>45</v>
      </c>
      <c r="Q11" s="10" t="str">
        <f t="shared" ref="Q11:AP26" si="2">IF(Q$9="Sun","WO","")</f>
        <v>WO</v>
      </c>
      <c r="R11" s="48" t="s">
        <v>45</v>
      </c>
      <c r="S11" s="48" t="s">
        <v>45</v>
      </c>
      <c r="T11" s="10" t="s">
        <v>43</v>
      </c>
      <c r="U11" s="48" t="s">
        <v>45</v>
      </c>
      <c r="V11" s="48" t="s">
        <v>45</v>
      </c>
      <c r="W11" s="48" t="s">
        <v>45</v>
      </c>
      <c r="X11" s="10" t="s">
        <v>47</v>
      </c>
      <c r="Y11" s="48" t="s">
        <v>45</v>
      </c>
      <c r="Z11" s="48" t="s">
        <v>45</v>
      </c>
      <c r="AA11" s="48" t="s">
        <v>45</v>
      </c>
      <c r="AB11" s="48" t="s">
        <v>45</v>
      </c>
      <c r="AC11" s="10" t="s">
        <v>43</v>
      </c>
      <c r="AD11" s="10" t="s">
        <v>39</v>
      </c>
      <c r="AE11" s="10" t="str">
        <f t="shared" si="2"/>
        <v>WO</v>
      </c>
      <c r="AF11" s="48" t="s">
        <v>45</v>
      </c>
      <c r="AG11" s="48" t="s">
        <v>45</v>
      </c>
      <c r="AH11" s="48" t="s">
        <v>45</v>
      </c>
      <c r="AI11" s="48" t="s">
        <v>45</v>
      </c>
      <c r="AJ11" s="48" t="s">
        <v>45</v>
      </c>
      <c r="AK11" s="48" t="s">
        <v>45</v>
      </c>
      <c r="AL11" s="10" t="str">
        <f t="shared" si="2"/>
        <v>WO</v>
      </c>
      <c r="AM11" s="48" t="s">
        <v>45</v>
      </c>
      <c r="AN11" s="48" t="s">
        <v>45</v>
      </c>
      <c r="AO11" s="48" t="s">
        <v>45</v>
      </c>
      <c r="AP11" s="26" t="str">
        <f t="shared" si="2"/>
        <v/>
      </c>
      <c r="AT11" s="9">
        <v>1</v>
      </c>
      <c r="AU11" s="9">
        <v>1001</v>
      </c>
      <c r="AV11" s="9" t="str">
        <f t="shared" ref="AV11:AV30" si="3">$J$7</f>
        <v>April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2</v>
      </c>
      <c r="BA11" s="10">
        <f t="shared" ref="BA11:BA30" si="7">K11</f>
        <v>4</v>
      </c>
      <c r="BB11" s="10">
        <f t="shared" ref="BB11:BB30" si="8">(DATEDIF($I$7,$M$7,"D"))+1</f>
        <v>30</v>
      </c>
      <c r="BC11" s="10">
        <f>Apr_Report[[#This Row],[Present]]-Apr_Report[[#This Row],[Absent]]</f>
        <v>24</v>
      </c>
      <c r="BD11" s="32">
        <v>10000</v>
      </c>
      <c r="BE11" s="32">
        <f>Apr_Report[[#This Row],[Salary]]/Apr_Report[[#This Row],[Days]]</f>
        <v>333.33333333333331</v>
      </c>
      <c r="BF11" s="32">
        <f>Apr_Report[[#This Row],[Per Day Salary]]*Apr_Report[[#This Row],[Absent]]</f>
        <v>0</v>
      </c>
      <c r="BG11" s="32">
        <f>Apr_Report[[#This Row],[Salary]]-Apr_Report[[#This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45</v>
      </c>
      <c r="M12" s="48" t="s">
        <v>45</v>
      </c>
      <c r="N12" s="48" t="s">
        <v>45</v>
      </c>
      <c r="O12" s="48" t="s">
        <v>45</v>
      </c>
      <c r="P12" s="48" t="s">
        <v>45</v>
      </c>
      <c r="Q12" s="10" t="str">
        <f t="shared" ref="Q12:X27" si="10">IF(Q$9="Sun","WO","")</f>
        <v>WO</v>
      </c>
      <c r="R12" s="48" t="s">
        <v>45</v>
      </c>
      <c r="S12" s="48" t="s">
        <v>45</v>
      </c>
      <c r="T12" s="10" t="s">
        <v>43</v>
      </c>
      <c r="U12" s="48" t="s">
        <v>45</v>
      </c>
      <c r="V12" s="48" t="s">
        <v>45</v>
      </c>
      <c r="W12" s="48" t="s">
        <v>45</v>
      </c>
      <c r="X12" s="10" t="str">
        <f t="shared" si="10"/>
        <v>WO</v>
      </c>
      <c r="Y12" s="48" t="s">
        <v>45</v>
      </c>
      <c r="Z12" s="48" t="s">
        <v>45</v>
      </c>
      <c r="AA12" s="48" t="s">
        <v>45</v>
      </c>
      <c r="AB12" s="48" t="s">
        <v>45</v>
      </c>
      <c r="AC12" s="10" t="s">
        <v>43</v>
      </c>
      <c r="AD12" s="10" t="s">
        <v>39</v>
      </c>
      <c r="AE12" s="10" t="str">
        <f t="shared" si="2"/>
        <v>WO</v>
      </c>
      <c r="AF12" s="48" t="s">
        <v>45</v>
      </c>
      <c r="AG12" s="48" t="s">
        <v>45</v>
      </c>
      <c r="AH12" s="48" t="s">
        <v>45</v>
      </c>
      <c r="AI12" s="48" t="s">
        <v>45</v>
      </c>
      <c r="AJ12" s="48" t="s">
        <v>45</v>
      </c>
      <c r="AK12" s="48" t="s">
        <v>45</v>
      </c>
      <c r="AL12" s="10" t="str">
        <f t="shared" si="2"/>
        <v>WO</v>
      </c>
      <c r="AM12" s="48" t="s">
        <v>45</v>
      </c>
      <c r="AN12" s="48" t="s">
        <v>45</v>
      </c>
      <c r="AO12" s="48" t="s">
        <v>45</v>
      </c>
      <c r="AP12" s="26" t="str">
        <f t="shared" si="2"/>
        <v/>
      </c>
      <c r="AT12" s="9">
        <v>2</v>
      </c>
      <c r="AU12" s="9">
        <v>1002</v>
      </c>
      <c r="AV12" s="9" t="str">
        <f t="shared" si="3"/>
        <v>April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2</v>
      </c>
      <c r="BA12" s="10">
        <f t="shared" si="7"/>
        <v>4</v>
      </c>
      <c r="BB12" s="10">
        <f t="shared" si="8"/>
        <v>30</v>
      </c>
      <c r="BC12" s="10">
        <f>Apr_Report[[#This Row],[Present]]-Apr_Report[[#This Row],[Absent]]</f>
        <v>24</v>
      </c>
      <c r="BD12" s="32">
        <v>20000</v>
      </c>
      <c r="BE12" s="32">
        <f>Apr_Report[[#This Row],[Salary]]/Apr_Report[[#This Row],[Days]]</f>
        <v>666.66666666666663</v>
      </c>
      <c r="BF12" s="32">
        <f>Apr_Report[[#This Row],[Per Day Salary]]*Apr_Report[[#This Row],[Absent]]</f>
        <v>0</v>
      </c>
      <c r="BG12" s="32">
        <f>Apr_Report[[#This Row],[Salary]]-Apr_Report[[#This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45</v>
      </c>
      <c r="M13" s="48" t="s">
        <v>45</v>
      </c>
      <c r="N13" s="48" t="s">
        <v>45</v>
      </c>
      <c r="O13" s="48" t="s">
        <v>45</v>
      </c>
      <c r="P13" s="48" t="s">
        <v>45</v>
      </c>
      <c r="Q13" s="10" t="str">
        <f t="shared" si="10"/>
        <v>WO</v>
      </c>
      <c r="R13" s="48" t="s">
        <v>45</v>
      </c>
      <c r="S13" s="48" t="s">
        <v>45</v>
      </c>
      <c r="T13" s="10" t="s">
        <v>43</v>
      </c>
      <c r="U13" s="48" t="s">
        <v>45</v>
      </c>
      <c r="V13" s="48" t="s">
        <v>45</v>
      </c>
      <c r="W13" s="48" t="s">
        <v>45</v>
      </c>
      <c r="X13" s="10" t="str">
        <f t="shared" si="10"/>
        <v>WO</v>
      </c>
      <c r="Y13" s="48" t="s">
        <v>45</v>
      </c>
      <c r="Z13" s="48" t="s">
        <v>45</v>
      </c>
      <c r="AA13" s="48" t="s">
        <v>45</v>
      </c>
      <c r="AB13" s="48" t="s">
        <v>45</v>
      </c>
      <c r="AC13" s="10" t="s">
        <v>43</v>
      </c>
      <c r="AD13" s="10" t="s">
        <v>39</v>
      </c>
      <c r="AE13" s="10" t="str">
        <f t="shared" si="2"/>
        <v>WO</v>
      </c>
      <c r="AF13" s="48" t="s">
        <v>45</v>
      </c>
      <c r="AG13" s="48" t="s">
        <v>45</v>
      </c>
      <c r="AH13" s="48" t="s">
        <v>45</v>
      </c>
      <c r="AI13" s="48" t="s">
        <v>45</v>
      </c>
      <c r="AJ13" s="48" t="s">
        <v>45</v>
      </c>
      <c r="AK13" s="48" t="s">
        <v>45</v>
      </c>
      <c r="AL13" s="10" t="str">
        <f t="shared" si="2"/>
        <v>WO</v>
      </c>
      <c r="AM13" s="48" t="s">
        <v>45</v>
      </c>
      <c r="AN13" s="48" t="s">
        <v>45</v>
      </c>
      <c r="AO13" s="48" t="s">
        <v>45</v>
      </c>
      <c r="AP13" s="26" t="str">
        <f t="shared" si="2"/>
        <v/>
      </c>
      <c r="AT13" s="9">
        <v>3</v>
      </c>
      <c r="AU13" s="9">
        <v>1003</v>
      </c>
      <c r="AV13" s="9" t="str">
        <f t="shared" si="3"/>
        <v>April</v>
      </c>
      <c r="AW13" s="9" t="s">
        <v>12</v>
      </c>
      <c r="AX13" s="10">
        <f t="shared" si="4"/>
        <v>24</v>
      </c>
      <c r="AY13" s="10">
        <f t="shared" si="5"/>
        <v>0</v>
      </c>
      <c r="AZ13" s="10">
        <f t="shared" si="6"/>
        <v>2</v>
      </c>
      <c r="BA13" s="10">
        <f t="shared" si="7"/>
        <v>4</v>
      </c>
      <c r="BB13" s="10">
        <f t="shared" si="8"/>
        <v>30</v>
      </c>
      <c r="BC13" s="10">
        <f>Apr_Report[[#This Row],[Present]]-Apr_Report[[#This Row],[Absent]]</f>
        <v>24</v>
      </c>
      <c r="BD13" s="32">
        <v>25000</v>
      </c>
      <c r="BE13" s="32">
        <f>Apr_Report[[#This Row],[Salary]]/Apr_Report[[#This Row],[Days]]</f>
        <v>833.33333333333337</v>
      </c>
      <c r="BF13" s="32">
        <f>Apr_Report[[#This Row],[Per Day Salary]]*Apr_Report[[#This Row],[Absent]]</f>
        <v>0</v>
      </c>
      <c r="BG13" s="32">
        <f>Apr_Report[[#This Row],[Salary]]-Apr_Report[[#This Row],[Deduction]]</f>
        <v>25000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45</v>
      </c>
      <c r="M14" s="48" t="s">
        <v>45</v>
      </c>
      <c r="N14" s="48" t="s">
        <v>45</v>
      </c>
      <c r="O14" s="48" t="s">
        <v>45</v>
      </c>
      <c r="P14" s="48" t="s">
        <v>45</v>
      </c>
      <c r="Q14" s="10" t="str">
        <f t="shared" si="10"/>
        <v>WO</v>
      </c>
      <c r="R14" s="48" t="s">
        <v>45</v>
      </c>
      <c r="S14" s="48" t="s">
        <v>45</v>
      </c>
      <c r="T14" s="10" t="s">
        <v>43</v>
      </c>
      <c r="U14" s="48" t="s">
        <v>45</v>
      </c>
      <c r="V14" s="48" t="s">
        <v>45</v>
      </c>
      <c r="W14" s="48" t="s">
        <v>45</v>
      </c>
      <c r="X14" s="10" t="str">
        <f t="shared" si="10"/>
        <v>WO</v>
      </c>
      <c r="Y14" s="48" t="s">
        <v>45</v>
      </c>
      <c r="Z14" s="48" t="s">
        <v>45</v>
      </c>
      <c r="AA14" s="48" t="s">
        <v>45</v>
      </c>
      <c r="AB14" s="48" t="s">
        <v>45</v>
      </c>
      <c r="AC14" s="10" t="s">
        <v>43</v>
      </c>
      <c r="AD14" s="10" t="s">
        <v>39</v>
      </c>
      <c r="AE14" s="10" t="str">
        <f t="shared" si="2"/>
        <v>WO</v>
      </c>
      <c r="AF14" s="48" t="s">
        <v>45</v>
      </c>
      <c r="AG14" s="48" t="s">
        <v>45</v>
      </c>
      <c r="AH14" s="48" t="s">
        <v>44</v>
      </c>
      <c r="AI14" s="48" t="s">
        <v>45</v>
      </c>
      <c r="AJ14" s="48" t="s">
        <v>45</v>
      </c>
      <c r="AK14" s="48" t="s">
        <v>45</v>
      </c>
      <c r="AL14" s="10" t="str">
        <f t="shared" si="2"/>
        <v>WO</v>
      </c>
      <c r="AM14" s="48" t="s">
        <v>45</v>
      </c>
      <c r="AN14" s="48" t="s">
        <v>44</v>
      </c>
      <c r="AO14" s="48" t="s">
        <v>45</v>
      </c>
      <c r="AP14" s="26" t="str">
        <f t="shared" si="2"/>
        <v/>
      </c>
      <c r="AT14" s="9">
        <v>4</v>
      </c>
      <c r="AU14" s="9">
        <v>1004</v>
      </c>
      <c r="AV14" s="9" t="str">
        <f t="shared" si="3"/>
        <v>April</v>
      </c>
      <c r="AW14" s="9" t="s">
        <v>13</v>
      </c>
      <c r="AX14" s="10">
        <f t="shared" si="4"/>
        <v>22</v>
      </c>
      <c r="AY14" s="10">
        <f t="shared" si="5"/>
        <v>2</v>
      </c>
      <c r="AZ14" s="10">
        <f t="shared" si="6"/>
        <v>2</v>
      </c>
      <c r="BA14" s="10">
        <f t="shared" si="7"/>
        <v>4</v>
      </c>
      <c r="BB14" s="10">
        <f t="shared" si="8"/>
        <v>30</v>
      </c>
      <c r="BC14" s="10">
        <f>Apr_Report[[#This Row],[Present]]-Apr_Report[[#This Row],[Absent]]</f>
        <v>20</v>
      </c>
      <c r="BD14" s="32">
        <v>30000</v>
      </c>
      <c r="BE14" s="32">
        <f>Apr_Report[[#This Row],[Salary]]/Apr_Report[[#This Row],[Days]]</f>
        <v>1000</v>
      </c>
      <c r="BF14" s="32">
        <f>Apr_Report[[#This Row],[Per Day Salary]]*Apr_Report[[#This Row],[Absent]]</f>
        <v>2000</v>
      </c>
      <c r="BG14" s="32">
        <f>Apr_Report[[#This Row],[Salary]]-Apr_Report[[#This Row],[Deduction]]</f>
        <v>28000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45</v>
      </c>
      <c r="M15" s="48" t="s">
        <v>45</v>
      </c>
      <c r="N15" s="48" t="s">
        <v>45</v>
      </c>
      <c r="O15" s="48" t="s">
        <v>45</v>
      </c>
      <c r="P15" s="48" t="s">
        <v>45</v>
      </c>
      <c r="Q15" s="10" t="str">
        <f t="shared" si="10"/>
        <v>WO</v>
      </c>
      <c r="R15" s="48" t="s">
        <v>45</v>
      </c>
      <c r="S15" s="48" t="s">
        <v>45</v>
      </c>
      <c r="T15" s="10" t="s">
        <v>43</v>
      </c>
      <c r="U15" s="48" t="s">
        <v>45</v>
      </c>
      <c r="V15" s="48" t="s">
        <v>44</v>
      </c>
      <c r="W15" s="48" t="s">
        <v>45</v>
      </c>
      <c r="X15" s="10" t="str">
        <f t="shared" si="10"/>
        <v>WO</v>
      </c>
      <c r="Y15" s="48" t="s">
        <v>45</v>
      </c>
      <c r="Z15" s="48" t="s">
        <v>45</v>
      </c>
      <c r="AA15" s="48" t="s">
        <v>45</v>
      </c>
      <c r="AB15" s="48" t="s">
        <v>45</v>
      </c>
      <c r="AC15" s="10" t="s">
        <v>43</v>
      </c>
      <c r="AD15" s="10" t="s">
        <v>39</v>
      </c>
      <c r="AE15" s="10" t="str">
        <f t="shared" si="2"/>
        <v>WO</v>
      </c>
      <c r="AF15" s="48" t="s">
        <v>45</v>
      </c>
      <c r="AG15" s="48" t="s">
        <v>45</v>
      </c>
      <c r="AH15" s="48" t="s">
        <v>45</v>
      </c>
      <c r="AI15" s="48" t="s">
        <v>45</v>
      </c>
      <c r="AJ15" s="48" t="s">
        <v>45</v>
      </c>
      <c r="AK15" s="48" t="s">
        <v>45</v>
      </c>
      <c r="AL15" s="10" t="str">
        <f t="shared" si="2"/>
        <v>WO</v>
      </c>
      <c r="AM15" s="48" t="s">
        <v>45</v>
      </c>
      <c r="AN15" s="48" t="s">
        <v>45</v>
      </c>
      <c r="AO15" s="48" t="s">
        <v>45</v>
      </c>
      <c r="AP15" s="26" t="str">
        <f t="shared" si="2"/>
        <v/>
      </c>
      <c r="AT15" s="9">
        <v>5</v>
      </c>
      <c r="AU15" s="9">
        <v>1005</v>
      </c>
      <c r="AV15" s="9" t="str">
        <f t="shared" si="3"/>
        <v>April</v>
      </c>
      <c r="AW15" s="9" t="s">
        <v>14</v>
      </c>
      <c r="AX15" s="10">
        <f t="shared" si="4"/>
        <v>23</v>
      </c>
      <c r="AY15" s="10">
        <f t="shared" si="5"/>
        <v>1</v>
      </c>
      <c r="AZ15" s="10">
        <f t="shared" si="6"/>
        <v>2</v>
      </c>
      <c r="BA15" s="10">
        <f t="shared" si="7"/>
        <v>4</v>
      </c>
      <c r="BB15" s="10">
        <f t="shared" si="8"/>
        <v>30</v>
      </c>
      <c r="BC15" s="10">
        <f>Apr_Report[[#This Row],[Present]]-Apr_Report[[#This Row],[Absent]]</f>
        <v>22</v>
      </c>
      <c r="BD15" s="32">
        <v>45000</v>
      </c>
      <c r="BE15" s="32">
        <f>Apr_Report[[#This Row],[Salary]]/Apr_Report[[#This Row],[Days]]</f>
        <v>1500</v>
      </c>
      <c r="BF15" s="32">
        <f>Apr_Report[[#This Row],[Per Day Salary]]*Apr_Report[[#This Row],[Absent]]</f>
        <v>1500</v>
      </c>
      <c r="BG15" s="32">
        <f>Apr_Report[[#This Row],[Salary]]-Apr_Report[[#This Row],[Deduction]]</f>
        <v>43500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45</v>
      </c>
      <c r="M16" s="48" t="s">
        <v>44</v>
      </c>
      <c r="N16" s="48" t="s">
        <v>45</v>
      </c>
      <c r="O16" s="48" t="s">
        <v>45</v>
      </c>
      <c r="P16" s="48" t="s">
        <v>45</v>
      </c>
      <c r="Q16" s="10" t="str">
        <f t="shared" si="10"/>
        <v>WO</v>
      </c>
      <c r="R16" s="48" t="s">
        <v>45</v>
      </c>
      <c r="S16" s="48" t="s">
        <v>45</v>
      </c>
      <c r="T16" s="10" t="s">
        <v>43</v>
      </c>
      <c r="U16" s="48" t="s">
        <v>45</v>
      </c>
      <c r="V16" s="48" t="s">
        <v>45</v>
      </c>
      <c r="W16" s="48" t="s">
        <v>45</v>
      </c>
      <c r="X16" s="10" t="str">
        <f t="shared" si="10"/>
        <v>WO</v>
      </c>
      <c r="Y16" s="48" t="s">
        <v>45</v>
      </c>
      <c r="Z16" s="48" t="s">
        <v>45</v>
      </c>
      <c r="AA16" s="48" t="s">
        <v>45</v>
      </c>
      <c r="AB16" s="48" t="s">
        <v>45</v>
      </c>
      <c r="AC16" s="10" t="s">
        <v>43</v>
      </c>
      <c r="AD16" s="10" t="s">
        <v>39</v>
      </c>
      <c r="AE16" s="10" t="str">
        <f t="shared" si="2"/>
        <v>WO</v>
      </c>
      <c r="AF16" s="48" t="s">
        <v>45</v>
      </c>
      <c r="AG16" s="48" t="s">
        <v>45</v>
      </c>
      <c r="AH16" s="48" t="s">
        <v>45</v>
      </c>
      <c r="AI16" s="48" t="s">
        <v>45</v>
      </c>
      <c r="AJ16" s="48" t="s">
        <v>45</v>
      </c>
      <c r="AK16" s="48" t="s">
        <v>45</v>
      </c>
      <c r="AL16" s="10" t="str">
        <f t="shared" si="2"/>
        <v>WO</v>
      </c>
      <c r="AM16" s="48" t="s">
        <v>45</v>
      </c>
      <c r="AN16" s="48" t="s">
        <v>45</v>
      </c>
      <c r="AO16" s="48" t="s">
        <v>45</v>
      </c>
      <c r="AP16" s="26" t="str">
        <f t="shared" si="2"/>
        <v/>
      </c>
      <c r="AT16" s="9">
        <v>6</v>
      </c>
      <c r="AU16" s="9">
        <v>1006</v>
      </c>
      <c r="AV16" s="9" t="str">
        <f t="shared" si="3"/>
        <v>April</v>
      </c>
      <c r="AW16" s="9" t="s">
        <v>15</v>
      </c>
      <c r="AX16" s="10">
        <f t="shared" si="4"/>
        <v>23</v>
      </c>
      <c r="AY16" s="10">
        <f t="shared" si="5"/>
        <v>1</v>
      </c>
      <c r="AZ16" s="10">
        <f t="shared" si="6"/>
        <v>2</v>
      </c>
      <c r="BA16" s="10">
        <f t="shared" si="7"/>
        <v>4</v>
      </c>
      <c r="BB16" s="10">
        <f t="shared" si="8"/>
        <v>30</v>
      </c>
      <c r="BC16" s="10">
        <f>Apr_Report[[#This Row],[Present]]-Apr_Report[[#This Row],[Absent]]</f>
        <v>22</v>
      </c>
      <c r="BD16" s="32">
        <v>15000</v>
      </c>
      <c r="BE16" s="32">
        <f>Apr_Report[[#This Row],[Salary]]/Apr_Report[[#This Row],[Days]]</f>
        <v>500</v>
      </c>
      <c r="BF16" s="32">
        <f>Apr_Report[[#This Row],[Per Day Salary]]*Apr_Report[[#This Row],[Absent]]</f>
        <v>500</v>
      </c>
      <c r="BG16" s="32">
        <f>Apr_Report[[#This Row],[Salary]]-Apr_Report[[#This Row],[Deduction]]</f>
        <v>14500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45</v>
      </c>
      <c r="M17" s="48" t="s">
        <v>45</v>
      </c>
      <c r="N17" s="48" t="s">
        <v>45</v>
      </c>
      <c r="O17" s="48" t="s">
        <v>45</v>
      </c>
      <c r="P17" s="48" t="s">
        <v>45</v>
      </c>
      <c r="Q17" s="10" t="str">
        <f t="shared" si="10"/>
        <v>WO</v>
      </c>
      <c r="R17" s="48" t="s">
        <v>45</v>
      </c>
      <c r="S17" s="48" t="s">
        <v>45</v>
      </c>
      <c r="T17" s="10" t="s">
        <v>43</v>
      </c>
      <c r="U17" s="48" t="s">
        <v>45</v>
      </c>
      <c r="V17" s="48" t="s">
        <v>45</v>
      </c>
      <c r="W17" s="48" t="s">
        <v>45</v>
      </c>
      <c r="X17" s="10" t="str">
        <f t="shared" si="10"/>
        <v>WO</v>
      </c>
      <c r="Y17" s="48" t="s">
        <v>45</v>
      </c>
      <c r="Z17" s="48" t="s">
        <v>45</v>
      </c>
      <c r="AA17" s="48" t="s">
        <v>45</v>
      </c>
      <c r="AB17" s="48" t="s">
        <v>45</v>
      </c>
      <c r="AC17" s="10" t="s">
        <v>43</v>
      </c>
      <c r="AD17" s="10" t="s">
        <v>39</v>
      </c>
      <c r="AE17" s="10" t="str">
        <f t="shared" si="2"/>
        <v>WO</v>
      </c>
      <c r="AF17" s="48" t="s">
        <v>45</v>
      </c>
      <c r="AG17" s="48" t="s">
        <v>45</v>
      </c>
      <c r="AH17" s="48" t="s">
        <v>45</v>
      </c>
      <c r="AI17" s="48" t="s">
        <v>44</v>
      </c>
      <c r="AJ17" s="48" t="s">
        <v>45</v>
      </c>
      <c r="AK17" s="48" t="s">
        <v>45</v>
      </c>
      <c r="AL17" s="10" t="str">
        <f t="shared" si="2"/>
        <v>WO</v>
      </c>
      <c r="AM17" s="48" t="s">
        <v>45</v>
      </c>
      <c r="AN17" s="48" t="s">
        <v>45</v>
      </c>
      <c r="AO17" s="48" t="s">
        <v>45</v>
      </c>
      <c r="AP17" s="26" t="str">
        <f t="shared" si="2"/>
        <v/>
      </c>
      <c r="AT17" s="9">
        <v>7</v>
      </c>
      <c r="AU17" s="9">
        <v>1007</v>
      </c>
      <c r="AV17" s="9" t="str">
        <f t="shared" si="3"/>
        <v>April</v>
      </c>
      <c r="AW17" s="9" t="s">
        <v>16</v>
      </c>
      <c r="AX17" s="10">
        <f t="shared" si="4"/>
        <v>23</v>
      </c>
      <c r="AY17" s="10">
        <f t="shared" si="5"/>
        <v>1</v>
      </c>
      <c r="AZ17" s="10">
        <f t="shared" si="6"/>
        <v>2</v>
      </c>
      <c r="BA17" s="10">
        <f t="shared" si="7"/>
        <v>4</v>
      </c>
      <c r="BB17" s="10">
        <f t="shared" si="8"/>
        <v>30</v>
      </c>
      <c r="BC17" s="10">
        <f>Apr_Report[[#This Row],[Present]]-Apr_Report[[#This Row],[Absent]]</f>
        <v>22</v>
      </c>
      <c r="BD17" s="32">
        <v>62000</v>
      </c>
      <c r="BE17" s="32">
        <f>Apr_Report[[#This Row],[Salary]]/Apr_Report[[#This Row],[Days]]</f>
        <v>2066.6666666666665</v>
      </c>
      <c r="BF17" s="32">
        <f>Apr_Report[[#This Row],[Per Day Salary]]*Apr_Report[[#This Row],[Absent]]</f>
        <v>2066.6666666666665</v>
      </c>
      <c r="BG17" s="32">
        <f>Apr_Report[[#This Row],[Salary]]-Apr_Report[[#This Row],[Deduction]]</f>
        <v>59933.333333333336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45</v>
      </c>
      <c r="M18" s="48" t="s">
        <v>45</v>
      </c>
      <c r="N18" s="48" t="s">
        <v>45</v>
      </c>
      <c r="O18" s="48" t="s">
        <v>45</v>
      </c>
      <c r="P18" s="48" t="s">
        <v>45</v>
      </c>
      <c r="Q18" s="10" t="str">
        <f t="shared" si="10"/>
        <v>WO</v>
      </c>
      <c r="R18" s="48" t="s">
        <v>45</v>
      </c>
      <c r="S18" s="48" t="s">
        <v>45</v>
      </c>
      <c r="T18" s="10" t="s">
        <v>43</v>
      </c>
      <c r="U18" s="48" t="s">
        <v>45</v>
      </c>
      <c r="V18" s="48" t="s">
        <v>45</v>
      </c>
      <c r="W18" s="48" t="s">
        <v>45</v>
      </c>
      <c r="X18" s="10" t="str">
        <f t="shared" si="10"/>
        <v>WO</v>
      </c>
      <c r="Y18" s="48" t="s">
        <v>45</v>
      </c>
      <c r="Z18" s="48" t="s">
        <v>45</v>
      </c>
      <c r="AA18" s="48" t="s">
        <v>45</v>
      </c>
      <c r="AB18" s="48" t="s">
        <v>45</v>
      </c>
      <c r="AC18" s="10" t="s">
        <v>43</v>
      </c>
      <c r="AD18" s="10" t="s">
        <v>39</v>
      </c>
      <c r="AE18" s="10" t="str">
        <f t="shared" si="2"/>
        <v>WO</v>
      </c>
      <c r="AF18" s="48" t="s">
        <v>45</v>
      </c>
      <c r="AG18" s="48" t="s">
        <v>45</v>
      </c>
      <c r="AH18" s="48" t="s">
        <v>45</v>
      </c>
      <c r="AI18" s="48" t="s">
        <v>45</v>
      </c>
      <c r="AJ18" s="48" t="s">
        <v>45</v>
      </c>
      <c r="AK18" s="48" t="s">
        <v>45</v>
      </c>
      <c r="AL18" s="10" t="str">
        <f t="shared" si="2"/>
        <v>WO</v>
      </c>
      <c r="AM18" s="48" t="s">
        <v>45</v>
      </c>
      <c r="AN18" s="48" t="s">
        <v>44</v>
      </c>
      <c r="AO18" s="48" t="s">
        <v>45</v>
      </c>
      <c r="AP18" s="26" t="str">
        <f t="shared" si="2"/>
        <v/>
      </c>
      <c r="AT18" s="9">
        <v>8</v>
      </c>
      <c r="AU18" s="9">
        <v>1008</v>
      </c>
      <c r="AV18" s="9" t="str">
        <f t="shared" si="3"/>
        <v>April</v>
      </c>
      <c r="AW18" s="9" t="s">
        <v>17</v>
      </c>
      <c r="AX18" s="10">
        <f t="shared" si="4"/>
        <v>23</v>
      </c>
      <c r="AY18" s="10">
        <f t="shared" si="5"/>
        <v>1</v>
      </c>
      <c r="AZ18" s="10">
        <f t="shared" si="6"/>
        <v>2</v>
      </c>
      <c r="BA18" s="10">
        <f t="shared" si="7"/>
        <v>4</v>
      </c>
      <c r="BB18" s="10">
        <f t="shared" si="8"/>
        <v>30</v>
      </c>
      <c r="BC18" s="10">
        <f>Apr_Report[[#This Row],[Present]]-Apr_Report[[#This Row],[Absent]]</f>
        <v>22</v>
      </c>
      <c r="BD18" s="32">
        <v>50000</v>
      </c>
      <c r="BE18" s="32">
        <f>Apr_Report[[#This Row],[Salary]]/Apr_Report[[#This Row],[Days]]</f>
        <v>1666.6666666666667</v>
      </c>
      <c r="BF18" s="32">
        <f>Apr_Report[[#This Row],[Per Day Salary]]*Apr_Report[[#This Row],[Absent]]</f>
        <v>1666.6666666666667</v>
      </c>
      <c r="BG18" s="32">
        <f>Apr_Report[[#This Row],[Salary]]-Apr_Report[[#This Row],[Deduction]]</f>
        <v>48333.333333333336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45</v>
      </c>
      <c r="M19" s="48" t="s">
        <v>45</v>
      </c>
      <c r="N19" s="48" t="s">
        <v>45</v>
      </c>
      <c r="O19" s="48" t="s">
        <v>45</v>
      </c>
      <c r="P19" s="48" t="s">
        <v>45</v>
      </c>
      <c r="Q19" s="10" t="str">
        <f t="shared" si="10"/>
        <v>WO</v>
      </c>
      <c r="R19" s="48" t="s">
        <v>45</v>
      </c>
      <c r="S19" s="48" t="s">
        <v>45</v>
      </c>
      <c r="T19" s="10" t="s">
        <v>43</v>
      </c>
      <c r="U19" s="48" t="s">
        <v>45</v>
      </c>
      <c r="V19" s="48" t="s">
        <v>44</v>
      </c>
      <c r="W19" s="48" t="s">
        <v>45</v>
      </c>
      <c r="X19" s="10" t="str">
        <f t="shared" si="10"/>
        <v>WO</v>
      </c>
      <c r="Y19" s="48" t="s">
        <v>45</v>
      </c>
      <c r="Z19" s="48" t="s">
        <v>45</v>
      </c>
      <c r="AA19" s="48" t="s">
        <v>45</v>
      </c>
      <c r="AB19" s="48" t="s">
        <v>45</v>
      </c>
      <c r="AC19" s="10" t="s">
        <v>43</v>
      </c>
      <c r="AD19" s="10" t="s">
        <v>39</v>
      </c>
      <c r="AE19" s="10" t="str">
        <f t="shared" si="2"/>
        <v>WO</v>
      </c>
      <c r="AF19" s="48" t="s">
        <v>45</v>
      </c>
      <c r="AG19" s="48" t="s">
        <v>45</v>
      </c>
      <c r="AH19" s="48" t="s">
        <v>45</v>
      </c>
      <c r="AI19" s="48" t="s">
        <v>45</v>
      </c>
      <c r="AJ19" s="48" t="s">
        <v>45</v>
      </c>
      <c r="AK19" s="48" t="s">
        <v>45</v>
      </c>
      <c r="AL19" s="10" t="str">
        <f t="shared" si="2"/>
        <v>WO</v>
      </c>
      <c r="AM19" s="48" t="s">
        <v>45</v>
      </c>
      <c r="AN19" s="48" t="s">
        <v>45</v>
      </c>
      <c r="AO19" s="48" t="s">
        <v>45</v>
      </c>
      <c r="AP19" s="26" t="str">
        <f t="shared" si="2"/>
        <v/>
      </c>
      <c r="AT19" s="9">
        <v>9</v>
      </c>
      <c r="AU19" s="9">
        <v>1009</v>
      </c>
      <c r="AV19" s="9" t="str">
        <f t="shared" si="3"/>
        <v>April</v>
      </c>
      <c r="AW19" s="9" t="s">
        <v>18</v>
      </c>
      <c r="AX19" s="10">
        <f t="shared" si="4"/>
        <v>23</v>
      </c>
      <c r="AY19" s="10">
        <f t="shared" si="5"/>
        <v>1</v>
      </c>
      <c r="AZ19" s="10">
        <f t="shared" si="6"/>
        <v>2</v>
      </c>
      <c r="BA19" s="10">
        <f t="shared" si="7"/>
        <v>4</v>
      </c>
      <c r="BB19" s="10">
        <f t="shared" si="8"/>
        <v>30</v>
      </c>
      <c r="BC19" s="10">
        <f>Apr_Report[[#This Row],[Present]]-Apr_Report[[#This Row],[Absent]]</f>
        <v>22</v>
      </c>
      <c r="BD19" s="32">
        <v>25000</v>
      </c>
      <c r="BE19" s="32">
        <f>Apr_Report[[#This Row],[Salary]]/Apr_Report[[#This Row],[Days]]</f>
        <v>833.33333333333337</v>
      </c>
      <c r="BF19" s="32">
        <f>Apr_Report[[#This Row],[Per Day Salary]]*Apr_Report[[#This Row],[Absent]]</f>
        <v>833.33333333333337</v>
      </c>
      <c r="BG19" s="32">
        <f>Apr_Report[[#This Row],[Salary]]-Apr_Report[[#This Row],[Deduction]]</f>
        <v>24166.666666666668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45</v>
      </c>
      <c r="M20" s="48" t="s">
        <v>45</v>
      </c>
      <c r="N20" s="48" t="s">
        <v>45</v>
      </c>
      <c r="O20" s="48" t="s">
        <v>45</v>
      </c>
      <c r="P20" s="48" t="s">
        <v>45</v>
      </c>
      <c r="Q20" s="10" t="str">
        <f t="shared" si="10"/>
        <v>WO</v>
      </c>
      <c r="R20" s="48" t="s">
        <v>45</v>
      </c>
      <c r="S20" s="48" t="s">
        <v>45</v>
      </c>
      <c r="T20" s="10" t="s">
        <v>43</v>
      </c>
      <c r="U20" s="48" t="s">
        <v>45</v>
      </c>
      <c r="V20" s="48" t="s">
        <v>45</v>
      </c>
      <c r="W20" s="48" t="s">
        <v>45</v>
      </c>
      <c r="X20" s="10" t="str">
        <f t="shared" si="10"/>
        <v>WO</v>
      </c>
      <c r="Y20" s="48" t="s">
        <v>45</v>
      </c>
      <c r="Z20" s="48" t="s">
        <v>45</v>
      </c>
      <c r="AA20" s="48" t="s">
        <v>45</v>
      </c>
      <c r="AB20" s="48" t="s">
        <v>45</v>
      </c>
      <c r="AC20" s="10" t="s">
        <v>43</v>
      </c>
      <c r="AD20" s="10" t="s">
        <v>39</v>
      </c>
      <c r="AE20" s="10" t="str">
        <f t="shared" si="2"/>
        <v>WO</v>
      </c>
      <c r="AF20" s="48" t="s">
        <v>45</v>
      </c>
      <c r="AG20" s="48" t="s">
        <v>45</v>
      </c>
      <c r="AH20" s="48" t="s">
        <v>45</v>
      </c>
      <c r="AI20" s="48" t="s">
        <v>45</v>
      </c>
      <c r="AJ20" s="48" t="s">
        <v>45</v>
      </c>
      <c r="AK20" s="48" t="s">
        <v>45</v>
      </c>
      <c r="AL20" s="10" t="str">
        <f t="shared" si="2"/>
        <v>WO</v>
      </c>
      <c r="AM20" s="48" t="s">
        <v>45</v>
      </c>
      <c r="AN20" s="48" t="s">
        <v>45</v>
      </c>
      <c r="AO20" s="48" t="s">
        <v>45</v>
      </c>
      <c r="AP20" s="26" t="str">
        <f t="shared" si="2"/>
        <v/>
      </c>
      <c r="AT20" s="9">
        <v>10</v>
      </c>
      <c r="AU20" s="9">
        <v>1010</v>
      </c>
      <c r="AV20" s="9" t="str">
        <f t="shared" si="3"/>
        <v>April</v>
      </c>
      <c r="AW20" s="9" t="s">
        <v>19</v>
      </c>
      <c r="AX20" s="10">
        <f t="shared" si="4"/>
        <v>24</v>
      </c>
      <c r="AY20" s="10">
        <f t="shared" si="5"/>
        <v>0</v>
      </c>
      <c r="AZ20" s="10">
        <f t="shared" si="6"/>
        <v>2</v>
      </c>
      <c r="BA20" s="10">
        <f t="shared" si="7"/>
        <v>4</v>
      </c>
      <c r="BB20" s="10">
        <f t="shared" si="8"/>
        <v>30</v>
      </c>
      <c r="BC20" s="10">
        <f>Apr_Report[[#This Row],[Present]]-Apr_Report[[#This Row],[Absent]]</f>
        <v>24</v>
      </c>
      <c r="BD20" s="32">
        <v>45000</v>
      </c>
      <c r="BE20" s="32">
        <f>Apr_Report[[#This Row],[Salary]]/Apr_Report[[#This Row],[Days]]</f>
        <v>1500</v>
      </c>
      <c r="BF20" s="32">
        <f>Apr_Report[[#This Row],[Per Day Salary]]*Apr_Report[[#This Row],[Absent]]</f>
        <v>0</v>
      </c>
      <c r="BG20" s="32">
        <f>Apr_Report[[#This Row],[Salary]]-Apr_Report[[#This Row],[Deduction]]</f>
        <v>45000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45</v>
      </c>
      <c r="M21" s="48" t="s">
        <v>45</v>
      </c>
      <c r="N21" s="48" t="s">
        <v>44</v>
      </c>
      <c r="O21" s="48" t="s">
        <v>45</v>
      </c>
      <c r="P21" s="48" t="s">
        <v>45</v>
      </c>
      <c r="Q21" s="10" t="str">
        <f t="shared" si="10"/>
        <v>WO</v>
      </c>
      <c r="R21" s="48" t="s">
        <v>45</v>
      </c>
      <c r="S21" s="48" t="s">
        <v>45</v>
      </c>
      <c r="T21" s="10" t="s">
        <v>43</v>
      </c>
      <c r="U21" s="48" t="s">
        <v>45</v>
      </c>
      <c r="V21" s="48" t="s">
        <v>45</v>
      </c>
      <c r="W21" s="48" t="s">
        <v>45</v>
      </c>
      <c r="X21" s="10" t="str">
        <f t="shared" si="10"/>
        <v>WO</v>
      </c>
      <c r="Y21" s="48" t="s">
        <v>45</v>
      </c>
      <c r="Z21" s="48" t="s">
        <v>45</v>
      </c>
      <c r="AA21" s="48" t="s">
        <v>45</v>
      </c>
      <c r="AB21" s="48" t="s">
        <v>45</v>
      </c>
      <c r="AC21" s="10" t="s">
        <v>43</v>
      </c>
      <c r="AD21" s="10" t="s">
        <v>39</v>
      </c>
      <c r="AE21" s="10" t="str">
        <f t="shared" si="2"/>
        <v>WO</v>
      </c>
      <c r="AF21" s="48" t="s">
        <v>45</v>
      </c>
      <c r="AG21" s="48" t="s">
        <v>45</v>
      </c>
      <c r="AH21" s="48" t="s">
        <v>45</v>
      </c>
      <c r="AI21" s="48" t="s">
        <v>45</v>
      </c>
      <c r="AJ21" s="48" t="s">
        <v>45</v>
      </c>
      <c r="AK21" s="48" t="s">
        <v>45</v>
      </c>
      <c r="AL21" s="10" t="str">
        <f t="shared" si="2"/>
        <v>WO</v>
      </c>
      <c r="AM21" s="48" t="s">
        <v>45</v>
      </c>
      <c r="AN21" s="48" t="s">
        <v>45</v>
      </c>
      <c r="AO21" s="48" t="s">
        <v>45</v>
      </c>
      <c r="AP21" s="26" t="str">
        <f t="shared" si="2"/>
        <v/>
      </c>
      <c r="AT21" s="9">
        <v>11</v>
      </c>
      <c r="AU21" s="9">
        <v>1011</v>
      </c>
      <c r="AV21" s="9" t="str">
        <f t="shared" si="3"/>
        <v>April</v>
      </c>
      <c r="AW21" s="9" t="s">
        <v>20</v>
      </c>
      <c r="AX21" s="10">
        <f t="shared" si="4"/>
        <v>23</v>
      </c>
      <c r="AY21" s="10">
        <f t="shared" si="5"/>
        <v>1</v>
      </c>
      <c r="AZ21" s="10">
        <f t="shared" si="6"/>
        <v>2</v>
      </c>
      <c r="BA21" s="10">
        <f t="shared" si="7"/>
        <v>4</v>
      </c>
      <c r="BB21" s="10">
        <f t="shared" si="8"/>
        <v>30</v>
      </c>
      <c r="BC21" s="10">
        <f>Apr_Report[[#This Row],[Present]]-Apr_Report[[#This Row],[Absent]]</f>
        <v>22</v>
      </c>
      <c r="BD21" s="32">
        <v>48000</v>
      </c>
      <c r="BE21" s="32">
        <f>Apr_Report[[#This Row],[Salary]]/Apr_Report[[#This Row],[Days]]</f>
        <v>1600</v>
      </c>
      <c r="BF21" s="32">
        <f>Apr_Report[[#This Row],[Per Day Salary]]*Apr_Report[[#This Row],[Absent]]</f>
        <v>1600</v>
      </c>
      <c r="BG21" s="32">
        <f>Apr_Report[[#This Row],[Salary]]-Apr_Report[[#This Row],[Deduction]]</f>
        <v>46400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45</v>
      </c>
      <c r="M22" s="48" t="s">
        <v>45</v>
      </c>
      <c r="N22" s="48" t="s">
        <v>45</v>
      </c>
      <c r="O22" s="48" t="s">
        <v>45</v>
      </c>
      <c r="P22" s="48" t="s">
        <v>45</v>
      </c>
      <c r="Q22" s="10" t="str">
        <f t="shared" si="10"/>
        <v>WO</v>
      </c>
      <c r="R22" s="48" t="s">
        <v>45</v>
      </c>
      <c r="S22" s="48" t="s">
        <v>45</v>
      </c>
      <c r="T22" s="10" t="s">
        <v>43</v>
      </c>
      <c r="U22" s="48" t="s">
        <v>45</v>
      </c>
      <c r="V22" s="48" t="s">
        <v>45</v>
      </c>
      <c r="W22" s="48" t="s">
        <v>45</v>
      </c>
      <c r="X22" s="10" t="str">
        <f t="shared" si="10"/>
        <v>WO</v>
      </c>
      <c r="Y22" s="48" t="s">
        <v>45</v>
      </c>
      <c r="Z22" s="48" t="s">
        <v>45</v>
      </c>
      <c r="AA22" s="48" t="s">
        <v>45</v>
      </c>
      <c r="AB22" s="48" t="s">
        <v>45</v>
      </c>
      <c r="AC22" s="10" t="s">
        <v>43</v>
      </c>
      <c r="AD22" s="10" t="s">
        <v>39</v>
      </c>
      <c r="AE22" s="10" t="str">
        <f t="shared" si="2"/>
        <v>WO</v>
      </c>
      <c r="AF22" s="48" t="s">
        <v>45</v>
      </c>
      <c r="AG22" s="48" t="s">
        <v>45</v>
      </c>
      <c r="AH22" s="48" t="s">
        <v>45</v>
      </c>
      <c r="AI22" s="48" t="s">
        <v>44</v>
      </c>
      <c r="AJ22" s="48" t="s">
        <v>45</v>
      </c>
      <c r="AK22" s="48" t="s">
        <v>45</v>
      </c>
      <c r="AL22" s="10" t="str">
        <f t="shared" si="2"/>
        <v>WO</v>
      </c>
      <c r="AM22" s="48" t="s">
        <v>45</v>
      </c>
      <c r="AN22" s="48" t="s">
        <v>45</v>
      </c>
      <c r="AO22" s="48" t="s">
        <v>45</v>
      </c>
      <c r="AP22" s="26" t="str">
        <f t="shared" si="2"/>
        <v/>
      </c>
      <c r="AT22" s="9">
        <v>12</v>
      </c>
      <c r="AU22" s="9">
        <v>1012</v>
      </c>
      <c r="AV22" s="9" t="str">
        <f t="shared" si="3"/>
        <v>April</v>
      </c>
      <c r="AW22" s="9" t="s">
        <v>21</v>
      </c>
      <c r="AX22" s="10">
        <f t="shared" si="4"/>
        <v>23</v>
      </c>
      <c r="AY22" s="10">
        <f t="shared" si="5"/>
        <v>1</v>
      </c>
      <c r="AZ22" s="10">
        <f t="shared" si="6"/>
        <v>2</v>
      </c>
      <c r="BA22" s="10">
        <f t="shared" si="7"/>
        <v>4</v>
      </c>
      <c r="BB22" s="10">
        <f t="shared" si="8"/>
        <v>30</v>
      </c>
      <c r="BC22" s="10">
        <f>Apr_Report[[#This Row],[Present]]-Apr_Report[[#This Row],[Absent]]</f>
        <v>22</v>
      </c>
      <c r="BD22" s="32">
        <v>52000</v>
      </c>
      <c r="BE22" s="32">
        <f>Apr_Report[[#This Row],[Salary]]/Apr_Report[[#This Row],[Days]]</f>
        <v>1733.3333333333333</v>
      </c>
      <c r="BF22" s="32">
        <f>Apr_Report[[#This Row],[Per Day Salary]]*Apr_Report[[#This Row],[Absent]]</f>
        <v>1733.3333333333333</v>
      </c>
      <c r="BG22" s="32">
        <f>Apr_Report[[#This Row],[Salary]]-Apr_Report[[#This Row],[Deduction]]</f>
        <v>50266.666666666664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45</v>
      </c>
      <c r="M23" s="48" t="s">
        <v>45</v>
      </c>
      <c r="N23" s="48" t="s">
        <v>45</v>
      </c>
      <c r="O23" s="48" t="s">
        <v>45</v>
      </c>
      <c r="P23" s="48" t="s">
        <v>45</v>
      </c>
      <c r="Q23" s="10" t="str">
        <f t="shared" si="10"/>
        <v>WO</v>
      </c>
      <c r="R23" s="48" t="s">
        <v>45</v>
      </c>
      <c r="S23" s="48" t="s">
        <v>45</v>
      </c>
      <c r="T23" s="10" t="s">
        <v>43</v>
      </c>
      <c r="U23" s="48" t="s">
        <v>45</v>
      </c>
      <c r="V23" s="48" t="s">
        <v>44</v>
      </c>
      <c r="W23" s="48" t="s">
        <v>45</v>
      </c>
      <c r="X23" s="10" t="str">
        <f t="shared" si="10"/>
        <v>WO</v>
      </c>
      <c r="Y23" s="48" t="s">
        <v>45</v>
      </c>
      <c r="Z23" s="48" t="s">
        <v>45</v>
      </c>
      <c r="AA23" s="48" t="s">
        <v>45</v>
      </c>
      <c r="AB23" s="48" t="s">
        <v>45</v>
      </c>
      <c r="AC23" s="10" t="s">
        <v>43</v>
      </c>
      <c r="AD23" s="10" t="s">
        <v>39</v>
      </c>
      <c r="AE23" s="10" t="str">
        <f t="shared" si="2"/>
        <v>WO</v>
      </c>
      <c r="AF23" s="48" t="s">
        <v>45</v>
      </c>
      <c r="AG23" s="48" t="s">
        <v>45</v>
      </c>
      <c r="AH23" s="48" t="s">
        <v>45</v>
      </c>
      <c r="AI23" s="48" t="s">
        <v>45</v>
      </c>
      <c r="AJ23" s="48" t="s">
        <v>45</v>
      </c>
      <c r="AK23" s="48" t="s">
        <v>45</v>
      </c>
      <c r="AL23" s="10" t="str">
        <f t="shared" si="2"/>
        <v>WO</v>
      </c>
      <c r="AM23" s="48" t="s">
        <v>45</v>
      </c>
      <c r="AN23" s="48" t="s">
        <v>44</v>
      </c>
      <c r="AO23" s="48" t="s">
        <v>45</v>
      </c>
      <c r="AP23" s="26" t="str">
        <f t="shared" si="2"/>
        <v/>
      </c>
      <c r="AT23" s="9">
        <v>13</v>
      </c>
      <c r="AU23" s="9">
        <v>1013</v>
      </c>
      <c r="AV23" s="9" t="str">
        <f t="shared" si="3"/>
        <v>April</v>
      </c>
      <c r="AW23" s="9" t="s">
        <v>22</v>
      </c>
      <c r="AX23" s="10">
        <f t="shared" si="4"/>
        <v>22</v>
      </c>
      <c r="AY23" s="10">
        <f t="shared" si="5"/>
        <v>2</v>
      </c>
      <c r="AZ23" s="10">
        <f t="shared" si="6"/>
        <v>2</v>
      </c>
      <c r="BA23" s="10">
        <f t="shared" si="7"/>
        <v>4</v>
      </c>
      <c r="BB23" s="10">
        <f t="shared" si="8"/>
        <v>30</v>
      </c>
      <c r="BC23" s="10">
        <f>Apr_Report[[#This Row],[Present]]-Apr_Report[[#This Row],[Absent]]</f>
        <v>20</v>
      </c>
      <c r="BD23" s="32">
        <v>42000</v>
      </c>
      <c r="BE23" s="32">
        <f>Apr_Report[[#This Row],[Salary]]/Apr_Report[[#This Row],[Days]]</f>
        <v>1400</v>
      </c>
      <c r="BF23" s="32">
        <f>Apr_Report[[#This Row],[Per Day Salary]]*Apr_Report[[#This Row],[Absent]]</f>
        <v>2800</v>
      </c>
      <c r="BG23" s="32">
        <f>Apr_Report[[#This Row],[Salary]]-Apr_Report[[#This Row],[Deduction]]</f>
        <v>39200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45</v>
      </c>
      <c r="M24" s="48" t="s">
        <v>45</v>
      </c>
      <c r="N24" s="48" t="s">
        <v>45</v>
      </c>
      <c r="O24" s="48" t="s">
        <v>45</v>
      </c>
      <c r="P24" s="48" t="s">
        <v>45</v>
      </c>
      <c r="Q24" s="10" t="str">
        <f t="shared" si="10"/>
        <v>WO</v>
      </c>
      <c r="R24" s="48" t="s">
        <v>45</v>
      </c>
      <c r="S24" s="48" t="s">
        <v>45</v>
      </c>
      <c r="T24" s="10" t="s">
        <v>43</v>
      </c>
      <c r="U24" s="48" t="s">
        <v>45</v>
      </c>
      <c r="V24" s="48" t="s">
        <v>45</v>
      </c>
      <c r="W24" s="48" t="s">
        <v>45</v>
      </c>
      <c r="X24" s="10" t="str">
        <f t="shared" si="10"/>
        <v>WO</v>
      </c>
      <c r="Y24" s="48" t="s">
        <v>45</v>
      </c>
      <c r="Z24" s="48" t="s">
        <v>45</v>
      </c>
      <c r="AA24" s="48" t="s">
        <v>45</v>
      </c>
      <c r="AB24" s="48" t="s">
        <v>45</v>
      </c>
      <c r="AC24" s="10" t="s">
        <v>43</v>
      </c>
      <c r="AD24" s="10" t="s">
        <v>39</v>
      </c>
      <c r="AE24" s="10" t="str">
        <f t="shared" si="2"/>
        <v>WO</v>
      </c>
      <c r="AF24" s="48" t="s">
        <v>45</v>
      </c>
      <c r="AG24" s="48" t="s">
        <v>45</v>
      </c>
      <c r="AH24" s="48" t="s">
        <v>45</v>
      </c>
      <c r="AI24" s="48" t="s">
        <v>45</v>
      </c>
      <c r="AJ24" s="48" t="s">
        <v>45</v>
      </c>
      <c r="AK24" s="48" t="s">
        <v>45</v>
      </c>
      <c r="AL24" s="10" t="str">
        <f t="shared" si="2"/>
        <v>WO</v>
      </c>
      <c r="AM24" s="48" t="s">
        <v>45</v>
      </c>
      <c r="AN24" s="48" t="s">
        <v>44</v>
      </c>
      <c r="AO24" s="48" t="s">
        <v>45</v>
      </c>
      <c r="AP24" s="26" t="str">
        <f t="shared" si="2"/>
        <v/>
      </c>
      <c r="AT24" s="9">
        <v>14</v>
      </c>
      <c r="AU24" s="9">
        <v>1014</v>
      </c>
      <c r="AV24" s="9" t="str">
        <f t="shared" si="3"/>
        <v>April</v>
      </c>
      <c r="AW24" s="9" t="s">
        <v>24</v>
      </c>
      <c r="AX24" s="10">
        <f t="shared" si="4"/>
        <v>23</v>
      </c>
      <c r="AY24" s="10">
        <f t="shared" si="5"/>
        <v>1</v>
      </c>
      <c r="AZ24" s="10">
        <f t="shared" si="6"/>
        <v>2</v>
      </c>
      <c r="BA24" s="10">
        <f t="shared" si="7"/>
        <v>4</v>
      </c>
      <c r="BB24" s="10">
        <f t="shared" si="8"/>
        <v>30</v>
      </c>
      <c r="BC24" s="10">
        <f>Apr_Report[[#This Row],[Present]]-Apr_Report[[#This Row],[Absent]]</f>
        <v>22</v>
      </c>
      <c r="BD24" s="32">
        <v>15000</v>
      </c>
      <c r="BE24" s="32">
        <f>Apr_Report[[#This Row],[Salary]]/Apr_Report[[#This Row],[Days]]</f>
        <v>500</v>
      </c>
      <c r="BF24" s="32">
        <f>Apr_Report[[#This Row],[Per Day Salary]]*Apr_Report[[#This Row],[Absent]]</f>
        <v>500</v>
      </c>
      <c r="BG24" s="32">
        <f>Apr_Report[[#This Row],[Salary]]-Apr_Report[[#This Row],[Deduction]]</f>
        <v>14500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45</v>
      </c>
      <c r="M25" s="48" t="s">
        <v>44</v>
      </c>
      <c r="N25" s="48" t="s">
        <v>44</v>
      </c>
      <c r="O25" s="48" t="s">
        <v>45</v>
      </c>
      <c r="P25" s="48" t="s">
        <v>45</v>
      </c>
      <c r="Q25" s="10" t="str">
        <f t="shared" si="10"/>
        <v>WO</v>
      </c>
      <c r="R25" s="48" t="s">
        <v>45</v>
      </c>
      <c r="S25" s="48" t="s">
        <v>45</v>
      </c>
      <c r="T25" s="10" t="s">
        <v>43</v>
      </c>
      <c r="U25" s="48" t="s">
        <v>45</v>
      </c>
      <c r="V25" s="48" t="s">
        <v>45</v>
      </c>
      <c r="W25" s="48" t="s">
        <v>44</v>
      </c>
      <c r="X25" s="10" t="str">
        <f t="shared" si="10"/>
        <v>WO</v>
      </c>
      <c r="Y25" s="48" t="s">
        <v>45</v>
      </c>
      <c r="Z25" s="48" t="s">
        <v>45</v>
      </c>
      <c r="AA25" s="48" t="s">
        <v>45</v>
      </c>
      <c r="AB25" s="48" t="s">
        <v>45</v>
      </c>
      <c r="AC25" s="10" t="s">
        <v>43</v>
      </c>
      <c r="AD25" s="10" t="s">
        <v>39</v>
      </c>
      <c r="AE25" s="10" t="str">
        <f t="shared" si="2"/>
        <v>WO</v>
      </c>
      <c r="AF25" s="48" t="s">
        <v>45</v>
      </c>
      <c r="AG25" s="48" t="s">
        <v>45</v>
      </c>
      <c r="AH25" s="48" t="s">
        <v>45</v>
      </c>
      <c r="AI25" s="48" t="s">
        <v>45</v>
      </c>
      <c r="AJ25" s="48" t="s">
        <v>45</v>
      </c>
      <c r="AK25" s="48" t="s">
        <v>45</v>
      </c>
      <c r="AL25" s="10" t="str">
        <f t="shared" si="2"/>
        <v>WO</v>
      </c>
      <c r="AM25" s="48" t="s">
        <v>45</v>
      </c>
      <c r="AN25" s="48" t="s">
        <v>45</v>
      </c>
      <c r="AO25" s="48" t="s">
        <v>45</v>
      </c>
      <c r="AP25" s="26" t="str">
        <f t="shared" si="2"/>
        <v/>
      </c>
      <c r="AT25" s="9">
        <v>15</v>
      </c>
      <c r="AU25" s="9">
        <v>1015</v>
      </c>
      <c r="AV25" s="9" t="str">
        <f t="shared" si="3"/>
        <v>April</v>
      </c>
      <c r="AW25" s="9" t="s">
        <v>25</v>
      </c>
      <c r="AX25" s="10">
        <f t="shared" si="4"/>
        <v>21</v>
      </c>
      <c r="AY25" s="10">
        <f t="shared" si="5"/>
        <v>3</v>
      </c>
      <c r="AZ25" s="10">
        <f t="shared" si="6"/>
        <v>2</v>
      </c>
      <c r="BA25" s="10">
        <f t="shared" si="7"/>
        <v>4</v>
      </c>
      <c r="BB25" s="10">
        <f t="shared" si="8"/>
        <v>30</v>
      </c>
      <c r="BC25" s="10">
        <f>Apr_Report[[#This Row],[Present]]-Apr_Report[[#This Row],[Absent]]</f>
        <v>18</v>
      </c>
      <c r="BD25" s="32">
        <v>46000</v>
      </c>
      <c r="BE25" s="32">
        <f>Apr_Report[[#This Row],[Salary]]/Apr_Report[[#This Row],[Days]]</f>
        <v>1533.3333333333333</v>
      </c>
      <c r="BF25" s="32">
        <f>Apr_Report[[#This Row],[Per Day Salary]]*Apr_Report[[#This Row],[Absent]]</f>
        <v>4600</v>
      </c>
      <c r="BG25" s="32">
        <f>Apr_Report[[#This Row],[Salary]]-Apr_Report[[#This Row],[Deduction]]</f>
        <v>41400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45</v>
      </c>
      <c r="M26" s="48" t="s">
        <v>45</v>
      </c>
      <c r="N26" s="48" t="s">
        <v>45</v>
      </c>
      <c r="O26" s="48" t="s">
        <v>45</v>
      </c>
      <c r="P26" s="48" t="s">
        <v>45</v>
      </c>
      <c r="Q26" s="10" t="str">
        <f t="shared" si="10"/>
        <v>WO</v>
      </c>
      <c r="R26" s="48" t="s">
        <v>45</v>
      </c>
      <c r="S26" s="48" t="s">
        <v>45</v>
      </c>
      <c r="T26" s="10" t="s">
        <v>43</v>
      </c>
      <c r="U26" s="48" t="s">
        <v>45</v>
      </c>
      <c r="V26" s="48" t="s">
        <v>45</v>
      </c>
      <c r="W26" s="48" t="s">
        <v>45</v>
      </c>
      <c r="X26" s="10" t="str">
        <f t="shared" si="10"/>
        <v>WO</v>
      </c>
      <c r="Y26" s="48" t="s">
        <v>45</v>
      </c>
      <c r="Z26" s="48" t="s">
        <v>45</v>
      </c>
      <c r="AA26" s="48" t="s">
        <v>45</v>
      </c>
      <c r="AB26" s="48" t="s">
        <v>45</v>
      </c>
      <c r="AC26" s="10" t="s">
        <v>43</v>
      </c>
      <c r="AD26" s="10" t="s">
        <v>39</v>
      </c>
      <c r="AE26" s="10" t="str">
        <f t="shared" si="2"/>
        <v>WO</v>
      </c>
      <c r="AF26" s="48" t="s">
        <v>45</v>
      </c>
      <c r="AG26" s="48" t="s">
        <v>45</v>
      </c>
      <c r="AH26" s="48" t="s">
        <v>45</v>
      </c>
      <c r="AI26" s="48" t="s">
        <v>44</v>
      </c>
      <c r="AJ26" s="48" t="s">
        <v>45</v>
      </c>
      <c r="AK26" s="48" t="s">
        <v>45</v>
      </c>
      <c r="AL26" s="10" t="str">
        <f t="shared" si="2"/>
        <v>WO</v>
      </c>
      <c r="AM26" s="48" t="s">
        <v>45</v>
      </c>
      <c r="AN26" s="48" t="s">
        <v>44</v>
      </c>
      <c r="AO26" s="48" t="s">
        <v>45</v>
      </c>
      <c r="AP26" s="26" t="str">
        <f t="shared" si="2"/>
        <v/>
      </c>
      <c r="AT26" s="9">
        <v>16</v>
      </c>
      <c r="AU26" s="9">
        <v>1016</v>
      </c>
      <c r="AV26" s="9" t="str">
        <f t="shared" si="3"/>
        <v>April</v>
      </c>
      <c r="AW26" s="9" t="s">
        <v>26</v>
      </c>
      <c r="AX26" s="10">
        <f t="shared" si="4"/>
        <v>22</v>
      </c>
      <c r="AY26" s="10">
        <f t="shared" si="5"/>
        <v>2</v>
      </c>
      <c r="AZ26" s="10">
        <f t="shared" si="6"/>
        <v>2</v>
      </c>
      <c r="BA26" s="10">
        <f t="shared" si="7"/>
        <v>4</v>
      </c>
      <c r="BB26" s="10">
        <f t="shared" si="8"/>
        <v>30</v>
      </c>
      <c r="BC26" s="10">
        <f>Apr_Report[[#This Row],[Present]]-Apr_Report[[#This Row],[Absent]]</f>
        <v>20</v>
      </c>
      <c r="BD26" s="32">
        <v>52000</v>
      </c>
      <c r="BE26" s="32">
        <f>Apr_Report[[#This Row],[Salary]]/Apr_Report[[#This Row],[Days]]</f>
        <v>1733.3333333333333</v>
      </c>
      <c r="BF26" s="32">
        <f>Apr_Report[[#This Row],[Per Day Salary]]*Apr_Report[[#This Row],[Absent]]</f>
        <v>3466.6666666666665</v>
      </c>
      <c r="BG26" s="32">
        <f>Apr_Report[[#This Row],[Salary]]-Apr_Report[[#This Row],[Deduction]]</f>
        <v>48533.333333333336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45</v>
      </c>
      <c r="M27" s="48" t="s">
        <v>45</v>
      </c>
      <c r="N27" s="48" t="s">
        <v>45</v>
      </c>
      <c r="O27" s="48" t="s">
        <v>45</v>
      </c>
      <c r="P27" s="48" t="s">
        <v>45</v>
      </c>
      <c r="Q27" s="10" t="str">
        <f t="shared" si="10"/>
        <v>WO</v>
      </c>
      <c r="R27" s="48" t="s">
        <v>45</v>
      </c>
      <c r="S27" s="48" t="s">
        <v>45</v>
      </c>
      <c r="T27" s="10" t="s">
        <v>43</v>
      </c>
      <c r="U27" s="48" t="s">
        <v>45</v>
      </c>
      <c r="V27" s="48" t="s">
        <v>45</v>
      </c>
      <c r="W27" s="48" t="s">
        <v>45</v>
      </c>
      <c r="X27" s="10" t="str">
        <f t="shared" si="10"/>
        <v>WO</v>
      </c>
      <c r="Y27" s="48" t="s">
        <v>45</v>
      </c>
      <c r="Z27" s="48" t="s">
        <v>45</v>
      </c>
      <c r="AA27" s="48" t="s">
        <v>45</v>
      </c>
      <c r="AB27" s="48" t="s">
        <v>45</v>
      </c>
      <c r="AC27" s="10" t="s">
        <v>43</v>
      </c>
      <c r="AD27" s="10" t="s">
        <v>39</v>
      </c>
      <c r="AE27" s="10" t="str">
        <f t="shared" ref="AE27:AP30" si="11">IF(AE$9="Sun","WO","")</f>
        <v>WO</v>
      </c>
      <c r="AF27" s="48" t="s">
        <v>45</v>
      </c>
      <c r="AG27" s="48" t="s">
        <v>45</v>
      </c>
      <c r="AH27" s="48" t="s">
        <v>44</v>
      </c>
      <c r="AI27" s="48" t="s">
        <v>45</v>
      </c>
      <c r="AJ27" s="48" t="s">
        <v>45</v>
      </c>
      <c r="AK27" s="48" t="s">
        <v>45</v>
      </c>
      <c r="AL27" s="10" t="str">
        <f t="shared" si="11"/>
        <v>WO</v>
      </c>
      <c r="AM27" s="48" t="s">
        <v>45</v>
      </c>
      <c r="AN27" s="48" t="s">
        <v>45</v>
      </c>
      <c r="AO27" s="48" t="s">
        <v>45</v>
      </c>
      <c r="AP27" s="26" t="str">
        <f t="shared" si="11"/>
        <v/>
      </c>
      <c r="AT27" s="9">
        <v>17</v>
      </c>
      <c r="AU27" s="9">
        <v>1017</v>
      </c>
      <c r="AV27" s="9" t="str">
        <f t="shared" si="3"/>
        <v>April</v>
      </c>
      <c r="AW27" s="9" t="s">
        <v>27</v>
      </c>
      <c r="AX27" s="10">
        <f t="shared" si="4"/>
        <v>23</v>
      </c>
      <c r="AY27" s="10">
        <f t="shared" si="5"/>
        <v>1</v>
      </c>
      <c r="AZ27" s="10">
        <f t="shared" si="6"/>
        <v>2</v>
      </c>
      <c r="BA27" s="10">
        <f t="shared" si="7"/>
        <v>4</v>
      </c>
      <c r="BB27" s="10">
        <f t="shared" si="8"/>
        <v>30</v>
      </c>
      <c r="BC27" s="10">
        <f>Apr_Report[[#This Row],[Present]]-Apr_Report[[#This Row],[Absent]]</f>
        <v>22</v>
      </c>
      <c r="BD27" s="32">
        <v>42000</v>
      </c>
      <c r="BE27" s="32">
        <f>Apr_Report[[#This Row],[Salary]]/Apr_Report[[#This Row],[Days]]</f>
        <v>1400</v>
      </c>
      <c r="BF27" s="32">
        <f>Apr_Report[[#This Row],[Per Day Salary]]*Apr_Report[[#This Row],[Absent]]</f>
        <v>1400</v>
      </c>
      <c r="BG27" s="32">
        <f>Apr_Report[[#This Row],[Salary]]-Apr_Report[[#This Row],[Deduction]]</f>
        <v>40600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44</v>
      </c>
      <c r="M28" s="48" t="s">
        <v>45</v>
      </c>
      <c r="N28" s="48" t="s">
        <v>45</v>
      </c>
      <c r="O28" s="48" t="s">
        <v>45</v>
      </c>
      <c r="P28" s="48" t="s">
        <v>45</v>
      </c>
      <c r="Q28" s="10" t="str">
        <f t="shared" ref="Q28:X30" si="12">IF(Q$9="Sun","WO","")</f>
        <v>WO</v>
      </c>
      <c r="R28" s="48" t="s">
        <v>45</v>
      </c>
      <c r="S28" s="48" t="s">
        <v>45</v>
      </c>
      <c r="T28" s="10" t="s">
        <v>43</v>
      </c>
      <c r="U28" s="48" t="s">
        <v>45</v>
      </c>
      <c r="V28" s="48" t="s">
        <v>45</v>
      </c>
      <c r="W28" s="48" t="s">
        <v>45</v>
      </c>
      <c r="X28" s="10" t="str">
        <f t="shared" si="12"/>
        <v>WO</v>
      </c>
      <c r="Y28" s="48" t="s">
        <v>45</v>
      </c>
      <c r="Z28" s="48" t="s">
        <v>45</v>
      </c>
      <c r="AA28" s="48" t="s">
        <v>45</v>
      </c>
      <c r="AB28" s="48" t="s">
        <v>45</v>
      </c>
      <c r="AC28" s="10" t="s">
        <v>43</v>
      </c>
      <c r="AD28" s="10" t="s">
        <v>39</v>
      </c>
      <c r="AE28" s="10" t="str">
        <f t="shared" si="11"/>
        <v>WO</v>
      </c>
      <c r="AF28" s="48" t="s">
        <v>45</v>
      </c>
      <c r="AG28" s="48" t="s">
        <v>45</v>
      </c>
      <c r="AH28" s="48" t="s">
        <v>45</v>
      </c>
      <c r="AI28" s="48" t="s">
        <v>45</v>
      </c>
      <c r="AJ28" s="48" t="s">
        <v>45</v>
      </c>
      <c r="AK28" s="48" t="s">
        <v>45</v>
      </c>
      <c r="AL28" s="10" t="str">
        <f t="shared" si="11"/>
        <v>WO</v>
      </c>
      <c r="AM28" s="48" t="s">
        <v>45</v>
      </c>
      <c r="AN28" s="48" t="s">
        <v>45</v>
      </c>
      <c r="AO28" s="48" t="s">
        <v>45</v>
      </c>
      <c r="AP28" s="26" t="str">
        <f t="shared" si="11"/>
        <v/>
      </c>
      <c r="AT28" s="9">
        <v>18</v>
      </c>
      <c r="AU28" s="9">
        <v>1018</v>
      </c>
      <c r="AV28" s="9" t="str">
        <f t="shared" si="3"/>
        <v>April</v>
      </c>
      <c r="AW28" s="9" t="s">
        <v>28</v>
      </c>
      <c r="AX28" s="10">
        <f t="shared" si="4"/>
        <v>23</v>
      </c>
      <c r="AY28" s="10">
        <f t="shared" si="5"/>
        <v>1</v>
      </c>
      <c r="AZ28" s="10">
        <f t="shared" si="6"/>
        <v>2</v>
      </c>
      <c r="BA28" s="10">
        <f t="shared" si="7"/>
        <v>4</v>
      </c>
      <c r="BB28" s="10">
        <f t="shared" si="8"/>
        <v>30</v>
      </c>
      <c r="BC28" s="10">
        <f>Apr_Report[[#This Row],[Present]]-Apr_Report[[#This Row],[Absent]]</f>
        <v>22</v>
      </c>
      <c r="BD28" s="32">
        <v>62000</v>
      </c>
      <c r="BE28" s="32">
        <f>Apr_Report[[#This Row],[Salary]]/Apr_Report[[#This Row],[Days]]</f>
        <v>2066.6666666666665</v>
      </c>
      <c r="BF28" s="32">
        <f>Apr_Report[[#This Row],[Per Day Salary]]*Apr_Report[[#This Row],[Absent]]</f>
        <v>2066.6666666666665</v>
      </c>
      <c r="BG28" s="32">
        <f>Apr_Report[[#This Row],[Salary]]-Apr_Report[[#This Row],[Deduction]]</f>
        <v>59933.333333333336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45</v>
      </c>
      <c r="M29" s="48" t="s">
        <v>45</v>
      </c>
      <c r="N29" s="48" t="s">
        <v>45</v>
      </c>
      <c r="O29" s="48" t="s">
        <v>45</v>
      </c>
      <c r="P29" s="48" t="s">
        <v>45</v>
      </c>
      <c r="Q29" s="10" t="str">
        <f t="shared" si="12"/>
        <v>WO</v>
      </c>
      <c r="R29" s="48" t="s">
        <v>45</v>
      </c>
      <c r="S29" s="48" t="s">
        <v>45</v>
      </c>
      <c r="T29" s="10" t="s">
        <v>43</v>
      </c>
      <c r="U29" s="48" t="s">
        <v>45</v>
      </c>
      <c r="V29" s="48" t="s">
        <v>45</v>
      </c>
      <c r="W29" s="48" t="s">
        <v>45</v>
      </c>
      <c r="X29" s="10" t="str">
        <f t="shared" si="12"/>
        <v>WO</v>
      </c>
      <c r="Y29" s="48" t="s">
        <v>45</v>
      </c>
      <c r="Z29" s="48" t="s">
        <v>45</v>
      </c>
      <c r="AA29" s="48" t="s">
        <v>45</v>
      </c>
      <c r="AB29" s="48" t="s">
        <v>45</v>
      </c>
      <c r="AC29" s="10" t="s">
        <v>43</v>
      </c>
      <c r="AD29" s="10" t="s">
        <v>39</v>
      </c>
      <c r="AE29" s="10" t="str">
        <f t="shared" si="11"/>
        <v>WO</v>
      </c>
      <c r="AF29" s="48" t="s">
        <v>45</v>
      </c>
      <c r="AG29" s="48" t="s">
        <v>45</v>
      </c>
      <c r="AH29" s="48" t="s">
        <v>45</v>
      </c>
      <c r="AI29" s="48" t="s">
        <v>45</v>
      </c>
      <c r="AJ29" s="48" t="s">
        <v>45</v>
      </c>
      <c r="AK29" s="48" t="s">
        <v>45</v>
      </c>
      <c r="AL29" s="10" t="str">
        <f t="shared" si="11"/>
        <v>WO</v>
      </c>
      <c r="AM29" s="48" t="s">
        <v>45</v>
      </c>
      <c r="AN29" s="48" t="s">
        <v>45</v>
      </c>
      <c r="AO29" s="48" t="s">
        <v>45</v>
      </c>
      <c r="AP29" s="26" t="str">
        <f t="shared" si="11"/>
        <v/>
      </c>
      <c r="AT29" s="9">
        <v>19</v>
      </c>
      <c r="AU29" s="9">
        <v>1019</v>
      </c>
      <c r="AV29" s="9" t="str">
        <f t="shared" si="3"/>
        <v>April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2</v>
      </c>
      <c r="BA29" s="10">
        <f t="shared" si="7"/>
        <v>4</v>
      </c>
      <c r="BB29" s="10">
        <f t="shared" si="8"/>
        <v>30</v>
      </c>
      <c r="BC29" s="10">
        <f>Apr_Report[[#This Row],[Present]]-Apr_Report[[#This Row],[Absent]]</f>
        <v>24</v>
      </c>
      <c r="BD29" s="32">
        <v>41000</v>
      </c>
      <c r="BE29" s="32">
        <f>Apr_Report[[#This Row],[Salary]]/Apr_Report[[#This Row],[Days]]</f>
        <v>1366.6666666666667</v>
      </c>
      <c r="BF29" s="32">
        <f>Apr_Report[[#This Row],[Per Day Salary]]*Apr_Report[[#This Row],[Absent]]</f>
        <v>0</v>
      </c>
      <c r="BG29" s="32">
        <f>Apr_Report[[#This Row],[Salary]]-Apr_Report[[#This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49" t="s">
        <v>45</v>
      </c>
      <c r="O30" s="49" t="s">
        <v>45</v>
      </c>
      <c r="P30" s="49" t="s">
        <v>45</v>
      </c>
      <c r="Q30" s="27" t="str">
        <f t="shared" si="12"/>
        <v>WO</v>
      </c>
      <c r="R30" s="49" t="s">
        <v>45</v>
      </c>
      <c r="S30" s="49" t="s">
        <v>45</v>
      </c>
      <c r="T30" s="10" t="s">
        <v>43</v>
      </c>
      <c r="U30" s="49" t="s">
        <v>45</v>
      </c>
      <c r="V30" s="49" t="s">
        <v>45</v>
      </c>
      <c r="W30" s="49" t="s">
        <v>45</v>
      </c>
      <c r="X30" s="27" t="str">
        <f t="shared" si="12"/>
        <v>WO</v>
      </c>
      <c r="Y30" s="49" t="s">
        <v>45</v>
      </c>
      <c r="Z30" s="49" t="s">
        <v>45</v>
      </c>
      <c r="AA30" s="49" t="s">
        <v>45</v>
      </c>
      <c r="AB30" s="49" t="s">
        <v>45</v>
      </c>
      <c r="AC30" s="10" t="s">
        <v>43</v>
      </c>
      <c r="AD30" s="10" t="s">
        <v>39</v>
      </c>
      <c r="AE30" s="27" t="str">
        <f t="shared" si="11"/>
        <v>WO</v>
      </c>
      <c r="AF30" s="49" t="s">
        <v>45</v>
      </c>
      <c r="AG30" s="49" t="s">
        <v>45</v>
      </c>
      <c r="AH30" s="49" t="s">
        <v>45</v>
      </c>
      <c r="AI30" s="49" t="s">
        <v>45</v>
      </c>
      <c r="AJ30" s="49" t="s">
        <v>45</v>
      </c>
      <c r="AK30" s="49" t="s">
        <v>45</v>
      </c>
      <c r="AL30" s="27" t="str">
        <f t="shared" si="11"/>
        <v>WO</v>
      </c>
      <c r="AM30" s="49" t="s">
        <v>45</v>
      </c>
      <c r="AN30" s="49" t="s">
        <v>45</v>
      </c>
      <c r="AO30" s="49" t="s">
        <v>45</v>
      </c>
      <c r="AP30" s="28" t="str">
        <f t="shared" si="11"/>
        <v/>
      </c>
      <c r="AT30" s="9">
        <v>20</v>
      </c>
      <c r="AU30" s="19">
        <v>1020</v>
      </c>
      <c r="AV30" s="19" t="str">
        <f t="shared" si="3"/>
        <v>April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2</v>
      </c>
      <c r="BA30" s="10">
        <f t="shared" si="7"/>
        <v>4</v>
      </c>
      <c r="BB30" s="10">
        <f t="shared" si="8"/>
        <v>30</v>
      </c>
      <c r="BC30" s="10">
        <f>Apr_Report[[#This Row],[Present]]-Apr_Report[[#This Row],[Absent]]</f>
        <v>24</v>
      </c>
      <c r="BD30" s="33">
        <v>30000</v>
      </c>
      <c r="BE30" s="33">
        <f>Apr_Report[[#This Row],[Salary]]/Apr_Report[[#This Row],[Days]]</f>
        <v>1000</v>
      </c>
      <c r="BF30" s="33">
        <f>Apr_Report[[#This Row],[Per Day Salary]]*Apr_Report[[#This Row],[Absent]]</f>
        <v>0</v>
      </c>
      <c r="BG30" s="33">
        <f>Apr_Report[[#This Row],[Salary]]-Apr_Report[[#This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P30">
    <cfRule type="containsText" dxfId="245" priority="21" operator="containsText" text="L">
      <formula>NOT(ISERROR(SEARCH("L",L11)))</formula>
    </cfRule>
    <cfRule type="containsText" dxfId="244" priority="22" operator="containsText" text="A">
      <formula>NOT(ISERROR(SEARCH("A",L11)))</formula>
    </cfRule>
    <cfRule type="containsText" dxfId="243" priority="23" operator="containsText" text="P">
      <formula>NOT(ISERROR(SEARCH("P",L11)))</formula>
    </cfRule>
    <cfRule type="containsText" dxfId="242" priority="24" operator="containsText" text="WO">
      <formula>NOT(ISERROR(SEARCH("WO",L11)))</formula>
    </cfRule>
  </conditionalFormatting>
  <conditionalFormatting sqref="Q11:Q30 T11:T30 X11:X30 AC11:AE30 AL11:AL30 AP11:AP30">
    <cfRule type="containsText" dxfId="241" priority="25" operator="containsText" text="L">
      <formula>NOT(ISERROR(SEARCH("L",Q11)))</formula>
    </cfRule>
    <cfRule type="containsText" dxfId="240" priority="26" operator="containsText" text="A">
      <formula>NOT(ISERROR(SEARCH("A",Q11)))</formula>
    </cfRule>
    <cfRule type="containsText" dxfId="239" priority="27" operator="containsText" text="P">
      <formula>NOT(ISERROR(SEARCH("P",Q11)))</formula>
    </cfRule>
    <cfRule type="containsText" dxfId="238" priority="28" operator="containsText" text="WO">
      <formula>NOT(ISERROR(SEARCH("WO",Q11)))</formula>
    </cfRule>
    <cfRule type="containsText" dxfId="237" priority="29" operator="containsText" text="WO">
      <formula>NOT(ISERROR(SEARCH("WO",Q11)))</formula>
    </cfRule>
    <cfRule type="cellIs" dxfId="236" priority="30" operator="equal">
      <formula>"WO"</formula>
    </cfRule>
  </conditionalFormatting>
  <conditionalFormatting sqref="R11:S30">
    <cfRule type="containsText" dxfId="235" priority="17" operator="containsText" text="L">
      <formula>NOT(ISERROR(SEARCH("L",R11)))</formula>
    </cfRule>
    <cfRule type="containsText" dxfId="234" priority="18" operator="containsText" text="A">
      <formula>NOT(ISERROR(SEARCH("A",R11)))</formula>
    </cfRule>
    <cfRule type="containsText" dxfId="233" priority="19" operator="containsText" text="P">
      <formula>NOT(ISERROR(SEARCH("P",R11)))</formula>
    </cfRule>
    <cfRule type="containsText" dxfId="232" priority="20" operator="containsText" text="WO">
      <formula>NOT(ISERROR(SEARCH("WO",R11)))</formula>
    </cfRule>
  </conditionalFormatting>
  <conditionalFormatting sqref="U11:W30">
    <cfRule type="containsText" dxfId="231" priority="13" operator="containsText" text="L">
      <formula>NOT(ISERROR(SEARCH("L",U11)))</formula>
    </cfRule>
    <cfRule type="containsText" dxfId="230" priority="14" operator="containsText" text="A">
      <formula>NOT(ISERROR(SEARCH("A",U11)))</formula>
    </cfRule>
    <cfRule type="containsText" dxfId="229" priority="15" operator="containsText" text="P">
      <formula>NOT(ISERROR(SEARCH("P",U11)))</formula>
    </cfRule>
    <cfRule type="containsText" dxfId="228" priority="16" operator="containsText" text="WO">
      <formula>NOT(ISERROR(SEARCH("WO",U11)))</formula>
    </cfRule>
  </conditionalFormatting>
  <conditionalFormatting sqref="Y11:AB30">
    <cfRule type="containsText" dxfId="227" priority="9" operator="containsText" text="L">
      <formula>NOT(ISERROR(SEARCH("L",Y11)))</formula>
    </cfRule>
    <cfRule type="containsText" dxfId="226" priority="10" operator="containsText" text="A">
      <formula>NOT(ISERROR(SEARCH("A",Y11)))</formula>
    </cfRule>
    <cfRule type="containsText" dxfId="225" priority="11" operator="containsText" text="P">
      <formula>NOT(ISERROR(SEARCH("P",Y11)))</formula>
    </cfRule>
    <cfRule type="containsText" dxfId="224" priority="12" operator="containsText" text="WO">
      <formula>NOT(ISERROR(SEARCH("WO",Y11)))</formula>
    </cfRule>
  </conditionalFormatting>
  <conditionalFormatting sqref="AF11:AK30">
    <cfRule type="containsText" dxfId="223" priority="5" operator="containsText" text="L">
      <formula>NOT(ISERROR(SEARCH("L",AF11)))</formula>
    </cfRule>
    <cfRule type="containsText" dxfId="222" priority="6" operator="containsText" text="A">
      <formula>NOT(ISERROR(SEARCH("A",AF11)))</formula>
    </cfRule>
    <cfRule type="containsText" dxfId="221" priority="7" operator="containsText" text="P">
      <formula>NOT(ISERROR(SEARCH("P",AF11)))</formula>
    </cfRule>
    <cfRule type="containsText" dxfId="220" priority="8" operator="containsText" text="WO">
      <formula>NOT(ISERROR(SEARCH("WO",AF11)))</formula>
    </cfRule>
  </conditionalFormatting>
  <conditionalFormatting sqref="AM11:AO30">
    <cfRule type="containsText" dxfId="219" priority="1" operator="containsText" text="L">
      <formula>NOT(ISERROR(SEARCH("L",AM11)))</formula>
    </cfRule>
    <cfRule type="containsText" dxfId="218" priority="2" operator="containsText" text="A">
      <formula>NOT(ISERROR(SEARCH("A",AM11)))</formula>
    </cfRule>
    <cfRule type="containsText" dxfId="217" priority="3" operator="containsText" text="P">
      <formula>NOT(ISERROR(SEARCH("P",AM11)))</formula>
    </cfRule>
    <cfRule type="containsText" dxfId="216" priority="4" operator="containsText" text="WO">
      <formula>NOT(ISERROR(SEARCH("WO",AM11)))</formula>
    </cfRule>
  </conditionalFormatting>
  <dataValidations count="1">
    <dataValidation type="list" allowBlank="1" showInputMessage="1" showErrorMessage="1" sqref="L11:P30 R11:S30 U11:W30 Y11:AB30 AF11:AK30 AM11:AO30" xr:uid="{05130337-242D-4150-88DB-8DDF6C45DBE5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08DB4-584F-473D-8610-84237EA1B52C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D74DF54-30D8-4CFD-91E8-D5FE8FC4F4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Apr!AX11:BA11</xm:f>
              <xm:sqref>BH11</xm:sqref>
            </x14:sparkline>
            <x14:sparkline>
              <xm:f>Apr!AX12:BA12</xm:f>
              <xm:sqref>BH12</xm:sqref>
            </x14:sparkline>
            <x14:sparkline>
              <xm:f>Apr!AX13:BA13</xm:f>
              <xm:sqref>BH13</xm:sqref>
            </x14:sparkline>
            <x14:sparkline>
              <xm:f>Apr!AX14:BA14</xm:f>
              <xm:sqref>BH14</xm:sqref>
            </x14:sparkline>
            <x14:sparkline>
              <xm:f>Apr!AX15:BA15</xm:f>
              <xm:sqref>BH15</xm:sqref>
            </x14:sparkline>
            <x14:sparkline>
              <xm:f>Apr!AX16:BA16</xm:f>
              <xm:sqref>BH16</xm:sqref>
            </x14:sparkline>
            <x14:sparkline>
              <xm:f>Apr!AX17:BA17</xm:f>
              <xm:sqref>BH17</xm:sqref>
            </x14:sparkline>
            <x14:sparkline>
              <xm:f>Apr!AX18:BA18</xm:f>
              <xm:sqref>BH18</xm:sqref>
            </x14:sparkline>
            <x14:sparkline>
              <xm:f>Apr!AX19:BA19</xm:f>
              <xm:sqref>BH19</xm:sqref>
            </x14:sparkline>
            <x14:sparkline>
              <xm:f>Apr!AX20:BA20</xm:f>
              <xm:sqref>BH20</xm:sqref>
            </x14:sparkline>
            <x14:sparkline>
              <xm:f>Apr!AX21:BA21</xm:f>
              <xm:sqref>BH21</xm:sqref>
            </x14:sparkline>
            <x14:sparkline>
              <xm:f>Apr!AX22:BA22</xm:f>
              <xm:sqref>BH22</xm:sqref>
            </x14:sparkline>
            <x14:sparkline>
              <xm:f>Apr!AX23:BA23</xm:f>
              <xm:sqref>BH23</xm:sqref>
            </x14:sparkline>
            <x14:sparkline>
              <xm:f>Apr!AX24:BA24</xm:f>
              <xm:sqref>BH24</xm:sqref>
            </x14:sparkline>
            <x14:sparkline>
              <xm:f>Apr!AX25:BA25</xm:f>
              <xm:sqref>BH25</xm:sqref>
            </x14:sparkline>
            <x14:sparkline>
              <xm:f>Apr!AX26:BA26</xm:f>
              <xm:sqref>BH26</xm:sqref>
            </x14:sparkline>
            <x14:sparkline>
              <xm:f>Apr!AX27:BA27</xm:f>
              <xm:sqref>BH27</xm:sqref>
            </x14:sparkline>
            <x14:sparkline>
              <xm:f>Apr!AX28:BA28</xm:f>
              <xm:sqref>BH28</xm:sqref>
            </x14:sparkline>
            <x14:sparkline>
              <xm:f>Apr!AX29:BA29</xm:f>
              <xm:sqref>BH29</xm:sqref>
            </x14:sparkline>
            <x14:sparkline>
              <xm:f>Apr!AX30:BA30</xm:f>
              <xm:sqref>BH30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61F5-2DA1-48A4-BFBC-C68A64837D9D}">
  <dimension ref="A1:DF116"/>
  <sheetViews>
    <sheetView topLeftCell="A7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6.10937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6" style="1" bestFit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7773437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7773437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7773437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7773437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45778</v>
      </c>
      <c r="I3" s="37" t="s">
        <v>3</v>
      </c>
      <c r="J3" s="38">
        <f>M7</f>
        <v>45808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45"/>
      <c r="O6" s="4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45778</v>
      </c>
      <c r="J7" s="45" t="str">
        <f>TEXT(I7,"MMMM")</f>
        <v>May</v>
      </c>
      <c r="K7" s="45"/>
      <c r="L7" s="46" t="s">
        <v>3</v>
      </c>
      <c r="M7" s="47">
        <f>EOMONTH(I7,0)</f>
        <v>45808</v>
      </c>
      <c r="N7" s="45"/>
      <c r="O7" s="45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45"/>
      <c r="H8" s="45"/>
      <c r="I8" s="45"/>
      <c r="J8" s="45"/>
      <c r="K8" s="45"/>
      <c r="L8" s="45"/>
      <c r="M8" s="45"/>
      <c r="N8" s="45"/>
      <c r="O8" s="4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Thu</v>
      </c>
      <c r="M9" s="14" t="str">
        <f t="shared" ref="M9:AP9" si="0">TEXT(M10,"DDD")</f>
        <v>Fri</v>
      </c>
      <c r="N9" s="14" t="str">
        <f t="shared" si="0"/>
        <v>Sat</v>
      </c>
      <c r="O9" s="14" t="str">
        <f t="shared" si="0"/>
        <v>Sun</v>
      </c>
      <c r="P9" s="14" t="str">
        <f t="shared" si="0"/>
        <v>Mon</v>
      </c>
      <c r="Q9" s="14" t="str">
        <f t="shared" si="0"/>
        <v>Tue</v>
      </c>
      <c r="R9" s="14" t="str">
        <f t="shared" si="0"/>
        <v>Wed</v>
      </c>
      <c r="S9" s="14" t="str">
        <f t="shared" si="0"/>
        <v>Thu</v>
      </c>
      <c r="T9" s="14" t="str">
        <f t="shared" si="0"/>
        <v>Fri</v>
      </c>
      <c r="U9" s="14" t="str">
        <f t="shared" si="0"/>
        <v>Sat</v>
      </c>
      <c r="V9" s="14" t="str">
        <f t="shared" si="0"/>
        <v>Sun</v>
      </c>
      <c r="W9" s="14" t="str">
        <f t="shared" si="0"/>
        <v>Mon</v>
      </c>
      <c r="X9" s="14" t="str">
        <f t="shared" si="0"/>
        <v>Tue</v>
      </c>
      <c r="Y9" s="14" t="str">
        <f t="shared" si="0"/>
        <v>Wed</v>
      </c>
      <c r="Z9" s="14" t="str">
        <f t="shared" si="0"/>
        <v>Thu</v>
      </c>
      <c r="AA9" s="14" t="str">
        <f t="shared" si="0"/>
        <v>Fri</v>
      </c>
      <c r="AB9" s="14" t="str">
        <f t="shared" si="0"/>
        <v>Sat</v>
      </c>
      <c r="AC9" s="14" t="str">
        <f t="shared" si="0"/>
        <v>Sun</v>
      </c>
      <c r="AD9" s="14" t="str">
        <f t="shared" si="0"/>
        <v>Mon</v>
      </c>
      <c r="AE9" s="14" t="str">
        <f t="shared" si="0"/>
        <v>Tue</v>
      </c>
      <c r="AF9" s="14" t="str">
        <f t="shared" si="0"/>
        <v>Wed</v>
      </c>
      <c r="AG9" s="14" t="str">
        <f t="shared" si="0"/>
        <v>Thu</v>
      </c>
      <c r="AH9" s="14" t="str">
        <f t="shared" si="0"/>
        <v>Fri</v>
      </c>
      <c r="AI9" s="14" t="str">
        <f t="shared" si="0"/>
        <v>Sat</v>
      </c>
      <c r="AJ9" s="14" t="str">
        <f t="shared" si="0"/>
        <v>Sun</v>
      </c>
      <c r="AK9" s="14" t="str">
        <f t="shared" si="0"/>
        <v>Mon</v>
      </c>
      <c r="AL9" s="14" t="str">
        <f t="shared" si="0"/>
        <v>Tue</v>
      </c>
      <c r="AM9" s="14" t="str">
        <f t="shared" si="0"/>
        <v>Wed</v>
      </c>
      <c r="AN9" s="14" t="str">
        <f t="shared" si="0"/>
        <v>Thu</v>
      </c>
      <c r="AO9" s="14" t="str">
        <f t="shared" si="0"/>
        <v>Fri</v>
      </c>
      <c r="AP9" s="15" t="str">
        <f t="shared" si="0"/>
        <v>Sat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45778</v>
      </c>
      <c r="M10" s="24">
        <f>IF(L10&lt;$M$7,L10+1,"")</f>
        <v>45779</v>
      </c>
      <c r="N10" s="24">
        <f>IF(M10&lt;$M$7,M10+1,"")</f>
        <v>45780</v>
      </c>
      <c r="O10" s="24">
        <f t="shared" ref="O10:AP10" si="1">IF(N10&lt;$M$7,N10+1,"")</f>
        <v>45781</v>
      </c>
      <c r="P10" s="24">
        <f t="shared" si="1"/>
        <v>45782</v>
      </c>
      <c r="Q10" s="24">
        <f t="shared" si="1"/>
        <v>45783</v>
      </c>
      <c r="R10" s="24">
        <f t="shared" si="1"/>
        <v>45784</v>
      </c>
      <c r="S10" s="24">
        <f t="shared" si="1"/>
        <v>45785</v>
      </c>
      <c r="T10" s="24">
        <f t="shared" si="1"/>
        <v>45786</v>
      </c>
      <c r="U10" s="24">
        <f t="shared" si="1"/>
        <v>45787</v>
      </c>
      <c r="V10" s="24">
        <f t="shared" si="1"/>
        <v>45788</v>
      </c>
      <c r="W10" s="24">
        <f t="shared" si="1"/>
        <v>45789</v>
      </c>
      <c r="X10" s="24">
        <f t="shared" si="1"/>
        <v>45790</v>
      </c>
      <c r="Y10" s="24">
        <f t="shared" si="1"/>
        <v>45791</v>
      </c>
      <c r="Z10" s="24">
        <f t="shared" si="1"/>
        <v>45792</v>
      </c>
      <c r="AA10" s="24">
        <f t="shared" si="1"/>
        <v>45793</v>
      </c>
      <c r="AB10" s="24">
        <f t="shared" si="1"/>
        <v>45794</v>
      </c>
      <c r="AC10" s="24">
        <f t="shared" si="1"/>
        <v>45795</v>
      </c>
      <c r="AD10" s="24">
        <f t="shared" si="1"/>
        <v>45796</v>
      </c>
      <c r="AE10" s="24">
        <f t="shared" si="1"/>
        <v>45797</v>
      </c>
      <c r="AF10" s="24">
        <f t="shared" si="1"/>
        <v>45798</v>
      </c>
      <c r="AG10" s="24">
        <f t="shared" si="1"/>
        <v>45799</v>
      </c>
      <c r="AH10" s="24">
        <f t="shared" si="1"/>
        <v>45800</v>
      </c>
      <c r="AI10" s="24">
        <f>IF(AH10&lt;$M$7,AH10+1,"")</f>
        <v>45801</v>
      </c>
      <c r="AJ10" s="24">
        <f t="shared" si="1"/>
        <v>45802</v>
      </c>
      <c r="AK10" s="24">
        <f t="shared" si="1"/>
        <v>45803</v>
      </c>
      <c r="AL10" s="24">
        <f t="shared" si="1"/>
        <v>45804</v>
      </c>
      <c r="AM10" s="24">
        <f t="shared" si="1"/>
        <v>45805</v>
      </c>
      <c r="AN10" s="24">
        <f>IF(AM10&lt;$M$7,AM10+1,"")</f>
        <v>45806</v>
      </c>
      <c r="AO10" s="24">
        <f t="shared" si="1"/>
        <v>45807</v>
      </c>
      <c r="AP10" s="25">
        <f t="shared" si="1"/>
        <v>45808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45</v>
      </c>
      <c r="M11" s="48" t="s">
        <v>45</v>
      </c>
      <c r="N11" s="48" t="s">
        <v>45</v>
      </c>
      <c r="O11" s="10" t="s">
        <v>46</v>
      </c>
      <c r="P11" s="48" t="s">
        <v>45</v>
      </c>
      <c r="Q11" s="48" t="s">
        <v>45</v>
      </c>
      <c r="R11" s="10" t="s">
        <v>43</v>
      </c>
      <c r="S11" s="48" t="s">
        <v>45</v>
      </c>
      <c r="T11" s="48" t="s">
        <v>45</v>
      </c>
      <c r="U11" s="10" t="s">
        <v>39</v>
      </c>
      <c r="V11" s="10" t="str">
        <f t="shared" ref="V11:AJ26" si="2">IF(V$9="Sun","WO","")</f>
        <v>WO</v>
      </c>
      <c r="W11" s="48" t="s">
        <v>45</v>
      </c>
      <c r="X11" s="48" t="s">
        <v>45</v>
      </c>
      <c r="Y11" s="48" t="s">
        <v>45</v>
      </c>
      <c r="Z11" s="48" t="s">
        <v>45</v>
      </c>
      <c r="AA11" s="48" t="s">
        <v>45</v>
      </c>
      <c r="AB11" s="48" t="s">
        <v>45</v>
      </c>
      <c r="AC11" s="10" t="str">
        <f t="shared" si="2"/>
        <v>WO</v>
      </c>
      <c r="AD11" s="10" t="s">
        <v>39</v>
      </c>
      <c r="AE11" s="10" t="s">
        <v>39</v>
      </c>
      <c r="AF11" s="10" t="s">
        <v>43</v>
      </c>
      <c r="AG11" s="48" t="s">
        <v>45</v>
      </c>
      <c r="AH11" s="48" t="s">
        <v>45</v>
      </c>
      <c r="AI11" s="48" t="s">
        <v>45</v>
      </c>
      <c r="AJ11" s="10" t="str">
        <f t="shared" si="2"/>
        <v>WO</v>
      </c>
      <c r="AK11" s="48" t="s">
        <v>45</v>
      </c>
      <c r="AL11" s="48" t="s">
        <v>45</v>
      </c>
      <c r="AM11" s="48" t="s">
        <v>45</v>
      </c>
      <c r="AN11" s="10" t="s">
        <v>43</v>
      </c>
      <c r="AO11" s="48" t="s">
        <v>45</v>
      </c>
      <c r="AP11" s="50" t="s">
        <v>45</v>
      </c>
      <c r="AT11" s="9">
        <v>1</v>
      </c>
      <c r="AU11" s="9">
        <v>1001</v>
      </c>
      <c r="AV11" s="9" t="str">
        <f t="shared" ref="AV11:AV30" si="3">$J$7</f>
        <v>May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3</v>
      </c>
      <c r="BA11" s="10">
        <f t="shared" ref="BA11:BA30" si="7">K11</f>
        <v>4</v>
      </c>
      <c r="BB11" s="10">
        <f t="shared" ref="BB11:BB30" si="8">(DATEDIF($I$7,$M$7,"D"))+1</f>
        <v>31</v>
      </c>
      <c r="BC11" s="10">
        <f>May_Report[[#This Row],[Present]]-May_Report[[#This Row],[Absent]]</f>
        <v>24</v>
      </c>
      <c r="BD11" s="32">
        <v>10000</v>
      </c>
      <c r="BE11" s="32">
        <f>May_Report[[#This Row],[Salary]]/May_Report[[#This Row],[Days]]</f>
        <v>322.58064516129031</v>
      </c>
      <c r="BF11" s="32">
        <f>May_Report[[#This Row],[Per Day Salary]]*May_Report[[#This Row],[Absent]]</f>
        <v>0</v>
      </c>
      <c r="BG11" s="32">
        <f>May_Report[[#This Row],[Salary]]-May_Report[[#This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45</v>
      </c>
      <c r="M12" s="48" t="s">
        <v>45</v>
      </c>
      <c r="N12" s="48" t="s">
        <v>45</v>
      </c>
      <c r="O12" s="10" t="str">
        <f t="shared" ref="O12:V27" si="10">IF(O$9="Sun","WO","")</f>
        <v>WO</v>
      </c>
      <c r="P12" s="48" t="s">
        <v>45</v>
      </c>
      <c r="Q12" s="48" t="s">
        <v>45</v>
      </c>
      <c r="R12" s="10" t="s">
        <v>43</v>
      </c>
      <c r="S12" s="48" t="s">
        <v>45</v>
      </c>
      <c r="T12" s="48" t="s">
        <v>45</v>
      </c>
      <c r="U12" s="10" t="s">
        <v>39</v>
      </c>
      <c r="V12" s="10" t="str">
        <f t="shared" si="10"/>
        <v>WO</v>
      </c>
      <c r="W12" s="48" t="s">
        <v>45</v>
      </c>
      <c r="X12" s="48" t="s">
        <v>45</v>
      </c>
      <c r="Y12" s="48" t="s">
        <v>45</v>
      </c>
      <c r="Z12" s="48" t="s">
        <v>45</v>
      </c>
      <c r="AA12" s="48" t="s">
        <v>45</v>
      </c>
      <c r="AB12" s="48" t="s">
        <v>45</v>
      </c>
      <c r="AC12" s="10" t="str">
        <f t="shared" si="2"/>
        <v>WO</v>
      </c>
      <c r="AD12" s="10" t="s">
        <v>39</v>
      </c>
      <c r="AE12" s="10" t="s">
        <v>39</v>
      </c>
      <c r="AF12" s="10" t="s">
        <v>43</v>
      </c>
      <c r="AG12" s="48" t="s">
        <v>45</v>
      </c>
      <c r="AH12" s="48" t="s">
        <v>45</v>
      </c>
      <c r="AI12" s="48" t="s">
        <v>45</v>
      </c>
      <c r="AJ12" s="10" t="str">
        <f t="shared" si="2"/>
        <v>WO</v>
      </c>
      <c r="AK12" s="48" t="s">
        <v>45</v>
      </c>
      <c r="AL12" s="48" t="s">
        <v>45</v>
      </c>
      <c r="AM12" s="48" t="s">
        <v>45</v>
      </c>
      <c r="AN12" s="10" t="s">
        <v>43</v>
      </c>
      <c r="AO12" s="48" t="s">
        <v>45</v>
      </c>
      <c r="AP12" s="50" t="s">
        <v>45</v>
      </c>
      <c r="AT12" s="9">
        <v>2</v>
      </c>
      <c r="AU12" s="9">
        <v>1002</v>
      </c>
      <c r="AV12" s="9" t="str">
        <f t="shared" si="3"/>
        <v>May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3</v>
      </c>
      <c r="BA12" s="10">
        <f t="shared" si="7"/>
        <v>4</v>
      </c>
      <c r="BB12" s="10">
        <f t="shared" si="8"/>
        <v>31</v>
      </c>
      <c r="BC12" s="10">
        <f>May_Report[[#This Row],[Present]]-May_Report[[#This Row],[Absent]]</f>
        <v>24</v>
      </c>
      <c r="BD12" s="32">
        <v>20000</v>
      </c>
      <c r="BE12" s="32">
        <f>May_Report[[#This Row],[Salary]]/May_Report[[#This Row],[Days]]</f>
        <v>645.16129032258061</v>
      </c>
      <c r="BF12" s="32">
        <f>May_Report[[#This Row],[Per Day Salary]]*May_Report[[#This Row],[Absent]]</f>
        <v>0</v>
      </c>
      <c r="BG12" s="32">
        <f>May_Report[[#This Row],[Salary]]-May_Report[[#This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45</v>
      </c>
      <c r="M13" s="48" t="s">
        <v>45</v>
      </c>
      <c r="N13" s="48" t="s">
        <v>45</v>
      </c>
      <c r="O13" s="10" t="str">
        <f t="shared" si="10"/>
        <v>WO</v>
      </c>
      <c r="P13" s="48" t="s">
        <v>45</v>
      </c>
      <c r="Q13" s="48" t="s">
        <v>45</v>
      </c>
      <c r="R13" s="10" t="s">
        <v>43</v>
      </c>
      <c r="S13" s="48" t="s">
        <v>45</v>
      </c>
      <c r="T13" s="48" t="s">
        <v>45</v>
      </c>
      <c r="U13" s="10" t="s">
        <v>39</v>
      </c>
      <c r="V13" s="10" t="str">
        <f t="shared" si="10"/>
        <v>WO</v>
      </c>
      <c r="W13" s="48" t="s">
        <v>45</v>
      </c>
      <c r="X13" s="48" t="s">
        <v>45</v>
      </c>
      <c r="Y13" s="48" t="s">
        <v>45</v>
      </c>
      <c r="Z13" s="48" t="s">
        <v>45</v>
      </c>
      <c r="AA13" s="48" t="s">
        <v>45</v>
      </c>
      <c r="AB13" s="48" t="s">
        <v>45</v>
      </c>
      <c r="AC13" s="10" t="str">
        <f t="shared" si="2"/>
        <v>WO</v>
      </c>
      <c r="AD13" s="10" t="s">
        <v>39</v>
      </c>
      <c r="AE13" s="10" t="s">
        <v>39</v>
      </c>
      <c r="AF13" s="10" t="s">
        <v>43</v>
      </c>
      <c r="AG13" s="48" t="s">
        <v>45</v>
      </c>
      <c r="AH13" s="48" t="s">
        <v>45</v>
      </c>
      <c r="AI13" s="48" t="s">
        <v>45</v>
      </c>
      <c r="AJ13" s="10" t="str">
        <f t="shared" si="2"/>
        <v>WO</v>
      </c>
      <c r="AK13" s="48" t="s">
        <v>45</v>
      </c>
      <c r="AL13" s="48" t="s">
        <v>45</v>
      </c>
      <c r="AM13" s="48" t="s">
        <v>45</v>
      </c>
      <c r="AN13" s="10" t="s">
        <v>43</v>
      </c>
      <c r="AO13" s="48" t="s">
        <v>45</v>
      </c>
      <c r="AP13" s="50" t="s">
        <v>45</v>
      </c>
      <c r="AT13" s="9">
        <v>3</v>
      </c>
      <c r="AU13" s="9">
        <v>1003</v>
      </c>
      <c r="AV13" s="9" t="str">
        <f t="shared" si="3"/>
        <v>May</v>
      </c>
      <c r="AW13" s="9" t="s">
        <v>12</v>
      </c>
      <c r="AX13" s="10">
        <f t="shared" si="4"/>
        <v>24</v>
      </c>
      <c r="AY13" s="10">
        <f t="shared" si="5"/>
        <v>0</v>
      </c>
      <c r="AZ13" s="10">
        <f t="shared" si="6"/>
        <v>3</v>
      </c>
      <c r="BA13" s="10">
        <f t="shared" si="7"/>
        <v>4</v>
      </c>
      <c r="BB13" s="10">
        <f t="shared" si="8"/>
        <v>31</v>
      </c>
      <c r="BC13" s="10">
        <f>May_Report[[#This Row],[Present]]-May_Report[[#This Row],[Absent]]</f>
        <v>24</v>
      </c>
      <c r="BD13" s="32">
        <v>25000</v>
      </c>
      <c r="BE13" s="32">
        <f>May_Report[[#This Row],[Salary]]/May_Report[[#This Row],[Days]]</f>
        <v>806.45161290322585</v>
      </c>
      <c r="BF13" s="32">
        <f>May_Report[[#This Row],[Per Day Salary]]*May_Report[[#This Row],[Absent]]</f>
        <v>0</v>
      </c>
      <c r="BG13" s="32">
        <f>May_Report[[#This Row],[Salary]]-May_Report[[#This Row],[Deduction]]</f>
        <v>25000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45</v>
      </c>
      <c r="M14" s="48" t="s">
        <v>45</v>
      </c>
      <c r="N14" s="48" t="s">
        <v>45</v>
      </c>
      <c r="O14" s="10" t="str">
        <f t="shared" si="10"/>
        <v>WO</v>
      </c>
      <c r="P14" s="48" t="s">
        <v>45</v>
      </c>
      <c r="Q14" s="48" t="s">
        <v>45</v>
      </c>
      <c r="R14" s="10" t="s">
        <v>43</v>
      </c>
      <c r="S14" s="48" t="s">
        <v>45</v>
      </c>
      <c r="T14" s="48" t="s">
        <v>45</v>
      </c>
      <c r="U14" s="10" t="s">
        <v>39</v>
      </c>
      <c r="V14" s="10" t="str">
        <f t="shared" si="10"/>
        <v>WO</v>
      </c>
      <c r="W14" s="48" t="s">
        <v>45</v>
      </c>
      <c r="X14" s="48" t="s">
        <v>45</v>
      </c>
      <c r="Y14" s="48" t="s">
        <v>45</v>
      </c>
      <c r="Z14" s="48" t="s">
        <v>45</v>
      </c>
      <c r="AA14" s="48" t="s">
        <v>45</v>
      </c>
      <c r="AB14" s="48" t="s">
        <v>45</v>
      </c>
      <c r="AC14" s="10" t="str">
        <f t="shared" si="2"/>
        <v>WO</v>
      </c>
      <c r="AD14" s="10" t="s">
        <v>39</v>
      </c>
      <c r="AE14" s="10" t="s">
        <v>39</v>
      </c>
      <c r="AF14" s="10" t="s">
        <v>43</v>
      </c>
      <c r="AG14" s="48" t="s">
        <v>45</v>
      </c>
      <c r="AH14" s="48" t="s">
        <v>45</v>
      </c>
      <c r="AI14" s="48" t="s">
        <v>45</v>
      </c>
      <c r="AJ14" s="10" t="str">
        <f t="shared" si="2"/>
        <v>WO</v>
      </c>
      <c r="AK14" s="48" t="s">
        <v>45</v>
      </c>
      <c r="AL14" s="48" t="s">
        <v>45</v>
      </c>
      <c r="AM14" s="48" t="s">
        <v>44</v>
      </c>
      <c r="AN14" s="10" t="s">
        <v>43</v>
      </c>
      <c r="AO14" s="48" t="s">
        <v>45</v>
      </c>
      <c r="AP14" s="50" t="s">
        <v>45</v>
      </c>
      <c r="AT14" s="9">
        <v>4</v>
      </c>
      <c r="AU14" s="9">
        <v>1004</v>
      </c>
      <c r="AV14" s="9" t="str">
        <f t="shared" si="3"/>
        <v>May</v>
      </c>
      <c r="AW14" s="9" t="s">
        <v>13</v>
      </c>
      <c r="AX14" s="10">
        <f t="shared" si="4"/>
        <v>23</v>
      </c>
      <c r="AY14" s="10">
        <f t="shared" si="5"/>
        <v>1</v>
      </c>
      <c r="AZ14" s="10">
        <f t="shared" si="6"/>
        <v>3</v>
      </c>
      <c r="BA14" s="10">
        <f t="shared" si="7"/>
        <v>4</v>
      </c>
      <c r="BB14" s="10">
        <f t="shared" si="8"/>
        <v>31</v>
      </c>
      <c r="BC14" s="10">
        <f>May_Report[[#This Row],[Present]]-May_Report[[#This Row],[Absent]]</f>
        <v>22</v>
      </c>
      <c r="BD14" s="32">
        <v>30000</v>
      </c>
      <c r="BE14" s="32">
        <f>May_Report[[#This Row],[Salary]]/May_Report[[#This Row],[Days]]</f>
        <v>967.74193548387098</v>
      </c>
      <c r="BF14" s="32">
        <f>May_Report[[#This Row],[Per Day Salary]]*May_Report[[#This Row],[Absent]]</f>
        <v>967.74193548387098</v>
      </c>
      <c r="BG14" s="32">
        <f>May_Report[[#This Row],[Salary]]-May_Report[[#This Row],[Deduction]]</f>
        <v>29032.258064516129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45</v>
      </c>
      <c r="M15" s="48" t="s">
        <v>44</v>
      </c>
      <c r="N15" s="48" t="s">
        <v>45</v>
      </c>
      <c r="O15" s="10" t="str">
        <f t="shared" si="10"/>
        <v>WO</v>
      </c>
      <c r="P15" s="48" t="s">
        <v>45</v>
      </c>
      <c r="Q15" s="48" t="s">
        <v>45</v>
      </c>
      <c r="R15" s="10" t="s">
        <v>43</v>
      </c>
      <c r="S15" s="48" t="s">
        <v>45</v>
      </c>
      <c r="T15" s="48" t="s">
        <v>45</v>
      </c>
      <c r="U15" s="10" t="s">
        <v>39</v>
      </c>
      <c r="V15" s="10" t="str">
        <f t="shared" si="10"/>
        <v>WO</v>
      </c>
      <c r="W15" s="48" t="s">
        <v>45</v>
      </c>
      <c r="X15" s="48" t="s">
        <v>45</v>
      </c>
      <c r="Y15" s="48" t="s">
        <v>45</v>
      </c>
      <c r="Z15" s="48" t="s">
        <v>44</v>
      </c>
      <c r="AA15" s="48" t="s">
        <v>45</v>
      </c>
      <c r="AB15" s="48" t="s">
        <v>45</v>
      </c>
      <c r="AC15" s="10" t="str">
        <f t="shared" si="2"/>
        <v>WO</v>
      </c>
      <c r="AD15" s="10" t="s">
        <v>39</v>
      </c>
      <c r="AE15" s="10" t="s">
        <v>39</v>
      </c>
      <c r="AF15" s="10" t="s">
        <v>43</v>
      </c>
      <c r="AG15" s="48" t="s">
        <v>45</v>
      </c>
      <c r="AH15" s="48" t="s">
        <v>44</v>
      </c>
      <c r="AI15" s="48" t="s">
        <v>45</v>
      </c>
      <c r="AJ15" s="10" t="str">
        <f t="shared" si="2"/>
        <v>WO</v>
      </c>
      <c r="AK15" s="48" t="s">
        <v>45</v>
      </c>
      <c r="AL15" s="48" t="s">
        <v>45</v>
      </c>
      <c r="AM15" s="48" t="s">
        <v>44</v>
      </c>
      <c r="AN15" s="10" t="s">
        <v>43</v>
      </c>
      <c r="AO15" s="48" t="s">
        <v>45</v>
      </c>
      <c r="AP15" s="50" t="s">
        <v>45</v>
      </c>
      <c r="AT15" s="9">
        <v>5</v>
      </c>
      <c r="AU15" s="9">
        <v>1005</v>
      </c>
      <c r="AV15" s="9" t="str">
        <f t="shared" si="3"/>
        <v>May</v>
      </c>
      <c r="AW15" s="9" t="s">
        <v>14</v>
      </c>
      <c r="AX15" s="10">
        <f t="shared" si="4"/>
        <v>20</v>
      </c>
      <c r="AY15" s="10">
        <f t="shared" si="5"/>
        <v>4</v>
      </c>
      <c r="AZ15" s="10">
        <f t="shared" si="6"/>
        <v>3</v>
      </c>
      <c r="BA15" s="10">
        <f t="shared" si="7"/>
        <v>4</v>
      </c>
      <c r="BB15" s="10">
        <f t="shared" si="8"/>
        <v>31</v>
      </c>
      <c r="BC15" s="10">
        <f>May_Report[[#This Row],[Present]]-May_Report[[#This Row],[Absent]]</f>
        <v>16</v>
      </c>
      <c r="BD15" s="32">
        <v>45000</v>
      </c>
      <c r="BE15" s="32">
        <f>May_Report[[#This Row],[Salary]]/May_Report[[#This Row],[Days]]</f>
        <v>1451.6129032258063</v>
      </c>
      <c r="BF15" s="32">
        <f>May_Report[[#This Row],[Per Day Salary]]*May_Report[[#This Row],[Absent]]</f>
        <v>5806.4516129032254</v>
      </c>
      <c r="BG15" s="32">
        <f>May_Report[[#This Row],[Salary]]-May_Report[[#This Row],[Deduction]]</f>
        <v>39193.548387096773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45</v>
      </c>
      <c r="M16" s="48" t="s">
        <v>45</v>
      </c>
      <c r="N16" s="48" t="s">
        <v>45</v>
      </c>
      <c r="O16" s="10" t="str">
        <f t="shared" si="10"/>
        <v>WO</v>
      </c>
      <c r="P16" s="48" t="s">
        <v>45</v>
      </c>
      <c r="Q16" s="48" t="s">
        <v>45</v>
      </c>
      <c r="R16" s="10" t="s">
        <v>43</v>
      </c>
      <c r="S16" s="48" t="s">
        <v>45</v>
      </c>
      <c r="T16" s="48" t="s">
        <v>45</v>
      </c>
      <c r="U16" s="10" t="s">
        <v>39</v>
      </c>
      <c r="V16" s="10" t="str">
        <f t="shared" si="10"/>
        <v>WO</v>
      </c>
      <c r="W16" s="48" t="s">
        <v>45</v>
      </c>
      <c r="X16" s="48" t="s">
        <v>45</v>
      </c>
      <c r="Y16" s="48" t="s">
        <v>45</v>
      </c>
      <c r="Z16" s="48" t="s">
        <v>45</v>
      </c>
      <c r="AA16" s="48" t="s">
        <v>45</v>
      </c>
      <c r="AB16" s="48" t="s">
        <v>45</v>
      </c>
      <c r="AC16" s="10" t="str">
        <f t="shared" si="2"/>
        <v>WO</v>
      </c>
      <c r="AD16" s="10" t="s">
        <v>39</v>
      </c>
      <c r="AE16" s="10" t="s">
        <v>39</v>
      </c>
      <c r="AF16" s="10" t="s">
        <v>43</v>
      </c>
      <c r="AG16" s="48" t="s">
        <v>45</v>
      </c>
      <c r="AH16" s="48" t="s">
        <v>45</v>
      </c>
      <c r="AI16" s="48" t="s">
        <v>45</v>
      </c>
      <c r="AJ16" s="10" t="str">
        <f t="shared" si="2"/>
        <v>WO</v>
      </c>
      <c r="AK16" s="48" t="s">
        <v>45</v>
      </c>
      <c r="AL16" s="48" t="s">
        <v>45</v>
      </c>
      <c r="AM16" s="48" t="s">
        <v>45</v>
      </c>
      <c r="AN16" s="10" t="s">
        <v>43</v>
      </c>
      <c r="AO16" s="48" t="s">
        <v>45</v>
      </c>
      <c r="AP16" s="50" t="s">
        <v>45</v>
      </c>
      <c r="AT16" s="9">
        <v>6</v>
      </c>
      <c r="AU16" s="9">
        <v>1006</v>
      </c>
      <c r="AV16" s="9" t="str">
        <f t="shared" si="3"/>
        <v>May</v>
      </c>
      <c r="AW16" s="9" t="s">
        <v>15</v>
      </c>
      <c r="AX16" s="10">
        <f t="shared" si="4"/>
        <v>24</v>
      </c>
      <c r="AY16" s="10">
        <f t="shared" si="5"/>
        <v>0</v>
      </c>
      <c r="AZ16" s="10">
        <f t="shared" si="6"/>
        <v>3</v>
      </c>
      <c r="BA16" s="10">
        <f t="shared" si="7"/>
        <v>4</v>
      </c>
      <c r="BB16" s="10">
        <f t="shared" si="8"/>
        <v>31</v>
      </c>
      <c r="BC16" s="10">
        <f>May_Report[[#This Row],[Present]]-May_Report[[#This Row],[Absent]]</f>
        <v>24</v>
      </c>
      <c r="BD16" s="32">
        <v>15000</v>
      </c>
      <c r="BE16" s="32">
        <f>May_Report[[#This Row],[Salary]]/May_Report[[#This Row],[Days]]</f>
        <v>483.87096774193549</v>
      </c>
      <c r="BF16" s="32">
        <f>May_Report[[#This Row],[Per Day Salary]]*May_Report[[#This Row],[Absent]]</f>
        <v>0</v>
      </c>
      <c r="BG16" s="32">
        <f>May_Report[[#This Row],[Salary]]-May_Report[[#This Row],[Deduction]]</f>
        <v>15000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45</v>
      </c>
      <c r="M17" s="48" t="s">
        <v>45</v>
      </c>
      <c r="N17" s="48" t="s">
        <v>45</v>
      </c>
      <c r="O17" s="10" t="str">
        <f t="shared" si="10"/>
        <v>WO</v>
      </c>
      <c r="P17" s="48" t="s">
        <v>45</v>
      </c>
      <c r="Q17" s="48" t="s">
        <v>45</v>
      </c>
      <c r="R17" s="10" t="s">
        <v>43</v>
      </c>
      <c r="S17" s="48" t="s">
        <v>45</v>
      </c>
      <c r="T17" s="48" t="s">
        <v>45</v>
      </c>
      <c r="U17" s="10" t="s">
        <v>39</v>
      </c>
      <c r="V17" s="10" t="str">
        <f t="shared" si="10"/>
        <v>WO</v>
      </c>
      <c r="W17" s="48" t="s">
        <v>45</v>
      </c>
      <c r="X17" s="48" t="s">
        <v>45</v>
      </c>
      <c r="Y17" s="48" t="s">
        <v>45</v>
      </c>
      <c r="Z17" s="48" t="s">
        <v>45</v>
      </c>
      <c r="AA17" s="48" t="s">
        <v>45</v>
      </c>
      <c r="AB17" s="48" t="s">
        <v>45</v>
      </c>
      <c r="AC17" s="10" t="str">
        <f t="shared" si="2"/>
        <v>WO</v>
      </c>
      <c r="AD17" s="10" t="s">
        <v>39</v>
      </c>
      <c r="AE17" s="10" t="s">
        <v>39</v>
      </c>
      <c r="AF17" s="10" t="s">
        <v>43</v>
      </c>
      <c r="AG17" s="48" t="s">
        <v>45</v>
      </c>
      <c r="AH17" s="48" t="s">
        <v>45</v>
      </c>
      <c r="AI17" s="48" t="s">
        <v>45</v>
      </c>
      <c r="AJ17" s="10" t="str">
        <f t="shared" si="2"/>
        <v>WO</v>
      </c>
      <c r="AK17" s="48" t="s">
        <v>45</v>
      </c>
      <c r="AL17" s="48" t="s">
        <v>45</v>
      </c>
      <c r="AM17" s="48" t="s">
        <v>45</v>
      </c>
      <c r="AN17" s="10" t="s">
        <v>43</v>
      </c>
      <c r="AO17" s="48" t="s">
        <v>45</v>
      </c>
      <c r="AP17" s="50" t="s">
        <v>45</v>
      </c>
      <c r="AT17" s="9">
        <v>7</v>
      </c>
      <c r="AU17" s="9">
        <v>1007</v>
      </c>
      <c r="AV17" s="9" t="str">
        <f t="shared" si="3"/>
        <v>May</v>
      </c>
      <c r="AW17" s="9" t="s">
        <v>16</v>
      </c>
      <c r="AX17" s="10">
        <f t="shared" si="4"/>
        <v>24</v>
      </c>
      <c r="AY17" s="10">
        <f t="shared" si="5"/>
        <v>0</v>
      </c>
      <c r="AZ17" s="10">
        <f t="shared" si="6"/>
        <v>3</v>
      </c>
      <c r="BA17" s="10">
        <f t="shared" si="7"/>
        <v>4</v>
      </c>
      <c r="BB17" s="10">
        <f t="shared" si="8"/>
        <v>31</v>
      </c>
      <c r="BC17" s="10">
        <f>May_Report[[#This Row],[Present]]-May_Report[[#This Row],[Absent]]</f>
        <v>24</v>
      </c>
      <c r="BD17" s="32">
        <v>62000</v>
      </c>
      <c r="BE17" s="32">
        <f>May_Report[[#This Row],[Salary]]/May_Report[[#This Row],[Days]]</f>
        <v>2000</v>
      </c>
      <c r="BF17" s="32">
        <f>May_Report[[#This Row],[Per Day Salary]]*May_Report[[#This Row],[Absent]]</f>
        <v>0</v>
      </c>
      <c r="BG17" s="32">
        <f>May_Report[[#This Row],[Salary]]-May_Report[[#This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45</v>
      </c>
      <c r="M18" s="48" t="s">
        <v>45</v>
      </c>
      <c r="N18" s="48" t="s">
        <v>45</v>
      </c>
      <c r="O18" s="10" t="str">
        <f t="shared" si="10"/>
        <v>WO</v>
      </c>
      <c r="P18" s="48" t="s">
        <v>45</v>
      </c>
      <c r="Q18" s="48" t="s">
        <v>45</v>
      </c>
      <c r="R18" s="10" t="s">
        <v>43</v>
      </c>
      <c r="S18" s="48" t="s">
        <v>45</v>
      </c>
      <c r="T18" s="48" t="s">
        <v>45</v>
      </c>
      <c r="U18" s="10" t="s">
        <v>39</v>
      </c>
      <c r="V18" s="10" t="str">
        <f t="shared" si="10"/>
        <v>WO</v>
      </c>
      <c r="W18" s="48" t="s">
        <v>45</v>
      </c>
      <c r="X18" s="48" t="s">
        <v>45</v>
      </c>
      <c r="Y18" s="48" t="s">
        <v>45</v>
      </c>
      <c r="Z18" s="48" t="s">
        <v>45</v>
      </c>
      <c r="AA18" s="48" t="s">
        <v>45</v>
      </c>
      <c r="AB18" s="48" t="s">
        <v>45</v>
      </c>
      <c r="AC18" s="10" t="str">
        <f t="shared" si="2"/>
        <v>WO</v>
      </c>
      <c r="AD18" s="10" t="s">
        <v>39</v>
      </c>
      <c r="AE18" s="10" t="s">
        <v>39</v>
      </c>
      <c r="AF18" s="10" t="s">
        <v>43</v>
      </c>
      <c r="AG18" s="48" t="s">
        <v>45</v>
      </c>
      <c r="AH18" s="48" t="s">
        <v>45</v>
      </c>
      <c r="AI18" s="48" t="s">
        <v>45</v>
      </c>
      <c r="AJ18" s="10" t="str">
        <f t="shared" si="2"/>
        <v>WO</v>
      </c>
      <c r="AK18" s="48" t="s">
        <v>45</v>
      </c>
      <c r="AL18" s="48" t="s">
        <v>45</v>
      </c>
      <c r="AM18" s="48" t="s">
        <v>45</v>
      </c>
      <c r="AN18" s="10" t="s">
        <v>43</v>
      </c>
      <c r="AO18" s="48" t="s">
        <v>45</v>
      </c>
      <c r="AP18" s="50" t="s">
        <v>45</v>
      </c>
      <c r="AT18" s="9">
        <v>8</v>
      </c>
      <c r="AU18" s="9">
        <v>1008</v>
      </c>
      <c r="AV18" s="9" t="str">
        <f t="shared" si="3"/>
        <v>May</v>
      </c>
      <c r="AW18" s="9" t="s">
        <v>17</v>
      </c>
      <c r="AX18" s="10">
        <f t="shared" si="4"/>
        <v>24</v>
      </c>
      <c r="AY18" s="10">
        <f t="shared" si="5"/>
        <v>0</v>
      </c>
      <c r="AZ18" s="10">
        <f t="shared" si="6"/>
        <v>3</v>
      </c>
      <c r="BA18" s="10">
        <f t="shared" si="7"/>
        <v>4</v>
      </c>
      <c r="BB18" s="10">
        <f t="shared" si="8"/>
        <v>31</v>
      </c>
      <c r="BC18" s="10">
        <f>May_Report[[#This Row],[Present]]-May_Report[[#This Row],[Absent]]</f>
        <v>24</v>
      </c>
      <c r="BD18" s="32">
        <v>50000</v>
      </c>
      <c r="BE18" s="32">
        <f>May_Report[[#This Row],[Salary]]/May_Report[[#This Row],[Days]]</f>
        <v>1612.9032258064517</v>
      </c>
      <c r="BF18" s="32">
        <f>May_Report[[#This Row],[Per Day Salary]]*May_Report[[#This Row],[Absent]]</f>
        <v>0</v>
      </c>
      <c r="BG18" s="32">
        <f>May_Report[[#This Row],[Salary]]-May_Report[[#This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45</v>
      </c>
      <c r="M19" s="48" t="s">
        <v>45</v>
      </c>
      <c r="N19" s="48" t="s">
        <v>45</v>
      </c>
      <c r="O19" s="10" t="str">
        <f t="shared" si="10"/>
        <v>WO</v>
      </c>
      <c r="P19" s="48" t="s">
        <v>45</v>
      </c>
      <c r="Q19" s="48" t="s">
        <v>45</v>
      </c>
      <c r="R19" s="10" t="s">
        <v>43</v>
      </c>
      <c r="S19" s="48" t="s">
        <v>45</v>
      </c>
      <c r="T19" s="48" t="s">
        <v>45</v>
      </c>
      <c r="U19" s="10" t="s">
        <v>39</v>
      </c>
      <c r="V19" s="10" t="str">
        <f t="shared" si="10"/>
        <v>WO</v>
      </c>
      <c r="W19" s="48" t="s">
        <v>45</v>
      </c>
      <c r="X19" s="48" t="s">
        <v>45</v>
      </c>
      <c r="Y19" s="48" t="s">
        <v>44</v>
      </c>
      <c r="Z19" s="48" t="s">
        <v>44</v>
      </c>
      <c r="AA19" s="48" t="s">
        <v>45</v>
      </c>
      <c r="AB19" s="48" t="s">
        <v>45</v>
      </c>
      <c r="AC19" s="10" t="str">
        <f t="shared" si="2"/>
        <v>WO</v>
      </c>
      <c r="AD19" s="10" t="s">
        <v>39</v>
      </c>
      <c r="AE19" s="10" t="s">
        <v>39</v>
      </c>
      <c r="AF19" s="10" t="s">
        <v>43</v>
      </c>
      <c r="AG19" s="48" t="s">
        <v>45</v>
      </c>
      <c r="AH19" s="48" t="s">
        <v>45</v>
      </c>
      <c r="AI19" s="48" t="s">
        <v>45</v>
      </c>
      <c r="AJ19" s="10" t="str">
        <f t="shared" si="2"/>
        <v>WO</v>
      </c>
      <c r="AK19" s="48" t="s">
        <v>45</v>
      </c>
      <c r="AL19" s="48" t="s">
        <v>45</v>
      </c>
      <c r="AM19" s="48" t="s">
        <v>45</v>
      </c>
      <c r="AN19" s="10" t="s">
        <v>43</v>
      </c>
      <c r="AO19" s="48" t="s">
        <v>45</v>
      </c>
      <c r="AP19" s="50" t="s">
        <v>45</v>
      </c>
      <c r="AT19" s="9">
        <v>9</v>
      </c>
      <c r="AU19" s="9">
        <v>1009</v>
      </c>
      <c r="AV19" s="9" t="str">
        <f t="shared" si="3"/>
        <v>May</v>
      </c>
      <c r="AW19" s="9" t="s">
        <v>18</v>
      </c>
      <c r="AX19" s="10">
        <f t="shared" si="4"/>
        <v>22</v>
      </c>
      <c r="AY19" s="10">
        <f t="shared" si="5"/>
        <v>2</v>
      </c>
      <c r="AZ19" s="10">
        <f t="shared" si="6"/>
        <v>3</v>
      </c>
      <c r="BA19" s="10">
        <f t="shared" si="7"/>
        <v>4</v>
      </c>
      <c r="BB19" s="10">
        <f t="shared" si="8"/>
        <v>31</v>
      </c>
      <c r="BC19" s="10">
        <f>May_Report[[#This Row],[Present]]-May_Report[[#This Row],[Absent]]</f>
        <v>20</v>
      </c>
      <c r="BD19" s="32">
        <v>25000</v>
      </c>
      <c r="BE19" s="32">
        <f>May_Report[[#This Row],[Salary]]/May_Report[[#This Row],[Days]]</f>
        <v>806.45161290322585</v>
      </c>
      <c r="BF19" s="32">
        <f>May_Report[[#This Row],[Per Day Salary]]*May_Report[[#This Row],[Absent]]</f>
        <v>1612.9032258064517</v>
      </c>
      <c r="BG19" s="32">
        <f>May_Report[[#This Row],[Salary]]-May_Report[[#This Row],[Deduction]]</f>
        <v>23387.096774193549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45</v>
      </c>
      <c r="M20" s="48" t="s">
        <v>45</v>
      </c>
      <c r="N20" s="48" t="s">
        <v>45</v>
      </c>
      <c r="O20" s="10" t="str">
        <f t="shared" si="10"/>
        <v>WO</v>
      </c>
      <c r="P20" s="48" t="s">
        <v>45</v>
      </c>
      <c r="Q20" s="48" t="s">
        <v>45</v>
      </c>
      <c r="R20" s="10" t="s">
        <v>43</v>
      </c>
      <c r="S20" s="48" t="s">
        <v>45</v>
      </c>
      <c r="T20" s="48" t="s">
        <v>45</v>
      </c>
      <c r="U20" s="10" t="s">
        <v>39</v>
      </c>
      <c r="V20" s="10" t="str">
        <f t="shared" si="10"/>
        <v>WO</v>
      </c>
      <c r="W20" s="48" t="s">
        <v>45</v>
      </c>
      <c r="X20" s="48" t="s">
        <v>45</v>
      </c>
      <c r="Y20" s="48" t="s">
        <v>45</v>
      </c>
      <c r="Z20" s="48" t="s">
        <v>45</v>
      </c>
      <c r="AA20" s="48" t="s">
        <v>45</v>
      </c>
      <c r="AB20" s="48" t="s">
        <v>45</v>
      </c>
      <c r="AC20" s="10" t="str">
        <f t="shared" si="2"/>
        <v>WO</v>
      </c>
      <c r="AD20" s="10" t="s">
        <v>39</v>
      </c>
      <c r="AE20" s="10" t="s">
        <v>39</v>
      </c>
      <c r="AF20" s="10" t="s">
        <v>43</v>
      </c>
      <c r="AG20" s="48" t="s">
        <v>45</v>
      </c>
      <c r="AH20" s="48" t="s">
        <v>44</v>
      </c>
      <c r="AI20" s="48" t="s">
        <v>45</v>
      </c>
      <c r="AJ20" s="10" t="str">
        <f t="shared" si="2"/>
        <v>WO</v>
      </c>
      <c r="AK20" s="48" t="s">
        <v>45</v>
      </c>
      <c r="AL20" s="48" t="s">
        <v>45</v>
      </c>
      <c r="AM20" s="48" t="s">
        <v>45</v>
      </c>
      <c r="AN20" s="10" t="s">
        <v>43</v>
      </c>
      <c r="AO20" s="48" t="s">
        <v>45</v>
      </c>
      <c r="AP20" s="50" t="s">
        <v>44</v>
      </c>
      <c r="AT20" s="9">
        <v>10</v>
      </c>
      <c r="AU20" s="9">
        <v>1010</v>
      </c>
      <c r="AV20" s="9" t="str">
        <f t="shared" si="3"/>
        <v>May</v>
      </c>
      <c r="AW20" s="9" t="s">
        <v>19</v>
      </c>
      <c r="AX20" s="10">
        <f t="shared" si="4"/>
        <v>22</v>
      </c>
      <c r="AY20" s="10">
        <f t="shared" si="5"/>
        <v>2</v>
      </c>
      <c r="AZ20" s="10">
        <f t="shared" si="6"/>
        <v>3</v>
      </c>
      <c r="BA20" s="10">
        <f t="shared" si="7"/>
        <v>4</v>
      </c>
      <c r="BB20" s="10">
        <f t="shared" si="8"/>
        <v>31</v>
      </c>
      <c r="BC20" s="10">
        <f>May_Report[[#This Row],[Present]]-May_Report[[#This Row],[Absent]]</f>
        <v>20</v>
      </c>
      <c r="BD20" s="32">
        <v>45000</v>
      </c>
      <c r="BE20" s="32">
        <f>May_Report[[#This Row],[Salary]]/May_Report[[#This Row],[Days]]</f>
        <v>1451.6129032258063</v>
      </c>
      <c r="BF20" s="32">
        <f>May_Report[[#This Row],[Per Day Salary]]*May_Report[[#This Row],[Absent]]</f>
        <v>2903.2258064516127</v>
      </c>
      <c r="BG20" s="32">
        <f>May_Report[[#This Row],[Salary]]-May_Report[[#This Row],[Deduction]]</f>
        <v>42096.774193548386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45</v>
      </c>
      <c r="M21" s="48" t="s">
        <v>44</v>
      </c>
      <c r="N21" s="48" t="s">
        <v>45</v>
      </c>
      <c r="O21" s="10" t="str">
        <f t="shared" si="10"/>
        <v>WO</v>
      </c>
      <c r="P21" s="48" t="s">
        <v>45</v>
      </c>
      <c r="Q21" s="48" t="s">
        <v>45</v>
      </c>
      <c r="R21" s="10" t="s">
        <v>43</v>
      </c>
      <c r="S21" s="48" t="s">
        <v>45</v>
      </c>
      <c r="T21" s="48" t="s">
        <v>45</v>
      </c>
      <c r="U21" s="10" t="s">
        <v>39</v>
      </c>
      <c r="V21" s="10" t="str">
        <f t="shared" si="10"/>
        <v>WO</v>
      </c>
      <c r="W21" s="48" t="s">
        <v>45</v>
      </c>
      <c r="X21" s="48" t="s">
        <v>45</v>
      </c>
      <c r="Y21" s="48" t="s">
        <v>45</v>
      </c>
      <c r="Z21" s="48" t="s">
        <v>45</v>
      </c>
      <c r="AA21" s="48" t="s">
        <v>45</v>
      </c>
      <c r="AB21" s="48" t="s">
        <v>45</v>
      </c>
      <c r="AC21" s="10" t="str">
        <f t="shared" si="2"/>
        <v>WO</v>
      </c>
      <c r="AD21" s="10" t="s">
        <v>39</v>
      </c>
      <c r="AE21" s="10" t="s">
        <v>39</v>
      </c>
      <c r="AF21" s="10" t="s">
        <v>43</v>
      </c>
      <c r="AG21" s="48" t="s">
        <v>45</v>
      </c>
      <c r="AH21" s="48" t="s">
        <v>44</v>
      </c>
      <c r="AI21" s="48" t="s">
        <v>45</v>
      </c>
      <c r="AJ21" s="10" t="str">
        <f t="shared" si="2"/>
        <v>WO</v>
      </c>
      <c r="AK21" s="48" t="s">
        <v>45</v>
      </c>
      <c r="AL21" s="48" t="s">
        <v>45</v>
      </c>
      <c r="AM21" s="48" t="s">
        <v>45</v>
      </c>
      <c r="AN21" s="10" t="s">
        <v>43</v>
      </c>
      <c r="AO21" s="48" t="s">
        <v>45</v>
      </c>
      <c r="AP21" s="50" t="s">
        <v>45</v>
      </c>
      <c r="AT21" s="9">
        <v>11</v>
      </c>
      <c r="AU21" s="9">
        <v>1011</v>
      </c>
      <c r="AV21" s="9" t="str">
        <f t="shared" si="3"/>
        <v>May</v>
      </c>
      <c r="AW21" s="9" t="s">
        <v>20</v>
      </c>
      <c r="AX21" s="10">
        <f t="shared" si="4"/>
        <v>22</v>
      </c>
      <c r="AY21" s="10">
        <f t="shared" si="5"/>
        <v>2</v>
      </c>
      <c r="AZ21" s="10">
        <f t="shared" si="6"/>
        <v>3</v>
      </c>
      <c r="BA21" s="10">
        <f t="shared" si="7"/>
        <v>4</v>
      </c>
      <c r="BB21" s="10">
        <f t="shared" si="8"/>
        <v>31</v>
      </c>
      <c r="BC21" s="10">
        <f>May_Report[[#This Row],[Present]]-May_Report[[#This Row],[Absent]]</f>
        <v>20</v>
      </c>
      <c r="BD21" s="32">
        <v>48000</v>
      </c>
      <c r="BE21" s="32">
        <f>May_Report[[#This Row],[Salary]]/May_Report[[#This Row],[Days]]</f>
        <v>1548.3870967741937</v>
      </c>
      <c r="BF21" s="32">
        <f>May_Report[[#This Row],[Per Day Salary]]*May_Report[[#This Row],[Absent]]</f>
        <v>3096.7741935483873</v>
      </c>
      <c r="BG21" s="32">
        <f>May_Report[[#This Row],[Salary]]-May_Report[[#This Row],[Deduction]]</f>
        <v>44903.225806451614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45</v>
      </c>
      <c r="M22" s="48" t="s">
        <v>44</v>
      </c>
      <c r="N22" s="48" t="s">
        <v>45</v>
      </c>
      <c r="O22" s="10" t="str">
        <f t="shared" si="10"/>
        <v>WO</v>
      </c>
      <c r="P22" s="48" t="s">
        <v>45</v>
      </c>
      <c r="Q22" s="48" t="s">
        <v>45</v>
      </c>
      <c r="R22" s="10" t="s">
        <v>43</v>
      </c>
      <c r="S22" s="48" t="s">
        <v>45</v>
      </c>
      <c r="T22" s="48" t="s">
        <v>45</v>
      </c>
      <c r="U22" s="10" t="s">
        <v>39</v>
      </c>
      <c r="V22" s="10" t="str">
        <f t="shared" si="10"/>
        <v>WO</v>
      </c>
      <c r="W22" s="48" t="s">
        <v>45</v>
      </c>
      <c r="X22" s="48" t="s">
        <v>45</v>
      </c>
      <c r="Y22" s="48" t="s">
        <v>45</v>
      </c>
      <c r="Z22" s="48" t="s">
        <v>44</v>
      </c>
      <c r="AA22" s="48" t="s">
        <v>45</v>
      </c>
      <c r="AB22" s="48" t="s">
        <v>45</v>
      </c>
      <c r="AC22" s="10" t="str">
        <f t="shared" si="2"/>
        <v>WO</v>
      </c>
      <c r="AD22" s="10" t="s">
        <v>39</v>
      </c>
      <c r="AE22" s="10" t="s">
        <v>39</v>
      </c>
      <c r="AF22" s="10" t="s">
        <v>43</v>
      </c>
      <c r="AG22" s="48" t="s">
        <v>45</v>
      </c>
      <c r="AH22" s="48" t="s">
        <v>45</v>
      </c>
      <c r="AI22" s="48" t="s">
        <v>45</v>
      </c>
      <c r="AJ22" s="10" t="str">
        <f t="shared" si="2"/>
        <v>WO</v>
      </c>
      <c r="AK22" s="48" t="s">
        <v>45</v>
      </c>
      <c r="AL22" s="48" t="s">
        <v>45</v>
      </c>
      <c r="AM22" s="48" t="s">
        <v>44</v>
      </c>
      <c r="AN22" s="10" t="s">
        <v>43</v>
      </c>
      <c r="AO22" s="48" t="s">
        <v>44</v>
      </c>
      <c r="AP22" s="50" t="s">
        <v>44</v>
      </c>
      <c r="AT22" s="9">
        <v>12</v>
      </c>
      <c r="AU22" s="9">
        <v>1012</v>
      </c>
      <c r="AV22" s="9" t="str">
        <f t="shared" si="3"/>
        <v>May</v>
      </c>
      <c r="AW22" s="9" t="s">
        <v>21</v>
      </c>
      <c r="AX22" s="10">
        <f t="shared" si="4"/>
        <v>19</v>
      </c>
      <c r="AY22" s="10">
        <f t="shared" si="5"/>
        <v>5</v>
      </c>
      <c r="AZ22" s="10">
        <f t="shared" si="6"/>
        <v>3</v>
      </c>
      <c r="BA22" s="10">
        <f t="shared" si="7"/>
        <v>4</v>
      </c>
      <c r="BB22" s="10">
        <f t="shared" si="8"/>
        <v>31</v>
      </c>
      <c r="BC22" s="10">
        <f>May_Report[[#This Row],[Present]]-May_Report[[#This Row],[Absent]]</f>
        <v>14</v>
      </c>
      <c r="BD22" s="32">
        <v>52000</v>
      </c>
      <c r="BE22" s="32">
        <f>May_Report[[#This Row],[Salary]]/May_Report[[#This Row],[Days]]</f>
        <v>1677.4193548387098</v>
      </c>
      <c r="BF22" s="32">
        <f>May_Report[[#This Row],[Per Day Salary]]*May_Report[[#This Row],[Absent]]</f>
        <v>8387.0967741935492</v>
      </c>
      <c r="BG22" s="32">
        <f>May_Report[[#This Row],[Salary]]-May_Report[[#This Row],[Deduction]]</f>
        <v>43612.903225806454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45</v>
      </c>
      <c r="M23" s="48" t="s">
        <v>45</v>
      </c>
      <c r="N23" s="48" t="s">
        <v>45</v>
      </c>
      <c r="O23" s="10" t="str">
        <f t="shared" si="10"/>
        <v>WO</v>
      </c>
      <c r="P23" s="48" t="s">
        <v>45</v>
      </c>
      <c r="Q23" s="48" t="s">
        <v>45</v>
      </c>
      <c r="R23" s="10" t="s">
        <v>43</v>
      </c>
      <c r="S23" s="48" t="s">
        <v>45</v>
      </c>
      <c r="T23" s="48" t="s">
        <v>45</v>
      </c>
      <c r="U23" s="10" t="s">
        <v>39</v>
      </c>
      <c r="V23" s="10" t="str">
        <f t="shared" si="10"/>
        <v>WO</v>
      </c>
      <c r="W23" s="48" t="s">
        <v>45</v>
      </c>
      <c r="X23" s="48" t="s">
        <v>45</v>
      </c>
      <c r="Y23" s="48" t="s">
        <v>45</v>
      </c>
      <c r="Z23" s="48" t="s">
        <v>45</v>
      </c>
      <c r="AA23" s="48" t="s">
        <v>45</v>
      </c>
      <c r="AB23" s="48" t="s">
        <v>45</v>
      </c>
      <c r="AC23" s="10" t="str">
        <f t="shared" si="2"/>
        <v>WO</v>
      </c>
      <c r="AD23" s="10" t="s">
        <v>39</v>
      </c>
      <c r="AE23" s="10" t="s">
        <v>39</v>
      </c>
      <c r="AF23" s="10" t="s">
        <v>43</v>
      </c>
      <c r="AG23" s="48" t="s">
        <v>45</v>
      </c>
      <c r="AH23" s="48" t="s">
        <v>45</v>
      </c>
      <c r="AI23" s="48" t="s">
        <v>45</v>
      </c>
      <c r="AJ23" s="10" t="str">
        <f t="shared" si="2"/>
        <v>WO</v>
      </c>
      <c r="AK23" s="48" t="s">
        <v>45</v>
      </c>
      <c r="AL23" s="48" t="s">
        <v>45</v>
      </c>
      <c r="AM23" s="48" t="s">
        <v>45</v>
      </c>
      <c r="AN23" s="10" t="s">
        <v>43</v>
      </c>
      <c r="AO23" s="48" t="s">
        <v>44</v>
      </c>
      <c r="AP23" s="50" t="s">
        <v>44</v>
      </c>
      <c r="AT23" s="9">
        <v>13</v>
      </c>
      <c r="AU23" s="9">
        <v>1013</v>
      </c>
      <c r="AV23" s="9" t="str">
        <f t="shared" si="3"/>
        <v>May</v>
      </c>
      <c r="AW23" s="9" t="s">
        <v>22</v>
      </c>
      <c r="AX23" s="10">
        <f t="shared" si="4"/>
        <v>22</v>
      </c>
      <c r="AY23" s="10">
        <f t="shared" si="5"/>
        <v>2</v>
      </c>
      <c r="AZ23" s="10">
        <f t="shared" si="6"/>
        <v>3</v>
      </c>
      <c r="BA23" s="10">
        <f t="shared" si="7"/>
        <v>4</v>
      </c>
      <c r="BB23" s="10">
        <f t="shared" si="8"/>
        <v>31</v>
      </c>
      <c r="BC23" s="10">
        <f>May_Report[[#This Row],[Present]]-May_Report[[#This Row],[Absent]]</f>
        <v>20</v>
      </c>
      <c r="BD23" s="32">
        <v>42000</v>
      </c>
      <c r="BE23" s="32">
        <f>May_Report[[#This Row],[Salary]]/May_Report[[#This Row],[Days]]</f>
        <v>1354.8387096774193</v>
      </c>
      <c r="BF23" s="32">
        <f>May_Report[[#This Row],[Per Day Salary]]*May_Report[[#This Row],[Absent]]</f>
        <v>2709.6774193548385</v>
      </c>
      <c r="BG23" s="32">
        <f>May_Report[[#This Row],[Salary]]-May_Report[[#This Row],[Deduction]]</f>
        <v>39290.322580645159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45</v>
      </c>
      <c r="M24" s="48" t="s">
        <v>45</v>
      </c>
      <c r="N24" s="48" t="s">
        <v>45</v>
      </c>
      <c r="O24" s="10" t="str">
        <f t="shared" si="10"/>
        <v>WO</v>
      </c>
      <c r="P24" s="48" t="s">
        <v>45</v>
      </c>
      <c r="Q24" s="48" t="s">
        <v>45</v>
      </c>
      <c r="R24" s="10" t="s">
        <v>43</v>
      </c>
      <c r="S24" s="48" t="s">
        <v>45</v>
      </c>
      <c r="T24" s="48" t="s">
        <v>45</v>
      </c>
      <c r="U24" s="10" t="s">
        <v>39</v>
      </c>
      <c r="V24" s="10" t="str">
        <f t="shared" si="10"/>
        <v>WO</v>
      </c>
      <c r="W24" s="48" t="s">
        <v>45</v>
      </c>
      <c r="X24" s="48" t="s">
        <v>45</v>
      </c>
      <c r="Y24" s="48" t="s">
        <v>45</v>
      </c>
      <c r="Z24" s="48" t="s">
        <v>45</v>
      </c>
      <c r="AA24" s="48" t="s">
        <v>45</v>
      </c>
      <c r="AB24" s="48" t="s">
        <v>45</v>
      </c>
      <c r="AC24" s="10" t="str">
        <f t="shared" si="2"/>
        <v>WO</v>
      </c>
      <c r="AD24" s="10" t="s">
        <v>39</v>
      </c>
      <c r="AE24" s="10" t="s">
        <v>39</v>
      </c>
      <c r="AF24" s="10" t="s">
        <v>43</v>
      </c>
      <c r="AG24" s="48" t="s">
        <v>45</v>
      </c>
      <c r="AH24" s="48" t="s">
        <v>45</v>
      </c>
      <c r="AI24" s="48" t="s">
        <v>45</v>
      </c>
      <c r="AJ24" s="10" t="str">
        <f t="shared" si="2"/>
        <v>WO</v>
      </c>
      <c r="AK24" s="48" t="s">
        <v>45</v>
      </c>
      <c r="AL24" s="48" t="s">
        <v>45</v>
      </c>
      <c r="AM24" s="48" t="s">
        <v>45</v>
      </c>
      <c r="AN24" s="10" t="s">
        <v>43</v>
      </c>
      <c r="AO24" s="48" t="s">
        <v>45</v>
      </c>
      <c r="AP24" s="50" t="s">
        <v>45</v>
      </c>
      <c r="AT24" s="9">
        <v>14</v>
      </c>
      <c r="AU24" s="9">
        <v>1014</v>
      </c>
      <c r="AV24" s="9" t="str">
        <f t="shared" si="3"/>
        <v>May</v>
      </c>
      <c r="AW24" s="9" t="s">
        <v>24</v>
      </c>
      <c r="AX24" s="10">
        <f t="shared" si="4"/>
        <v>24</v>
      </c>
      <c r="AY24" s="10">
        <f t="shared" si="5"/>
        <v>0</v>
      </c>
      <c r="AZ24" s="10">
        <f t="shared" si="6"/>
        <v>3</v>
      </c>
      <c r="BA24" s="10">
        <f t="shared" si="7"/>
        <v>4</v>
      </c>
      <c r="BB24" s="10">
        <f t="shared" si="8"/>
        <v>31</v>
      </c>
      <c r="BC24" s="10">
        <f>May_Report[[#This Row],[Present]]-May_Report[[#This Row],[Absent]]</f>
        <v>24</v>
      </c>
      <c r="BD24" s="32">
        <v>15000</v>
      </c>
      <c r="BE24" s="32">
        <f>May_Report[[#This Row],[Salary]]/May_Report[[#This Row],[Days]]</f>
        <v>483.87096774193549</v>
      </c>
      <c r="BF24" s="32">
        <f>May_Report[[#This Row],[Per Day Salary]]*May_Report[[#This Row],[Absent]]</f>
        <v>0</v>
      </c>
      <c r="BG24" s="32">
        <f>May_Report[[#This Row],[Salary]]-May_Report[[#This Row],[Deduction]]</f>
        <v>15000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44</v>
      </c>
      <c r="M25" s="48" t="s">
        <v>45</v>
      </c>
      <c r="N25" s="48" t="s">
        <v>45</v>
      </c>
      <c r="O25" s="10" t="str">
        <f t="shared" si="10"/>
        <v>WO</v>
      </c>
      <c r="P25" s="48" t="s">
        <v>45</v>
      </c>
      <c r="Q25" s="48" t="s">
        <v>45</v>
      </c>
      <c r="R25" s="10" t="s">
        <v>43</v>
      </c>
      <c r="S25" s="48" t="s">
        <v>45</v>
      </c>
      <c r="T25" s="48" t="s">
        <v>45</v>
      </c>
      <c r="U25" s="10" t="s">
        <v>39</v>
      </c>
      <c r="V25" s="10" t="str">
        <f t="shared" si="10"/>
        <v>WO</v>
      </c>
      <c r="W25" s="48" t="s">
        <v>45</v>
      </c>
      <c r="X25" s="48" t="s">
        <v>44</v>
      </c>
      <c r="Y25" s="48" t="s">
        <v>45</v>
      </c>
      <c r="Z25" s="48" t="s">
        <v>44</v>
      </c>
      <c r="AA25" s="48" t="s">
        <v>45</v>
      </c>
      <c r="AB25" s="48" t="s">
        <v>45</v>
      </c>
      <c r="AC25" s="10" t="str">
        <f t="shared" si="2"/>
        <v>WO</v>
      </c>
      <c r="AD25" s="10" t="s">
        <v>39</v>
      </c>
      <c r="AE25" s="10" t="s">
        <v>39</v>
      </c>
      <c r="AF25" s="10" t="s">
        <v>43</v>
      </c>
      <c r="AG25" s="48" t="s">
        <v>44</v>
      </c>
      <c r="AH25" s="48" t="s">
        <v>45</v>
      </c>
      <c r="AI25" s="48" t="s">
        <v>45</v>
      </c>
      <c r="AJ25" s="10" t="str">
        <f t="shared" si="2"/>
        <v>WO</v>
      </c>
      <c r="AK25" s="48" t="s">
        <v>45</v>
      </c>
      <c r="AL25" s="48" t="s">
        <v>45</v>
      </c>
      <c r="AM25" s="48" t="s">
        <v>45</v>
      </c>
      <c r="AN25" s="10" t="s">
        <v>43</v>
      </c>
      <c r="AO25" s="48" t="s">
        <v>45</v>
      </c>
      <c r="AP25" s="50" t="s">
        <v>45</v>
      </c>
      <c r="AT25" s="9">
        <v>15</v>
      </c>
      <c r="AU25" s="9">
        <v>1015</v>
      </c>
      <c r="AV25" s="9" t="str">
        <f t="shared" si="3"/>
        <v>May</v>
      </c>
      <c r="AW25" s="9" t="s">
        <v>25</v>
      </c>
      <c r="AX25" s="10">
        <f t="shared" si="4"/>
        <v>20</v>
      </c>
      <c r="AY25" s="10">
        <f t="shared" si="5"/>
        <v>4</v>
      </c>
      <c r="AZ25" s="10">
        <f t="shared" si="6"/>
        <v>3</v>
      </c>
      <c r="BA25" s="10">
        <f t="shared" si="7"/>
        <v>4</v>
      </c>
      <c r="BB25" s="10">
        <f t="shared" si="8"/>
        <v>31</v>
      </c>
      <c r="BC25" s="10">
        <f>May_Report[[#This Row],[Present]]-May_Report[[#This Row],[Absent]]</f>
        <v>16</v>
      </c>
      <c r="BD25" s="32">
        <v>46000</v>
      </c>
      <c r="BE25" s="32">
        <f>May_Report[[#This Row],[Salary]]/May_Report[[#This Row],[Days]]</f>
        <v>1483.8709677419354</v>
      </c>
      <c r="BF25" s="32">
        <f>May_Report[[#This Row],[Per Day Salary]]*May_Report[[#This Row],[Absent]]</f>
        <v>5935.4838709677415</v>
      </c>
      <c r="BG25" s="32">
        <f>May_Report[[#This Row],[Salary]]-May_Report[[#This Row],[Deduction]]</f>
        <v>40064.516129032258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45</v>
      </c>
      <c r="M26" s="48" t="s">
        <v>45</v>
      </c>
      <c r="N26" s="48" t="s">
        <v>45</v>
      </c>
      <c r="O26" s="10" t="str">
        <f t="shared" si="10"/>
        <v>WO</v>
      </c>
      <c r="P26" s="48" t="s">
        <v>45</v>
      </c>
      <c r="Q26" s="48" t="s">
        <v>45</v>
      </c>
      <c r="R26" s="10" t="s">
        <v>43</v>
      </c>
      <c r="S26" s="48" t="s">
        <v>45</v>
      </c>
      <c r="T26" s="48" t="s">
        <v>45</v>
      </c>
      <c r="U26" s="10" t="s">
        <v>39</v>
      </c>
      <c r="V26" s="10" t="str">
        <f t="shared" si="10"/>
        <v>WO</v>
      </c>
      <c r="W26" s="48" t="s">
        <v>45</v>
      </c>
      <c r="X26" s="48" t="s">
        <v>45</v>
      </c>
      <c r="Y26" s="48" t="s">
        <v>45</v>
      </c>
      <c r="Z26" s="48" t="s">
        <v>45</v>
      </c>
      <c r="AA26" s="48" t="s">
        <v>45</v>
      </c>
      <c r="AB26" s="48" t="s">
        <v>45</v>
      </c>
      <c r="AC26" s="10" t="str">
        <f t="shared" si="2"/>
        <v>WO</v>
      </c>
      <c r="AD26" s="10" t="s">
        <v>39</v>
      </c>
      <c r="AE26" s="10" t="s">
        <v>39</v>
      </c>
      <c r="AF26" s="10" t="s">
        <v>43</v>
      </c>
      <c r="AG26" s="48" t="s">
        <v>45</v>
      </c>
      <c r="AH26" s="48" t="s">
        <v>45</v>
      </c>
      <c r="AI26" s="48" t="s">
        <v>45</v>
      </c>
      <c r="AJ26" s="10" t="str">
        <f t="shared" si="2"/>
        <v>WO</v>
      </c>
      <c r="AK26" s="48" t="s">
        <v>45</v>
      </c>
      <c r="AL26" s="48" t="s">
        <v>45</v>
      </c>
      <c r="AM26" s="48" t="s">
        <v>45</v>
      </c>
      <c r="AN26" s="10" t="s">
        <v>43</v>
      </c>
      <c r="AO26" s="48" t="s">
        <v>45</v>
      </c>
      <c r="AP26" s="50" t="s">
        <v>45</v>
      </c>
      <c r="AT26" s="9">
        <v>16</v>
      </c>
      <c r="AU26" s="9">
        <v>1016</v>
      </c>
      <c r="AV26" s="9" t="str">
        <f t="shared" si="3"/>
        <v>May</v>
      </c>
      <c r="AW26" s="9" t="s">
        <v>26</v>
      </c>
      <c r="AX26" s="10">
        <f t="shared" si="4"/>
        <v>24</v>
      </c>
      <c r="AY26" s="10">
        <f t="shared" si="5"/>
        <v>0</v>
      </c>
      <c r="AZ26" s="10">
        <f t="shared" si="6"/>
        <v>3</v>
      </c>
      <c r="BA26" s="10">
        <f t="shared" si="7"/>
        <v>4</v>
      </c>
      <c r="BB26" s="10">
        <f t="shared" si="8"/>
        <v>31</v>
      </c>
      <c r="BC26" s="10">
        <f>May_Report[[#This Row],[Present]]-May_Report[[#This Row],[Absent]]</f>
        <v>24</v>
      </c>
      <c r="BD26" s="32">
        <v>52000</v>
      </c>
      <c r="BE26" s="32">
        <f>May_Report[[#This Row],[Salary]]/May_Report[[#This Row],[Days]]</f>
        <v>1677.4193548387098</v>
      </c>
      <c r="BF26" s="32">
        <f>May_Report[[#This Row],[Per Day Salary]]*May_Report[[#This Row],[Absent]]</f>
        <v>0</v>
      </c>
      <c r="BG26" s="32">
        <f>May_Report[[#This Row],[Salary]]-May_Report[[#This Row],[Deduction]]</f>
        <v>52000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45</v>
      </c>
      <c r="M27" s="48" t="s">
        <v>45</v>
      </c>
      <c r="N27" s="48" t="s">
        <v>45</v>
      </c>
      <c r="O27" s="10" t="str">
        <f t="shared" si="10"/>
        <v>WO</v>
      </c>
      <c r="P27" s="48" t="s">
        <v>45</v>
      </c>
      <c r="Q27" s="48" t="s">
        <v>45</v>
      </c>
      <c r="R27" s="10" t="s">
        <v>43</v>
      </c>
      <c r="S27" s="48" t="s">
        <v>45</v>
      </c>
      <c r="T27" s="48" t="s">
        <v>45</v>
      </c>
      <c r="U27" s="10" t="s">
        <v>39</v>
      </c>
      <c r="V27" s="10" t="str">
        <f t="shared" si="10"/>
        <v>WO</v>
      </c>
      <c r="W27" s="48" t="s">
        <v>45</v>
      </c>
      <c r="X27" s="48" t="s">
        <v>45</v>
      </c>
      <c r="Y27" s="48" t="s">
        <v>45</v>
      </c>
      <c r="Z27" s="48" t="s">
        <v>45</v>
      </c>
      <c r="AA27" s="48" t="s">
        <v>45</v>
      </c>
      <c r="AB27" s="48" t="s">
        <v>45</v>
      </c>
      <c r="AC27" s="10" t="str">
        <f t="shared" ref="AC27:AJ30" si="11">IF(AC$9="Sun","WO","")</f>
        <v>WO</v>
      </c>
      <c r="AD27" s="10" t="s">
        <v>39</v>
      </c>
      <c r="AE27" s="10" t="s">
        <v>39</v>
      </c>
      <c r="AF27" s="10" t="s">
        <v>43</v>
      </c>
      <c r="AG27" s="48" t="s">
        <v>45</v>
      </c>
      <c r="AH27" s="48" t="s">
        <v>45</v>
      </c>
      <c r="AI27" s="48" t="s">
        <v>45</v>
      </c>
      <c r="AJ27" s="10" t="str">
        <f t="shared" si="11"/>
        <v>WO</v>
      </c>
      <c r="AK27" s="48" t="s">
        <v>45</v>
      </c>
      <c r="AL27" s="48" t="s">
        <v>45</v>
      </c>
      <c r="AM27" s="48" t="s">
        <v>45</v>
      </c>
      <c r="AN27" s="10" t="s">
        <v>43</v>
      </c>
      <c r="AO27" s="48" t="s">
        <v>45</v>
      </c>
      <c r="AP27" s="50" t="s">
        <v>44</v>
      </c>
      <c r="AT27" s="9">
        <v>17</v>
      </c>
      <c r="AU27" s="9">
        <v>1017</v>
      </c>
      <c r="AV27" s="9" t="str">
        <f t="shared" si="3"/>
        <v>May</v>
      </c>
      <c r="AW27" s="9" t="s">
        <v>27</v>
      </c>
      <c r="AX27" s="10">
        <f t="shared" si="4"/>
        <v>23</v>
      </c>
      <c r="AY27" s="10">
        <f t="shared" si="5"/>
        <v>1</v>
      </c>
      <c r="AZ27" s="10">
        <f t="shared" si="6"/>
        <v>3</v>
      </c>
      <c r="BA27" s="10">
        <f t="shared" si="7"/>
        <v>4</v>
      </c>
      <c r="BB27" s="10">
        <f t="shared" si="8"/>
        <v>31</v>
      </c>
      <c r="BC27" s="10">
        <f>May_Report[[#This Row],[Present]]-May_Report[[#This Row],[Absent]]</f>
        <v>22</v>
      </c>
      <c r="BD27" s="32">
        <v>42000</v>
      </c>
      <c r="BE27" s="32">
        <f>May_Report[[#This Row],[Salary]]/May_Report[[#This Row],[Days]]</f>
        <v>1354.8387096774193</v>
      </c>
      <c r="BF27" s="32">
        <f>May_Report[[#This Row],[Per Day Salary]]*May_Report[[#This Row],[Absent]]</f>
        <v>1354.8387096774193</v>
      </c>
      <c r="BG27" s="32">
        <f>May_Report[[#This Row],[Salary]]-May_Report[[#This Row],[Deduction]]</f>
        <v>40645.161290322583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45</v>
      </c>
      <c r="M28" s="48" t="s">
        <v>45</v>
      </c>
      <c r="N28" s="48" t="s">
        <v>45</v>
      </c>
      <c r="O28" s="10" t="str">
        <f t="shared" ref="O28:V30" si="12">IF(O$9="Sun","WO","")</f>
        <v>WO</v>
      </c>
      <c r="P28" s="48" t="s">
        <v>45</v>
      </c>
      <c r="Q28" s="48" t="s">
        <v>45</v>
      </c>
      <c r="R28" s="10" t="s">
        <v>43</v>
      </c>
      <c r="S28" s="48" t="s">
        <v>45</v>
      </c>
      <c r="T28" s="48" t="s">
        <v>45</v>
      </c>
      <c r="U28" s="10" t="s">
        <v>39</v>
      </c>
      <c r="V28" s="10" t="str">
        <f t="shared" si="12"/>
        <v>WO</v>
      </c>
      <c r="W28" s="48" t="s">
        <v>45</v>
      </c>
      <c r="X28" s="48" t="s">
        <v>45</v>
      </c>
      <c r="Y28" s="48" t="s">
        <v>45</v>
      </c>
      <c r="Z28" s="48" t="s">
        <v>45</v>
      </c>
      <c r="AA28" s="48" t="s">
        <v>45</v>
      </c>
      <c r="AB28" s="48" t="s">
        <v>45</v>
      </c>
      <c r="AC28" s="10" t="str">
        <f t="shared" si="11"/>
        <v>WO</v>
      </c>
      <c r="AD28" s="10" t="s">
        <v>39</v>
      </c>
      <c r="AE28" s="10" t="s">
        <v>39</v>
      </c>
      <c r="AF28" s="10" t="s">
        <v>43</v>
      </c>
      <c r="AG28" s="48" t="s">
        <v>45</v>
      </c>
      <c r="AH28" s="48" t="s">
        <v>45</v>
      </c>
      <c r="AI28" s="48" t="s">
        <v>45</v>
      </c>
      <c r="AJ28" s="10" t="str">
        <f t="shared" si="11"/>
        <v>WO</v>
      </c>
      <c r="AK28" s="48" t="s">
        <v>45</v>
      </c>
      <c r="AL28" s="48" t="s">
        <v>45</v>
      </c>
      <c r="AM28" s="48" t="s">
        <v>45</v>
      </c>
      <c r="AN28" s="10" t="s">
        <v>43</v>
      </c>
      <c r="AO28" s="48" t="s">
        <v>45</v>
      </c>
      <c r="AP28" s="50" t="s">
        <v>45</v>
      </c>
      <c r="AT28" s="9">
        <v>18</v>
      </c>
      <c r="AU28" s="9">
        <v>1018</v>
      </c>
      <c r="AV28" s="9" t="str">
        <f t="shared" si="3"/>
        <v>May</v>
      </c>
      <c r="AW28" s="9" t="s">
        <v>28</v>
      </c>
      <c r="AX28" s="10">
        <f t="shared" si="4"/>
        <v>24</v>
      </c>
      <c r="AY28" s="10">
        <f t="shared" si="5"/>
        <v>0</v>
      </c>
      <c r="AZ28" s="10">
        <f t="shared" si="6"/>
        <v>3</v>
      </c>
      <c r="BA28" s="10">
        <f t="shared" si="7"/>
        <v>4</v>
      </c>
      <c r="BB28" s="10">
        <f t="shared" si="8"/>
        <v>31</v>
      </c>
      <c r="BC28" s="10">
        <f>May_Report[[#This Row],[Present]]-May_Report[[#This Row],[Absent]]</f>
        <v>24</v>
      </c>
      <c r="BD28" s="32">
        <v>62000</v>
      </c>
      <c r="BE28" s="32">
        <f>May_Report[[#This Row],[Salary]]/May_Report[[#This Row],[Days]]</f>
        <v>2000</v>
      </c>
      <c r="BF28" s="32">
        <f>May_Report[[#This Row],[Per Day Salary]]*May_Report[[#This Row],[Absent]]</f>
        <v>0</v>
      </c>
      <c r="BG28" s="32">
        <f>May_Report[[#This Row],[Salary]]-May_Report[[#This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45</v>
      </c>
      <c r="M29" s="48" t="s">
        <v>45</v>
      </c>
      <c r="N29" s="48" t="s">
        <v>45</v>
      </c>
      <c r="O29" s="10" t="str">
        <f t="shared" si="12"/>
        <v>WO</v>
      </c>
      <c r="P29" s="48" t="s">
        <v>45</v>
      </c>
      <c r="Q29" s="48" t="s">
        <v>45</v>
      </c>
      <c r="R29" s="10" t="s">
        <v>43</v>
      </c>
      <c r="S29" s="48" t="s">
        <v>45</v>
      </c>
      <c r="T29" s="48" t="s">
        <v>45</v>
      </c>
      <c r="U29" s="10" t="s">
        <v>39</v>
      </c>
      <c r="V29" s="10" t="str">
        <f t="shared" si="12"/>
        <v>WO</v>
      </c>
      <c r="W29" s="48" t="s">
        <v>45</v>
      </c>
      <c r="X29" s="48" t="s">
        <v>45</v>
      </c>
      <c r="Y29" s="48" t="s">
        <v>45</v>
      </c>
      <c r="Z29" s="48" t="s">
        <v>45</v>
      </c>
      <c r="AA29" s="48" t="s">
        <v>45</v>
      </c>
      <c r="AB29" s="48" t="s">
        <v>45</v>
      </c>
      <c r="AC29" s="10" t="str">
        <f t="shared" si="11"/>
        <v>WO</v>
      </c>
      <c r="AD29" s="10" t="s">
        <v>39</v>
      </c>
      <c r="AE29" s="10" t="s">
        <v>39</v>
      </c>
      <c r="AF29" s="10" t="s">
        <v>43</v>
      </c>
      <c r="AG29" s="48" t="s">
        <v>45</v>
      </c>
      <c r="AH29" s="48" t="s">
        <v>45</v>
      </c>
      <c r="AI29" s="48" t="s">
        <v>45</v>
      </c>
      <c r="AJ29" s="10" t="str">
        <f t="shared" si="11"/>
        <v>WO</v>
      </c>
      <c r="AK29" s="48" t="s">
        <v>45</v>
      </c>
      <c r="AL29" s="48" t="s">
        <v>45</v>
      </c>
      <c r="AM29" s="48" t="s">
        <v>45</v>
      </c>
      <c r="AN29" s="10" t="s">
        <v>43</v>
      </c>
      <c r="AO29" s="48" t="s">
        <v>45</v>
      </c>
      <c r="AP29" s="50" t="s">
        <v>45</v>
      </c>
      <c r="AT29" s="9">
        <v>19</v>
      </c>
      <c r="AU29" s="9">
        <v>1019</v>
      </c>
      <c r="AV29" s="9" t="str">
        <f t="shared" si="3"/>
        <v>May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3</v>
      </c>
      <c r="BA29" s="10">
        <f t="shared" si="7"/>
        <v>4</v>
      </c>
      <c r="BB29" s="10">
        <f t="shared" si="8"/>
        <v>31</v>
      </c>
      <c r="BC29" s="10">
        <f>May_Report[[#This Row],[Present]]-May_Report[[#This Row],[Absent]]</f>
        <v>24</v>
      </c>
      <c r="BD29" s="32">
        <v>41000</v>
      </c>
      <c r="BE29" s="32">
        <f>May_Report[[#This Row],[Salary]]/May_Report[[#This Row],[Days]]</f>
        <v>1322.5806451612902</v>
      </c>
      <c r="BF29" s="32">
        <f>May_Report[[#This Row],[Per Day Salary]]*May_Report[[#This Row],[Absent]]</f>
        <v>0</v>
      </c>
      <c r="BG29" s="32">
        <f>May_Report[[#This Row],[Salary]]-May_Report[[#This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49" t="s">
        <v>45</v>
      </c>
      <c r="O30" s="27" t="str">
        <f t="shared" si="12"/>
        <v>WO</v>
      </c>
      <c r="P30" s="49" t="s">
        <v>45</v>
      </c>
      <c r="Q30" s="49" t="s">
        <v>45</v>
      </c>
      <c r="R30" s="10" t="s">
        <v>43</v>
      </c>
      <c r="S30" s="49" t="s">
        <v>45</v>
      </c>
      <c r="T30" s="49" t="s">
        <v>45</v>
      </c>
      <c r="U30" s="10" t="s">
        <v>39</v>
      </c>
      <c r="V30" s="27" t="str">
        <f t="shared" si="12"/>
        <v>WO</v>
      </c>
      <c r="W30" s="49" t="s">
        <v>45</v>
      </c>
      <c r="X30" s="49" t="s">
        <v>45</v>
      </c>
      <c r="Y30" s="49" t="s">
        <v>45</v>
      </c>
      <c r="Z30" s="49" t="s">
        <v>45</v>
      </c>
      <c r="AA30" s="49" t="s">
        <v>45</v>
      </c>
      <c r="AB30" s="49" t="s">
        <v>45</v>
      </c>
      <c r="AC30" s="27" t="str">
        <f t="shared" si="11"/>
        <v>WO</v>
      </c>
      <c r="AD30" s="10" t="s">
        <v>39</v>
      </c>
      <c r="AE30" s="10" t="s">
        <v>39</v>
      </c>
      <c r="AF30" s="10" t="s">
        <v>43</v>
      </c>
      <c r="AG30" s="49" t="s">
        <v>45</v>
      </c>
      <c r="AH30" s="49" t="s">
        <v>45</v>
      </c>
      <c r="AI30" s="49" t="s">
        <v>45</v>
      </c>
      <c r="AJ30" s="27" t="str">
        <f t="shared" si="11"/>
        <v>WO</v>
      </c>
      <c r="AK30" s="49" t="s">
        <v>45</v>
      </c>
      <c r="AL30" s="49" t="s">
        <v>45</v>
      </c>
      <c r="AM30" s="49" t="s">
        <v>45</v>
      </c>
      <c r="AN30" s="10" t="s">
        <v>43</v>
      </c>
      <c r="AO30" s="49" t="s">
        <v>45</v>
      </c>
      <c r="AP30" s="51" t="s">
        <v>45</v>
      </c>
      <c r="AT30" s="9">
        <v>20</v>
      </c>
      <c r="AU30" s="19">
        <v>1020</v>
      </c>
      <c r="AV30" s="19" t="str">
        <f t="shared" si="3"/>
        <v>May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3</v>
      </c>
      <c r="BA30" s="10">
        <f t="shared" si="7"/>
        <v>4</v>
      </c>
      <c r="BB30" s="10">
        <f t="shared" si="8"/>
        <v>31</v>
      </c>
      <c r="BC30" s="10">
        <f>May_Report[[#This Row],[Present]]-May_Report[[#This Row],[Absent]]</f>
        <v>24</v>
      </c>
      <c r="BD30" s="33">
        <v>30000</v>
      </c>
      <c r="BE30" s="33">
        <f>May_Report[[#This Row],[Salary]]/May_Report[[#This Row],[Days]]</f>
        <v>967.74193548387098</v>
      </c>
      <c r="BF30" s="33">
        <f>May_Report[[#This Row],[Per Day Salary]]*May_Report[[#This Row],[Absent]]</f>
        <v>0</v>
      </c>
      <c r="BG30" s="33">
        <f>May_Report[[#This Row],[Salary]]-May_Report[[#This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N30">
    <cfRule type="containsText" dxfId="215" priority="28" operator="containsText" text="WO">
      <formula>NOT(ISERROR(SEARCH("WO",L11)))</formula>
    </cfRule>
    <cfRule type="containsText" dxfId="214" priority="27" operator="containsText" text="P">
      <formula>NOT(ISERROR(SEARCH("P",L11)))</formula>
    </cfRule>
    <cfRule type="containsText" dxfId="213" priority="26" operator="containsText" text="A">
      <formula>NOT(ISERROR(SEARCH("A",L11)))</formula>
    </cfRule>
    <cfRule type="containsText" dxfId="212" priority="25" operator="containsText" text="L">
      <formula>NOT(ISERROR(SEARCH("L",L11)))</formula>
    </cfRule>
  </conditionalFormatting>
  <conditionalFormatting sqref="O11:O30 R11:R30 U11:V30 AC11:AF30 AJ11:AJ30 AN11:AN30">
    <cfRule type="cellIs" dxfId="211" priority="34" operator="equal">
      <formula>"WO"</formula>
    </cfRule>
    <cfRule type="containsText" dxfId="210" priority="33" operator="containsText" text="WO">
      <formula>NOT(ISERROR(SEARCH("WO",O11)))</formula>
    </cfRule>
    <cfRule type="containsText" dxfId="209" priority="32" operator="containsText" text="WO">
      <formula>NOT(ISERROR(SEARCH("WO",O11)))</formula>
    </cfRule>
    <cfRule type="containsText" dxfId="208" priority="31" operator="containsText" text="P">
      <formula>NOT(ISERROR(SEARCH("P",O11)))</formula>
    </cfRule>
    <cfRule type="containsText" dxfId="207" priority="30" operator="containsText" text="A">
      <formula>NOT(ISERROR(SEARCH("A",O11)))</formula>
    </cfRule>
    <cfRule type="containsText" dxfId="206" priority="29" operator="containsText" text="L">
      <formula>NOT(ISERROR(SEARCH("L",O11)))</formula>
    </cfRule>
  </conditionalFormatting>
  <conditionalFormatting sqref="P11:Q30">
    <cfRule type="containsText" dxfId="205" priority="22" operator="containsText" text="A">
      <formula>NOT(ISERROR(SEARCH("A",P11)))</formula>
    </cfRule>
    <cfRule type="containsText" dxfId="204" priority="21" operator="containsText" text="L">
      <formula>NOT(ISERROR(SEARCH("L",P11)))</formula>
    </cfRule>
    <cfRule type="containsText" dxfId="203" priority="24" operator="containsText" text="WO">
      <formula>NOT(ISERROR(SEARCH("WO",P11)))</formula>
    </cfRule>
    <cfRule type="containsText" dxfId="202" priority="23" operator="containsText" text="P">
      <formula>NOT(ISERROR(SEARCH("P",P11)))</formula>
    </cfRule>
  </conditionalFormatting>
  <conditionalFormatting sqref="S11:T30">
    <cfRule type="containsText" dxfId="201" priority="19" operator="containsText" text="P">
      <formula>NOT(ISERROR(SEARCH("P",S11)))</formula>
    </cfRule>
    <cfRule type="containsText" dxfId="200" priority="20" operator="containsText" text="WO">
      <formula>NOT(ISERROR(SEARCH("WO",S11)))</formula>
    </cfRule>
    <cfRule type="containsText" dxfId="199" priority="17" operator="containsText" text="L">
      <formula>NOT(ISERROR(SEARCH("L",S11)))</formula>
    </cfRule>
    <cfRule type="containsText" dxfId="198" priority="18" operator="containsText" text="A">
      <formula>NOT(ISERROR(SEARCH("A",S11)))</formula>
    </cfRule>
  </conditionalFormatting>
  <conditionalFormatting sqref="W11:AB30">
    <cfRule type="containsText" dxfId="197" priority="16" operator="containsText" text="WO">
      <formula>NOT(ISERROR(SEARCH("WO",W11)))</formula>
    </cfRule>
    <cfRule type="containsText" dxfId="196" priority="15" operator="containsText" text="P">
      <formula>NOT(ISERROR(SEARCH("P",W11)))</formula>
    </cfRule>
    <cfRule type="containsText" dxfId="195" priority="14" operator="containsText" text="A">
      <formula>NOT(ISERROR(SEARCH("A",W11)))</formula>
    </cfRule>
    <cfRule type="containsText" dxfId="194" priority="13" operator="containsText" text="L">
      <formula>NOT(ISERROR(SEARCH("L",W11)))</formula>
    </cfRule>
  </conditionalFormatting>
  <conditionalFormatting sqref="AG11:AI30">
    <cfRule type="containsText" dxfId="193" priority="12" operator="containsText" text="WO">
      <formula>NOT(ISERROR(SEARCH("WO",AG11)))</formula>
    </cfRule>
    <cfRule type="containsText" dxfId="192" priority="11" operator="containsText" text="P">
      <formula>NOT(ISERROR(SEARCH("P",AG11)))</formula>
    </cfRule>
    <cfRule type="containsText" dxfId="191" priority="10" operator="containsText" text="A">
      <formula>NOT(ISERROR(SEARCH("A",AG11)))</formula>
    </cfRule>
    <cfRule type="containsText" dxfId="190" priority="9" operator="containsText" text="L">
      <formula>NOT(ISERROR(SEARCH("L",AG11)))</formula>
    </cfRule>
  </conditionalFormatting>
  <conditionalFormatting sqref="AK11:AM30">
    <cfRule type="containsText" dxfId="189" priority="8" operator="containsText" text="WO">
      <formula>NOT(ISERROR(SEARCH("WO",AK11)))</formula>
    </cfRule>
    <cfRule type="containsText" dxfId="188" priority="7" operator="containsText" text="P">
      <formula>NOT(ISERROR(SEARCH("P",AK11)))</formula>
    </cfRule>
    <cfRule type="containsText" dxfId="187" priority="6" operator="containsText" text="A">
      <formula>NOT(ISERROR(SEARCH("A",AK11)))</formula>
    </cfRule>
    <cfRule type="containsText" dxfId="186" priority="5" operator="containsText" text="L">
      <formula>NOT(ISERROR(SEARCH("L",AK11)))</formula>
    </cfRule>
  </conditionalFormatting>
  <conditionalFormatting sqref="AO11:AP30">
    <cfRule type="containsText" dxfId="185" priority="2" operator="containsText" text="A">
      <formula>NOT(ISERROR(SEARCH("A",AO11)))</formula>
    </cfRule>
    <cfRule type="containsText" dxfId="184" priority="3" operator="containsText" text="P">
      <formula>NOT(ISERROR(SEARCH("P",AO11)))</formula>
    </cfRule>
    <cfRule type="containsText" dxfId="183" priority="4" operator="containsText" text="WO">
      <formula>NOT(ISERROR(SEARCH("WO",AO11)))</formula>
    </cfRule>
    <cfRule type="containsText" dxfId="182" priority="1" operator="containsText" text="L">
      <formula>NOT(ISERROR(SEARCH("L",AO11)))</formula>
    </cfRule>
  </conditionalFormatting>
  <dataValidations count="1">
    <dataValidation type="list" allowBlank="1" showInputMessage="1" showErrorMessage="1" sqref="L11:N30 P11:Q30 S11:T30 W11:AB30 AG11:AI30 AK11:AM30 AO11:AP30" xr:uid="{F9B0A732-1D7C-454A-AF84-6275D1BD8BB2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CFA7BD-0002-4491-A403-AC62C5E8D494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F1D4E10-3458-492E-827A-7B1AA32864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May!AX11:BA11</xm:f>
              <xm:sqref>BH11</xm:sqref>
            </x14:sparkline>
            <x14:sparkline>
              <xm:f>May!AX12:BA12</xm:f>
              <xm:sqref>BH12</xm:sqref>
            </x14:sparkline>
            <x14:sparkline>
              <xm:f>May!AX13:BA13</xm:f>
              <xm:sqref>BH13</xm:sqref>
            </x14:sparkline>
            <x14:sparkline>
              <xm:f>May!AX14:BA14</xm:f>
              <xm:sqref>BH14</xm:sqref>
            </x14:sparkline>
            <x14:sparkline>
              <xm:f>May!AX15:BA15</xm:f>
              <xm:sqref>BH15</xm:sqref>
            </x14:sparkline>
            <x14:sparkline>
              <xm:f>May!AX16:BA16</xm:f>
              <xm:sqref>BH16</xm:sqref>
            </x14:sparkline>
            <x14:sparkline>
              <xm:f>May!AX17:BA17</xm:f>
              <xm:sqref>BH17</xm:sqref>
            </x14:sparkline>
            <x14:sparkline>
              <xm:f>May!AX18:BA18</xm:f>
              <xm:sqref>BH18</xm:sqref>
            </x14:sparkline>
            <x14:sparkline>
              <xm:f>May!AX19:BA19</xm:f>
              <xm:sqref>BH19</xm:sqref>
            </x14:sparkline>
            <x14:sparkline>
              <xm:f>May!AX20:BA20</xm:f>
              <xm:sqref>BH20</xm:sqref>
            </x14:sparkline>
            <x14:sparkline>
              <xm:f>May!AX21:BA21</xm:f>
              <xm:sqref>BH21</xm:sqref>
            </x14:sparkline>
            <x14:sparkline>
              <xm:f>May!AX22:BA22</xm:f>
              <xm:sqref>BH22</xm:sqref>
            </x14:sparkline>
            <x14:sparkline>
              <xm:f>May!AX23:BA23</xm:f>
              <xm:sqref>BH23</xm:sqref>
            </x14:sparkline>
            <x14:sparkline>
              <xm:f>May!AX24:BA24</xm:f>
              <xm:sqref>BH24</xm:sqref>
            </x14:sparkline>
            <x14:sparkline>
              <xm:f>May!AX25:BA25</xm:f>
              <xm:sqref>BH25</xm:sqref>
            </x14:sparkline>
            <x14:sparkline>
              <xm:f>May!AX26:BA26</xm:f>
              <xm:sqref>BH26</xm:sqref>
            </x14:sparkline>
            <x14:sparkline>
              <xm:f>May!AX27:BA27</xm:f>
              <xm:sqref>BH27</xm:sqref>
            </x14:sparkline>
            <x14:sparkline>
              <xm:f>May!AX28:BA28</xm:f>
              <xm:sqref>BH28</xm:sqref>
            </x14:sparkline>
            <x14:sparkline>
              <xm:f>May!AX29:BA29</xm:f>
              <xm:sqref>BH29</xm:sqref>
            </x14:sparkline>
            <x14:sparkline>
              <xm:f>May!AX30:BA30</xm:f>
              <xm:sqref>BH30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A99F-1282-46BE-BF9E-B102B0A6B8CD}">
  <dimension ref="A1:DF116"/>
  <sheetViews>
    <sheetView topLeftCell="A10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7773437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6.21875" style="1" bestFit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7773437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7773437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7773437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7773437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45809</v>
      </c>
      <c r="I3" s="37" t="s">
        <v>3</v>
      </c>
      <c r="J3" s="38">
        <f>M7</f>
        <v>45838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45809</v>
      </c>
      <c r="J7" s="45" t="str">
        <f>TEXT(I7,"MMMM")</f>
        <v>June</v>
      </c>
      <c r="K7" s="45"/>
      <c r="L7" s="46" t="s">
        <v>3</v>
      </c>
      <c r="M7" s="47">
        <f>EOMONTH(I7,0)</f>
        <v>45838</v>
      </c>
      <c r="N7" s="45"/>
      <c r="O7" s="45"/>
      <c r="P7" s="45"/>
      <c r="Q7" s="45"/>
      <c r="R7" s="45"/>
      <c r="S7" s="45"/>
      <c r="T7" s="45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Sun</v>
      </c>
      <c r="M9" s="14" t="str">
        <f t="shared" ref="M9:AP9" si="0">TEXT(M10,"DDD")</f>
        <v>Mon</v>
      </c>
      <c r="N9" s="14" t="str">
        <f t="shared" si="0"/>
        <v>Tue</v>
      </c>
      <c r="O9" s="14" t="str">
        <f t="shared" si="0"/>
        <v>Wed</v>
      </c>
      <c r="P9" s="14" t="str">
        <f t="shared" si="0"/>
        <v>Thu</v>
      </c>
      <c r="Q9" s="14" t="str">
        <f t="shared" si="0"/>
        <v>Fri</v>
      </c>
      <c r="R9" s="14" t="str">
        <f t="shared" si="0"/>
        <v>Sat</v>
      </c>
      <c r="S9" s="14" t="str">
        <f t="shared" si="0"/>
        <v>Sun</v>
      </c>
      <c r="T9" s="14" t="str">
        <f t="shared" si="0"/>
        <v>Mon</v>
      </c>
      <c r="U9" s="14" t="str">
        <f t="shared" si="0"/>
        <v>Tue</v>
      </c>
      <c r="V9" s="14" t="str">
        <f t="shared" si="0"/>
        <v>Wed</v>
      </c>
      <c r="W9" s="14" t="str">
        <f t="shared" si="0"/>
        <v>Thu</v>
      </c>
      <c r="X9" s="14" t="str">
        <f t="shared" si="0"/>
        <v>Fri</v>
      </c>
      <c r="Y9" s="14" t="str">
        <f t="shared" si="0"/>
        <v>Sat</v>
      </c>
      <c r="Z9" s="14" t="str">
        <f t="shared" si="0"/>
        <v>Sun</v>
      </c>
      <c r="AA9" s="14" t="str">
        <f t="shared" si="0"/>
        <v>Mon</v>
      </c>
      <c r="AB9" s="14" t="str">
        <f t="shared" si="0"/>
        <v>Tue</v>
      </c>
      <c r="AC9" s="14" t="str">
        <f t="shared" si="0"/>
        <v>Wed</v>
      </c>
      <c r="AD9" s="14" t="str">
        <f t="shared" si="0"/>
        <v>Thu</v>
      </c>
      <c r="AE9" s="14" t="str">
        <f t="shared" si="0"/>
        <v>Fri</v>
      </c>
      <c r="AF9" s="14" t="str">
        <f t="shared" si="0"/>
        <v>Sat</v>
      </c>
      <c r="AG9" s="14" t="str">
        <f t="shared" si="0"/>
        <v>Sun</v>
      </c>
      <c r="AH9" s="14" t="str">
        <f t="shared" si="0"/>
        <v>Mon</v>
      </c>
      <c r="AI9" s="14" t="str">
        <f t="shared" si="0"/>
        <v>Tue</v>
      </c>
      <c r="AJ9" s="14" t="str">
        <f t="shared" si="0"/>
        <v>Wed</v>
      </c>
      <c r="AK9" s="14" t="str">
        <f t="shared" si="0"/>
        <v>Thu</v>
      </c>
      <c r="AL9" s="14" t="str">
        <f t="shared" si="0"/>
        <v>Fri</v>
      </c>
      <c r="AM9" s="14" t="str">
        <f t="shared" si="0"/>
        <v>Sat</v>
      </c>
      <c r="AN9" s="14" t="str">
        <f t="shared" si="0"/>
        <v>Sun</v>
      </c>
      <c r="AO9" s="14" t="str">
        <f t="shared" si="0"/>
        <v>Mon</v>
      </c>
      <c r="AP9" s="15" t="str">
        <f t="shared" si="0"/>
        <v/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45809</v>
      </c>
      <c r="M10" s="24">
        <f>IF(L10&lt;$M$7,L10+1,"")</f>
        <v>45810</v>
      </c>
      <c r="N10" s="24">
        <f>IF(M10&lt;$M$7,M10+1,"")</f>
        <v>45811</v>
      </c>
      <c r="O10" s="24">
        <f t="shared" ref="O10:AP10" si="1">IF(N10&lt;$M$7,N10+1,"")</f>
        <v>45812</v>
      </c>
      <c r="P10" s="24">
        <f t="shared" si="1"/>
        <v>45813</v>
      </c>
      <c r="Q10" s="24">
        <f t="shared" si="1"/>
        <v>45814</v>
      </c>
      <c r="R10" s="24">
        <f t="shared" si="1"/>
        <v>45815</v>
      </c>
      <c r="S10" s="24">
        <f t="shared" si="1"/>
        <v>45816</v>
      </c>
      <c r="T10" s="24">
        <f t="shared" si="1"/>
        <v>45817</v>
      </c>
      <c r="U10" s="24">
        <f t="shared" si="1"/>
        <v>45818</v>
      </c>
      <c r="V10" s="24">
        <f t="shared" si="1"/>
        <v>45819</v>
      </c>
      <c r="W10" s="24">
        <f t="shared" si="1"/>
        <v>45820</v>
      </c>
      <c r="X10" s="24">
        <f t="shared" si="1"/>
        <v>45821</v>
      </c>
      <c r="Y10" s="24">
        <f t="shared" si="1"/>
        <v>45822</v>
      </c>
      <c r="Z10" s="24">
        <f t="shared" si="1"/>
        <v>45823</v>
      </c>
      <c r="AA10" s="24">
        <f t="shared" si="1"/>
        <v>45824</v>
      </c>
      <c r="AB10" s="24">
        <f t="shared" si="1"/>
        <v>45825</v>
      </c>
      <c r="AC10" s="24">
        <f t="shared" si="1"/>
        <v>45826</v>
      </c>
      <c r="AD10" s="24">
        <f t="shared" si="1"/>
        <v>45827</v>
      </c>
      <c r="AE10" s="24">
        <f t="shared" si="1"/>
        <v>45828</v>
      </c>
      <c r="AF10" s="24">
        <f t="shared" si="1"/>
        <v>45829</v>
      </c>
      <c r="AG10" s="24">
        <f t="shared" si="1"/>
        <v>45830</v>
      </c>
      <c r="AH10" s="24">
        <f t="shared" si="1"/>
        <v>45831</v>
      </c>
      <c r="AI10" s="24">
        <f>IF(AH10&lt;$M$7,AH10+1,"")</f>
        <v>45832</v>
      </c>
      <c r="AJ10" s="24">
        <f t="shared" si="1"/>
        <v>45833</v>
      </c>
      <c r="AK10" s="24">
        <f t="shared" si="1"/>
        <v>45834</v>
      </c>
      <c r="AL10" s="24">
        <f t="shared" si="1"/>
        <v>45835</v>
      </c>
      <c r="AM10" s="24">
        <f t="shared" si="1"/>
        <v>45836</v>
      </c>
      <c r="AN10" s="24">
        <f>IF(AM10&lt;$M$7,AM10+1,"")</f>
        <v>45837</v>
      </c>
      <c r="AO10" s="24">
        <f t="shared" si="1"/>
        <v>45838</v>
      </c>
      <c r="AP10" s="25" t="str">
        <f t="shared" si="1"/>
        <v/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5</v>
      </c>
      <c r="L11" s="10" t="s">
        <v>46</v>
      </c>
      <c r="M11" s="48" t="s">
        <v>39</v>
      </c>
      <c r="N11" s="48" t="s">
        <v>39</v>
      </c>
      <c r="O11" s="48" t="s">
        <v>39</v>
      </c>
      <c r="P11" s="10" t="s">
        <v>43</v>
      </c>
      <c r="Q11" s="48" t="s">
        <v>39</v>
      </c>
      <c r="R11" s="48" t="s">
        <v>39</v>
      </c>
      <c r="S11" s="10" t="str">
        <f t="shared" ref="S11:AP26" si="2">IF(S$9="Sun","WO","")</f>
        <v>WO</v>
      </c>
      <c r="T11" s="48" t="s">
        <v>39</v>
      </c>
      <c r="U11" s="48" t="s">
        <v>39</v>
      </c>
      <c r="V11" s="48" t="s">
        <v>39</v>
      </c>
      <c r="W11" s="48" t="s">
        <v>39</v>
      </c>
      <c r="X11" s="48" t="s">
        <v>39</v>
      </c>
      <c r="Y11" s="48" t="s">
        <v>39</v>
      </c>
      <c r="Z11" s="10" t="str">
        <f t="shared" si="2"/>
        <v>WO</v>
      </c>
      <c r="AA11" s="48" t="s">
        <v>39</v>
      </c>
      <c r="AB11" s="48" t="s">
        <v>39</v>
      </c>
      <c r="AC11" s="48" t="s">
        <v>39</v>
      </c>
      <c r="AD11" s="48" t="s">
        <v>39</v>
      </c>
      <c r="AE11" s="48" t="s">
        <v>39</v>
      </c>
      <c r="AF11" s="48" t="s">
        <v>39</v>
      </c>
      <c r="AG11" s="10" t="str">
        <f t="shared" si="2"/>
        <v>WO</v>
      </c>
      <c r="AH11" s="48" t="s">
        <v>39</v>
      </c>
      <c r="AI11" s="48" t="s">
        <v>39</v>
      </c>
      <c r="AJ11" s="48" t="s">
        <v>39</v>
      </c>
      <c r="AK11" s="48" t="s">
        <v>39</v>
      </c>
      <c r="AL11" s="48" t="s">
        <v>39</v>
      </c>
      <c r="AM11" s="48" t="s">
        <v>39</v>
      </c>
      <c r="AN11" s="10" t="str">
        <f t="shared" si="2"/>
        <v>WO</v>
      </c>
      <c r="AO11" s="10" t="s">
        <v>39</v>
      </c>
      <c r="AP11" s="26" t="str">
        <f t="shared" si="2"/>
        <v/>
      </c>
      <c r="AT11" s="9">
        <v>1</v>
      </c>
      <c r="AU11" s="9">
        <v>1001</v>
      </c>
      <c r="AV11" s="9" t="str">
        <f t="shared" ref="AV11:AV30" si="3">$J$7</f>
        <v>June</v>
      </c>
      <c r="AW11" s="9" t="s">
        <v>10</v>
      </c>
      <c r="AX11" s="10">
        <f t="shared" ref="AX11:AX30" si="4">COUNTIF($L11:$AP11,"*P*")</f>
        <v>24</v>
      </c>
      <c r="AY11" s="10">
        <f t="shared" ref="AY11:AY30" si="5">COUNTIF($L11:$AP11,"*A*")</f>
        <v>0</v>
      </c>
      <c r="AZ11" s="10">
        <f t="shared" ref="AZ11:AZ30" si="6">COUNTIF($L11:$AP11,"L")</f>
        <v>1</v>
      </c>
      <c r="BA11" s="10">
        <f t="shared" ref="BA11:BA30" si="7">K11</f>
        <v>5</v>
      </c>
      <c r="BB11" s="10">
        <f t="shared" ref="BB11:BB30" si="8">(DATEDIF($I$7,$M$7,"D"))+1</f>
        <v>30</v>
      </c>
      <c r="BC11" s="10">
        <f>Jun_Report[[#This Row],[Present]]-Jun_Report[[#This Row],[Absent]]</f>
        <v>24</v>
      </c>
      <c r="BD11" s="32">
        <v>10000</v>
      </c>
      <c r="BE11" s="32">
        <f>Jun_Report[[#This Row],[Salary]]/Jun_Report[[#This Row],[Days]]</f>
        <v>333.33333333333331</v>
      </c>
      <c r="BF11" s="32">
        <f>Jun_Report[[#This Row],[Per Day Salary]]*Jun_Report[[#This Row],[Absent]]</f>
        <v>0</v>
      </c>
      <c r="BG11" s="32">
        <f>Jun_Report[[#This Row],[Salary]]-Jun_Report[[#This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5</v>
      </c>
      <c r="L12" s="10" t="str">
        <f t="shared" ref="L12:Z27" si="10">IF(L$9="Sun","WO","")</f>
        <v>WO</v>
      </c>
      <c r="M12" s="48" t="s">
        <v>39</v>
      </c>
      <c r="N12" s="48" t="s">
        <v>39</v>
      </c>
      <c r="O12" s="48" t="s">
        <v>39</v>
      </c>
      <c r="P12" s="10" t="s">
        <v>43</v>
      </c>
      <c r="Q12" s="48" t="s">
        <v>39</v>
      </c>
      <c r="R12" s="48" t="s">
        <v>39</v>
      </c>
      <c r="S12" s="10" t="str">
        <f t="shared" si="10"/>
        <v>WO</v>
      </c>
      <c r="T12" s="48" t="s">
        <v>39</v>
      </c>
      <c r="U12" s="48" t="s">
        <v>39</v>
      </c>
      <c r="V12" s="48" t="s">
        <v>39</v>
      </c>
      <c r="W12" s="48" t="s">
        <v>39</v>
      </c>
      <c r="X12" s="48" t="s">
        <v>39</v>
      </c>
      <c r="Y12" s="48" t="s">
        <v>39</v>
      </c>
      <c r="Z12" s="10" t="str">
        <f t="shared" si="10"/>
        <v>WO</v>
      </c>
      <c r="AA12" s="48" t="s">
        <v>39</v>
      </c>
      <c r="AB12" s="48" t="s">
        <v>39</v>
      </c>
      <c r="AC12" s="48" t="s">
        <v>39</v>
      </c>
      <c r="AD12" s="48" t="s">
        <v>39</v>
      </c>
      <c r="AE12" s="48" t="s">
        <v>39</v>
      </c>
      <c r="AF12" s="48" t="s">
        <v>39</v>
      </c>
      <c r="AG12" s="10" t="str">
        <f t="shared" si="2"/>
        <v>WO</v>
      </c>
      <c r="AH12" s="48" t="s">
        <v>39</v>
      </c>
      <c r="AI12" s="48" t="s">
        <v>39</v>
      </c>
      <c r="AJ12" s="48" t="s">
        <v>39</v>
      </c>
      <c r="AK12" s="48" t="s">
        <v>39</v>
      </c>
      <c r="AL12" s="48" t="s">
        <v>39</v>
      </c>
      <c r="AM12" s="48" t="s">
        <v>39</v>
      </c>
      <c r="AN12" s="10" t="str">
        <f t="shared" si="2"/>
        <v>WO</v>
      </c>
      <c r="AO12" s="10" t="s">
        <v>39</v>
      </c>
      <c r="AP12" s="26" t="str">
        <f t="shared" si="2"/>
        <v/>
      </c>
      <c r="AT12" s="9">
        <v>2</v>
      </c>
      <c r="AU12" s="9">
        <v>1002</v>
      </c>
      <c r="AV12" s="9" t="str">
        <f t="shared" si="3"/>
        <v>June</v>
      </c>
      <c r="AW12" s="9" t="s">
        <v>11</v>
      </c>
      <c r="AX12" s="10">
        <f t="shared" si="4"/>
        <v>24</v>
      </c>
      <c r="AY12" s="10">
        <f t="shared" si="5"/>
        <v>0</v>
      </c>
      <c r="AZ12" s="10">
        <f t="shared" si="6"/>
        <v>1</v>
      </c>
      <c r="BA12" s="10">
        <f t="shared" si="7"/>
        <v>5</v>
      </c>
      <c r="BB12" s="10">
        <f t="shared" si="8"/>
        <v>30</v>
      </c>
      <c r="BC12" s="10">
        <f>Jun_Report[[#This Row],[Present]]-Jun_Report[[#This Row],[Absent]]</f>
        <v>24</v>
      </c>
      <c r="BD12" s="32">
        <v>20000</v>
      </c>
      <c r="BE12" s="32">
        <f>Jun_Report[[#This Row],[Salary]]/Jun_Report[[#This Row],[Days]]</f>
        <v>666.66666666666663</v>
      </c>
      <c r="BF12" s="32">
        <f>Jun_Report[[#This Row],[Per Day Salary]]*Jun_Report[[#This Row],[Absent]]</f>
        <v>0</v>
      </c>
      <c r="BG12" s="32">
        <f>Jun_Report[[#This Row],[Salary]]-Jun_Report[[#This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5</v>
      </c>
      <c r="L13" s="10" t="str">
        <f t="shared" si="10"/>
        <v>WO</v>
      </c>
      <c r="M13" s="48" t="s">
        <v>39</v>
      </c>
      <c r="N13" s="48" t="s">
        <v>39</v>
      </c>
      <c r="O13" s="48" t="s">
        <v>39</v>
      </c>
      <c r="P13" s="10" t="s">
        <v>43</v>
      </c>
      <c r="Q13" s="48" t="s">
        <v>39</v>
      </c>
      <c r="R13" s="48" t="s">
        <v>39</v>
      </c>
      <c r="S13" s="10" t="str">
        <f t="shared" si="10"/>
        <v>WO</v>
      </c>
      <c r="T13" s="48" t="s">
        <v>39</v>
      </c>
      <c r="U13" s="48" t="s">
        <v>39</v>
      </c>
      <c r="V13" s="48" t="s">
        <v>39</v>
      </c>
      <c r="W13" s="48" t="s">
        <v>39</v>
      </c>
      <c r="X13" s="48" t="s">
        <v>39</v>
      </c>
      <c r="Y13" s="48" t="s">
        <v>39</v>
      </c>
      <c r="Z13" s="10" t="str">
        <f t="shared" si="10"/>
        <v>WO</v>
      </c>
      <c r="AA13" s="48" t="s">
        <v>39</v>
      </c>
      <c r="AB13" s="48" t="s">
        <v>39</v>
      </c>
      <c r="AC13" s="48" t="s">
        <v>39</v>
      </c>
      <c r="AD13" s="48" t="s">
        <v>39</v>
      </c>
      <c r="AE13" s="48" t="s">
        <v>39</v>
      </c>
      <c r="AF13" s="48" t="s">
        <v>39</v>
      </c>
      <c r="AG13" s="10" t="str">
        <f t="shared" si="2"/>
        <v>WO</v>
      </c>
      <c r="AH13" s="48" t="s">
        <v>39</v>
      </c>
      <c r="AI13" s="48" t="s">
        <v>39</v>
      </c>
      <c r="AJ13" s="48" t="s">
        <v>39</v>
      </c>
      <c r="AK13" s="48" t="s">
        <v>39</v>
      </c>
      <c r="AL13" s="48" t="s">
        <v>39</v>
      </c>
      <c r="AM13" s="48" t="s">
        <v>39</v>
      </c>
      <c r="AN13" s="10" t="str">
        <f t="shared" si="2"/>
        <v>WO</v>
      </c>
      <c r="AO13" s="10" t="s">
        <v>39</v>
      </c>
      <c r="AP13" s="26" t="str">
        <f t="shared" si="2"/>
        <v/>
      </c>
      <c r="AT13" s="9">
        <v>3</v>
      </c>
      <c r="AU13" s="9">
        <v>1003</v>
      </c>
      <c r="AV13" s="9" t="str">
        <f t="shared" si="3"/>
        <v>June</v>
      </c>
      <c r="AW13" s="9" t="s">
        <v>12</v>
      </c>
      <c r="AX13" s="10">
        <f t="shared" si="4"/>
        <v>24</v>
      </c>
      <c r="AY13" s="10">
        <f t="shared" si="5"/>
        <v>0</v>
      </c>
      <c r="AZ13" s="10">
        <f t="shared" si="6"/>
        <v>1</v>
      </c>
      <c r="BA13" s="10">
        <f t="shared" si="7"/>
        <v>5</v>
      </c>
      <c r="BB13" s="10">
        <f t="shared" si="8"/>
        <v>30</v>
      </c>
      <c r="BC13" s="10">
        <f>Jun_Report[[#This Row],[Present]]-Jun_Report[[#This Row],[Absent]]</f>
        <v>24</v>
      </c>
      <c r="BD13" s="32">
        <v>25000</v>
      </c>
      <c r="BE13" s="32">
        <f>Jun_Report[[#This Row],[Salary]]/Jun_Report[[#This Row],[Days]]</f>
        <v>833.33333333333337</v>
      </c>
      <c r="BF13" s="32">
        <f>Jun_Report[[#This Row],[Per Day Salary]]*Jun_Report[[#This Row],[Absent]]</f>
        <v>0</v>
      </c>
      <c r="BG13" s="32">
        <f>Jun_Report[[#This Row],[Salary]]-Jun_Report[[#This Row],[Deduction]]</f>
        <v>25000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5</v>
      </c>
      <c r="L14" s="10" t="str">
        <f t="shared" si="10"/>
        <v>WO</v>
      </c>
      <c r="M14" s="48" t="s">
        <v>39</v>
      </c>
      <c r="N14" s="48" t="s">
        <v>40</v>
      </c>
      <c r="O14" s="48" t="s">
        <v>39</v>
      </c>
      <c r="P14" s="10" t="s">
        <v>43</v>
      </c>
      <c r="Q14" s="48" t="s">
        <v>39</v>
      </c>
      <c r="R14" s="48" t="s">
        <v>39</v>
      </c>
      <c r="S14" s="10" t="str">
        <f t="shared" si="10"/>
        <v>WO</v>
      </c>
      <c r="T14" s="48" t="s">
        <v>39</v>
      </c>
      <c r="U14" s="48" t="s">
        <v>39</v>
      </c>
      <c r="V14" s="48" t="s">
        <v>39</v>
      </c>
      <c r="W14" s="48" t="s">
        <v>39</v>
      </c>
      <c r="X14" s="48" t="s">
        <v>39</v>
      </c>
      <c r="Y14" s="48" t="s">
        <v>39</v>
      </c>
      <c r="Z14" s="10" t="str">
        <f t="shared" si="10"/>
        <v>WO</v>
      </c>
      <c r="AA14" s="48" t="s">
        <v>39</v>
      </c>
      <c r="AB14" s="48" t="s">
        <v>39</v>
      </c>
      <c r="AC14" s="48" t="s">
        <v>39</v>
      </c>
      <c r="AD14" s="48" t="s">
        <v>39</v>
      </c>
      <c r="AE14" s="48" t="s">
        <v>39</v>
      </c>
      <c r="AF14" s="48" t="s">
        <v>39</v>
      </c>
      <c r="AG14" s="10" t="str">
        <f t="shared" si="2"/>
        <v>WO</v>
      </c>
      <c r="AH14" s="48" t="s">
        <v>39</v>
      </c>
      <c r="AI14" s="48" t="s">
        <v>39</v>
      </c>
      <c r="AJ14" s="48" t="s">
        <v>39</v>
      </c>
      <c r="AK14" s="48" t="s">
        <v>39</v>
      </c>
      <c r="AL14" s="48" t="s">
        <v>39</v>
      </c>
      <c r="AM14" s="48" t="s">
        <v>39</v>
      </c>
      <c r="AN14" s="10" t="str">
        <f t="shared" si="2"/>
        <v>WO</v>
      </c>
      <c r="AO14" s="10" t="s">
        <v>39</v>
      </c>
      <c r="AP14" s="26" t="str">
        <f t="shared" si="2"/>
        <v/>
      </c>
      <c r="AT14" s="9">
        <v>4</v>
      </c>
      <c r="AU14" s="9">
        <v>1004</v>
      </c>
      <c r="AV14" s="9" t="str">
        <f t="shared" si="3"/>
        <v>June</v>
      </c>
      <c r="AW14" s="9" t="s">
        <v>13</v>
      </c>
      <c r="AX14" s="10">
        <f t="shared" si="4"/>
        <v>23</v>
      </c>
      <c r="AY14" s="10">
        <f t="shared" si="5"/>
        <v>1</v>
      </c>
      <c r="AZ14" s="10">
        <f t="shared" si="6"/>
        <v>1</v>
      </c>
      <c r="BA14" s="10">
        <f t="shared" si="7"/>
        <v>5</v>
      </c>
      <c r="BB14" s="10">
        <f t="shared" si="8"/>
        <v>30</v>
      </c>
      <c r="BC14" s="10">
        <f>Jun_Report[[#This Row],[Present]]-Jun_Report[[#This Row],[Absent]]</f>
        <v>22</v>
      </c>
      <c r="BD14" s="32">
        <v>30000</v>
      </c>
      <c r="BE14" s="32">
        <f>Jun_Report[[#This Row],[Salary]]/Jun_Report[[#This Row],[Days]]</f>
        <v>1000</v>
      </c>
      <c r="BF14" s="32">
        <f>Jun_Report[[#This Row],[Per Day Salary]]*Jun_Report[[#This Row],[Absent]]</f>
        <v>1000</v>
      </c>
      <c r="BG14" s="32">
        <f>Jun_Report[[#This Row],[Salary]]-Jun_Report[[#This Row],[Deduction]]</f>
        <v>29000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5</v>
      </c>
      <c r="L15" s="10" t="str">
        <f t="shared" si="10"/>
        <v>WO</v>
      </c>
      <c r="M15" s="48" t="s">
        <v>39</v>
      </c>
      <c r="N15" s="48" t="s">
        <v>39</v>
      </c>
      <c r="O15" s="48" t="s">
        <v>39</v>
      </c>
      <c r="P15" s="10" t="s">
        <v>43</v>
      </c>
      <c r="Q15" s="48" t="s">
        <v>39</v>
      </c>
      <c r="R15" s="48" t="s">
        <v>39</v>
      </c>
      <c r="S15" s="10" t="str">
        <f t="shared" si="10"/>
        <v>WO</v>
      </c>
      <c r="T15" s="48" t="s">
        <v>39</v>
      </c>
      <c r="U15" s="48" t="s">
        <v>40</v>
      </c>
      <c r="V15" s="48" t="s">
        <v>39</v>
      </c>
      <c r="W15" s="48" t="s">
        <v>39</v>
      </c>
      <c r="X15" s="48" t="s">
        <v>39</v>
      </c>
      <c r="Y15" s="48" t="s">
        <v>39</v>
      </c>
      <c r="Z15" s="10" t="str">
        <f t="shared" si="10"/>
        <v>WO</v>
      </c>
      <c r="AA15" s="48" t="s">
        <v>39</v>
      </c>
      <c r="AB15" s="48" t="s">
        <v>39</v>
      </c>
      <c r="AC15" s="48" t="s">
        <v>39</v>
      </c>
      <c r="AD15" s="48" t="s">
        <v>39</v>
      </c>
      <c r="AE15" s="48" t="s">
        <v>40</v>
      </c>
      <c r="AF15" s="48" t="s">
        <v>39</v>
      </c>
      <c r="AG15" s="10" t="str">
        <f t="shared" si="2"/>
        <v>WO</v>
      </c>
      <c r="AH15" s="48" t="s">
        <v>39</v>
      </c>
      <c r="AI15" s="48" t="s">
        <v>39</v>
      </c>
      <c r="AJ15" s="48" t="s">
        <v>40</v>
      </c>
      <c r="AK15" s="48" t="s">
        <v>39</v>
      </c>
      <c r="AL15" s="48" t="s">
        <v>39</v>
      </c>
      <c r="AM15" s="48" t="s">
        <v>39</v>
      </c>
      <c r="AN15" s="10" t="str">
        <f t="shared" si="2"/>
        <v>WO</v>
      </c>
      <c r="AO15" s="10" t="s">
        <v>39</v>
      </c>
      <c r="AP15" s="26" t="str">
        <f t="shared" si="2"/>
        <v/>
      </c>
      <c r="AT15" s="9">
        <v>5</v>
      </c>
      <c r="AU15" s="9">
        <v>1005</v>
      </c>
      <c r="AV15" s="9" t="str">
        <f t="shared" si="3"/>
        <v>June</v>
      </c>
      <c r="AW15" s="9" t="s">
        <v>14</v>
      </c>
      <c r="AX15" s="10">
        <f t="shared" si="4"/>
        <v>21</v>
      </c>
      <c r="AY15" s="10">
        <f t="shared" si="5"/>
        <v>3</v>
      </c>
      <c r="AZ15" s="10">
        <f t="shared" si="6"/>
        <v>1</v>
      </c>
      <c r="BA15" s="10">
        <f t="shared" si="7"/>
        <v>5</v>
      </c>
      <c r="BB15" s="10">
        <f t="shared" si="8"/>
        <v>30</v>
      </c>
      <c r="BC15" s="10">
        <f>Jun_Report[[#This Row],[Present]]-Jun_Report[[#This Row],[Absent]]</f>
        <v>18</v>
      </c>
      <c r="BD15" s="32">
        <v>45000</v>
      </c>
      <c r="BE15" s="32">
        <f>Jun_Report[[#This Row],[Salary]]/Jun_Report[[#This Row],[Days]]</f>
        <v>1500</v>
      </c>
      <c r="BF15" s="32">
        <f>Jun_Report[[#This Row],[Per Day Salary]]*Jun_Report[[#This Row],[Absent]]</f>
        <v>4500</v>
      </c>
      <c r="BG15" s="32">
        <f>Jun_Report[[#This Row],[Salary]]-Jun_Report[[#This Row],[Deduction]]</f>
        <v>40500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5</v>
      </c>
      <c r="L16" s="10" t="str">
        <f t="shared" si="10"/>
        <v>WO</v>
      </c>
      <c r="M16" s="48" t="s">
        <v>39</v>
      </c>
      <c r="N16" s="48" t="s">
        <v>39</v>
      </c>
      <c r="O16" s="48" t="s">
        <v>39</v>
      </c>
      <c r="P16" s="10" t="s">
        <v>43</v>
      </c>
      <c r="Q16" s="48" t="s">
        <v>39</v>
      </c>
      <c r="R16" s="48" t="s">
        <v>39</v>
      </c>
      <c r="S16" s="10" t="str">
        <f t="shared" si="10"/>
        <v>WO</v>
      </c>
      <c r="T16" s="48" t="s">
        <v>39</v>
      </c>
      <c r="U16" s="48" t="s">
        <v>39</v>
      </c>
      <c r="V16" s="48" t="s">
        <v>40</v>
      </c>
      <c r="W16" s="48" t="s">
        <v>39</v>
      </c>
      <c r="X16" s="48" t="s">
        <v>39</v>
      </c>
      <c r="Y16" s="48" t="s">
        <v>39</v>
      </c>
      <c r="Z16" s="10" t="str">
        <f t="shared" si="10"/>
        <v>WO</v>
      </c>
      <c r="AA16" s="48" t="s">
        <v>39</v>
      </c>
      <c r="AB16" s="48" t="s">
        <v>39</v>
      </c>
      <c r="AC16" s="48" t="s">
        <v>39</v>
      </c>
      <c r="AD16" s="48" t="s">
        <v>39</v>
      </c>
      <c r="AE16" s="48" t="s">
        <v>39</v>
      </c>
      <c r="AF16" s="48" t="s">
        <v>39</v>
      </c>
      <c r="AG16" s="10" t="str">
        <f t="shared" si="2"/>
        <v>WO</v>
      </c>
      <c r="AH16" s="48" t="s">
        <v>39</v>
      </c>
      <c r="AI16" s="48" t="s">
        <v>39</v>
      </c>
      <c r="AJ16" s="48" t="s">
        <v>39</v>
      </c>
      <c r="AK16" s="48" t="s">
        <v>39</v>
      </c>
      <c r="AL16" s="48" t="s">
        <v>39</v>
      </c>
      <c r="AM16" s="48" t="s">
        <v>39</v>
      </c>
      <c r="AN16" s="10" t="str">
        <f t="shared" si="2"/>
        <v>WO</v>
      </c>
      <c r="AO16" s="10" t="s">
        <v>39</v>
      </c>
      <c r="AP16" s="26" t="str">
        <f t="shared" si="2"/>
        <v/>
      </c>
      <c r="AT16" s="9">
        <v>6</v>
      </c>
      <c r="AU16" s="9">
        <v>1006</v>
      </c>
      <c r="AV16" s="9" t="str">
        <f t="shared" si="3"/>
        <v>June</v>
      </c>
      <c r="AW16" s="9" t="s">
        <v>15</v>
      </c>
      <c r="AX16" s="10">
        <f t="shared" si="4"/>
        <v>23</v>
      </c>
      <c r="AY16" s="10">
        <f t="shared" si="5"/>
        <v>1</v>
      </c>
      <c r="AZ16" s="10">
        <f t="shared" si="6"/>
        <v>1</v>
      </c>
      <c r="BA16" s="10">
        <f t="shared" si="7"/>
        <v>5</v>
      </c>
      <c r="BB16" s="10">
        <f t="shared" si="8"/>
        <v>30</v>
      </c>
      <c r="BC16" s="10">
        <f>Jun_Report[[#This Row],[Present]]-Jun_Report[[#This Row],[Absent]]</f>
        <v>22</v>
      </c>
      <c r="BD16" s="32">
        <v>15000</v>
      </c>
      <c r="BE16" s="32">
        <f>Jun_Report[[#This Row],[Salary]]/Jun_Report[[#This Row],[Days]]</f>
        <v>500</v>
      </c>
      <c r="BF16" s="32">
        <f>Jun_Report[[#This Row],[Per Day Salary]]*Jun_Report[[#This Row],[Absent]]</f>
        <v>500</v>
      </c>
      <c r="BG16" s="32">
        <f>Jun_Report[[#This Row],[Salary]]-Jun_Report[[#This Row],[Deduction]]</f>
        <v>14500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5</v>
      </c>
      <c r="L17" s="10" t="str">
        <f t="shared" si="10"/>
        <v>WO</v>
      </c>
      <c r="M17" s="48" t="s">
        <v>39</v>
      </c>
      <c r="N17" s="48" t="s">
        <v>39</v>
      </c>
      <c r="O17" s="48" t="s">
        <v>39</v>
      </c>
      <c r="P17" s="10" t="s">
        <v>43</v>
      </c>
      <c r="Q17" s="48" t="s">
        <v>39</v>
      </c>
      <c r="R17" s="48" t="s">
        <v>39</v>
      </c>
      <c r="S17" s="10" t="str">
        <f t="shared" si="10"/>
        <v>WO</v>
      </c>
      <c r="T17" s="48" t="s">
        <v>39</v>
      </c>
      <c r="U17" s="48" t="s">
        <v>39</v>
      </c>
      <c r="V17" s="48" t="s">
        <v>40</v>
      </c>
      <c r="W17" s="48" t="s">
        <v>39</v>
      </c>
      <c r="X17" s="48" t="s">
        <v>39</v>
      </c>
      <c r="Y17" s="48" t="s">
        <v>39</v>
      </c>
      <c r="Z17" s="10" t="str">
        <f t="shared" si="10"/>
        <v>WO</v>
      </c>
      <c r="AA17" s="48" t="s">
        <v>39</v>
      </c>
      <c r="AB17" s="48" t="s">
        <v>39</v>
      </c>
      <c r="AC17" s="48" t="s">
        <v>39</v>
      </c>
      <c r="AD17" s="48" t="s">
        <v>39</v>
      </c>
      <c r="AE17" s="48" t="s">
        <v>39</v>
      </c>
      <c r="AF17" s="48" t="s">
        <v>39</v>
      </c>
      <c r="AG17" s="10" t="str">
        <f t="shared" si="2"/>
        <v>WO</v>
      </c>
      <c r="AH17" s="48" t="s">
        <v>39</v>
      </c>
      <c r="AI17" s="48" t="s">
        <v>39</v>
      </c>
      <c r="AJ17" s="48" t="s">
        <v>39</v>
      </c>
      <c r="AK17" s="48" t="s">
        <v>39</v>
      </c>
      <c r="AL17" s="48" t="s">
        <v>39</v>
      </c>
      <c r="AM17" s="48" t="s">
        <v>39</v>
      </c>
      <c r="AN17" s="10" t="str">
        <f t="shared" si="2"/>
        <v>WO</v>
      </c>
      <c r="AO17" s="10" t="s">
        <v>39</v>
      </c>
      <c r="AP17" s="26" t="str">
        <f t="shared" si="2"/>
        <v/>
      </c>
      <c r="AT17" s="9">
        <v>7</v>
      </c>
      <c r="AU17" s="9">
        <v>1007</v>
      </c>
      <c r="AV17" s="9" t="str">
        <f t="shared" si="3"/>
        <v>June</v>
      </c>
      <c r="AW17" s="9" t="s">
        <v>16</v>
      </c>
      <c r="AX17" s="10">
        <f t="shared" si="4"/>
        <v>23</v>
      </c>
      <c r="AY17" s="10">
        <f t="shared" si="5"/>
        <v>1</v>
      </c>
      <c r="AZ17" s="10">
        <f t="shared" si="6"/>
        <v>1</v>
      </c>
      <c r="BA17" s="10">
        <f t="shared" si="7"/>
        <v>5</v>
      </c>
      <c r="BB17" s="10">
        <f t="shared" si="8"/>
        <v>30</v>
      </c>
      <c r="BC17" s="10">
        <f>Jun_Report[[#This Row],[Present]]-Jun_Report[[#This Row],[Absent]]</f>
        <v>22</v>
      </c>
      <c r="BD17" s="32">
        <v>62000</v>
      </c>
      <c r="BE17" s="32">
        <f>Jun_Report[[#This Row],[Salary]]/Jun_Report[[#This Row],[Days]]</f>
        <v>2066.6666666666665</v>
      </c>
      <c r="BF17" s="32">
        <f>Jun_Report[[#This Row],[Per Day Salary]]*Jun_Report[[#This Row],[Absent]]</f>
        <v>2066.6666666666665</v>
      </c>
      <c r="BG17" s="32">
        <f>Jun_Report[[#This Row],[Salary]]-Jun_Report[[#This Row],[Deduction]]</f>
        <v>59933.333333333336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5</v>
      </c>
      <c r="L18" s="10" t="str">
        <f t="shared" si="10"/>
        <v>WO</v>
      </c>
      <c r="M18" s="48" t="s">
        <v>39</v>
      </c>
      <c r="N18" s="48" t="s">
        <v>39</v>
      </c>
      <c r="O18" s="48" t="s">
        <v>39</v>
      </c>
      <c r="P18" s="10" t="s">
        <v>43</v>
      </c>
      <c r="Q18" s="48" t="s">
        <v>39</v>
      </c>
      <c r="R18" s="48" t="s">
        <v>39</v>
      </c>
      <c r="S18" s="10" t="str">
        <f t="shared" si="10"/>
        <v>WO</v>
      </c>
      <c r="T18" s="48" t="s">
        <v>39</v>
      </c>
      <c r="U18" s="48" t="s">
        <v>39</v>
      </c>
      <c r="V18" s="48" t="s">
        <v>40</v>
      </c>
      <c r="W18" s="48" t="s">
        <v>39</v>
      </c>
      <c r="X18" s="48" t="s">
        <v>39</v>
      </c>
      <c r="Y18" s="48" t="s">
        <v>39</v>
      </c>
      <c r="Z18" s="10" t="str">
        <f t="shared" si="10"/>
        <v>WO</v>
      </c>
      <c r="AA18" s="48" t="s">
        <v>39</v>
      </c>
      <c r="AB18" s="48" t="s">
        <v>39</v>
      </c>
      <c r="AC18" s="48" t="s">
        <v>39</v>
      </c>
      <c r="AD18" s="48" t="s">
        <v>39</v>
      </c>
      <c r="AE18" s="48" t="s">
        <v>39</v>
      </c>
      <c r="AF18" s="48" t="s">
        <v>39</v>
      </c>
      <c r="AG18" s="10" t="str">
        <f t="shared" si="2"/>
        <v>WO</v>
      </c>
      <c r="AH18" s="48" t="s">
        <v>39</v>
      </c>
      <c r="AI18" s="48" t="s">
        <v>39</v>
      </c>
      <c r="AJ18" s="48" t="s">
        <v>39</v>
      </c>
      <c r="AK18" s="48" t="s">
        <v>39</v>
      </c>
      <c r="AL18" s="48" t="s">
        <v>39</v>
      </c>
      <c r="AM18" s="48" t="s">
        <v>39</v>
      </c>
      <c r="AN18" s="10" t="str">
        <f t="shared" si="2"/>
        <v>WO</v>
      </c>
      <c r="AO18" s="10" t="s">
        <v>39</v>
      </c>
      <c r="AP18" s="26" t="str">
        <f t="shared" si="2"/>
        <v/>
      </c>
      <c r="AT18" s="9">
        <v>8</v>
      </c>
      <c r="AU18" s="9">
        <v>1008</v>
      </c>
      <c r="AV18" s="9" t="str">
        <f t="shared" si="3"/>
        <v>June</v>
      </c>
      <c r="AW18" s="9" t="s">
        <v>17</v>
      </c>
      <c r="AX18" s="10">
        <f t="shared" si="4"/>
        <v>23</v>
      </c>
      <c r="AY18" s="10">
        <f t="shared" si="5"/>
        <v>1</v>
      </c>
      <c r="AZ18" s="10">
        <f t="shared" si="6"/>
        <v>1</v>
      </c>
      <c r="BA18" s="10">
        <f t="shared" si="7"/>
        <v>5</v>
      </c>
      <c r="BB18" s="10">
        <f t="shared" si="8"/>
        <v>30</v>
      </c>
      <c r="BC18" s="10">
        <f>Jun_Report[[#This Row],[Present]]-Jun_Report[[#This Row],[Absent]]</f>
        <v>22</v>
      </c>
      <c r="BD18" s="32">
        <v>50000</v>
      </c>
      <c r="BE18" s="32">
        <f>Jun_Report[[#This Row],[Salary]]/Jun_Report[[#This Row],[Days]]</f>
        <v>1666.6666666666667</v>
      </c>
      <c r="BF18" s="32">
        <f>Jun_Report[[#This Row],[Per Day Salary]]*Jun_Report[[#This Row],[Absent]]</f>
        <v>1666.6666666666667</v>
      </c>
      <c r="BG18" s="32">
        <f>Jun_Report[[#This Row],[Salary]]-Jun_Report[[#This Row],[Deduction]]</f>
        <v>48333.333333333336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5</v>
      </c>
      <c r="L19" s="10" t="str">
        <f t="shared" si="10"/>
        <v>WO</v>
      </c>
      <c r="M19" s="48" t="s">
        <v>39</v>
      </c>
      <c r="N19" s="48" t="s">
        <v>39</v>
      </c>
      <c r="O19" s="48" t="s">
        <v>39</v>
      </c>
      <c r="P19" s="10" t="s">
        <v>43</v>
      </c>
      <c r="Q19" s="48" t="s">
        <v>39</v>
      </c>
      <c r="R19" s="48" t="s">
        <v>39</v>
      </c>
      <c r="S19" s="10" t="str">
        <f t="shared" si="10"/>
        <v>WO</v>
      </c>
      <c r="T19" s="48" t="s">
        <v>39</v>
      </c>
      <c r="U19" s="48" t="s">
        <v>39</v>
      </c>
      <c r="V19" s="48" t="s">
        <v>40</v>
      </c>
      <c r="W19" s="48" t="s">
        <v>39</v>
      </c>
      <c r="X19" s="48" t="s">
        <v>39</v>
      </c>
      <c r="Y19" s="48" t="s">
        <v>39</v>
      </c>
      <c r="Z19" s="10" t="str">
        <f t="shared" si="10"/>
        <v>WO</v>
      </c>
      <c r="AA19" s="48" t="s">
        <v>39</v>
      </c>
      <c r="AB19" s="48" t="s">
        <v>39</v>
      </c>
      <c r="AC19" s="48" t="s">
        <v>39</v>
      </c>
      <c r="AD19" s="48" t="s">
        <v>39</v>
      </c>
      <c r="AE19" s="48" t="s">
        <v>39</v>
      </c>
      <c r="AF19" s="48" t="s">
        <v>39</v>
      </c>
      <c r="AG19" s="10" t="str">
        <f t="shared" si="2"/>
        <v>WO</v>
      </c>
      <c r="AH19" s="48" t="s">
        <v>39</v>
      </c>
      <c r="AI19" s="48" t="s">
        <v>39</v>
      </c>
      <c r="AJ19" s="48" t="s">
        <v>39</v>
      </c>
      <c r="AK19" s="48" t="s">
        <v>40</v>
      </c>
      <c r="AL19" s="48" t="s">
        <v>39</v>
      </c>
      <c r="AM19" s="48" t="s">
        <v>39</v>
      </c>
      <c r="AN19" s="10" t="str">
        <f t="shared" si="2"/>
        <v>WO</v>
      </c>
      <c r="AO19" s="10" t="s">
        <v>39</v>
      </c>
      <c r="AP19" s="26" t="str">
        <f t="shared" si="2"/>
        <v/>
      </c>
      <c r="AT19" s="9">
        <v>9</v>
      </c>
      <c r="AU19" s="9">
        <v>1009</v>
      </c>
      <c r="AV19" s="9" t="str">
        <f t="shared" si="3"/>
        <v>June</v>
      </c>
      <c r="AW19" s="9" t="s">
        <v>18</v>
      </c>
      <c r="AX19" s="10">
        <f t="shared" si="4"/>
        <v>22</v>
      </c>
      <c r="AY19" s="10">
        <f t="shared" si="5"/>
        <v>2</v>
      </c>
      <c r="AZ19" s="10">
        <f t="shared" si="6"/>
        <v>1</v>
      </c>
      <c r="BA19" s="10">
        <f t="shared" si="7"/>
        <v>5</v>
      </c>
      <c r="BB19" s="10">
        <f t="shared" si="8"/>
        <v>30</v>
      </c>
      <c r="BC19" s="10">
        <f>Jun_Report[[#This Row],[Present]]-Jun_Report[[#This Row],[Absent]]</f>
        <v>20</v>
      </c>
      <c r="BD19" s="32">
        <v>25000</v>
      </c>
      <c r="BE19" s="32">
        <f>Jun_Report[[#This Row],[Salary]]/Jun_Report[[#This Row],[Days]]</f>
        <v>833.33333333333337</v>
      </c>
      <c r="BF19" s="32">
        <f>Jun_Report[[#This Row],[Per Day Salary]]*Jun_Report[[#This Row],[Absent]]</f>
        <v>1666.6666666666667</v>
      </c>
      <c r="BG19" s="32">
        <f>Jun_Report[[#This Row],[Salary]]-Jun_Report[[#This Row],[Deduction]]</f>
        <v>23333.333333333332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5</v>
      </c>
      <c r="L20" s="10" t="str">
        <f t="shared" si="10"/>
        <v>WO</v>
      </c>
      <c r="M20" s="48" t="s">
        <v>39</v>
      </c>
      <c r="N20" s="48" t="s">
        <v>40</v>
      </c>
      <c r="O20" s="48" t="s">
        <v>39</v>
      </c>
      <c r="P20" s="10" t="s">
        <v>43</v>
      </c>
      <c r="Q20" s="48" t="s">
        <v>39</v>
      </c>
      <c r="R20" s="48" t="s">
        <v>39</v>
      </c>
      <c r="S20" s="10" t="str">
        <f t="shared" si="10"/>
        <v>WO</v>
      </c>
      <c r="T20" s="48" t="s">
        <v>39</v>
      </c>
      <c r="U20" s="48" t="s">
        <v>39</v>
      </c>
      <c r="V20" s="48" t="s">
        <v>39</v>
      </c>
      <c r="W20" s="48" t="s">
        <v>39</v>
      </c>
      <c r="X20" s="48" t="s">
        <v>39</v>
      </c>
      <c r="Y20" s="48" t="s">
        <v>39</v>
      </c>
      <c r="Z20" s="10" t="str">
        <f t="shared" si="10"/>
        <v>WO</v>
      </c>
      <c r="AA20" s="48" t="s">
        <v>39</v>
      </c>
      <c r="AB20" s="48" t="s">
        <v>39</v>
      </c>
      <c r="AC20" s="48" t="s">
        <v>39</v>
      </c>
      <c r="AD20" s="48" t="s">
        <v>39</v>
      </c>
      <c r="AE20" s="48" t="s">
        <v>39</v>
      </c>
      <c r="AF20" s="48" t="s">
        <v>39</v>
      </c>
      <c r="AG20" s="10" t="str">
        <f t="shared" si="2"/>
        <v>WO</v>
      </c>
      <c r="AH20" s="48" t="s">
        <v>39</v>
      </c>
      <c r="AI20" s="48" t="s">
        <v>39</v>
      </c>
      <c r="AJ20" s="48" t="s">
        <v>39</v>
      </c>
      <c r="AK20" s="48" t="s">
        <v>39</v>
      </c>
      <c r="AL20" s="48" t="s">
        <v>39</v>
      </c>
      <c r="AM20" s="48" t="s">
        <v>39</v>
      </c>
      <c r="AN20" s="10" t="str">
        <f t="shared" si="2"/>
        <v>WO</v>
      </c>
      <c r="AO20" s="10" t="s">
        <v>39</v>
      </c>
      <c r="AP20" s="26" t="str">
        <f t="shared" si="2"/>
        <v/>
      </c>
      <c r="AT20" s="9">
        <v>10</v>
      </c>
      <c r="AU20" s="9">
        <v>1010</v>
      </c>
      <c r="AV20" s="9" t="str">
        <f t="shared" si="3"/>
        <v>June</v>
      </c>
      <c r="AW20" s="9" t="s">
        <v>19</v>
      </c>
      <c r="AX20" s="10">
        <f t="shared" si="4"/>
        <v>23</v>
      </c>
      <c r="AY20" s="10">
        <f t="shared" si="5"/>
        <v>1</v>
      </c>
      <c r="AZ20" s="10">
        <f t="shared" si="6"/>
        <v>1</v>
      </c>
      <c r="BA20" s="10">
        <f t="shared" si="7"/>
        <v>5</v>
      </c>
      <c r="BB20" s="10">
        <f t="shared" si="8"/>
        <v>30</v>
      </c>
      <c r="BC20" s="10">
        <f>Jun_Report[[#This Row],[Present]]-Jun_Report[[#This Row],[Absent]]</f>
        <v>22</v>
      </c>
      <c r="BD20" s="32">
        <v>45000</v>
      </c>
      <c r="BE20" s="32">
        <f>Jun_Report[[#This Row],[Salary]]/Jun_Report[[#This Row],[Days]]</f>
        <v>1500</v>
      </c>
      <c r="BF20" s="32">
        <f>Jun_Report[[#This Row],[Per Day Salary]]*Jun_Report[[#This Row],[Absent]]</f>
        <v>1500</v>
      </c>
      <c r="BG20" s="32">
        <f>Jun_Report[[#This Row],[Salary]]-Jun_Report[[#This Row],[Deduction]]</f>
        <v>43500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5</v>
      </c>
      <c r="L21" s="10" t="str">
        <f t="shared" si="10"/>
        <v>WO</v>
      </c>
      <c r="M21" s="48" t="s">
        <v>39</v>
      </c>
      <c r="N21" s="48" t="s">
        <v>39</v>
      </c>
      <c r="O21" s="48" t="s">
        <v>39</v>
      </c>
      <c r="P21" s="10" t="s">
        <v>43</v>
      </c>
      <c r="Q21" s="48" t="s">
        <v>39</v>
      </c>
      <c r="R21" s="48" t="s">
        <v>39</v>
      </c>
      <c r="S21" s="10" t="str">
        <f t="shared" si="10"/>
        <v>WO</v>
      </c>
      <c r="T21" s="48" t="s">
        <v>39</v>
      </c>
      <c r="U21" s="48" t="s">
        <v>39</v>
      </c>
      <c r="V21" s="48" t="s">
        <v>39</v>
      </c>
      <c r="W21" s="48" t="s">
        <v>39</v>
      </c>
      <c r="X21" s="48" t="s">
        <v>39</v>
      </c>
      <c r="Y21" s="48" t="s">
        <v>39</v>
      </c>
      <c r="Z21" s="10" t="str">
        <f t="shared" si="10"/>
        <v>WO</v>
      </c>
      <c r="AA21" s="48" t="s">
        <v>39</v>
      </c>
      <c r="AB21" s="48" t="s">
        <v>39</v>
      </c>
      <c r="AC21" s="48" t="s">
        <v>39</v>
      </c>
      <c r="AD21" s="48" t="s">
        <v>39</v>
      </c>
      <c r="AE21" s="48" t="s">
        <v>39</v>
      </c>
      <c r="AF21" s="48" t="s">
        <v>39</v>
      </c>
      <c r="AG21" s="10" t="str">
        <f t="shared" si="2"/>
        <v>WO</v>
      </c>
      <c r="AH21" s="48" t="s">
        <v>39</v>
      </c>
      <c r="AI21" s="48" t="s">
        <v>39</v>
      </c>
      <c r="AJ21" s="48" t="s">
        <v>39</v>
      </c>
      <c r="AK21" s="48" t="s">
        <v>39</v>
      </c>
      <c r="AL21" s="48" t="s">
        <v>39</v>
      </c>
      <c r="AM21" s="48" t="s">
        <v>39</v>
      </c>
      <c r="AN21" s="10" t="str">
        <f t="shared" si="2"/>
        <v>WO</v>
      </c>
      <c r="AO21" s="10" t="s">
        <v>39</v>
      </c>
      <c r="AP21" s="26" t="str">
        <f t="shared" si="2"/>
        <v/>
      </c>
      <c r="AT21" s="9">
        <v>11</v>
      </c>
      <c r="AU21" s="9">
        <v>1011</v>
      </c>
      <c r="AV21" s="9" t="str">
        <f t="shared" si="3"/>
        <v>June</v>
      </c>
      <c r="AW21" s="9" t="s">
        <v>20</v>
      </c>
      <c r="AX21" s="10">
        <f t="shared" si="4"/>
        <v>24</v>
      </c>
      <c r="AY21" s="10">
        <f t="shared" si="5"/>
        <v>0</v>
      </c>
      <c r="AZ21" s="10">
        <f t="shared" si="6"/>
        <v>1</v>
      </c>
      <c r="BA21" s="10">
        <f t="shared" si="7"/>
        <v>5</v>
      </c>
      <c r="BB21" s="10">
        <f t="shared" si="8"/>
        <v>30</v>
      </c>
      <c r="BC21" s="10">
        <f>Jun_Report[[#This Row],[Present]]-Jun_Report[[#This Row],[Absent]]</f>
        <v>24</v>
      </c>
      <c r="BD21" s="32">
        <v>48000</v>
      </c>
      <c r="BE21" s="32">
        <f>Jun_Report[[#This Row],[Salary]]/Jun_Report[[#This Row],[Days]]</f>
        <v>1600</v>
      </c>
      <c r="BF21" s="32">
        <f>Jun_Report[[#This Row],[Per Day Salary]]*Jun_Report[[#This Row],[Absent]]</f>
        <v>0</v>
      </c>
      <c r="BG21" s="32">
        <f>Jun_Report[[#This Row],[Salary]]-Jun_Report[[#This Row],[Deduction]]</f>
        <v>48000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5</v>
      </c>
      <c r="L22" s="10" t="str">
        <f t="shared" si="10"/>
        <v>WO</v>
      </c>
      <c r="M22" s="48" t="s">
        <v>39</v>
      </c>
      <c r="N22" s="48" t="s">
        <v>39</v>
      </c>
      <c r="O22" s="48" t="s">
        <v>39</v>
      </c>
      <c r="P22" s="10" t="s">
        <v>43</v>
      </c>
      <c r="Q22" s="48" t="s">
        <v>39</v>
      </c>
      <c r="R22" s="48" t="s">
        <v>39</v>
      </c>
      <c r="S22" s="10" t="str">
        <f t="shared" si="10"/>
        <v>WO</v>
      </c>
      <c r="T22" s="48" t="s">
        <v>39</v>
      </c>
      <c r="U22" s="48" t="s">
        <v>39</v>
      </c>
      <c r="V22" s="48" t="s">
        <v>39</v>
      </c>
      <c r="W22" s="48" t="s">
        <v>39</v>
      </c>
      <c r="X22" s="48" t="s">
        <v>39</v>
      </c>
      <c r="Y22" s="48" t="s">
        <v>39</v>
      </c>
      <c r="Z22" s="10" t="str">
        <f t="shared" si="10"/>
        <v>WO</v>
      </c>
      <c r="AA22" s="48" t="s">
        <v>39</v>
      </c>
      <c r="AB22" s="48" t="s">
        <v>39</v>
      </c>
      <c r="AC22" s="48" t="s">
        <v>39</v>
      </c>
      <c r="AD22" s="48" t="s">
        <v>39</v>
      </c>
      <c r="AE22" s="48" t="s">
        <v>39</v>
      </c>
      <c r="AF22" s="48" t="s">
        <v>39</v>
      </c>
      <c r="AG22" s="10" t="str">
        <f t="shared" si="2"/>
        <v>WO</v>
      </c>
      <c r="AH22" s="48" t="s">
        <v>39</v>
      </c>
      <c r="AI22" s="48" t="s">
        <v>39</v>
      </c>
      <c r="AJ22" s="48" t="s">
        <v>39</v>
      </c>
      <c r="AK22" s="48" t="s">
        <v>39</v>
      </c>
      <c r="AL22" s="48" t="s">
        <v>39</v>
      </c>
      <c r="AM22" s="48" t="s">
        <v>39</v>
      </c>
      <c r="AN22" s="10" t="str">
        <f t="shared" si="2"/>
        <v>WO</v>
      </c>
      <c r="AO22" s="10" t="s">
        <v>39</v>
      </c>
      <c r="AP22" s="26" t="str">
        <f t="shared" si="2"/>
        <v/>
      </c>
      <c r="AT22" s="9">
        <v>12</v>
      </c>
      <c r="AU22" s="9">
        <v>1012</v>
      </c>
      <c r="AV22" s="9" t="str">
        <f t="shared" si="3"/>
        <v>June</v>
      </c>
      <c r="AW22" s="9" t="s">
        <v>21</v>
      </c>
      <c r="AX22" s="10">
        <f t="shared" si="4"/>
        <v>24</v>
      </c>
      <c r="AY22" s="10">
        <f t="shared" si="5"/>
        <v>0</v>
      </c>
      <c r="AZ22" s="10">
        <f t="shared" si="6"/>
        <v>1</v>
      </c>
      <c r="BA22" s="10">
        <f t="shared" si="7"/>
        <v>5</v>
      </c>
      <c r="BB22" s="10">
        <f t="shared" si="8"/>
        <v>30</v>
      </c>
      <c r="BC22" s="10">
        <f>Jun_Report[[#This Row],[Present]]-Jun_Report[[#This Row],[Absent]]</f>
        <v>24</v>
      </c>
      <c r="BD22" s="32">
        <v>52000</v>
      </c>
      <c r="BE22" s="32">
        <f>Jun_Report[[#This Row],[Salary]]/Jun_Report[[#This Row],[Days]]</f>
        <v>1733.3333333333333</v>
      </c>
      <c r="BF22" s="32">
        <f>Jun_Report[[#This Row],[Per Day Salary]]*Jun_Report[[#This Row],[Absent]]</f>
        <v>0</v>
      </c>
      <c r="BG22" s="32">
        <f>Jun_Report[[#This Row],[Salary]]-Jun_Report[[#This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5</v>
      </c>
      <c r="L23" s="10" t="str">
        <f t="shared" si="10"/>
        <v>WO</v>
      </c>
      <c r="M23" s="48" t="s">
        <v>39</v>
      </c>
      <c r="N23" s="48" t="s">
        <v>39</v>
      </c>
      <c r="O23" s="48" t="s">
        <v>39</v>
      </c>
      <c r="P23" s="10" t="s">
        <v>43</v>
      </c>
      <c r="Q23" s="48" t="s">
        <v>39</v>
      </c>
      <c r="R23" s="48" t="s">
        <v>39</v>
      </c>
      <c r="S23" s="10" t="str">
        <f t="shared" si="10"/>
        <v>WO</v>
      </c>
      <c r="T23" s="48" t="s">
        <v>39</v>
      </c>
      <c r="U23" s="48" t="s">
        <v>39</v>
      </c>
      <c r="V23" s="48" t="s">
        <v>39</v>
      </c>
      <c r="W23" s="48" t="s">
        <v>39</v>
      </c>
      <c r="X23" s="48" t="s">
        <v>39</v>
      </c>
      <c r="Y23" s="48" t="s">
        <v>39</v>
      </c>
      <c r="Z23" s="10" t="str">
        <f t="shared" si="10"/>
        <v>WO</v>
      </c>
      <c r="AA23" s="48" t="s">
        <v>39</v>
      </c>
      <c r="AB23" s="48" t="s">
        <v>39</v>
      </c>
      <c r="AC23" s="48" t="s">
        <v>40</v>
      </c>
      <c r="AD23" s="48" t="s">
        <v>39</v>
      </c>
      <c r="AE23" s="48" t="s">
        <v>39</v>
      </c>
      <c r="AF23" s="48" t="s">
        <v>39</v>
      </c>
      <c r="AG23" s="10" t="str">
        <f t="shared" si="2"/>
        <v>WO</v>
      </c>
      <c r="AH23" s="48" t="s">
        <v>39</v>
      </c>
      <c r="AI23" s="48" t="s">
        <v>39</v>
      </c>
      <c r="AJ23" s="48" t="s">
        <v>39</v>
      </c>
      <c r="AK23" s="48" t="s">
        <v>39</v>
      </c>
      <c r="AL23" s="48" t="s">
        <v>40</v>
      </c>
      <c r="AM23" s="48" t="s">
        <v>39</v>
      </c>
      <c r="AN23" s="10" t="str">
        <f t="shared" si="2"/>
        <v>WO</v>
      </c>
      <c r="AO23" s="10" t="s">
        <v>39</v>
      </c>
      <c r="AP23" s="26" t="str">
        <f t="shared" si="2"/>
        <v/>
      </c>
      <c r="AT23" s="9">
        <v>13</v>
      </c>
      <c r="AU23" s="9">
        <v>1013</v>
      </c>
      <c r="AV23" s="9" t="str">
        <f t="shared" si="3"/>
        <v>June</v>
      </c>
      <c r="AW23" s="9" t="s">
        <v>22</v>
      </c>
      <c r="AX23" s="10">
        <f t="shared" si="4"/>
        <v>22</v>
      </c>
      <c r="AY23" s="10">
        <f t="shared" si="5"/>
        <v>2</v>
      </c>
      <c r="AZ23" s="10">
        <f t="shared" si="6"/>
        <v>1</v>
      </c>
      <c r="BA23" s="10">
        <f t="shared" si="7"/>
        <v>5</v>
      </c>
      <c r="BB23" s="10">
        <f t="shared" si="8"/>
        <v>30</v>
      </c>
      <c r="BC23" s="10">
        <f>Jun_Report[[#This Row],[Present]]-Jun_Report[[#This Row],[Absent]]</f>
        <v>20</v>
      </c>
      <c r="BD23" s="32">
        <v>42000</v>
      </c>
      <c r="BE23" s="32">
        <f>Jun_Report[[#This Row],[Salary]]/Jun_Report[[#This Row],[Days]]</f>
        <v>1400</v>
      </c>
      <c r="BF23" s="32">
        <f>Jun_Report[[#This Row],[Per Day Salary]]*Jun_Report[[#This Row],[Absent]]</f>
        <v>2800</v>
      </c>
      <c r="BG23" s="32">
        <f>Jun_Report[[#This Row],[Salary]]-Jun_Report[[#This Row],[Deduction]]</f>
        <v>39200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5</v>
      </c>
      <c r="L24" s="10" t="str">
        <f t="shared" si="10"/>
        <v>WO</v>
      </c>
      <c r="M24" s="48" t="s">
        <v>39</v>
      </c>
      <c r="N24" s="48" t="s">
        <v>40</v>
      </c>
      <c r="O24" s="48" t="s">
        <v>39</v>
      </c>
      <c r="P24" s="10" t="s">
        <v>43</v>
      </c>
      <c r="Q24" s="48" t="s">
        <v>39</v>
      </c>
      <c r="R24" s="48" t="s">
        <v>39</v>
      </c>
      <c r="S24" s="10" t="str">
        <f t="shared" si="10"/>
        <v>WO</v>
      </c>
      <c r="T24" s="48" t="s">
        <v>39</v>
      </c>
      <c r="U24" s="48" t="s">
        <v>39</v>
      </c>
      <c r="V24" s="48" t="s">
        <v>40</v>
      </c>
      <c r="W24" s="48" t="s">
        <v>39</v>
      </c>
      <c r="X24" s="48" t="s">
        <v>39</v>
      </c>
      <c r="Y24" s="48" t="s">
        <v>39</v>
      </c>
      <c r="Z24" s="10" t="str">
        <f t="shared" si="10"/>
        <v>WO</v>
      </c>
      <c r="AA24" s="48" t="s">
        <v>39</v>
      </c>
      <c r="AB24" s="48" t="s">
        <v>39</v>
      </c>
      <c r="AC24" s="48" t="s">
        <v>39</v>
      </c>
      <c r="AD24" s="48" t="s">
        <v>39</v>
      </c>
      <c r="AE24" s="48" t="s">
        <v>39</v>
      </c>
      <c r="AF24" s="48" t="s">
        <v>39</v>
      </c>
      <c r="AG24" s="10" t="str">
        <f t="shared" si="2"/>
        <v>WO</v>
      </c>
      <c r="AH24" s="48" t="s">
        <v>39</v>
      </c>
      <c r="AI24" s="48" t="s">
        <v>39</v>
      </c>
      <c r="AJ24" s="48" t="s">
        <v>39</v>
      </c>
      <c r="AK24" s="48" t="s">
        <v>39</v>
      </c>
      <c r="AL24" s="48" t="s">
        <v>39</v>
      </c>
      <c r="AM24" s="48" t="s">
        <v>39</v>
      </c>
      <c r="AN24" s="10" t="str">
        <f t="shared" si="2"/>
        <v>WO</v>
      </c>
      <c r="AO24" s="10" t="s">
        <v>39</v>
      </c>
      <c r="AP24" s="26" t="str">
        <f t="shared" si="2"/>
        <v/>
      </c>
      <c r="AT24" s="9">
        <v>14</v>
      </c>
      <c r="AU24" s="9">
        <v>1014</v>
      </c>
      <c r="AV24" s="9" t="str">
        <f t="shared" si="3"/>
        <v>June</v>
      </c>
      <c r="AW24" s="9" t="s">
        <v>24</v>
      </c>
      <c r="AX24" s="10">
        <f t="shared" si="4"/>
        <v>22</v>
      </c>
      <c r="AY24" s="10">
        <f t="shared" si="5"/>
        <v>2</v>
      </c>
      <c r="AZ24" s="10">
        <f t="shared" si="6"/>
        <v>1</v>
      </c>
      <c r="BA24" s="10">
        <f t="shared" si="7"/>
        <v>5</v>
      </c>
      <c r="BB24" s="10">
        <f t="shared" si="8"/>
        <v>30</v>
      </c>
      <c r="BC24" s="10">
        <f>Jun_Report[[#This Row],[Present]]-Jun_Report[[#This Row],[Absent]]</f>
        <v>20</v>
      </c>
      <c r="BD24" s="32">
        <v>15000</v>
      </c>
      <c r="BE24" s="32">
        <f>Jun_Report[[#This Row],[Salary]]/Jun_Report[[#This Row],[Days]]</f>
        <v>500</v>
      </c>
      <c r="BF24" s="32">
        <f>Jun_Report[[#This Row],[Per Day Salary]]*Jun_Report[[#This Row],[Absent]]</f>
        <v>1000</v>
      </c>
      <c r="BG24" s="32">
        <f>Jun_Report[[#This Row],[Salary]]-Jun_Report[[#This Row],[Deduction]]</f>
        <v>14000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5</v>
      </c>
      <c r="L25" s="10" t="str">
        <f t="shared" si="10"/>
        <v>WO</v>
      </c>
      <c r="M25" s="48" t="s">
        <v>39</v>
      </c>
      <c r="N25" s="48" t="s">
        <v>39</v>
      </c>
      <c r="O25" s="48" t="s">
        <v>39</v>
      </c>
      <c r="P25" s="10" t="s">
        <v>43</v>
      </c>
      <c r="Q25" s="48" t="s">
        <v>39</v>
      </c>
      <c r="R25" s="48" t="s">
        <v>39</v>
      </c>
      <c r="S25" s="10" t="str">
        <f t="shared" si="10"/>
        <v>WO</v>
      </c>
      <c r="T25" s="48" t="s">
        <v>39</v>
      </c>
      <c r="U25" s="48" t="s">
        <v>39</v>
      </c>
      <c r="V25" s="48" t="s">
        <v>39</v>
      </c>
      <c r="W25" s="48" t="s">
        <v>39</v>
      </c>
      <c r="X25" s="48" t="s">
        <v>39</v>
      </c>
      <c r="Y25" s="48" t="s">
        <v>39</v>
      </c>
      <c r="Z25" s="10" t="str">
        <f t="shared" si="10"/>
        <v>WO</v>
      </c>
      <c r="AA25" s="48" t="s">
        <v>39</v>
      </c>
      <c r="AB25" s="48" t="s">
        <v>39</v>
      </c>
      <c r="AC25" s="48" t="s">
        <v>39</v>
      </c>
      <c r="AD25" s="48" t="s">
        <v>39</v>
      </c>
      <c r="AE25" s="48" t="s">
        <v>39</v>
      </c>
      <c r="AF25" s="48" t="s">
        <v>39</v>
      </c>
      <c r="AG25" s="10" t="str">
        <f t="shared" si="2"/>
        <v>WO</v>
      </c>
      <c r="AH25" s="48" t="s">
        <v>39</v>
      </c>
      <c r="AI25" s="48" t="s">
        <v>39</v>
      </c>
      <c r="AJ25" s="48" t="s">
        <v>39</v>
      </c>
      <c r="AK25" s="48" t="s">
        <v>39</v>
      </c>
      <c r="AL25" s="48" t="s">
        <v>39</v>
      </c>
      <c r="AM25" s="48" t="s">
        <v>39</v>
      </c>
      <c r="AN25" s="10" t="str">
        <f t="shared" si="2"/>
        <v>WO</v>
      </c>
      <c r="AO25" s="10" t="s">
        <v>39</v>
      </c>
      <c r="AP25" s="26" t="str">
        <f t="shared" si="2"/>
        <v/>
      </c>
      <c r="AT25" s="9">
        <v>15</v>
      </c>
      <c r="AU25" s="9">
        <v>1015</v>
      </c>
      <c r="AV25" s="9" t="str">
        <f t="shared" si="3"/>
        <v>June</v>
      </c>
      <c r="AW25" s="9" t="s">
        <v>25</v>
      </c>
      <c r="AX25" s="10">
        <f t="shared" si="4"/>
        <v>24</v>
      </c>
      <c r="AY25" s="10">
        <f t="shared" si="5"/>
        <v>0</v>
      </c>
      <c r="AZ25" s="10">
        <f t="shared" si="6"/>
        <v>1</v>
      </c>
      <c r="BA25" s="10">
        <f t="shared" si="7"/>
        <v>5</v>
      </c>
      <c r="BB25" s="10">
        <f t="shared" si="8"/>
        <v>30</v>
      </c>
      <c r="BC25" s="10">
        <f>Jun_Report[[#This Row],[Present]]-Jun_Report[[#This Row],[Absent]]</f>
        <v>24</v>
      </c>
      <c r="BD25" s="32">
        <v>46000</v>
      </c>
      <c r="BE25" s="32">
        <f>Jun_Report[[#This Row],[Salary]]/Jun_Report[[#This Row],[Days]]</f>
        <v>1533.3333333333333</v>
      </c>
      <c r="BF25" s="32">
        <f>Jun_Report[[#This Row],[Per Day Salary]]*Jun_Report[[#This Row],[Absent]]</f>
        <v>0</v>
      </c>
      <c r="BG25" s="32">
        <f>Jun_Report[[#This Row],[Salary]]-Jun_Report[[#This Row],[Deduction]]</f>
        <v>46000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5</v>
      </c>
      <c r="L26" s="10" t="str">
        <f t="shared" si="10"/>
        <v>WO</v>
      </c>
      <c r="M26" s="48" t="s">
        <v>39</v>
      </c>
      <c r="N26" s="48" t="s">
        <v>39</v>
      </c>
      <c r="O26" s="48" t="s">
        <v>39</v>
      </c>
      <c r="P26" s="10" t="s">
        <v>43</v>
      </c>
      <c r="Q26" s="48" t="s">
        <v>39</v>
      </c>
      <c r="R26" s="48" t="s">
        <v>39</v>
      </c>
      <c r="S26" s="10" t="str">
        <f t="shared" si="10"/>
        <v>WO</v>
      </c>
      <c r="T26" s="48" t="s">
        <v>39</v>
      </c>
      <c r="U26" s="48" t="s">
        <v>39</v>
      </c>
      <c r="V26" s="48" t="s">
        <v>39</v>
      </c>
      <c r="W26" s="48" t="s">
        <v>39</v>
      </c>
      <c r="X26" s="48" t="s">
        <v>39</v>
      </c>
      <c r="Y26" s="48" t="s">
        <v>39</v>
      </c>
      <c r="Z26" s="10" t="str">
        <f t="shared" si="10"/>
        <v>WO</v>
      </c>
      <c r="AA26" s="48" t="s">
        <v>39</v>
      </c>
      <c r="AB26" s="48" t="s">
        <v>39</v>
      </c>
      <c r="AC26" s="48" t="s">
        <v>39</v>
      </c>
      <c r="AD26" s="48" t="s">
        <v>40</v>
      </c>
      <c r="AE26" s="48" t="s">
        <v>39</v>
      </c>
      <c r="AF26" s="48" t="s">
        <v>39</v>
      </c>
      <c r="AG26" s="10" t="str">
        <f t="shared" si="2"/>
        <v>WO</v>
      </c>
      <c r="AH26" s="48" t="s">
        <v>39</v>
      </c>
      <c r="AI26" s="48" t="s">
        <v>39</v>
      </c>
      <c r="AJ26" s="48" t="s">
        <v>39</v>
      </c>
      <c r="AK26" s="48" t="s">
        <v>39</v>
      </c>
      <c r="AL26" s="48" t="s">
        <v>39</v>
      </c>
      <c r="AM26" s="48" t="s">
        <v>39</v>
      </c>
      <c r="AN26" s="10" t="str">
        <f t="shared" si="2"/>
        <v>WO</v>
      </c>
      <c r="AO26" s="10" t="s">
        <v>39</v>
      </c>
      <c r="AP26" s="26" t="str">
        <f t="shared" si="2"/>
        <v/>
      </c>
      <c r="AT26" s="9">
        <v>16</v>
      </c>
      <c r="AU26" s="9">
        <v>1016</v>
      </c>
      <c r="AV26" s="9" t="str">
        <f t="shared" si="3"/>
        <v>June</v>
      </c>
      <c r="AW26" s="9" t="s">
        <v>26</v>
      </c>
      <c r="AX26" s="10">
        <f t="shared" si="4"/>
        <v>23</v>
      </c>
      <c r="AY26" s="10">
        <f t="shared" si="5"/>
        <v>1</v>
      </c>
      <c r="AZ26" s="10">
        <f t="shared" si="6"/>
        <v>1</v>
      </c>
      <c r="BA26" s="10">
        <f t="shared" si="7"/>
        <v>5</v>
      </c>
      <c r="BB26" s="10">
        <f t="shared" si="8"/>
        <v>30</v>
      </c>
      <c r="BC26" s="10">
        <f>Jun_Report[[#This Row],[Present]]-Jun_Report[[#This Row],[Absent]]</f>
        <v>22</v>
      </c>
      <c r="BD26" s="32">
        <v>52000</v>
      </c>
      <c r="BE26" s="32">
        <f>Jun_Report[[#This Row],[Salary]]/Jun_Report[[#This Row],[Days]]</f>
        <v>1733.3333333333333</v>
      </c>
      <c r="BF26" s="32">
        <f>Jun_Report[[#This Row],[Per Day Salary]]*Jun_Report[[#This Row],[Absent]]</f>
        <v>1733.3333333333333</v>
      </c>
      <c r="BG26" s="32">
        <f>Jun_Report[[#This Row],[Salary]]-Jun_Report[[#This Row],[Deduction]]</f>
        <v>50266.666666666664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5</v>
      </c>
      <c r="L27" s="10" t="str">
        <f t="shared" si="10"/>
        <v>WO</v>
      </c>
      <c r="M27" s="48" t="s">
        <v>39</v>
      </c>
      <c r="N27" s="48" t="s">
        <v>39</v>
      </c>
      <c r="O27" s="48" t="s">
        <v>39</v>
      </c>
      <c r="P27" s="10" t="s">
        <v>43</v>
      </c>
      <c r="Q27" s="48" t="s">
        <v>39</v>
      </c>
      <c r="R27" s="48" t="s">
        <v>39</v>
      </c>
      <c r="S27" s="10" t="str">
        <f t="shared" si="10"/>
        <v>WO</v>
      </c>
      <c r="T27" s="48" t="s">
        <v>39</v>
      </c>
      <c r="U27" s="48" t="s">
        <v>39</v>
      </c>
      <c r="V27" s="48" t="s">
        <v>39</v>
      </c>
      <c r="W27" s="48" t="s">
        <v>39</v>
      </c>
      <c r="X27" s="48" t="s">
        <v>39</v>
      </c>
      <c r="Y27" s="48" t="s">
        <v>39</v>
      </c>
      <c r="Z27" s="10" t="str">
        <f t="shared" si="10"/>
        <v>WO</v>
      </c>
      <c r="AA27" s="48" t="s">
        <v>39</v>
      </c>
      <c r="AB27" s="48" t="s">
        <v>39</v>
      </c>
      <c r="AC27" s="48" t="s">
        <v>39</v>
      </c>
      <c r="AD27" s="48" t="s">
        <v>39</v>
      </c>
      <c r="AE27" s="48" t="s">
        <v>39</v>
      </c>
      <c r="AF27" s="48" t="s">
        <v>39</v>
      </c>
      <c r="AG27" s="10" t="str">
        <f t="shared" ref="AG27:AP30" si="11">IF(AG$9="Sun","WO","")</f>
        <v>WO</v>
      </c>
      <c r="AH27" s="48" t="s">
        <v>39</v>
      </c>
      <c r="AI27" s="48" t="s">
        <v>40</v>
      </c>
      <c r="AJ27" s="48" t="s">
        <v>39</v>
      </c>
      <c r="AK27" s="48" t="s">
        <v>39</v>
      </c>
      <c r="AL27" s="48" t="s">
        <v>39</v>
      </c>
      <c r="AM27" s="48" t="s">
        <v>39</v>
      </c>
      <c r="AN27" s="10" t="str">
        <f t="shared" si="11"/>
        <v>WO</v>
      </c>
      <c r="AO27" s="10" t="s">
        <v>39</v>
      </c>
      <c r="AP27" s="26" t="str">
        <f t="shared" si="11"/>
        <v/>
      </c>
      <c r="AT27" s="9">
        <v>17</v>
      </c>
      <c r="AU27" s="9">
        <v>1017</v>
      </c>
      <c r="AV27" s="9" t="str">
        <f t="shared" si="3"/>
        <v>June</v>
      </c>
      <c r="AW27" s="9" t="s">
        <v>27</v>
      </c>
      <c r="AX27" s="10">
        <f t="shared" si="4"/>
        <v>23</v>
      </c>
      <c r="AY27" s="10">
        <f t="shared" si="5"/>
        <v>1</v>
      </c>
      <c r="AZ27" s="10">
        <f t="shared" si="6"/>
        <v>1</v>
      </c>
      <c r="BA27" s="10">
        <f t="shared" si="7"/>
        <v>5</v>
      </c>
      <c r="BB27" s="10">
        <f t="shared" si="8"/>
        <v>30</v>
      </c>
      <c r="BC27" s="10">
        <f>Jun_Report[[#This Row],[Present]]-Jun_Report[[#This Row],[Absent]]</f>
        <v>22</v>
      </c>
      <c r="BD27" s="32">
        <v>42000</v>
      </c>
      <c r="BE27" s="32">
        <f>Jun_Report[[#This Row],[Salary]]/Jun_Report[[#This Row],[Days]]</f>
        <v>1400</v>
      </c>
      <c r="BF27" s="32">
        <f>Jun_Report[[#This Row],[Per Day Salary]]*Jun_Report[[#This Row],[Absent]]</f>
        <v>1400</v>
      </c>
      <c r="BG27" s="32">
        <f>Jun_Report[[#This Row],[Salary]]-Jun_Report[[#This Row],[Deduction]]</f>
        <v>40600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5</v>
      </c>
      <c r="L28" s="10" t="str">
        <f t="shared" ref="L28:Z30" si="12">IF(L$9="Sun","WO","")</f>
        <v>WO</v>
      </c>
      <c r="M28" s="48" t="s">
        <v>39</v>
      </c>
      <c r="N28" s="48" t="s">
        <v>39</v>
      </c>
      <c r="O28" s="48" t="s">
        <v>39</v>
      </c>
      <c r="P28" s="10" t="s">
        <v>43</v>
      </c>
      <c r="Q28" s="48" t="s">
        <v>39</v>
      </c>
      <c r="R28" s="48" t="s">
        <v>39</v>
      </c>
      <c r="S28" s="10" t="str">
        <f t="shared" si="12"/>
        <v>WO</v>
      </c>
      <c r="T28" s="48" t="s">
        <v>39</v>
      </c>
      <c r="U28" s="48" t="s">
        <v>39</v>
      </c>
      <c r="V28" s="48" t="s">
        <v>39</v>
      </c>
      <c r="W28" s="48" t="s">
        <v>39</v>
      </c>
      <c r="X28" s="48" t="s">
        <v>39</v>
      </c>
      <c r="Y28" s="48" t="s">
        <v>39</v>
      </c>
      <c r="Z28" s="10" t="str">
        <f t="shared" si="12"/>
        <v>WO</v>
      </c>
      <c r="AA28" s="48" t="s">
        <v>39</v>
      </c>
      <c r="AB28" s="48" t="s">
        <v>39</v>
      </c>
      <c r="AC28" s="48" t="s">
        <v>39</v>
      </c>
      <c r="AD28" s="48" t="s">
        <v>39</v>
      </c>
      <c r="AE28" s="48" t="s">
        <v>39</v>
      </c>
      <c r="AF28" s="48" t="s">
        <v>39</v>
      </c>
      <c r="AG28" s="10" t="str">
        <f t="shared" si="11"/>
        <v>WO</v>
      </c>
      <c r="AH28" s="48" t="s">
        <v>39</v>
      </c>
      <c r="AI28" s="48" t="s">
        <v>39</v>
      </c>
      <c r="AJ28" s="48" t="s">
        <v>39</v>
      </c>
      <c r="AK28" s="48" t="s">
        <v>39</v>
      </c>
      <c r="AL28" s="48" t="s">
        <v>39</v>
      </c>
      <c r="AM28" s="48" t="s">
        <v>39</v>
      </c>
      <c r="AN28" s="10" t="str">
        <f t="shared" si="11"/>
        <v>WO</v>
      </c>
      <c r="AO28" s="10" t="s">
        <v>39</v>
      </c>
      <c r="AP28" s="26" t="str">
        <f t="shared" si="11"/>
        <v/>
      </c>
      <c r="AT28" s="9">
        <v>18</v>
      </c>
      <c r="AU28" s="9">
        <v>1018</v>
      </c>
      <c r="AV28" s="9" t="str">
        <f t="shared" si="3"/>
        <v>June</v>
      </c>
      <c r="AW28" s="9" t="s">
        <v>28</v>
      </c>
      <c r="AX28" s="10">
        <f t="shared" si="4"/>
        <v>24</v>
      </c>
      <c r="AY28" s="10">
        <f t="shared" si="5"/>
        <v>0</v>
      </c>
      <c r="AZ28" s="10">
        <f t="shared" si="6"/>
        <v>1</v>
      </c>
      <c r="BA28" s="10">
        <f t="shared" si="7"/>
        <v>5</v>
      </c>
      <c r="BB28" s="10">
        <f t="shared" si="8"/>
        <v>30</v>
      </c>
      <c r="BC28" s="10">
        <f>Jun_Report[[#This Row],[Present]]-Jun_Report[[#This Row],[Absent]]</f>
        <v>24</v>
      </c>
      <c r="BD28" s="32">
        <v>62000</v>
      </c>
      <c r="BE28" s="32">
        <f>Jun_Report[[#This Row],[Salary]]/Jun_Report[[#This Row],[Days]]</f>
        <v>2066.6666666666665</v>
      </c>
      <c r="BF28" s="32">
        <f>Jun_Report[[#This Row],[Per Day Salary]]*Jun_Report[[#This Row],[Absent]]</f>
        <v>0</v>
      </c>
      <c r="BG28" s="32">
        <f>Jun_Report[[#This Row],[Salary]]-Jun_Report[[#This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5</v>
      </c>
      <c r="L29" s="10" t="str">
        <f t="shared" si="12"/>
        <v>WO</v>
      </c>
      <c r="M29" s="48" t="s">
        <v>39</v>
      </c>
      <c r="N29" s="48" t="s">
        <v>39</v>
      </c>
      <c r="O29" s="48" t="s">
        <v>39</v>
      </c>
      <c r="P29" s="10" t="s">
        <v>43</v>
      </c>
      <c r="Q29" s="48" t="s">
        <v>39</v>
      </c>
      <c r="R29" s="48" t="s">
        <v>39</v>
      </c>
      <c r="S29" s="10" t="str">
        <f t="shared" si="12"/>
        <v>WO</v>
      </c>
      <c r="T29" s="48" t="s">
        <v>39</v>
      </c>
      <c r="U29" s="48" t="s">
        <v>39</v>
      </c>
      <c r="V29" s="48" t="s">
        <v>39</v>
      </c>
      <c r="W29" s="48" t="s">
        <v>39</v>
      </c>
      <c r="X29" s="48" t="s">
        <v>39</v>
      </c>
      <c r="Y29" s="48" t="s">
        <v>39</v>
      </c>
      <c r="Z29" s="10" t="str">
        <f t="shared" si="12"/>
        <v>WO</v>
      </c>
      <c r="AA29" s="48" t="s">
        <v>39</v>
      </c>
      <c r="AB29" s="48" t="s">
        <v>39</v>
      </c>
      <c r="AC29" s="48" t="s">
        <v>39</v>
      </c>
      <c r="AD29" s="48" t="s">
        <v>39</v>
      </c>
      <c r="AE29" s="48" t="s">
        <v>39</v>
      </c>
      <c r="AF29" s="48" t="s">
        <v>39</v>
      </c>
      <c r="AG29" s="10" t="str">
        <f t="shared" si="11"/>
        <v>WO</v>
      </c>
      <c r="AH29" s="48" t="s">
        <v>39</v>
      </c>
      <c r="AI29" s="48" t="s">
        <v>39</v>
      </c>
      <c r="AJ29" s="48" t="s">
        <v>39</v>
      </c>
      <c r="AK29" s="48" t="s">
        <v>39</v>
      </c>
      <c r="AL29" s="48" t="s">
        <v>39</v>
      </c>
      <c r="AM29" s="48" t="s">
        <v>39</v>
      </c>
      <c r="AN29" s="10" t="str">
        <f t="shared" si="11"/>
        <v>WO</v>
      </c>
      <c r="AO29" s="10" t="s">
        <v>39</v>
      </c>
      <c r="AP29" s="26" t="str">
        <f t="shared" si="11"/>
        <v/>
      </c>
      <c r="AT29" s="9">
        <v>19</v>
      </c>
      <c r="AU29" s="9">
        <v>1019</v>
      </c>
      <c r="AV29" s="9" t="str">
        <f t="shared" si="3"/>
        <v>June</v>
      </c>
      <c r="AW29" s="9" t="s">
        <v>29</v>
      </c>
      <c r="AX29" s="10">
        <f t="shared" si="4"/>
        <v>24</v>
      </c>
      <c r="AY29" s="10">
        <f t="shared" si="5"/>
        <v>0</v>
      </c>
      <c r="AZ29" s="10">
        <f t="shared" si="6"/>
        <v>1</v>
      </c>
      <c r="BA29" s="10">
        <f t="shared" si="7"/>
        <v>5</v>
      </c>
      <c r="BB29" s="10">
        <f t="shared" si="8"/>
        <v>30</v>
      </c>
      <c r="BC29" s="10">
        <f>Jun_Report[[#This Row],[Present]]-Jun_Report[[#This Row],[Absent]]</f>
        <v>24</v>
      </c>
      <c r="BD29" s="32">
        <v>41000</v>
      </c>
      <c r="BE29" s="32">
        <f>Jun_Report[[#This Row],[Salary]]/Jun_Report[[#This Row],[Days]]</f>
        <v>1366.6666666666667</v>
      </c>
      <c r="BF29" s="32">
        <f>Jun_Report[[#This Row],[Per Day Salary]]*Jun_Report[[#This Row],[Absent]]</f>
        <v>0</v>
      </c>
      <c r="BG29" s="32">
        <f>Jun_Report[[#This Row],[Salary]]-Jun_Report[[#This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27" t="str">
        <f t="shared" si="12"/>
        <v>WO</v>
      </c>
      <c r="M30" s="49" t="s">
        <v>39</v>
      </c>
      <c r="N30" s="49" t="s">
        <v>39</v>
      </c>
      <c r="O30" s="49" t="s">
        <v>39</v>
      </c>
      <c r="P30" s="10" t="s">
        <v>43</v>
      </c>
      <c r="Q30" s="49" t="s">
        <v>39</v>
      </c>
      <c r="R30" s="49" t="s">
        <v>39</v>
      </c>
      <c r="S30" s="27" t="str">
        <f t="shared" si="12"/>
        <v>WO</v>
      </c>
      <c r="T30" s="49" t="s">
        <v>39</v>
      </c>
      <c r="U30" s="49" t="s">
        <v>39</v>
      </c>
      <c r="V30" s="49" t="s">
        <v>39</v>
      </c>
      <c r="W30" s="49" t="s">
        <v>39</v>
      </c>
      <c r="X30" s="49" t="s">
        <v>39</v>
      </c>
      <c r="Y30" s="49" t="s">
        <v>39</v>
      </c>
      <c r="Z30" s="27" t="str">
        <f t="shared" si="12"/>
        <v>WO</v>
      </c>
      <c r="AA30" s="49" t="s">
        <v>39</v>
      </c>
      <c r="AB30" s="49" t="s">
        <v>39</v>
      </c>
      <c r="AC30" s="49" t="s">
        <v>39</v>
      </c>
      <c r="AD30" s="49" t="s">
        <v>39</v>
      </c>
      <c r="AE30" s="49" t="s">
        <v>39</v>
      </c>
      <c r="AF30" s="49" t="s">
        <v>39</v>
      </c>
      <c r="AG30" s="27" t="str">
        <f t="shared" si="11"/>
        <v>WO</v>
      </c>
      <c r="AH30" s="49" t="s">
        <v>39</v>
      </c>
      <c r="AI30" s="49" t="s">
        <v>39</v>
      </c>
      <c r="AJ30" s="49" t="s">
        <v>39</v>
      </c>
      <c r="AK30" s="49" t="s">
        <v>39</v>
      </c>
      <c r="AL30" s="49" t="s">
        <v>39</v>
      </c>
      <c r="AM30" s="49" t="s">
        <v>39</v>
      </c>
      <c r="AN30" s="27" t="str">
        <f t="shared" si="11"/>
        <v>WO</v>
      </c>
      <c r="AO30" s="10" t="s">
        <v>39</v>
      </c>
      <c r="AP30" s="28" t="str">
        <f t="shared" si="11"/>
        <v/>
      </c>
      <c r="AT30" s="9">
        <v>20</v>
      </c>
      <c r="AU30" s="19">
        <v>1020</v>
      </c>
      <c r="AV30" s="19" t="str">
        <f t="shared" si="3"/>
        <v>June</v>
      </c>
      <c r="AW30" s="19" t="s">
        <v>23</v>
      </c>
      <c r="AX30" s="10">
        <f t="shared" si="4"/>
        <v>24</v>
      </c>
      <c r="AY30" s="27">
        <f t="shared" si="5"/>
        <v>0</v>
      </c>
      <c r="AZ30" s="27">
        <f t="shared" si="6"/>
        <v>1</v>
      </c>
      <c r="BA30" s="10">
        <f t="shared" si="7"/>
        <v>4</v>
      </c>
      <c r="BB30" s="10">
        <f t="shared" si="8"/>
        <v>30</v>
      </c>
      <c r="BC30" s="10">
        <f>Jun_Report[[#This Row],[Present]]-Jun_Report[[#This Row],[Absent]]</f>
        <v>24</v>
      </c>
      <c r="BD30" s="33">
        <v>30000</v>
      </c>
      <c r="BE30" s="33">
        <f>Jun_Report[[#This Row],[Salary]]/Jun_Report[[#This Row],[Days]]</f>
        <v>1000</v>
      </c>
      <c r="BF30" s="33">
        <f>Jun_Report[[#This Row],[Per Day Salary]]*Jun_Report[[#This Row],[Absent]]</f>
        <v>0</v>
      </c>
      <c r="BG30" s="33">
        <f>Jun_Report[[#This Row],[Salary]]-Jun_Report[[#This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L30 P11:P30 S11:S30 Z11:Z30 AG11:AG30 AN11:AP30">
    <cfRule type="containsText" dxfId="181" priority="21" operator="containsText" text="L">
      <formula>NOT(ISERROR(SEARCH("L",L11)))</formula>
    </cfRule>
    <cfRule type="containsText" dxfId="180" priority="22" operator="containsText" text="A">
      <formula>NOT(ISERROR(SEARCH("A",L11)))</formula>
    </cfRule>
    <cfRule type="containsText" dxfId="179" priority="23" operator="containsText" text="P">
      <formula>NOT(ISERROR(SEARCH("P",L11)))</formula>
    </cfRule>
    <cfRule type="containsText" dxfId="178" priority="24" operator="containsText" text="WO">
      <formula>NOT(ISERROR(SEARCH("WO",L11)))</formula>
    </cfRule>
    <cfRule type="containsText" dxfId="177" priority="25" operator="containsText" text="WO">
      <formula>NOT(ISERROR(SEARCH("WO",L11)))</formula>
    </cfRule>
    <cfRule type="cellIs" dxfId="176" priority="26" operator="equal">
      <formula>"WO"</formula>
    </cfRule>
  </conditionalFormatting>
  <conditionalFormatting sqref="M11:O30">
    <cfRule type="containsText" dxfId="175" priority="17" operator="containsText" text="L">
      <formula>NOT(ISERROR(SEARCH("L",M11)))</formula>
    </cfRule>
    <cfRule type="containsText" dxfId="174" priority="18" operator="containsText" text="A">
      <formula>NOT(ISERROR(SEARCH("A",M11)))</formula>
    </cfRule>
    <cfRule type="containsText" dxfId="173" priority="19" operator="containsText" text="P">
      <formula>NOT(ISERROR(SEARCH("P",M11)))</formula>
    </cfRule>
    <cfRule type="containsText" dxfId="172" priority="20" operator="containsText" text="WO">
      <formula>NOT(ISERROR(SEARCH("WO",M11)))</formula>
    </cfRule>
  </conditionalFormatting>
  <conditionalFormatting sqref="Q11:R30">
    <cfRule type="containsText" dxfId="171" priority="13" operator="containsText" text="L">
      <formula>NOT(ISERROR(SEARCH("L",Q11)))</formula>
    </cfRule>
    <cfRule type="containsText" dxfId="170" priority="14" operator="containsText" text="A">
      <formula>NOT(ISERROR(SEARCH("A",Q11)))</formula>
    </cfRule>
    <cfRule type="containsText" dxfId="169" priority="15" operator="containsText" text="P">
      <formula>NOT(ISERROR(SEARCH("P",Q11)))</formula>
    </cfRule>
    <cfRule type="containsText" dxfId="168" priority="16" operator="containsText" text="WO">
      <formula>NOT(ISERROR(SEARCH("WO",Q11)))</formula>
    </cfRule>
  </conditionalFormatting>
  <conditionalFormatting sqref="T11:Y30">
    <cfRule type="containsText" dxfId="167" priority="9" operator="containsText" text="L">
      <formula>NOT(ISERROR(SEARCH("L",T11)))</formula>
    </cfRule>
    <cfRule type="containsText" dxfId="166" priority="10" operator="containsText" text="A">
      <formula>NOT(ISERROR(SEARCH("A",T11)))</formula>
    </cfRule>
    <cfRule type="containsText" dxfId="165" priority="11" operator="containsText" text="P">
      <formula>NOT(ISERROR(SEARCH("P",T11)))</formula>
    </cfRule>
    <cfRule type="containsText" dxfId="164" priority="12" operator="containsText" text="WO">
      <formula>NOT(ISERROR(SEARCH("WO",T11)))</formula>
    </cfRule>
  </conditionalFormatting>
  <conditionalFormatting sqref="AA11:AF30">
    <cfRule type="containsText" dxfId="163" priority="5" operator="containsText" text="L">
      <formula>NOT(ISERROR(SEARCH("L",AA11)))</formula>
    </cfRule>
    <cfRule type="containsText" dxfId="162" priority="6" operator="containsText" text="A">
      <formula>NOT(ISERROR(SEARCH("A",AA11)))</formula>
    </cfRule>
    <cfRule type="containsText" dxfId="161" priority="7" operator="containsText" text="P">
      <formula>NOT(ISERROR(SEARCH("P",AA11)))</formula>
    </cfRule>
    <cfRule type="containsText" dxfId="160" priority="8" operator="containsText" text="WO">
      <formula>NOT(ISERROR(SEARCH("WO",AA11)))</formula>
    </cfRule>
  </conditionalFormatting>
  <conditionalFormatting sqref="AH11:AM30">
    <cfRule type="containsText" dxfId="159" priority="1" operator="containsText" text="L">
      <formula>NOT(ISERROR(SEARCH("L",AH11)))</formula>
    </cfRule>
    <cfRule type="containsText" dxfId="158" priority="2" operator="containsText" text="A">
      <formula>NOT(ISERROR(SEARCH("A",AH11)))</formula>
    </cfRule>
    <cfRule type="containsText" dxfId="157" priority="3" operator="containsText" text="P">
      <formula>NOT(ISERROR(SEARCH("P",AH11)))</formula>
    </cfRule>
    <cfRule type="containsText" dxfId="156" priority="4" operator="containsText" text="WO">
      <formula>NOT(ISERROR(SEARCH("WO",AH11)))</formula>
    </cfRule>
  </conditionalFormatting>
  <dataValidations count="1">
    <dataValidation type="list" allowBlank="1" showInputMessage="1" showErrorMessage="1" sqref="M11:O30 Q11:R30 T11:Y30 AA11:AF30 AH11:AM30" xr:uid="{BEB5F409-6121-4ADF-906F-0074C2F6142F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A100F1-27AC-4226-9505-B755222D5702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F25678C-AFE1-4D4A-90CC-2D1FAAAE9F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Jun!AX11:BA11</xm:f>
              <xm:sqref>BH11</xm:sqref>
            </x14:sparkline>
            <x14:sparkline>
              <xm:f>Jun!AX12:BA12</xm:f>
              <xm:sqref>BH12</xm:sqref>
            </x14:sparkline>
            <x14:sparkline>
              <xm:f>Jun!AX13:BA13</xm:f>
              <xm:sqref>BH13</xm:sqref>
            </x14:sparkline>
            <x14:sparkline>
              <xm:f>Jun!AX14:BA14</xm:f>
              <xm:sqref>BH14</xm:sqref>
            </x14:sparkline>
            <x14:sparkline>
              <xm:f>Jun!AX15:BA15</xm:f>
              <xm:sqref>BH15</xm:sqref>
            </x14:sparkline>
            <x14:sparkline>
              <xm:f>Jun!AX16:BA16</xm:f>
              <xm:sqref>BH16</xm:sqref>
            </x14:sparkline>
            <x14:sparkline>
              <xm:f>Jun!AX17:BA17</xm:f>
              <xm:sqref>BH17</xm:sqref>
            </x14:sparkline>
            <x14:sparkline>
              <xm:f>Jun!AX18:BA18</xm:f>
              <xm:sqref>BH18</xm:sqref>
            </x14:sparkline>
            <x14:sparkline>
              <xm:f>Jun!AX19:BA19</xm:f>
              <xm:sqref>BH19</xm:sqref>
            </x14:sparkline>
            <x14:sparkline>
              <xm:f>Jun!AX20:BA20</xm:f>
              <xm:sqref>BH20</xm:sqref>
            </x14:sparkline>
            <x14:sparkline>
              <xm:f>Jun!AX21:BA21</xm:f>
              <xm:sqref>BH21</xm:sqref>
            </x14:sparkline>
            <x14:sparkline>
              <xm:f>Jun!AX22:BA22</xm:f>
              <xm:sqref>BH22</xm:sqref>
            </x14:sparkline>
            <x14:sparkline>
              <xm:f>Jun!AX23:BA23</xm:f>
              <xm:sqref>BH23</xm:sqref>
            </x14:sparkline>
            <x14:sparkline>
              <xm:f>Jun!AX24:BA24</xm:f>
              <xm:sqref>BH24</xm:sqref>
            </x14:sparkline>
            <x14:sparkline>
              <xm:f>Jun!AX25:BA25</xm:f>
              <xm:sqref>BH25</xm:sqref>
            </x14:sparkline>
            <x14:sparkline>
              <xm:f>Jun!AX26:BA26</xm:f>
              <xm:sqref>BH26</xm:sqref>
            </x14:sparkline>
            <x14:sparkline>
              <xm:f>Jun!AX27:BA27</xm:f>
              <xm:sqref>BH27</xm:sqref>
            </x14:sparkline>
            <x14:sparkline>
              <xm:f>Jun!AX28:BA28</xm:f>
              <xm:sqref>BH28</xm:sqref>
            </x14:sparkline>
            <x14:sparkline>
              <xm:f>Jun!AX29:BA29</xm:f>
              <xm:sqref>BH29</xm:sqref>
            </x14:sparkline>
            <x14:sparkline>
              <xm:f>Jun!AX30:BA30</xm:f>
              <xm:sqref>BH30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0E5A-9879-4EB6-BCC5-DE39B4ACC3A0}">
  <dimension ref="A1:DF116"/>
  <sheetViews>
    <sheetView topLeftCell="A13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664062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6" style="1" bestFit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7773437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7773437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7773437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7773437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45839</v>
      </c>
      <c r="I3" s="37" t="s">
        <v>3</v>
      </c>
      <c r="J3" s="38">
        <f>M7</f>
        <v>45869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45839</v>
      </c>
      <c r="J7" s="45" t="str">
        <f>TEXT(I7,"MMMM")</f>
        <v>July</v>
      </c>
      <c r="K7" s="45"/>
      <c r="L7" s="46" t="s">
        <v>3</v>
      </c>
      <c r="M7" s="47">
        <f>EOMONTH(I7,0)</f>
        <v>45869</v>
      </c>
      <c r="N7" s="45"/>
      <c r="O7" s="45"/>
      <c r="P7" s="45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Tue</v>
      </c>
      <c r="M9" s="14" t="str">
        <f t="shared" ref="M9:AP9" si="0">TEXT(M10,"DDD")</f>
        <v>Wed</v>
      </c>
      <c r="N9" s="14" t="str">
        <f t="shared" si="0"/>
        <v>Thu</v>
      </c>
      <c r="O9" s="14" t="str">
        <f t="shared" si="0"/>
        <v>Fri</v>
      </c>
      <c r="P9" s="14" t="str">
        <f t="shared" si="0"/>
        <v>Sat</v>
      </c>
      <c r="Q9" s="14" t="str">
        <f t="shared" si="0"/>
        <v>Sun</v>
      </c>
      <c r="R9" s="14" t="str">
        <f t="shared" si="0"/>
        <v>Mon</v>
      </c>
      <c r="S9" s="14" t="str">
        <f t="shared" si="0"/>
        <v>Tue</v>
      </c>
      <c r="T9" s="14" t="str">
        <f t="shared" si="0"/>
        <v>Wed</v>
      </c>
      <c r="U9" s="14" t="str">
        <f t="shared" si="0"/>
        <v>Thu</v>
      </c>
      <c r="V9" s="14" t="str">
        <f t="shared" si="0"/>
        <v>Fri</v>
      </c>
      <c r="W9" s="14" t="str">
        <f t="shared" si="0"/>
        <v>Sat</v>
      </c>
      <c r="X9" s="14" t="str">
        <f t="shared" si="0"/>
        <v>Sun</v>
      </c>
      <c r="Y9" s="14" t="str">
        <f t="shared" si="0"/>
        <v>Mon</v>
      </c>
      <c r="Z9" s="14" t="str">
        <f t="shared" si="0"/>
        <v>Tue</v>
      </c>
      <c r="AA9" s="14" t="str">
        <f t="shared" si="0"/>
        <v>Wed</v>
      </c>
      <c r="AB9" s="14" t="str">
        <f t="shared" si="0"/>
        <v>Thu</v>
      </c>
      <c r="AC9" s="14" t="str">
        <f t="shared" si="0"/>
        <v>Fri</v>
      </c>
      <c r="AD9" s="14" t="str">
        <f t="shared" si="0"/>
        <v>Sat</v>
      </c>
      <c r="AE9" s="14" t="str">
        <f t="shared" si="0"/>
        <v>Sun</v>
      </c>
      <c r="AF9" s="14" t="str">
        <f t="shared" si="0"/>
        <v>Mon</v>
      </c>
      <c r="AG9" s="14" t="str">
        <f t="shared" si="0"/>
        <v>Tue</v>
      </c>
      <c r="AH9" s="14" t="str">
        <f t="shared" si="0"/>
        <v>Wed</v>
      </c>
      <c r="AI9" s="14" t="str">
        <f t="shared" si="0"/>
        <v>Thu</v>
      </c>
      <c r="AJ9" s="14" t="str">
        <f t="shared" si="0"/>
        <v>Fri</v>
      </c>
      <c r="AK9" s="14" t="str">
        <f t="shared" si="0"/>
        <v>Sat</v>
      </c>
      <c r="AL9" s="14" t="str">
        <f t="shared" si="0"/>
        <v>Sun</v>
      </c>
      <c r="AM9" s="14" t="str">
        <f t="shared" si="0"/>
        <v>Mon</v>
      </c>
      <c r="AN9" s="14" t="str">
        <f t="shared" si="0"/>
        <v>Tue</v>
      </c>
      <c r="AO9" s="14" t="str">
        <f t="shared" si="0"/>
        <v>Wed</v>
      </c>
      <c r="AP9" s="15" t="str">
        <f t="shared" si="0"/>
        <v>Thu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45839</v>
      </c>
      <c r="M10" s="24">
        <f>IF(L10&lt;$M$7,L10+1,"")</f>
        <v>45840</v>
      </c>
      <c r="N10" s="24">
        <f>IF(M10&lt;$M$7,M10+1,"")</f>
        <v>45841</v>
      </c>
      <c r="O10" s="24">
        <f t="shared" ref="O10:AP10" si="1">IF(N10&lt;$M$7,N10+1,"")</f>
        <v>45842</v>
      </c>
      <c r="P10" s="24">
        <f t="shared" si="1"/>
        <v>45843</v>
      </c>
      <c r="Q10" s="24">
        <f t="shared" si="1"/>
        <v>45844</v>
      </c>
      <c r="R10" s="24">
        <f t="shared" si="1"/>
        <v>45845</v>
      </c>
      <c r="S10" s="24">
        <f t="shared" si="1"/>
        <v>45846</v>
      </c>
      <c r="T10" s="24">
        <f t="shared" si="1"/>
        <v>45847</v>
      </c>
      <c r="U10" s="24">
        <f t="shared" si="1"/>
        <v>45848</v>
      </c>
      <c r="V10" s="24">
        <f t="shared" si="1"/>
        <v>45849</v>
      </c>
      <c r="W10" s="24">
        <f t="shared" si="1"/>
        <v>45850</v>
      </c>
      <c r="X10" s="24">
        <f t="shared" si="1"/>
        <v>45851</v>
      </c>
      <c r="Y10" s="24">
        <f t="shared" si="1"/>
        <v>45852</v>
      </c>
      <c r="Z10" s="24">
        <f t="shared" si="1"/>
        <v>45853</v>
      </c>
      <c r="AA10" s="24">
        <f t="shared" si="1"/>
        <v>45854</v>
      </c>
      <c r="AB10" s="24">
        <f t="shared" si="1"/>
        <v>45855</v>
      </c>
      <c r="AC10" s="24">
        <f t="shared" si="1"/>
        <v>45856</v>
      </c>
      <c r="AD10" s="24">
        <f t="shared" si="1"/>
        <v>45857</v>
      </c>
      <c r="AE10" s="24">
        <f t="shared" si="1"/>
        <v>45858</v>
      </c>
      <c r="AF10" s="24">
        <f t="shared" si="1"/>
        <v>45859</v>
      </c>
      <c r="AG10" s="24">
        <f t="shared" si="1"/>
        <v>45860</v>
      </c>
      <c r="AH10" s="24">
        <f t="shared" si="1"/>
        <v>45861</v>
      </c>
      <c r="AI10" s="24">
        <f>IF(AH10&lt;$M$7,AH10+1,"")</f>
        <v>45862</v>
      </c>
      <c r="AJ10" s="24">
        <f t="shared" si="1"/>
        <v>45863</v>
      </c>
      <c r="AK10" s="24">
        <f t="shared" si="1"/>
        <v>45864</v>
      </c>
      <c r="AL10" s="24">
        <f t="shared" si="1"/>
        <v>45865</v>
      </c>
      <c r="AM10" s="24">
        <f t="shared" si="1"/>
        <v>45866</v>
      </c>
      <c r="AN10" s="24">
        <f>IF(AM10&lt;$M$7,AM10+1,"")</f>
        <v>45867</v>
      </c>
      <c r="AO10" s="24">
        <f t="shared" si="1"/>
        <v>45868</v>
      </c>
      <c r="AP10" s="25">
        <f t="shared" si="1"/>
        <v>45869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4</v>
      </c>
      <c r="L11" s="48" t="s">
        <v>39</v>
      </c>
      <c r="M11" s="48" t="s">
        <v>39</v>
      </c>
      <c r="N11" s="48" t="s">
        <v>39</v>
      </c>
      <c r="O11" s="48" t="s">
        <v>39</v>
      </c>
      <c r="P11" s="48" t="s">
        <v>39</v>
      </c>
      <c r="Q11" s="10" t="str">
        <f t="shared" ref="Q11:AL26" si="2">IF(Q$9="Sun","WO","")</f>
        <v>WO</v>
      </c>
      <c r="R11" s="48" t="s">
        <v>39</v>
      </c>
      <c r="S11" s="48" t="s">
        <v>39</v>
      </c>
      <c r="T11" s="48" t="s">
        <v>39</v>
      </c>
      <c r="U11" s="48" t="s">
        <v>39</v>
      </c>
      <c r="V11" s="48" t="s">
        <v>39</v>
      </c>
      <c r="W11" s="48" t="s">
        <v>39</v>
      </c>
      <c r="X11" s="10" t="s">
        <v>46</v>
      </c>
      <c r="Y11" s="10" t="s">
        <v>39</v>
      </c>
      <c r="Z11" s="10" t="s">
        <v>43</v>
      </c>
      <c r="AA11" s="48" t="s">
        <v>39</v>
      </c>
      <c r="AB11" s="48" t="s">
        <v>39</v>
      </c>
      <c r="AC11" s="48" t="s">
        <v>39</v>
      </c>
      <c r="AD11" s="48" t="s">
        <v>39</v>
      </c>
      <c r="AE11" s="10" t="str">
        <f t="shared" si="2"/>
        <v>WO</v>
      </c>
      <c r="AF11" s="48" t="s">
        <v>39</v>
      </c>
      <c r="AG11" s="48" t="s">
        <v>39</v>
      </c>
      <c r="AH11" s="48" t="s">
        <v>39</v>
      </c>
      <c r="AI11" s="10" t="s">
        <v>43</v>
      </c>
      <c r="AJ11" s="48" t="s">
        <v>39</v>
      </c>
      <c r="AK11" s="48" t="s">
        <v>39</v>
      </c>
      <c r="AL11" s="10" t="str">
        <f t="shared" si="2"/>
        <v>WO</v>
      </c>
      <c r="AM11" s="48" t="s">
        <v>39</v>
      </c>
      <c r="AN11" s="48" t="s">
        <v>39</v>
      </c>
      <c r="AO11" s="48" t="s">
        <v>39</v>
      </c>
      <c r="AP11" s="50" t="s">
        <v>39</v>
      </c>
      <c r="AT11" s="9">
        <v>1</v>
      </c>
      <c r="AU11" s="9">
        <v>1001</v>
      </c>
      <c r="AV11" s="9" t="str">
        <f t="shared" ref="AV11:AV30" si="3">$J$7</f>
        <v>July</v>
      </c>
      <c r="AW11" s="9" t="s">
        <v>10</v>
      </c>
      <c r="AX11" s="10">
        <f t="shared" ref="AX11:AX30" si="4">COUNTIF($L11:$AP11,"*P*")</f>
        <v>25</v>
      </c>
      <c r="AY11" s="10">
        <f t="shared" ref="AY11:AY30" si="5">COUNTIF($L11:$AP11,"*A*")</f>
        <v>0</v>
      </c>
      <c r="AZ11" s="10">
        <f t="shared" ref="AZ11:AZ30" si="6">COUNTIF($L11:$AP11,"L")</f>
        <v>2</v>
      </c>
      <c r="BA11" s="10">
        <f t="shared" ref="BA11:BA30" si="7">K11</f>
        <v>4</v>
      </c>
      <c r="BB11" s="10">
        <f t="shared" ref="BB11:BB30" si="8">(DATEDIF($I$7,$M$7,"D"))+1</f>
        <v>31</v>
      </c>
      <c r="BC11" s="10">
        <f>Jul_Report[[#This Row],[Present]]-Jul_Report[[#This Row],[Absent]]</f>
        <v>25</v>
      </c>
      <c r="BD11" s="32">
        <v>10000</v>
      </c>
      <c r="BE11" s="32">
        <f>Jul_Report[[#This Row],[Salary]]/Jul_Report[[#This Row],[Days]]</f>
        <v>322.58064516129031</v>
      </c>
      <c r="BF11" s="32">
        <f>Jul_Report[[#This Row],[Per Day Salary]]*Jul_Report[[#This Row],[Absent]]</f>
        <v>0</v>
      </c>
      <c r="BG11" s="32">
        <f>Jul_Report[[#This Row],[Salary]]-Jul_Report[[#This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4</v>
      </c>
      <c r="L12" s="48" t="s">
        <v>39</v>
      </c>
      <c r="M12" s="48" t="s">
        <v>39</v>
      </c>
      <c r="N12" s="48" t="s">
        <v>39</v>
      </c>
      <c r="O12" s="48" t="s">
        <v>39</v>
      </c>
      <c r="P12" s="48" t="s">
        <v>39</v>
      </c>
      <c r="Q12" s="10" t="str">
        <f t="shared" ref="Q12:X27" si="10">IF(Q$9="Sun","WO","")</f>
        <v>WO</v>
      </c>
      <c r="R12" s="48" t="s">
        <v>39</v>
      </c>
      <c r="S12" s="48" t="s">
        <v>39</v>
      </c>
      <c r="T12" s="48" t="s">
        <v>39</v>
      </c>
      <c r="U12" s="48" t="s">
        <v>40</v>
      </c>
      <c r="V12" s="48" t="s">
        <v>39</v>
      </c>
      <c r="W12" s="48" t="s">
        <v>39</v>
      </c>
      <c r="X12" s="10" t="str">
        <f t="shared" si="10"/>
        <v>WO</v>
      </c>
      <c r="Y12" s="10" t="s">
        <v>39</v>
      </c>
      <c r="Z12" s="10" t="s">
        <v>43</v>
      </c>
      <c r="AA12" s="48" t="s">
        <v>39</v>
      </c>
      <c r="AB12" s="48" t="s">
        <v>39</v>
      </c>
      <c r="AC12" s="48" t="s">
        <v>39</v>
      </c>
      <c r="AD12" s="48" t="s">
        <v>39</v>
      </c>
      <c r="AE12" s="10" t="str">
        <f t="shared" si="2"/>
        <v>WO</v>
      </c>
      <c r="AF12" s="48" t="s">
        <v>39</v>
      </c>
      <c r="AG12" s="48" t="s">
        <v>39</v>
      </c>
      <c r="AH12" s="48" t="s">
        <v>39</v>
      </c>
      <c r="AI12" s="10" t="s">
        <v>43</v>
      </c>
      <c r="AJ12" s="48" t="s">
        <v>39</v>
      </c>
      <c r="AK12" s="48" t="s">
        <v>39</v>
      </c>
      <c r="AL12" s="10" t="str">
        <f t="shared" si="2"/>
        <v>WO</v>
      </c>
      <c r="AM12" s="48" t="s">
        <v>39</v>
      </c>
      <c r="AN12" s="48" t="s">
        <v>39</v>
      </c>
      <c r="AO12" s="48" t="s">
        <v>39</v>
      </c>
      <c r="AP12" s="50" t="s">
        <v>39</v>
      </c>
      <c r="AT12" s="9">
        <v>2</v>
      </c>
      <c r="AU12" s="9">
        <v>1002</v>
      </c>
      <c r="AV12" s="9" t="str">
        <f t="shared" si="3"/>
        <v>July</v>
      </c>
      <c r="AW12" s="9" t="s">
        <v>11</v>
      </c>
      <c r="AX12" s="10">
        <f t="shared" si="4"/>
        <v>24</v>
      </c>
      <c r="AY12" s="10">
        <f t="shared" si="5"/>
        <v>1</v>
      </c>
      <c r="AZ12" s="10">
        <f t="shared" si="6"/>
        <v>2</v>
      </c>
      <c r="BA12" s="10">
        <f t="shared" si="7"/>
        <v>4</v>
      </c>
      <c r="BB12" s="10">
        <f t="shared" si="8"/>
        <v>31</v>
      </c>
      <c r="BC12" s="10">
        <f>Jul_Report[[#This Row],[Present]]-Jul_Report[[#This Row],[Absent]]</f>
        <v>23</v>
      </c>
      <c r="BD12" s="32">
        <v>20000</v>
      </c>
      <c r="BE12" s="32">
        <f>Jul_Report[[#This Row],[Salary]]/Jul_Report[[#This Row],[Days]]</f>
        <v>645.16129032258061</v>
      </c>
      <c r="BF12" s="32">
        <f>Jul_Report[[#This Row],[Per Day Salary]]*Jul_Report[[#This Row],[Absent]]</f>
        <v>645.16129032258061</v>
      </c>
      <c r="BG12" s="32">
        <f>Jul_Report[[#This Row],[Salary]]-Jul_Report[[#This Row],[Deduction]]</f>
        <v>19354.83870967742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4</v>
      </c>
      <c r="L13" s="48" t="s">
        <v>39</v>
      </c>
      <c r="M13" s="48" t="s">
        <v>39</v>
      </c>
      <c r="N13" s="48" t="s">
        <v>39</v>
      </c>
      <c r="O13" s="48" t="s">
        <v>40</v>
      </c>
      <c r="P13" s="48" t="s">
        <v>39</v>
      </c>
      <c r="Q13" s="10" t="str">
        <f t="shared" si="10"/>
        <v>WO</v>
      </c>
      <c r="R13" s="48" t="s">
        <v>39</v>
      </c>
      <c r="S13" s="48" t="s">
        <v>39</v>
      </c>
      <c r="T13" s="48" t="s">
        <v>39</v>
      </c>
      <c r="U13" s="48" t="s">
        <v>39</v>
      </c>
      <c r="V13" s="48" t="s">
        <v>39</v>
      </c>
      <c r="W13" s="48" t="s">
        <v>39</v>
      </c>
      <c r="X13" s="10" t="str">
        <f t="shared" si="10"/>
        <v>WO</v>
      </c>
      <c r="Y13" s="10" t="s">
        <v>39</v>
      </c>
      <c r="Z13" s="10" t="s">
        <v>43</v>
      </c>
      <c r="AA13" s="48" t="s">
        <v>39</v>
      </c>
      <c r="AB13" s="48" t="s">
        <v>39</v>
      </c>
      <c r="AC13" s="48" t="s">
        <v>39</v>
      </c>
      <c r="AD13" s="48" t="s">
        <v>39</v>
      </c>
      <c r="AE13" s="10" t="str">
        <f t="shared" si="2"/>
        <v>WO</v>
      </c>
      <c r="AF13" s="48" t="s">
        <v>39</v>
      </c>
      <c r="AG13" s="48" t="s">
        <v>39</v>
      </c>
      <c r="AH13" s="48" t="s">
        <v>39</v>
      </c>
      <c r="AI13" s="10" t="s">
        <v>43</v>
      </c>
      <c r="AJ13" s="48" t="s">
        <v>39</v>
      </c>
      <c r="AK13" s="48" t="s">
        <v>39</v>
      </c>
      <c r="AL13" s="10" t="str">
        <f t="shared" si="2"/>
        <v>WO</v>
      </c>
      <c r="AM13" s="48" t="s">
        <v>39</v>
      </c>
      <c r="AN13" s="48" t="s">
        <v>39</v>
      </c>
      <c r="AO13" s="48" t="s">
        <v>39</v>
      </c>
      <c r="AP13" s="50" t="s">
        <v>39</v>
      </c>
      <c r="AT13" s="9">
        <v>3</v>
      </c>
      <c r="AU13" s="9">
        <v>1003</v>
      </c>
      <c r="AV13" s="9" t="str">
        <f t="shared" si="3"/>
        <v>July</v>
      </c>
      <c r="AW13" s="9" t="s">
        <v>12</v>
      </c>
      <c r="AX13" s="10">
        <f t="shared" si="4"/>
        <v>24</v>
      </c>
      <c r="AY13" s="10">
        <f t="shared" si="5"/>
        <v>1</v>
      </c>
      <c r="AZ13" s="10">
        <f t="shared" si="6"/>
        <v>2</v>
      </c>
      <c r="BA13" s="10">
        <f t="shared" si="7"/>
        <v>4</v>
      </c>
      <c r="BB13" s="10">
        <f t="shared" si="8"/>
        <v>31</v>
      </c>
      <c r="BC13" s="10">
        <f>Jul_Report[[#This Row],[Present]]-Jul_Report[[#This Row],[Absent]]</f>
        <v>23</v>
      </c>
      <c r="BD13" s="32">
        <v>25000</v>
      </c>
      <c r="BE13" s="32">
        <f>Jul_Report[[#This Row],[Salary]]/Jul_Report[[#This Row],[Days]]</f>
        <v>806.45161290322585</v>
      </c>
      <c r="BF13" s="32">
        <f>Jul_Report[[#This Row],[Per Day Salary]]*Jul_Report[[#This Row],[Absent]]</f>
        <v>806.45161290322585</v>
      </c>
      <c r="BG13" s="32">
        <f>Jul_Report[[#This Row],[Salary]]-Jul_Report[[#This Row],[Deduction]]</f>
        <v>24193.548387096773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4</v>
      </c>
      <c r="L14" s="48" t="s">
        <v>39</v>
      </c>
      <c r="M14" s="48" t="s">
        <v>39</v>
      </c>
      <c r="N14" s="48" t="s">
        <v>39</v>
      </c>
      <c r="O14" s="48" t="s">
        <v>39</v>
      </c>
      <c r="P14" s="48" t="s">
        <v>39</v>
      </c>
      <c r="Q14" s="10" t="str">
        <f t="shared" si="10"/>
        <v>WO</v>
      </c>
      <c r="R14" s="48" t="s">
        <v>39</v>
      </c>
      <c r="S14" s="48" t="s">
        <v>39</v>
      </c>
      <c r="T14" s="48" t="s">
        <v>39</v>
      </c>
      <c r="U14" s="48" t="s">
        <v>39</v>
      </c>
      <c r="V14" s="48" t="s">
        <v>39</v>
      </c>
      <c r="W14" s="48" t="s">
        <v>39</v>
      </c>
      <c r="X14" s="10" t="str">
        <f t="shared" si="10"/>
        <v>WO</v>
      </c>
      <c r="Y14" s="10" t="s">
        <v>39</v>
      </c>
      <c r="Z14" s="10" t="s">
        <v>43</v>
      </c>
      <c r="AA14" s="48" t="s">
        <v>39</v>
      </c>
      <c r="AB14" s="48" t="s">
        <v>39</v>
      </c>
      <c r="AC14" s="48" t="s">
        <v>40</v>
      </c>
      <c r="AD14" s="48" t="s">
        <v>39</v>
      </c>
      <c r="AE14" s="10" t="str">
        <f t="shared" si="2"/>
        <v>WO</v>
      </c>
      <c r="AF14" s="48" t="s">
        <v>39</v>
      </c>
      <c r="AG14" s="48" t="s">
        <v>39</v>
      </c>
      <c r="AH14" s="48" t="s">
        <v>39</v>
      </c>
      <c r="AI14" s="10" t="s">
        <v>43</v>
      </c>
      <c r="AJ14" s="48" t="s">
        <v>39</v>
      </c>
      <c r="AK14" s="48" t="s">
        <v>39</v>
      </c>
      <c r="AL14" s="10" t="str">
        <f t="shared" si="2"/>
        <v>WO</v>
      </c>
      <c r="AM14" s="48" t="s">
        <v>39</v>
      </c>
      <c r="AN14" s="48" t="s">
        <v>40</v>
      </c>
      <c r="AO14" s="48" t="s">
        <v>39</v>
      </c>
      <c r="AP14" s="50" t="s">
        <v>39</v>
      </c>
      <c r="AT14" s="9">
        <v>4</v>
      </c>
      <c r="AU14" s="9">
        <v>1004</v>
      </c>
      <c r="AV14" s="9" t="str">
        <f t="shared" si="3"/>
        <v>July</v>
      </c>
      <c r="AW14" s="9" t="s">
        <v>13</v>
      </c>
      <c r="AX14" s="10">
        <f t="shared" si="4"/>
        <v>23</v>
      </c>
      <c r="AY14" s="10">
        <f t="shared" si="5"/>
        <v>2</v>
      </c>
      <c r="AZ14" s="10">
        <f t="shared" si="6"/>
        <v>2</v>
      </c>
      <c r="BA14" s="10">
        <f t="shared" si="7"/>
        <v>4</v>
      </c>
      <c r="BB14" s="10">
        <f t="shared" si="8"/>
        <v>31</v>
      </c>
      <c r="BC14" s="10">
        <f>Jul_Report[[#This Row],[Present]]-Jul_Report[[#This Row],[Absent]]</f>
        <v>21</v>
      </c>
      <c r="BD14" s="32">
        <v>30000</v>
      </c>
      <c r="BE14" s="32">
        <f>Jul_Report[[#This Row],[Salary]]/Jul_Report[[#This Row],[Days]]</f>
        <v>967.74193548387098</v>
      </c>
      <c r="BF14" s="32">
        <f>Jul_Report[[#This Row],[Per Day Salary]]*Jul_Report[[#This Row],[Absent]]</f>
        <v>1935.483870967742</v>
      </c>
      <c r="BG14" s="32">
        <f>Jul_Report[[#This Row],[Salary]]-Jul_Report[[#This Row],[Deduction]]</f>
        <v>28064.516129032258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4</v>
      </c>
      <c r="L15" s="48" t="s">
        <v>39</v>
      </c>
      <c r="M15" s="48" t="s">
        <v>40</v>
      </c>
      <c r="N15" s="48" t="s">
        <v>39</v>
      </c>
      <c r="O15" s="48" t="s">
        <v>39</v>
      </c>
      <c r="P15" s="48" t="s">
        <v>39</v>
      </c>
      <c r="Q15" s="10" t="str">
        <f t="shared" si="10"/>
        <v>WO</v>
      </c>
      <c r="R15" s="48" t="s">
        <v>39</v>
      </c>
      <c r="S15" s="48" t="s">
        <v>39</v>
      </c>
      <c r="T15" s="48" t="s">
        <v>39</v>
      </c>
      <c r="U15" s="48" t="s">
        <v>39</v>
      </c>
      <c r="V15" s="48" t="s">
        <v>39</v>
      </c>
      <c r="W15" s="48" t="s">
        <v>39</v>
      </c>
      <c r="X15" s="10" t="str">
        <f t="shared" si="10"/>
        <v>WO</v>
      </c>
      <c r="Y15" s="10" t="s">
        <v>39</v>
      </c>
      <c r="Z15" s="10" t="s">
        <v>43</v>
      </c>
      <c r="AA15" s="48" t="s">
        <v>39</v>
      </c>
      <c r="AB15" s="48" t="s">
        <v>39</v>
      </c>
      <c r="AC15" s="48" t="s">
        <v>39</v>
      </c>
      <c r="AD15" s="48" t="s">
        <v>39</v>
      </c>
      <c r="AE15" s="10" t="str">
        <f t="shared" si="2"/>
        <v>WO</v>
      </c>
      <c r="AF15" s="48" t="s">
        <v>39</v>
      </c>
      <c r="AG15" s="48" t="s">
        <v>39</v>
      </c>
      <c r="AH15" s="48" t="s">
        <v>39</v>
      </c>
      <c r="AI15" s="10" t="s">
        <v>43</v>
      </c>
      <c r="AJ15" s="48" t="s">
        <v>39</v>
      </c>
      <c r="AK15" s="48" t="s">
        <v>39</v>
      </c>
      <c r="AL15" s="10" t="str">
        <f t="shared" si="2"/>
        <v>WO</v>
      </c>
      <c r="AM15" s="48" t="s">
        <v>39</v>
      </c>
      <c r="AN15" s="48" t="s">
        <v>39</v>
      </c>
      <c r="AO15" s="48" t="s">
        <v>39</v>
      </c>
      <c r="AP15" s="50" t="s">
        <v>39</v>
      </c>
      <c r="AT15" s="9">
        <v>5</v>
      </c>
      <c r="AU15" s="9">
        <v>1005</v>
      </c>
      <c r="AV15" s="9" t="str">
        <f t="shared" si="3"/>
        <v>July</v>
      </c>
      <c r="AW15" s="9" t="s">
        <v>14</v>
      </c>
      <c r="AX15" s="10">
        <f t="shared" si="4"/>
        <v>24</v>
      </c>
      <c r="AY15" s="10">
        <f t="shared" si="5"/>
        <v>1</v>
      </c>
      <c r="AZ15" s="10">
        <f t="shared" si="6"/>
        <v>2</v>
      </c>
      <c r="BA15" s="10">
        <f t="shared" si="7"/>
        <v>4</v>
      </c>
      <c r="BB15" s="10">
        <f t="shared" si="8"/>
        <v>31</v>
      </c>
      <c r="BC15" s="10">
        <f>Jul_Report[[#This Row],[Present]]-Jul_Report[[#This Row],[Absent]]</f>
        <v>23</v>
      </c>
      <c r="BD15" s="32">
        <v>45000</v>
      </c>
      <c r="BE15" s="32">
        <f>Jul_Report[[#This Row],[Salary]]/Jul_Report[[#This Row],[Days]]</f>
        <v>1451.6129032258063</v>
      </c>
      <c r="BF15" s="32">
        <f>Jul_Report[[#This Row],[Per Day Salary]]*Jul_Report[[#This Row],[Absent]]</f>
        <v>1451.6129032258063</v>
      </c>
      <c r="BG15" s="32">
        <f>Jul_Report[[#This Row],[Salary]]-Jul_Report[[#This Row],[Deduction]]</f>
        <v>43548.387096774197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4</v>
      </c>
      <c r="L16" s="48" t="s">
        <v>39</v>
      </c>
      <c r="M16" s="48" t="s">
        <v>39</v>
      </c>
      <c r="N16" s="48" t="s">
        <v>39</v>
      </c>
      <c r="O16" s="48" t="s">
        <v>39</v>
      </c>
      <c r="P16" s="48" t="s">
        <v>39</v>
      </c>
      <c r="Q16" s="10" t="str">
        <f t="shared" si="10"/>
        <v>WO</v>
      </c>
      <c r="R16" s="48" t="s">
        <v>39</v>
      </c>
      <c r="S16" s="48" t="s">
        <v>39</v>
      </c>
      <c r="T16" s="48" t="s">
        <v>39</v>
      </c>
      <c r="U16" s="48" t="s">
        <v>39</v>
      </c>
      <c r="V16" s="48" t="s">
        <v>39</v>
      </c>
      <c r="W16" s="48" t="s">
        <v>39</v>
      </c>
      <c r="X16" s="10" t="str">
        <f t="shared" si="10"/>
        <v>WO</v>
      </c>
      <c r="Y16" s="10" t="s">
        <v>39</v>
      </c>
      <c r="Z16" s="10" t="s">
        <v>43</v>
      </c>
      <c r="AA16" s="48" t="s">
        <v>39</v>
      </c>
      <c r="AB16" s="48" t="s">
        <v>39</v>
      </c>
      <c r="AC16" s="48" t="s">
        <v>39</v>
      </c>
      <c r="AD16" s="48" t="s">
        <v>39</v>
      </c>
      <c r="AE16" s="10" t="str">
        <f t="shared" si="2"/>
        <v>WO</v>
      </c>
      <c r="AF16" s="48" t="s">
        <v>39</v>
      </c>
      <c r="AG16" s="48" t="s">
        <v>39</v>
      </c>
      <c r="AH16" s="48" t="s">
        <v>39</v>
      </c>
      <c r="AI16" s="10" t="s">
        <v>43</v>
      </c>
      <c r="AJ16" s="48" t="s">
        <v>39</v>
      </c>
      <c r="AK16" s="48" t="s">
        <v>39</v>
      </c>
      <c r="AL16" s="10" t="str">
        <f t="shared" si="2"/>
        <v>WO</v>
      </c>
      <c r="AM16" s="48" t="s">
        <v>39</v>
      </c>
      <c r="AN16" s="48" t="s">
        <v>39</v>
      </c>
      <c r="AO16" s="48" t="s">
        <v>39</v>
      </c>
      <c r="AP16" s="50" t="s">
        <v>39</v>
      </c>
      <c r="AT16" s="9">
        <v>6</v>
      </c>
      <c r="AU16" s="9">
        <v>1006</v>
      </c>
      <c r="AV16" s="9" t="str">
        <f t="shared" si="3"/>
        <v>July</v>
      </c>
      <c r="AW16" s="9" t="s">
        <v>15</v>
      </c>
      <c r="AX16" s="10">
        <f t="shared" si="4"/>
        <v>25</v>
      </c>
      <c r="AY16" s="10">
        <f t="shared" si="5"/>
        <v>0</v>
      </c>
      <c r="AZ16" s="10">
        <f t="shared" si="6"/>
        <v>2</v>
      </c>
      <c r="BA16" s="10">
        <f t="shared" si="7"/>
        <v>4</v>
      </c>
      <c r="BB16" s="10">
        <f t="shared" si="8"/>
        <v>31</v>
      </c>
      <c r="BC16" s="10">
        <f>Jul_Report[[#This Row],[Present]]-Jul_Report[[#This Row],[Absent]]</f>
        <v>25</v>
      </c>
      <c r="BD16" s="32">
        <v>15000</v>
      </c>
      <c r="BE16" s="32">
        <f>Jul_Report[[#This Row],[Salary]]/Jul_Report[[#This Row],[Days]]</f>
        <v>483.87096774193549</v>
      </c>
      <c r="BF16" s="32">
        <f>Jul_Report[[#This Row],[Per Day Salary]]*Jul_Report[[#This Row],[Absent]]</f>
        <v>0</v>
      </c>
      <c r="BG16" s="32">
        <f>Jul_Report[[#This Row],[Salary]]-Jul_Report[[#This Row],[Deduction]]</f>
        <v>15000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4</v>
      </c>
      <c r="L17" s="48" t="s">
        <v>39</v>
      </c>
      <c r="M17" s="48" t="s">
        <v>39</v>
      </c>
      <c r="N17" s="48" t="s">
        <v>39</v>
      </c>
      <c r="O17" s="48" t="s">
        <v>39</v>
      </c>
      <c r="P17" s="48" t="s">
        <v>39</v>
      </c>
      <c r="Q17" s="10" t="str">
        <f t="shared" si="10"/>
        <v>WO</v>
      </c>
      <c r="R17" s="48" t="s">
        <v>39</v>
      </c>
      <c r="S17" s="48" t="s">
        <v>39</v>
      </c>
      <c r="T17" s="48" t="s">
        <v>39</v>
      </c>
      <c r="U17" s="48" t="s">
        <v>39</v>
      </c>
      <c r="V17" s="48" t="s">
        <v>39</v>
      </c>
      <c r="W17" s="48" t="s">
        <v>39</v>
      </c>
      <c r="X17" s="10" t="str">
        <f t="shared" si="10"/>
        <v>WO</v>
      </c>
      <c r="Y17" s="10" t="s">
        <v>39</v>
      </c>
      <c r="Z17" s="10" t="s">
        <v>43</v>
      </c>
      <c r="AA17" s="48" t="s">
        <v>39</v>
      </c>
      <c r="AB17" s="48" t="s">
        <v>39</v>
      </c>
      <c r="AC17" s="48" t="s">
        <v>39</v>
      </c>
      <c r="AD17" s="48" t="s">
        <v>39</v>
      </c>
      <c r="AE17" s="10" t="str">
        <f t="shared" si="2"/>
        <v>WO</v>
      </c>
      <c r="AF17" s="48" t="s">
        <v>39</v>
      </c>
      <c r="AG17" s="48" t="s">
        <v>39</v>
      </c>
      <c r="AH17" s="48" t="s">
        <v>39</v>
      </c>
      <c r="AI17" s="10" t="s">
        <v>43</v>
      </c>
      <c r="AJ17" s="48" t="s">
        <v>39</v>
      </c>
      <c r="AK17" s="48" t="s">
        <v>39</v>
      </c>
      <c r="AL17" s="10" t="str">
        <f t="shared" si="2"/>
        <v>WO</v>
      </c>
      <c r="AM17" s="48" t="s">
        <v>39</v>
      </c>
      <c r="AN17" s="48" t="s">
        <v>39</v>
      </c>
      <c r="AO17" s="48" t="s">
        <v>39</v>
      </c>
      <c r="AP17" s="50" t="s">
        <v>39</v>
      </c>
      <c r="AT17" s="9">
        <v>7</v>
      </c>
      <c r="AU17" s="9">
        <v>1007</v>
      </c>
      <c r="AV17" s="9" t="str">
        <f t="shared" si="3"/>
        <v>July</v>
      </c>
      <c r="AW17" s="9" t="s">
        <v>16</v>
      </c>
      <c r="AX17" s="10">
        <f t="shared" si="4"/>
        <v>25</v>
      </c>
      <c r="AY17" s="10">
        <f t="shared" si="5"/>
        <v>0</v>
      </c>
      <c r="AZ17" s="10">
        <f t="shared" si="6"/>
        <v>2</v>
      </c>
      <c r="BA17" s="10">
        <f t="shared" si="7"/>
        <v>4</v>
      </c>
      <c r="BB17" s="10">
        <f t="shared" si="8"/>
        <v>31</v>
      </c>
      <c r="BC17" s="10">
        <f>Jul_Report[[#This Row],[Present]]-Jul_Report[[#This Row],[Absent]]</f>
        <v>25</v>
      </c>
      <c r="BD17" s="32">
        <v>62000</v>
      </c>
      <c r="BE17" s="32">
        <f>Jul_Report[[#This Row],[Salary]]/Jul_Report[[#This Row],[Days]]</f>
        <v>2000</v>
      </c>
      <c r="BF17" s="32">
        <f>Jul_Report[[#This Row],[Per Day Salary]]*Jul_Report[[#This Row],[Absent]]</f>
        <v>0</v>
      </c>
      <c r="BG17" s="32">
        <f>Jul_Report[[#This Row],[Salary]]-Jul_Report[[#This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4</v>
      </c>
      <c r="L18" s="48" t="s">
        <v>39</v>
      </c>
      <c r="M18" s="48" t="s">
        <v>39</v>
      </c>
      <c r="N18" s="48" t="s">
        <v>39</v>
      </c>
      <c r="O18" s="48" t="s">
        <v>39</v>
      </c>
      <c r="P18" s="48" t="s">
        <v>39</v>
      </c>
      <c r="Q18" s="10" t="str">
        <f t="shared" si="10"/>
        <v>WO</v>
      </c>
      <c r="R18" s="48" t="s">
        <v>39</v>
      </c>
      <c r="S18" s="48" t="s">
        <v>39</v>
      </c>
      <c r="T18" s="48" t="s">
        <v>40</v>
      </c>
      <c r="U18" s="48" t="s">
        <v>39</v>
      </c>
      <c r="V18" s="48" t="s">
        <v>39</v>
      </c>
      <c r="W18" s="48" t="s">
        <v>39</v>
      </c>
      <c r="X18" s="10" t="str">
        <f t="shared" si="10"/>
        <v>WO</v>
      </c>
      <c r="Y18" s="10" t="s">
        <v>39</v>
      </c>
      <c r="Z18" s="10" t="s">
        <v>43</v>
      </c>
      <c r="AA18" s="48" t="s">
        <v>39</v>
      </c>
      <c r="AB18" s="48" t="s">
        <v>39</v>
      </c>
      <c r="AC18" s="48" t="s">
        <v>39</v>
      </c>
      <c r="AD18" s="48" t="s">
        <v>39</v>
      </c>
      <c r="AE18" s="10" t="str">
        <f t="shared" si="2"/>
        <v>WO</v>
      </c>
      <c r="AF18" s="48" t="s">
        <v>39</v>
      </c>
      <c r="AG18" s="48" t="s">
        <v>39</v>
      </c>
      <c r="AH18" s="48" t="s">
        <v>39</v>
      </c>
      <c r="AI18" s="10" t="s">
        <v>43</v>
      </c>
      <c r="AJ18" s="48" t="s">
        <v>39</v>
      </c>
      <c r="AK18" s="48" t="s">
        <v>39</v>
      </c>
      <c r="AL18" s="10" t="str">
        <f t="shared" si="2"/>
        <v>WO</v>
      </c>
      <c r="AM18" s="48" t="s">
        <v>39</v>
      </c>
      <c r="AN18" s="48" t="s">
        <v>39</v>
      </c>
      <c r="AO18" s="48" t="s">
        <v>39</v>
      </c>
      <c r="AP18" s="50" t="s">
        <v>39</v>
      </c>
      <c r="AT18" s="9">
        <v>8</v>
      </c>
      <c r="AU18" s="9">
        <v>1008</v>
      </c>
      <c r="AV18" s="9" t="str">
        <f t="shared" si="3"/>
        <v>July</v>
      </c>
      <c r="AW18" s="9" t="s">
        <v>17</v>
      </c>
      <c r="AX18" s="10">
        <f t="shared" si="4"/>
        <v>24</v>
      </c>
      <c r="AY18" s="10">
        <f t="shared" si="5"/>
        <v>1</v>
      </c>
      <c r="AZ18" s="10">
        <f t="shared" si="6"/>
        <v>2</v>
      </c>
      <c r="BA18" s="10">
        <f t="shared" si="7"/>
        <v>4</v>
      </c>
      <c r="BB18" s="10">
        <f t="shared" si="8"/>
        <v>31</v>
      </c>
      <c r="BC18" s="10">
        <f>Jul_Report[[#This Row],[Present]]-Jul_Report[[#This Row],[Absent]]</f>
        <v>23</v>
      </c>
      <c r="BD18" s="32">
        <v>50000</v>
      </c>
      <c r="BE18" s="32">
        <f>Jul_Report[[#This Row],[Salary]]/Jul_Report[[#This Row],[Days]]</f>
        <v>1612.9032258064517</v>
      </c>
      <c r="BF18" s="32">
        <f>Jul_Report[[#This Row],[Per Day Salary]]*Jul_Report[[#This Row],[Absent]]</f>
        <v>1612.9032258064517</v>
      </c>
      <c r="BG18" s="32">
        <f>Jul_Report[[#This Row],[Salary]]-Jul_Report[[#This Row],[Deduction]]</f>
        <v>48387.096774193546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4</v>
      </c>
      <c r="L19" s="48" t="s">
        <v>39</v>
      </c>
      <c r="M19" s="48" t="s">
        <v>39</v>
      </c>
      <c r="N19" s="48" t="s">
        <v>39</v>
      </c>
      <c r="O19" s="48" t="s">
        <v>39</v>
      </c>
      <c r="P19" s="48" t="s">
        <v>39</v>
      </c>
      <c r="Q19" s="10" t="str">
        <f t="shared" si="10"/>
        <v>WO</v>
      </c>
      <c r="R19" s="48" t="s">
        <v>39</v>
      </c>
      <c r="S19" s="48" t="s">
        <v>39</v>
      </c>
      <c r="T19" s="48" t="s">
        <v>39</v>
      </c>
      <c r="U19" s="48" t="s">
        <v>39</v>
      </c>
      <c r="V19" s="48" t="s">
        <v>39</v>
      </c>
      <c r="W19" s="48" t="s">
        <v>39</v>
      </c>
      <c r="X19" s="10" t="str">
        <f t="shared" si="10"/>
        <v>WO</v>
      </c>
      <c r="Y19" s="10" t="s">
        <v>39</v>
      </c>
      <c r="Z19" s="10" t="s">
        <v>43</v>
      </c>
      <c r="AA19" s="48" t="s">
        <v>39</v>
      </c>
      <c r="AB19" s="48" t="s">
        <v>39</v>
      </c>
      <c r="AC19" s="48" t="s">
        <v>39</v>
      </c>
      <c r="AD19" s="48" t="s">
        <v>39</v>
      </c>
      <c r="AE19" s="10" t="str">
        <f t="shared" si="2"/>
        <v>WO</v>
      </c>
      <c r="AF19" s="48" t="s">
        <v>39</v>
      </c>
      <c r="AG19" s="48" t="s">
        <v>39</v>
      </c>
      <c r="AH19" s="48" t="s">
        <v>39</v>
      </c>
      <c r="AI19" s="10" t="s">
        <v>43</v>
      </c>
      <c r="AJ19" s="48" t="s">
        <v>39</v>
      </c>
      <c r="AK19" s="48" t="s">
        <v>39</v>
      </c>
      <c r="AL19" s="10" t="str">
        <f t="shared" si="2"/>
        <v>WO</v>
      </c>
      <c r="AM19" s="48" t="s">
        <v>39</v>
      </c>
      <c r="AN19" s="48" t="s">
        <v>39</v>
      </c>
      <c r="AO19" s="48" t="s">
        <v>40</v>
      </c>
      <c r="AP19" s="50" t="s">
        <v>39</v>
      </c>
      <c r="AT19" s="9">
        <v>9</v>
      </c>
      <c r="AU19" s="9">
        <v>1009</v>
      </c>
      <c r="AV19" s="9" t="str">
        <f t="shared" si="3"/>
        <v>July</v>
      </c>
      <c r="AW19" s="9" t="s">
        <v>18</v>
      </c>
      <c r="AX19" s="10">
        <f t="shared" si="4"/>
        <v>24</v>
      </c>
      <c r="AY19" s="10">
        <f t="shared" si="5"/>
        <v>1</v>
      </c>
      <c r="AZ19" s="10">
        <f t="shared" si="6"/>
        <v>2</v>
      </c>
      <c r="BA19" s="10">
        <f t="shared" si="7"/>
        <v>4</v>
      </c>
      <c r="BB19" s="10">
        <f t="shared" si="8"/>
        <v>31</v>
      </c>
      <c r="BC19" s="10">
        <f>Jul_Report[[#This Row],[Present]]-Jul_Report[[#This Row],[Absent]]</f>
        <v>23</v>
      </c>
      <c r="BD19" s="32">
        <v>25000</v>
      </c>
      <c r="BE19" s="32">
        <f>Jul_Report[[#This Row],[Salary]]/Jul_Report[[#This Row],[Days]]</f>
        <v>806.45161290322585</v>
      </c>
      <c r="BF19" s="32">
        <f>Jul_Report[[#This Row],[Per Day Salary]]*Jul_Report[[#This Row],[Absent]]</f>
        <v>806.45161290322585</v>
      </c>
      <c r="BG19" s="32">
        <f>Jul_Report[[#This Row],[Salary]]-Jul_Report[[#This Row],[Deduction]]</f>
        <v>24193.548387096773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4</v>
      </c>
      <c r="L20" s="48" t="s">
        <v>39</v>
      </c>
      <c r="M20" s="48" t="s">
        <v>39</v>
      </c>
      <c r="N20" s="48" t="s">
        <v>39</v>
      </c>
      <c r="O20" s="48" t="s">
        <v>39</v>
      </c>
      <c r="P20" s="48" t="s">
        <v>39</v>
      </c>
      <c r="Q20" s="10" t="str">
        <f t="shared" si="10"/>
        <v>WO</v>
      </c>
      <c r="R20" s="48" t="s">
        <v>39</v>
      </c>
      <c r="S20" s="48" t="s">
        <v>39</v>
      </c>
      <c r="T20" s="48" t="s">
        <v>39</v>
      </c>
      <c r="U20" s="48" t="s">
        <v>39</v>
      </c>
      <c r="V20" s="48" t="s">
        <v>39</v>
      </c>
      <c r="W20" s="48" t="s">
        <v>39</v>
      </c>
      <c r="X20" s="10" t="str">
        <f t="shared" si="10"/>
        <v>WO</v>
      </c>
      <c r="Y20" s="10" t="s">
        <v>39</v>
      </c>
      <c r="Z20" s="10" t="s">
        <v>43</v>
      </c>
      <c r="AA20" s="48" t="s">
        <v>39</v>
      </c>
      <c r="AB20" s="48" t="s">
        <v>39</v>
      </c>
      <c r="AC20" s="48" t="s">
        <v>40</v>
      </c>
      <c r="AD20" s="48" t="s">
        <v>39</v>
      </c>
      <c r="AE20" s="10" t="str">
        <f t="shared" si="2"/>
        <v>WO</v>
      </c>
      <c r="AF20" s="48" t="s">
        <v>39</v>
      </c>
      <c r="AG20" s="48" t="s">
        <v>39</v>
      </c>
      <c r="AH20" s="48" t="s">
        <v>39</v>
      </c>
      <c r="AI20" s="10" t="s">
        <v>43</v>
      </c>
      <c r="AJ20" s="48" t="s">
        <v>39</v>
      </c>
      <c r="AK20" s="48" t="s">
        <v>39</v>
      </c>
      <c r="AL20" s="10" t="str">
        <f t="shared" si="2"/>
        <v>WO</v>
      </c>
      <c r="AM20" s="48" t="s">
        <v>39</v>
      </c>
      <c r="AN20" s="48" t="s">
        <v>39</v>
      </c>
      <c r="AO20" s="48" t="s">
        <v>39</v>
      </c>
      <c r="AP20" s="50" t="s">
        <v>39</v>
      </c>
      <c r="AT20" s="9">
        <v>10</v>
      </c>
      <c r="AU20" s="9">
        <v>1010</v>
      </c>
      <c r="AV20" s="9" t="str">
        <f t="shared" si="3"/>
        <v>July</v>
      </c>
      <c r="AW20" s="9" t="s">
        <v>19</v>
      </c>
      <c r="AX20" s="10">
        <f t="shared" si="4"/>
        <v>24</v>
      </c>
      <c r="AY20" s="10">
        <f t="shared" si="5"/>
        <v>1</v>
      </c>
      <c r="AZ20" s="10">
        <f t="shared" si="6"/>
        <v>2</v>
      </c>
      <c r="BA20" s="10">
        <f t="shared" si="7"/>
        <v>4</v>
      </c>
      <c r="BB20" s="10">
        <f t="shared" si="8"/>
        <v>31</v>
      </c>
      <c r="BC20" s="10">
        <f>Jul_Report[[#This Row],[Present]]-Jul_Report[[#This Row],[Absent]]</f>
        <v>23</v>
      </c>
      <c r="BD20" s="32">
        <v>45000</v>
      </c>
      <c r="BE20" s="32">
        <f>Jul_Report[[#This Row],[Salary]]/Jul_Report[[#This Row],[Days]]</f>
        <v>1451.6129032258063</v>
      </c>
      <c r="BF20" s="32">
        <f>Jul_Report[[#This Row],[Per Day Salary]]*Jul_Report[[#This Row],[Absent]]</f>
        <v>1451.6129032258063</v>
      </c>
      <c r="BG20" s="32">
        <f>Jul_Report[[#This Row],[Salary]]-Jul_Report[[#This Row],[Deduction]]</f>
        <v>43548.387096774197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4</v>
      </c>
      <c r="L21" s="48" t="s">
        <v>39</v>
      </c>
      <c r="M21" s="48" t="s">
        <v>40</v>
      </c>
      <c r="N21" s="48" t="s">
        <v>39</v>
      </c>
      <c r="O21" s="48" t="s">
        <v>39</v>
      </c>
      <c r="P21" s="48" t="s">
        <v>39</v>
      </c>
      <c r="Q21" s="10" t="str">
        <f t="shared" si="10"/>
        <v>WO</v>
      </c>
      <c r="R21" s="48" t="s">
        <v>39</v>
      </c>
      <c r="S21" s="48" t="s">
        <v>39</v>
      </c>
      <c r="T21" s="48" t="s">
        <v>39</v>
      </c>
      <c r="U21" s="48" t="s">
        <v>39</v>
      </c>
      <c r="V21" s="48" t="s">
        <v>39</v>
      </c>
      <c r="W21" s="48" t="s">
        <v>39</v>
      </c>
      <c r="X21" s="10" t="str">
        <f t="shared" si="10"/>
        <v>WO</v>
      </c>
      <c r="Y21" s="10" t="s">
        <v>39</v>
      </c>
      <c r="Z21" s="10" t="s">
        <v>43</v>
      </c>
      <c r="AA21" s="48" t="s">
        <v>39</v>
      </c>
      <c r="AB21" s="48" t="s">
        <v>39</v>
      </c>
      <c r="AC21" s="48" t="s">
        <v>39</v>
      </c>
      <c r="AD21" s="48" t="s">
        <v>39</v>
      </c>
      <c r="AE21" s="10" t="str">
        <f t="shared" si="2"/>
        <v>WO</v>
      </c>
      <c r="AF21" s="48" t="s">
        <v>39</v>
      </c>
      <c r="AG21" s="48" t="s">
        <v>39</v>
      </c>
      <c r="AH21" s="48" t="s">
        <v>39</v>
      </c>
      <c r="AI21" s="10" t="s">
        <v>43</v>
      </c>
      <c r="AJ21" s="48" t="s">
        <v>39</v>
      </c>
      <c r="AK21" s="48" t="s">
        <v>39</v>
      </c>
      <c r="AL21" s="10" t="str">
        <f t="shared" si="2"/>
        <v>WO</v>
      </c>
      <c r="AM21" s="48" t="s">
        <v>39</v>
      </c>
      <c r="AN21" s="48" t="s">
        <v>39</v>
      </c>
      <c r="AO21" s="48" t="s">
        <v>39</v>
      </c>
      <c r="AP21" s="50" t="s">
        <v>39</v>
      </c>
      <c r="AT21" s="9">
        <v>11</v>
      </c>
      <c r="AU21" s="9">
        <v>1011</v>
      </c>
      <c r="AV21" s="9" t="str">
        <f t="shared" si="3"/>
        <v>July</v>
      </c>
      <c r="AW21" s="9" t="s">
        <v>20</v>
      </c>
      <c r="AX21" s="10">
        <f t="shared" si="4"/>
        <v>24</v>
      </c>
      <c r="AY21" s="10">
        <f t="shared" si="5"/>
        <v>1</v>
      </c>
      <c r="AZ21" s="10">
        <f t="shared" si="6"/>
        <v>2</v>
      </c>
      <c r="BA21" s="10">
        <f t="shared" si="7"/>
        <v>4</v>
      </c>
      <c r="BB21" s="10">
        <f t="shared" si="8"/>
        <v>31</v>
      </c>
      <c r="BC21" s="10">
        <f>Jul_Report[[#This Row],[Present]]-Jul_Report[[#This Row],[Absent]]</f>
        <v>23</v>
      </c>
      <c r="BD21" s="32">
        <v>48000</v>
      </c>
      <c r="BE21" s="32">
        <f>Jul_Report[[#This Row],[Salary]]/Jul_Report[[#This Row],[Days]]</f>
        <v>1548.3870967741937</v>
      </c>
      <c r="BF21" s="32">
        <f>Jul_Report[[#This Row],[Per Day Salary]]*Jul_Report[[#This Row],[Absent]]</f>
        <v>1548.3870967741937</v>
      </c>
      <c r="BG21" s="32">
        <f>Jul_Report[[#This Row],[Salary]]-Jul_Report[[#This Row],[Deduction]]</f>
        <v>46451.612903225803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4</v>
      </c>
      <c r="L22" s="48" t="s">
        <v>39</v>
      </c>
      <c r="M22" s="48" t="s">
        <v>39</v>
      </c>
      <c r="N22" s="48" t="s">
        <v>39</v>
      </c>
      <c r="O22" s="48" t="s">
        <v>39</v>
      </c>
      <c r="P22" s="48" t="s">
        <v>39</v>
      </c>
      <c r="Q22" s="10" t="str">
        <f t="shared" si="10"/>
        <v>WO</v>
      </c>
      <c r="R22" s="48" t="s">
        <v>39</v>
      </c>
      <c r="S22" s="48" t="s">
        <v>39</v>
      </c>
      <c r="T22" s="48" t="s">
        <v>39</v>
      </c>
      <c r="U22" s="48" t="s">
        <v>39</v>
      </c>
      <c r="V22" s="48" t="s">
        <v>39</v>
      </c>
      <c r="W22" s="48" t="s">
        <v>39</v>
      </c>
      <c r="X22" s="10" t="str">
        <f t="shared" si="10"/>
        <v>WO</v>
      </c>
      <c r="Y22" s="10" t="s">
        <v>39</v>
      </c>
      <c r="Z22" s="10" t="s">
        <v>43</v>
      </c>
      <c r="AA22" s="48" t="s">
        <v>39</v>
      </c>
      <c r="AB22" s="48" t="s">
        <v>39</v>
      </c>
      <c r="AC22" s="48" t="s">
        <v>39</v>
      </c>
      <c r="AD22" s="48" t="s">
        <v>39</v>
      </c>
      <c r="AE22" s="10" t="str">
        <f t="shared" si="2"/>
        <v>WO</v>
      </c>
      <c r="AF22" s="48" t="s">
        <v>39</v>
      </c>
      <c r="AG22" s="48" t="s">
        <v>39</v>
      </c>
      <c r="AH22" s="48" t="s">
        <v>39</v>
      </c>
      <c r="AI22" s="10" t="s">
        <v>43</v>
      </c>
      <c r="AJ22" s="48" t="s">
        <v>39</v>
      </c>
      <c r="AK22" s="48" t="s">
        <v>39</v>
      </c>
      <c r="AL22" s="10" t="str">
        <f t="shared" si="2"/>
        <v>WO</v>
      </c>
      <c r="AM22" s="48" t="s">
        <v>39</v>
      </c>
      <c r="AN22" s="48" t="s">
        <v>39</v>
      </c>
      <c r="AO22" s="48" t="s">
        <v>39</v>
      </c>
      <c r="AP22" s="50" t="s">
        <v>39</v>
      </c>
      <c r="AT22" s="9">
        <v>12</v>
      </c>
      <c r="AU22" s="9">
        <v>1012</v>
      </c>
      <c r="AV22" s="9" t="str">
        <f t="shared" si="3"/>
        <v>July</v>
      </c>
      <c r="AW22" s="9" t="s">
        <v>21</v>
      </c>
      <c r="AX22" s="10">
        <f t="shared" si="4"/>
        <v>25</v>
      </c>
      <c r="AY22" s="10">
        <f t="shared" si="5"/>
        <v>0</v>
      </c>
      <c r="AZ22" s="10">
        <f t="shared" si="6"/>
        <v>2</v>
      </c>
      <c r="BA22" s="10">
        <f t="shared" si="7"/>
        <v>4</v>
      </c>
      <c r="BB22" s="10">
        <f t="shared" si="8"/>
        <v>31</v>
      </c>
      <c r="BC22" s="10">
        <f>Jul_Report[[#This Row],[Present]]-Jul_Report[[#This Row],[Absent]]</f>
        <v>25</v>
      </c>
      <c r="BD22" s="32">
        <v>52000</v>
      </c>
      <c r="BE22" s="32">
        <f>Jul_Report[[#This Row],[Salary]]/Jul_Report[[#This Row],[Days]]</f>
        <v>1677.4193548387098</v>
      </c>
      <c r="BF22" s="32">
        <f>Jul_Report[[#This Row],[Per Day Salary]]*Jul_Report[[#This Row],[Absent]]</f>
        <v>0</v>
      </c>
      <c r="BG22" s="32">
        <f>Jul_Report[[#This Row],[Salary]]-Jul_Report[[#This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4</v>
      </c>
      <c r="L23" s="48" t="s">
        <v>39</v>
      </c>
      <c r="M23" s="48" t="s">
        <v>39</v>
      </c>
      <c r="N23" s="48" t="s">
        <v>39</v>
      </c>
      <c r="O23" s="48" t="s">
        <v>39</v>
      </c>
      <c r="P23" s="48" t="s">
        <v>39</v>
      </c>
      <c r="Q23" s="10" t="str">
        <f t="shared" si="10"/>
        <v>WO</v>
      </c>
      <c r="R23" s="48" t="s">
        <v>39</v>
      </c>
      <c r="S23" s="48" t="s">
        <v>39</v>
      </c>
      <c r="T23" s="48" t="s">
        <v>39</v>
      </c>
      <c r="U23" s="48" t="s">
        <v>39</v>
      </c>
      <c r="V23" s="48" t="s">
        <v>40</v>
      </c>
      <c r="W23" s="48" t="s">
        <v>39</v>
      </c>
      <c r="X23" s="10" t="str">
        <f t="shared" si="10"/>
        <v>WO</v>
      </c>
      <c r="Y23" s="10" t="s">
        <v>39</v>
      </c>
      <c r="Z23" s="10" t="s">
        <v>43</v>
      </c>
      <c r="AA23" s="48" t="s">
        <v>39</v>
      </c>
      <c r="AB23" s="48" t="s">
        <v>39</v>
      </c>
      <c r="AC23" s="48" t="s">
        <v>39</v>
      </c>
      <c r="AD23" s="48" t="s">
        <v>39</v>
      </c>
      <c r="AE23" s="10" t="str">
        <f t="shared" si="2"/>
        <v>WO</v>
      </c>
      <c r="AF23" s="48" t="s">
        <v>39</v>
      </c>
      <c r="AG23" s="48" t="s">
        <v>39</v>
      </c>
      <c r="AH23" s="48" t="s">
        <v>39</v>
      </c>
      <c r="AI23" s="10" t="s">
        <v>43</v>
      </c>
      <c r="AJ23" s="48" t="s">
        <v>39</v>
      </c>
      <c r="AK23" s="48" t="s">
        <v>39</v>
      </c>
      <c r="AL23" s="10" t="str">
        <f t="shared" si="2"/>
        <v>WO</v>
      </c>
      <c r="AM23" s="48" t="s">
        <v>39</v>
      </c>
      <c r="AN23" s="48" t="s">
        <v>39</v>
      </c>
      <c r="AO23" s="48" t="s">
        <v>39</v>
      </c>
      <c r="AP23" s="50" t="s">
        <v>39</v>
      </c>
      <c r="AT23" s="9">
        <v>13</v>
      </c>
      <c r="AU23" s="9">
        <v>1013</v>
      </c>
      <c r="AV23" s="9" t="str">
        <f t="shared" si="3"/>
        <v>July</v>
      </c>
      <c r="AW23" s="9" t="s">
        <v>22</v>
      </c>
      <c r="AX23" s="10">
        <f t="shared" si="4"/>
        <v>24</v>
      </c>
      <c r="AY23" s="10">
        <f t="shared" si="5"/>
        <v>1</v>
      </c>
      <c r="AZ23" s="10">
        <f t="shared" si="6"/>
        <v>2</v>
      </c>
      <c r="BA23" s="10">
        <f t="shared" si="7"/>
        <v>4</v>
      </c>
      <c r="BB23" s="10">
        <f t="shared" si="8"/>
        <v>31</v>
      </c>
      <c r="BC23" s="10">
        <f>Jul_Report[[#This Row],[Present]]-Jul_Report[[#This Row],[Absent]]</f>
        <v>23</v>
      </c>
      <c r="BD23" s="32">
        <v>42000</v>
      </c>
      <c r="BE23" s="32">
        <f>Jul_Report[[#This Row],[Salary]]/Jul_Report[[#This Row],[Days]]</f>
        <v>1354.8387096774193</v>
      </c>
      <c r="BF23" s="32">
        <f>Jul_Report[[#This Row],[Per Day Salary]]*Jul_Report[[#This Row],[Absent]]</f>
        <v>1354.8387096774193</v>
      </c>
      <c r="BG23" s="32">
        <f>Jul_Report[[#This Row],[Salary]]-Jul_Report[[#This Row],[Deduction]]</f>
        <v>40645.161290322583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4</v>
      </c>
      <c r="L24" s="48" t="s">
        <v>39</v>
      </c>
      <c r="M24" s="48" t="s">
        <v>39</v>
      </c>
      <c r="N24" s="48" t="s">
        <v>39</v>
      </c>
      <c r="O24" s="48" t="s">
        <v>39</v>
      </c>
      <c r="P24" s="48" t="s">
        <v>39</v>
      </c>
      <c r="Q24" s="10" t="str">
        <f t="shared" si="10"/>
        <v>WO</v>
      </c>
      <c r="R24" s="48" t="s">
        <v>39</v>
      </c>
      <c r="S24" s="48" t="s">
        <v>39</v>
      </c>
      <c r="T24" s="48" t="s">
        <v>40</v>
      </c>
      <c r="U24" s="48" t="s">
        <v>39</v>
      </c>
      <c r="V24" s="48" t="s">
        <v>39</v>
      </c>
      <c r="W24" s="48" t="s">
        <v>39</v>
      </c>
      <c r="X24" s="10" t="str">
        <f t="shared" si="10"/>
        <v>WO</v>
      </c>
      <c r="Y24" s="10" t="s">
        <v>39</v>
      </c>
      <c r="Z24" s="10" t="s">
        <v>43</v>
      </c>
      <c r="AA24" s="48" t="s">
        <v>39</v>
      </c>
      <c r="AB24" s="48" t="s">
        <v>39</v>
      </c>
      <c r="AC24" s="48" t="s">
        <v>39</v>
      </c>
      <c r="AD24" s="48" t="s">
        <v>39</v>
      </c>
      <c r="AE24" s="10" t="str">
        <f t="shared" si="2"/>
        <v>WO</v>
      </c>
      <c r="AF24" s="48" t="s">
        <v>39</v>
      </c>
      <c r="AG24" s="48" t="s">
        <v>39</v>
      </c>
      <c r="AH24" s="48" t="s">
        <v>39</v>
      </c>
      <c r="AI24" s="10" t="s">
        <v>43</v>
      </c>
      <c r="AJ24" s="48" t="s">
        <v>39</v>
      </c>
      <c r="AK24" s="48" t="s">
        <v>39</v>
      </c>
      <c r="AL24" s="10" t="str">
        <f t="shared" si="2"/>
        <v>WO</v>
      </c>
      <c r="AM24" s="48" t="s">
        <v>39</v>
      </c>
      <c r="AN24" s="48" t="s">
        <v>39</v>
      </c>
      <c r="AO24" s="48" t="s">
        <v>40</v>
      </c>
      <c r="AP24" s="50" t="s">
        <v>39</v>
      </c>
      <c r="AT24" s="9">
        <v>14</v>
      </c>
      <c r="AU24" s="9">
        <v>1014</v>
      </c>
      <c r="AV24" s="9" t="str">
        <f t="shared" si="3"/>
        <v>July</v>
      </c>
      <c r="AW24" s="9" t="s">
        <v>24</v>
      </c>
      <c r="AX24" s="10">
        <f t="shared" si="4"/>
        <v>23</v>
      </c>
      <c r="AY24" s="10">
        <f t="shared" si="5"/>
        <v>2</v>
      </c>
      <c r="AZ24" s="10">
        <f t="shared" si="6"/>
        <v>2</v>
      </c>
      <c r="BA24" s="10">
        <f t="shared" si="7"/>
        <v>4</v>
      </c>
      <c r="BB24" s="10">
        <f t="shared" si="8"/>
        <v>31</v>
      </c>
      <c r="BC24" s="10">
        <f>Jul_Report[[#This Row],[Present]]-Jul_Report[[#This Row],[Absent]]</f>
        <v>21</v>
      </c>
      <c r="BD24" s="32">
        <v>15000</v>
      </c>
      <c r="BE24" s="32">
        <f>Jul_Report[[#This Row],[Salary]]/Jul_Report[[#This Row],[Days]]</f>
        <v>483.87096774193549</v>
      </c>
      <c r="BF24" s="32">
        <f>Jul_Report[[#This Row],[Per Day Salary]]*Jul_Report[[#This Row],[Absent]]</f>
        <v>967.74193548387098</v>
      </c>
      <c r="BG24" s="32">
        <f>Jul_Report[[#This Row],[Salary]]-Jul_Report[[#This Row],[Deduction]]</f>
        <v>14032.258064516129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4</v>
      </c>
      <c r="L25" s="48" t="s">
        <v>39</v>
      </c>
      <c r="M25" s="48" t="s">
        <v>39</v>
      </c>
      <c r="N25" s="48" t="s">
        <v>39</v>
      </c>
      <c r="O25" s="48" t="s">
        <v>39</v>
      </c>
      <c r="P25" s="48" t="s">
        <v>39</v>
      </c>
      <c r="Q25" s="10" t="str">
        <f t="shared" si="10"/>
        <v>WO</v>
      </c>
      <c r="R25" s="48" t="s">
        <v>39</v>
      </c>
      <c r="S25" s="48" t="s">
        <v>39</v>
      </c>
      <c r="T25" s="48" t="s">
        <v>39</v>
      </c>
      <c r="U25" s="48" t="s">
        <v>39</v>
      </c>
      <c r="V25" s="48" t="s">
        <v>39</v>
      </c>
      <c r="W25" s="48" t="s">
        <v>39</v>
      </c>
      <c r="X25" s="10" t="str">
        <f t="shared" si="10"/>
        <v>WO</v>
      </c>
      <c r="Y25" s="10" t="s">
        <v>39</v>
      </c>
      <c r="Z25" s="10" t="s">
        <v>43</v>
      </c>
      <c r="AA25" s="48" t="s">
        <v>39</v>
      </c>
      <c r="AB25" s="48" t="s">
        <v>39</v>
      </c>
      <c r="AC25" s="48" t="s">
        <v>39</v>
      </c>
      <c r="AD25" s="48" t="s">
        <v>39</v>
      </c>
      <c r="AE25" s="10" t="str">
        <f t="shared" si="2"/>
        <v>WO</v>
      </c>
      <c r="AF25" s="48" t="s">
        <v>39</v>
      </c>
      <c r="AG25" s="48" t="s">
        <v>39</v>
      </c>
      <c r="AH25" s="48" t="s">
        <v>39</v>
      </c>
      <c r="AI25" s="10" t="s">
        <v>43</v>
      </c>
      <c r="AJ25" s="48" t="s">
        <v>39</v>
      </c>
      <c r="AK25" s="48" t="s">
        <v>39</v>
      </c>
      <c r="AL25" s="10" t="str">
        <f t="shared" si="2"/>
        <v>WO</v>
      </c>
      <c r="AM25" s="48" t="s">
        <v>39</v>
      </c>
      <c r="AN25" s="48" t="s">
        <v>39</v>
      </c>
      <c r="AO25" s="48" t="s">
        <v>40</v>
      </c>
      <c r="AP25" s="50" t="s">
        <v>39</v>
      </c>
      <c r="AT25" s="9">
        <v>15</v>
      </c>
      <c r="AU25" s="9">
        <v>1015</v>
      </c>
      <c r="AV25" s="9" t="str">
        <f t="shared" si="3"/>
        <v>July</v>
      </c>
      <c r="AW25" s="9" t="s">
        <v>25</v>
      </c>
      <c r="AX25" s="10">
        <f t="shared" si="4"/>
        <v>24</v>
      </c>
      <c r="AY25" s="10">
        <f t="shared" si="5"/>
        <v>1</v>
      </c>
      <c r="AZ25" s="10">
        <f t="shared" si="6"/>
        <v>2</v>
      </c>
      <c r="BA25" s="10">
        <f t="shared" si="7"/>
        <v>4</v>
      </c>
      <c r="BB25" s="10">
        <f t="shared" si="8"/>
        <v>31</v>
      </c>
      <c r="BC25" s="10">
        <f>Jul_Report[[#This Row],[Present]]-Jul_Report[[#This Row],[Absent]]</f>
        <v>23</v>
      </c>
      <c r="BD25" s="32">
        <v>46000</v>
      </c>
      <c r="BE25" s="32">
        <f>Jul_Report[[#This Row],[Salary]]/Jul_Report[[#This Row],[Days]]</f>
        <v>1483.8709677419354</v>
      </c>
      <c r="BF25" s="32">
        <f>Jul_Report[[#This Row],[Per Day Salary]]*Jul_Report[[#This Row],[Absent]]</f>
        <v>1483.8709677419354</v>
      </c>
      <c r="BG25" s="32">
        <f>Jul_Report[[#This Row],[Salary]]-Jul_Report[[#This Row],[Deduction]]</f>
        <v>44516.129032258068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4</v>
      </c>
      <c r="L26" s="48" t="s">
        <v>39</v>
      </c>
      <c r="M26" s="48" t="s">
        <v>39</v>
      </c>
      <c r="N26" s="48" t="s">
        <v>39</v>
      </c>
      <c r="O26" s="48" t="s">
        <v>39</v>
      </c>
      <c r="P26" s="48" t="s">
        <v>39</v>
      </c>
      <c r="Q26" s="10" t="str">
        <f t="shared" si="10"/>
        <v>WO</v>
      </c>
      <c r="R26" s="48" t="s">
        <v>39</v>
      </c>
      <c r="S26" s="48" t="s">
        <v>39</v>
      </c>
      <c r="T26" s="48" t="s">
        <v>39</v>
      </c>
      <c r="U26" s="48" t="s">
        <v>40</v>
      </c>
      <c r="V26" s="48" t="s">
        <v>39</v>
      </c>
      <c r="W26" s="48" t="s">
        <v>39</v>
      </c>
      <c r="X26" s="10" t="str">
        <f t="shared" si="10"/>
        <v>WO</v>
      </c>
      <c r="Y26" s="10" t="s">
        <v>39</v>
      </c>
      <c r="Z26" s="10" t="s">
        <v>43</v>
      </c>
      <c r="AA26" s="48" t="s">
        <v>39</v>
      </c>
      <c r="AB26" s="48" t="s">
        <v>39</v>
      </c>
      <c r="AC26" s="48" t="s">
        <v>39</v>
      </c>
      <c r="AD26" s="48" t="s">
        <v>39</v>
      </c>
      <c r="AE26" s="10" t="str">
        <f t="shared" si="2"/>
        <v>WO</v>
      </c>
      <c r="AF26" s="48" t="s">
        <v>39</v>
      </c>
      <c r="AG26" s="48" t="s">
        <v>39</v>
      </c>
      <c r="AH26" s="48" t="s">
        <v>39</v>
      </c>
      <c r="AI26" s="10" t="s">
        <v>43</v>
      </c>
      <c r="AJ26" s="48" t="s">
        <v>39</v>
      </c>
      <c r="AK26" s="48" t="s">
        <v>39</v>
      </c>
      <c r="AL26" s="10" t="str">
        <f t="shared" si="2"/>
        <v>WO</v>
      </c>
      <c r="AM26" s="48" t="s">
        <v>39</v>
      </c>
      <c r="AN26" s="48" t="s">
        <v>39</v>
      </c>
      <c r="AO26" s="48" t="s">
        <v>40</v>
      </c>
      <c r="AP26" s="50" t="s">
        <v>39</v>
      </c>
      <c r="AT26" s="9">
        <v>16</v>
      </c>
      <c r="AU26" s="9">
        <v>1016</v>
      </c>
      <c r="AV26" s="9" t="str">
        <f t="shared" si="3"/>
        <v>July</v>
      </c>
      <c r="AW26" s="9" t="s">
        <v>26</v>
      </c>
      <c r="AX26" s="10">
        <f t="shared" si="4"/>
        <v>23</v>
      </c>
      <c r="AY26" s="10">
        <f t="shared" si="5"/>
        <v>2</v>
      </c>
      <c r="AZ26" s="10">
        <f t="shared" si="6"/>
        <v>2</v>
      </c>
      <c r="BA26" s="10">
        <f t="shared" si="7"/>
        <v>4</v>
      </c>
      <c r="BB26" s="10">
        <f t="shared" si="8"/>
        <v>31</v>
      </c>
      <c r="BC26" s="10">
        <f>Jul_Report[[#This Row],[Present]]-Jul_Report[[#This Row],[Absent]]</f>
        <v>21</v>
      </c>
      <c r="BD26" s="32">
        <v>52000</v>
      </c>
      <c r="BE26" s="32">
        <f>Jul_Report[[#This Row],[Salary]]/Jul_Report[[#This Row],[Days]]</f>
        <v>1677.4193548387098</v>
      </c>
      <c r="BF26" s="32">
        <f>Jul_Report[[#This Row],[Per Day Salary]]*Jul_Report[[#This Row],[Absent]]</f>
        <v>3354.8387096774195</v>
      </c>
      <c r="BG26" s="32">
        <f>Jul_Report[[#This Row],[Salary]]-Jul_Report[[#This Row],[Deduction]]</f>
        <v>48645.161290322583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4</v>
      </c>
      <c r="L27" s="48" t="s">
        <v>39</v>
      </c>
      <c r="M27" s="48" t="s">
        <v>39</v>
      </c>
      <c r="N27" s="48" t="s">
        <v>39</v>
      </c>
      <c r="O27" s="48" t="s">
        <v>39</v>
      </c>
      <c r="P27" s="48" t="s">
        <v>39</v>
      </c>
      <c r="Q27" s="10" t="str">
        <f t="shared" si="10"/>
        <v>WO</v>
      </c>
      <c r="R27" s="48" t="s">
        <v>39</v>
      </c>
      <c r="S27" s="48" t="s">
        <v>39</v>
      </c>
      <c r="T27" s="48" t="s">
        <v>39</v>
      </c>
      <c r="U27" s="48" t="s">
        <v>39</v>
      </c>
      <c r="V27" s="48" t="s">
        <v>39</v>
      </c>
      <c r="W27" s="48" t="s">
        <v>39</v>
      </c>
      <c r="X27" s="10" t="str">
        <f t="shared" si="10"/>
        <v>WO</v>
      </c>
      <c r="Y27" s="10" t="s">
        <v>39</v>
      </c>
      <c r="Z27" s="10" t="s">
        <v>43</v>
      </c>
      <c r="AA27" s="48" t="s">
        <v>39</v>
      </c>
      <c r="AB27" s="48" t="s">
        <v>39</v>
      </c>
      <c r="AC27" s="48" t="s">
        <v>39</v>
      </c>
      <c r="AD27" s="48" t="s">
        <v>39</v>
      </c>
      <c r="AE27" s="10" t="str">
        <f t="shared" ref="AE27:AL30" si="11">IF(AE$9="Sun","WO","")</f>
        <v>WO</v>
      </c>
      <c r="AF27" s="48" t="s">
        <v>39</v>
      </c>
      <c r="AG27" s="48" t="s">
        <v>39</v>
      </c>
      <c r="AH27" s="48" t="s">
        <v>39</v>
      </c>
      <c r="AI27" s="10" t="s">
        <v>43</v>
      </c>
      <c r="AJ27" s="48" t="s">
        <v>39</v>
      </c>
      <c r="AK27" s="48" t="s">
        <v>39</v>
      </c>
      <c r="AL27" s="10" t="str">
        <f t="shared" si="11"/>
        <v>WO</v>
      </c>
      <c r="AM27" s="48" t="s">
        <v>39</v>
      </c>
      <c r="AN27" s="48" t="s">
        <v>39</v>
      </c>
      <c r="AO27" s="48" t="s">
        <v>39</v>
      </c>
      <c r="AP27" s="50" t="s">
        <v>39</v>
      </c>
      <c r="AT27" s="9">
        <v>17</v>
      </c>
      <c r="AU27" s="9">
        <v>1017</v>
      </c>
      <c r="AV27" s="9" t="str">
        <f t="shared" si="3"/>
        <v>July</v>
      </c>
      <c r="AW27" s="9" t="s">
        <v>27</v>
      </c>
      <c r="AX27" s="10">
        <f t="shared" si="4"/>
        <v>25</v>
      </c>
      <c r="AY27" s="10">
        <f t="shared" si="5"/>
        <v>0</v>
      </c>
      <c r="AZ27" s="10">
        <f t="shared" si="6"/>
        <v>2</v>
      </c>
      <c r="BA27" s="10">
        <f t="shared" si="7"/>
        <v>4</v>
      </c>
      <c r="BB27" s="10">
        <f t="shared" si="8"/>
        <v>31</v>
      </c>
      <c r="BC27" s="10">
        <f>Jul_Report[[#This Row],[Present]]-Jul_Report[[#This Row],[Absent]]</f>
        <v>25</v>
      </c>
      <c r="BD27" s="32">
        <v>42000</v>
      </c>
      <c r="BE27" s="32">
        <f>Jul_Report[[#This Row],[Salary]]/Jul_Report[[#This Row],[Days]]</f>
        <v>1354.8387096774193</v>
      </c>
      <c r="BF27" s="32">
        <f>Jul_Report[[#This Row],[Per Day Salary]]*Jul_Report[[#This Row],[Absent]]</f>
        <v>0</v>
      </c>
      <c r="BG27" s="32">
        <f>Jul_Report[[#This Row],[Salary]]-Jul_Report[[#This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4</v>
      </c>
      <c r="L28" s="48" t="s">
        <v>39</v>
      </c>
      <c r="M28" s="48" t="s">
        <v>39</v>
      </c>
      <c r="N28" s="48" t="s">
        <v>39</v>
      </c>
      <c r="O28" s="48" t="s">
        <v>39</v>
      </c>
      <c r="P28" s="48" t="s">
        <v>39</v>
      </c>
      <c r="Q28" s="10" t="str">
        <f t="shared" ref="Q28:X30" si="12">IF(Q$9="Sun","WO","")</f>
        <v>WO</v>
      </c>
      <c r="R28" s="48" t="s">
        <v>39</v>
      </c>
      <c r="S28" s="48" t="s">
        <v>39</v>
      </c>
      <c r="T28" s="48" t="s">
        <v>39</v>
      </c>
      <c r="U28" s="48" t="s">
        <v>39</v>
      </c>
      <c r="V28" s="48" t="s">
        <v>39</v>
      </c>
      <c r="W28" s="48" t="s">
        <v>39</v>
      </c>
      <c r="X28" s="10" t="str">
        <f t="shared" si="12"/>
        <v>WO</v>
      </c>
      <c r="Y28" s="10" t="s">
        <v>39</v>
      </c>
      <c r="Z28" s="10" t="s">
        <v>43</v>
      </c>
      <c r="AA28" s="48" t="s">
        <v>39</v>
      </c>
      <c r="AB28" s="48" t="s">
        <v>39</v>
      </c>
      <c r="AC28" s="48" t="s">
        <v>39</v>
      </c>
      <c r="AD28" s="48" t="s">
        <v>39</v>
      </c>
      <c r="AE28" s="10" t="str">
        <f t="shared" si="11"/>
        <v>WO</v>
      </c>
      <c r="AF28" s="48" t="s">
        <v>39</v>
      </c>
      <c r="AG28" s="48" t="s">
        <v>39</v>
      </c>
      <c r="AH28" s="48" t="s">
        <v>39</v>
      </c>
      <c r="AI28" s="10" t="s">
        <v>43</v>
      </c>
      <c r="AJ28" s="48" t="s">
        <v>39</v>
      </c>
      <c r="AK28" s="48" t="s">
        <v>39</v>
      </c>
      <c r="AL28" s="10" t="str">
        <f t="shared" si="11"/>
        <v>WO</v>
      </c>
      <c r="AM28" s="48" t="s">
        <v>39</v>
      </c>
      <c r="AN28" s="48" t="s">
        <v>39</v>
      </c>
      <c r="AO28" s="48" t="s">
        <v>39</v>
      </c>
      <c r="AP28" s="50" t="s">
        <v>39</v>
      </c>
      <c r="AT28" s="9">
        <v>18</v>
      </c>
      <c r="AU28" s="9">
        <v>1018</v>
      </c>
      <c r="AV28" s="9" t="str">
        <f t="shared" si="3"/>
        <v>July</v>
      </c>
      <c r="AW28" s="9" t="s">
        <v>28</v>
      </c>
      <c r="AX28" s="10">
        <f t="shared" si="4"/>
        <v>25</v>
      </c>
      <c r="AY28" s="10">
        <f t="shared" si="5"/>
        <v>0</v>
      </c>
      <c r="AZ28" s="10">
        <f t="shared" si="6"/>
        <v>2</v>
      </c>
      <c r="BA28" s="10">
        <f t="shared" si="7"/>
        <v>4</v>
      </c>
      <c r="BB28" s="10">
        <f t="shared" si="8"/>
        <v>31</v>
      </c>
      <c r="BC28" s="10">
        <f>Jul_Report[[#This Row],[Present]]-Jul_Report[[#This Row],[Absent]]</f>
        <v>25</v>
      </c>
      <c r="BD28" s="32">
        <v>62000</v>
      </c>
      <c r="BE28" s="32">
        <f>Jul_Report[[#This Row],[Salary]]/Jul_Report[[#This Row],[Days]]</f>
        <v>2000</v>
      </c>
      <c r="BF28" s="32">
        <f>Jul_Report[[#This Row],[Per Day Salary]]*Jul_Report[[#This Row],[Absent]]</f>
        <v>0</v>
      </c>
      <c r="BG28" s="32">
        <f>Jul_Report[[#This Row],[Salary]]-Jul_Report[[#This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4</v>
      </c>
      <c r="L29" s="48" t="s">
        <v>39</v>
      </c>
      <c r="M29" s="48" t="s">
        <v>39</v>
      </c>
      <c r="N29" s="48" t="s">
        <v>39</v>
      </c>
      <c r="O29" s="48" t="s">
        <v>39</v>
      </c>
      <c r="P29" s="48" t="s">
        <v>39</v>
      </c>
      <c r="Q29" s="10" t="str">
        <f t="shared" si="12"/>
        <v>WO</v>
      </c>
      <c r="R29" s="48" t="s">
        <v>39</v>
      </c>
      <c r="S29" s="48" t="s">
        <v>39</v>
      </c>
      <c r="T29" s="48" t="s">
        <v>39</v>
      </c>
      <c r="U29" s="48" t="s">
        <v>39</v>
      </c>
      <c r="V29" s="48" t="s">
        <v>39</v>
      </c>
      <c r="W29" s="48" t="s">
        <v>39</v>
      </c>
      <c r="X29" s="10" t="str">
        <f t="shared" si="12"/>
        <v>WO</v>
      </c>
      <c r="Y29" s="10" t="s">
        <v>39</v>
      </c>
      <c r="Z29" s="10" t="s">
        <v>43</v>
      </c>
      <c r="AA29" s="48" t="s">
        <v>39</v>
      </c>
      <c r="AB29" s="48" t="s">
        <v>39</v>
      </c>
      <c r="AC29" s="48" t="s">
        <v>39</v>
      </c>
      <c r="AD29" s="48" t="s">
        <v>39</v>
      </c>
      <c r="AE29" s="10" t="str">
        <f t="shared" si="11"/>
        <v>WO</v>
      </c>
      <c r="AF29" s="48" t="s">
        <v>39</v>
      </c>
      <c r="AG29" s="48" t="s">
        <v>39</v>
      </c>
      <c r="AH29" s="48" t="s">
        <v>39</v>
      </c>
      <c r="AI29" s="10" t="s">
        <v>43</v>
      </c>
      <c r="AJ29" s="48" t="s">
        <v>39</v>
      </c>
      <c r="AK29" s="48" t="s">
        <v>39</v>
      </c>
      <c r="AL29" s="10" t="str">
        <f t="shared" si="11"/>
        <v>WO</v>
      </c>
      <c r="AM29" s="48" t="s">
        <v>39</v>
      </c>
      <c r="AN29" s="48" t="s">
        <v>39</v>
      </c>
      <c r="AO29" s="48" t="s">
        <v>39</v>
      </c>
      <c r="AP29" s="50" t="s">
        <v>39</v>
      </c>
      <c r="AT29" s="9">
        <v>19</v>
      </c>
      <c r="AU29" s="9">
        <v>1019</v>
      </c>
      <c r="AV29" s="9" t="str">
        <f t="shared" si="3"/>
        <v>July</v>
      </c>
      <c r="AW29" s="9" t="s">
        <v>29</v>
      </c>
      <c r="AX29" s="10">
        <f t="shared" si="4"/>
        <v>25</v>
      </c>
      <c r="AY29" s="10">
        <f t="shared" si="5"/>
        <v>0</v>
      </c>
      <c r="AZ29" s="10">
        <f t="shared" si="6"/>
        <v>2</v>
      </c>
      <c r="BA29" s="10">
        <f t="shared" si="7"/>
        <v>4</v>
      </c>
      <c r="BB29" s="10">
        <f t="shared" si="8"/>
        <v>31</v>
      </c>
      <c r="BC29" s="10">
        <f>Jul_Report[[#This Row],[Present]]-Jul_Report[[#This Row],[Absent]]</f>
        <v>25</v>
      </c>
      <c r="BD29" s="32">
        <v>41000</v>
      </c>
      <c r="BE29" s="32">
        <f>Jul_Report[[#This Row],[Salary]]/Jul_Report[[#This Row],[Days]]</f>
        <v>1322.5806451612902</v>
      </c>
      <c r="BF29" s="32">
        <f>Jul_Report[[#This Row],[Per Day Salary]]*Jul_Report[[#This Row],[Absent]]</f>
        <v>0</v>
      </c>
      <c r="BG29" s="32">
        <f>Jul_Report[[#This Row],[Salary]]-Jul_Report[[#This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39</v>
      </c>
      <c r="M30" s="49" t="s">
        <v>39</v>
      </c>
      <c r="N30" s="49" t="s">
        <v>39</v>
      </c>
      <c r="O30" s="49" t="s">
        <v>39</v>
      </c>
      <c r="P30" s="49" t="s">
        <v>39</v>
      </c>
      <c r="Q30" s="27" t="str">
        <f t="shared" si="12"/>
        <v>WO</v>
      </c>
      <c r="R30" s="49" t="s">
        <v>39</v>
      </c>
      <c r="S30" s="49" t="s">
        <v>39</v>
      </c>
      <c r="T30" s="49" t="s">
        <v>39</v>
      </c>
      <c r="U30" s="49" t="s">
        <v>39</v>
      </c>
      <c r="V30" s="49" t="s">
        <v>39</v>
      </c>
      <c r="W30" s="49" t="s">
        <v>39</v>
      </c>
      <c r="X30" s="27" t="str">
        <f t="shared" si="12"/>
        <v>WO</v>
      </c>
      <c r="Y30" s="10" t="s">
        <v>39</v>
      </c>
      <c r="Z30" s="10" t="s">
        <v>43</v>
      </c>
      <c r="AA30" s="49" t="s">
        <v>39</v>
      </c>
      <c r="AB30" s="49" t="s">
        <v>39</v>
      </c>
      <c r="AC30" s="49" t="s">
        <v>39</v>
      </c>
      <c r="AD30" s="49" t="s">
        <v>39</v>
      </c>
      <c r="AE30" s="27" t="str">
        <f t="shared" si="11"/>
        <v>WO</v>
      </c>
      <c r="AF30" s="49" t="s">
        <v>39</v>
      </c>
      <c r="AG30" s="49" t="s">
        <v>39</v>
      </c>
      <c r="AH30" s="49" t="s">
        <v>39</v>
      </c>
      <c r="AI30" s="10" t="s">
        <v>43</v>
      </c>
      <c r="AJ30" s="49" t="s">
        <v>39</v>
      </c>
      <c r="AK30" s="49" t="s">
        <v>39</v>
      </c>
      <c r="AL30" s="27" t="str">
        <f t="shared" si="11"/>
        <v>WO</v>
      </c>
      <c r="AM30" s="27" t="s">
        <v>39</v>
      </c>
      <c r="AN30" s="27" t="s">
        <v>39</v>
      </c>
      <c r="AO30" s="27" t="s">
        <v>39</v>
      </c>
      <c r="AP30" s="28" t="s">
        <v>39</v>
      </c>
      <c r="AT30" s="9">
        <v>20</v>
      </c>
      <c r="AU30" s="19">
        <v>1020</v>
      </c>
      <c r="AV30" s="19" t="str">
        <f t="shared" si="3"/>
        <v>July</v>
      </c>
      <c r="AW30" s="19" t="s">
        <v>23</v>
      </c>
      <c r="AX30" s="10">
        <f t="shared" si="4"/>
        <v>25</v>
      </c>
      <c r="AY30" s="27">
        <f t="shared" si="5"/>
        <v>0</v>
      </c>
      <c r="AZ30" s="27">
        <f t="shared" si="6"/>
        <v>2</v>
      </c>
      <c r="BA30" s="10">
        <f t="shared" si="7"/>
        <v>4</v>
      </c>
      <c r="BB30" s="10">
        <f t="shared" si="8"/>
        <v>31</v>
      </c>
      <c r="BC30" s="10">
        <f>Jul_Report[[#This Row],[Present]]-Jul_Report[[#This Row],[Absent]]</f>
        <v>25</v>
      </c>
      <c r="BD30" s="33">
        <v>30000</v>
      </c>
      <c r="BE30" s="33">
        <f>Jul_Report[[#This Row],[Salary]]/Jul_Report[[#This Row],[Days]]</f>
        <v>967.74193548387098</v>
      </c>
      <c r="BF30" s="33">
        <f>Jul_Report[[#This Row],[Per Day Salary]]*Jul_Report[[#This Row],[Absent]]</f>
        <v>0</v>
      </c>
      <c r="BG30" s="33">
        <f>Jul_Report[[#This Row],[Salary]]-Jul_Report[[#This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P30">
    <cfRule type="containsText" dxfId="155" priority="21" operator="containsText" text="L">
      <formula>NOT(ISERROR(SEARCH("L",L11)))</formula>
    </cfRule>
    <cfRule type="containsText" dxfId="154" priority="22" operator="containsText" text="A">
      <formula>NOT(ISERROR(SEARCH("A",L11)))</formula>
    </cfRule>
    <cfRule type="containsText" dxfId="153" priority="23" operator="containsText" text="P">
      <formula>NOT(ISERROR(SEARCH("P",L11)))</formula>
    </cfRule>
    <cfRule type="containsText" dxfId="152" priority="24" operator="containsText" text="WO">
      <formula>NOT(ISERROR(SEARCH("WO",L11)))</formula>
    </cfRule>
  </conditionalFormatting>
  <conditionalFormatting sqref="R11:W30">
    <cfRule type="containsText" dxfId="151" priority="17" operator="containsText" text="L">
      <formula>NOT(ISERROR(SEARCH("L",R11)))</formula>
    </cfRule>
    <cfRule type="containsText" dxfId="150" priority="18" operator="containsText" text="A">
      <formula>NOT(ISERROR(SEARCH("A",R11)))</formula>
    </cfRule>
    <cfRule type="containsText" dxfId="149" priority="19" operator="containsText" text="P">
      <formula>NOT(ISERROR(SEARCH("P",R11)))</formula>
    </cfRule>
    <cfRule type="containsText" dxfId="148" priority="20" operator="containsText" text="WO">
      <formula>NOT(ISERROR(SEARCH("WO",R11)))</formula>
    </cfRule>
  </conditionalFormatting>
  <conditionalFormatting sqref="AA11:AD30">
    <cfRule type="containsText" dxfId="147" priority="13" operator="containsText" text="L">
      <formula>NOT(ISERROR(SEARCH("L",AA11)))</formula>
    </cfRule>
    <cfRule type="containsText" dxfId="146" priority="14" operator="containsText" text="A">
      <formula>NOT(ISERROR(SEARCH("A",AA11)))</formula>
    </cfRule>
    <cfRule type="containsText" dxfId="145" priority="15" operator="containsText" text="P">
      <formula>NOT(ISERROR(SEARCH("P",AA11)))</formula>
    </cfRule>
    <cfRule type="containsText" dxfId="144" priority="16" operator="containsText" text="WO">
      <formula>NOT(ISERROR(SEARCH("WO",AA11)))</formula>
    </cfRule>
  </conditionalFormatting>
  <conditionalFormatting sqref="AF11:AH30">
    <cfRule type="containsText" dxfId="143" priority="9" operator="containsText" text="L">
      <formula>NOT(ISERROR(SEARCH("L",AF11)))</formula>
    </cfRule>
    <cfRule type="containsText" dxfId="142" priority="10" operator="containsText" text="A">
      <formula>NOT(ISERROR(SEARCH("A",AF11)))</formula>
    </cfRule>
    <cfRule type="containsText" dxfId="141" priority="11" operator="containsText" text="P">
      <formula>NOT(ISERROR(SEARCH("P",AF11)))</formula>
    </cfRule>
    <cfRule type="containsText" dxfId="140" priority="12" operator="containsText" text="WO">
      <formula>NOT(ISERROR(SEARCH("WO",AF11)))</formula>
    </cfRule>
  </conditionalFormatting>
  <conditionalFormatting sqref="AJ11:AK30">
    <cfRule type="containsText" dxfId="139" priority="5" operator="containsText" text="L">
      <formula>NOT(ISERROR(SEARCH("L",AJ11)))</formula>
    </cfRule>
    <cfRule type="containsText" dxfId="138" priority="6" operator="containsText" text="A">
      <formula>NOT(ISERROR(SEARCH("A",AJ11)))</formula>
    </cfRule>
    <cfRule type="containsText" dxfId="137" priority="7" operator="containsText" text="P">
      <formula>NOT(ISERROR(SEARCH("P",AJ11)))</formula>
    </cfRule>
    <cfRule type="containsText" dxfId="136" priority="8" operator="containsText" text="WO">
      <formula>NOT(ISERROR(SEARCH("WO",AJ11)))</formula>
    </cfRule>
  </conditionalFormatting>
  <conditionalFormatting sqref="AL11:AL29 Q11:Q30 X11:Z30 AE11:AE30 AI11:AI30 AL30:AP30">
    <cfRule type="containsText" dxfId="135" priority="25" operator="containsText" text="L">
      <formula>NOT(ISERROR(SEARCH("L",Q11)))</formula>
    </cfRule>
    <cfRule type="containsText" dxfId="134" priority="26" operator="containsText" text="A">
      <formula>NOT(ISERROR(SEARCH("A",Q11)))</formula>
    </cfRule>
    <cfRule type="containsText" dxfId="133" priority="27" operator="containsText" text="P">
      <formula>NOT(ISERROR(SEARCH("P",Q11)))</formula>
    </cfRule>
    <cfRule type="containsText" dxfId="132" priority="28" operator="containsText" text="WO">
      <formula>NOT(ISERROR(SEARCH("WO",Q11)))</formula>
    </cfRule>
    <cfRule type="containsText" dxfId="131" priority="29" operator="containsText" text="WO">
      <formula>NOT(ISERROR(SEARCH("WO",Q11)))</formula>
    </cfRule>
    <cfRule type="cellIs" dxfId="130" priority="30" operator="equal">
      <formula>"WO"</formula>
    </cfRule>
  </conditionalFormatting>
  <conditionalFormatting sqref="AM11:AP29">
    <cfRule type="containsText" dxfId="129" priority="1" operator="containsText" text="L">
      <formula>NOT(ISERROR(SEARCH("L",AM11)))</formula>
    </cfRule>
    <cfRule type="containsText" dxfId="128" priority="2" operator="containsText" text="A">
      <formula>NOT(ISERROR(SEARCH("A",AM11)))</formula>
    </cfRule>
    <cfRule type="containsText" dxfId="127" priority="3" operator="containsText" text="P">
      <formula>NOT(ISERROR(SEARCH("P",AM11)))</formula>
    </cfRule>
    <cfRule type="containsText" dxfId="126" priority="4" operator="containsText" text="WO">
      <formula>NOT(ISERROR(SEARCH("WO",AM11)))</formula>
    </cfRule>
  </conditionalFormatting>
  <dataValidations count="1">
    <dataValidation type="list" allowBlank="1" showInputMessage="1" showErrorMessage="1" sqref="L11:P30 R11:W30 AA11:AD30 AF11:AH30 AJ11:AK30 AM11:AP29" xr:uid="{5D084F5D-663F-45A8-98F0-19699B843329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8B843D-6E5D-4CF9-988A-8E0A295F1691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8D0A646-2461-48EA-99AF-65AF8C1A8E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Jul!AX11:BA11</xm:f>
              <xm:sqref>BH11</xm:sqref>
            </x14:sparkline>
            <x14:sparkline>
              <xm:f>Jul!AX12:BA12</xm:f>
              <xm:sqref>BH12</xm:sqref>
            </x14:sparkline>
            <x14:sparkline>
              <xm:f>Jul!AX13:BA13</xm:f>
              <xm:sqref>BH13</xm:sqref>
            </x14:sparkline>
            <x14:sparkline>
              <xm:f>Jul!AX14:BA14</xm:f>
              <xm:sqref>BH14</xm:sqref>
            </x14:sparkline>
            <x14:sparkline>
              <xm:f>Jul!AX15:BA15</xm:f>
              <xm:sqref>BH15</xm:sqref>
            </x14:sparkline>
            <x14:sparkline>
              <xm:f>Jul!AX16:BA16</xm:f>
              <xm:sqref>BH16</xm:sqref>
            </x14:sparkline>
            <x14:sparkline>
              <xm:f>Jul!AX17:BA17</xm:f>
              <xm:sqref>BH17</xm:sqref>
            </x14:sparkline>
            <x14:sparkline>
              <xm:f>Jul!AX18:BA18</xm:f>
              <xm:sqref>BH18</xm:sqref>
            </x14:sparkline>
            <x14:sparkline>
              <xm:f>Jul!AX19:BA19</xm:f>
              <xm:sqref>BH19</xm:sqref>
            </x14:sparkline>
            <x14:sparkline>
              <xm:f>Jul!AX20:BA20</xm:f>
              <xm:sqref>BH20</xm:sqref>
            </x14:sparkline>
            <x14:sparkline>
              <xm:f>Jul!AX21:BA21</xm:f>
              <xm:sqref>BH21</xm:sqref>
            </x14:sparkline>
            <x14:sparkline>
              <xm:f>Jul!AX22:BA22</xm:f>
              <xm:sqref>BH22</xm:sqref>
            </x14:sparkline>
            <x14:sparkline>
              <xm:f>Jul!AX23:BA23</xm:f>
              <xm:sqref>BH23</xm:sqref>
            </x14:sparkline>
            <x14:sparkline>
              <xm:f>Jul!AX24:BA24</xm:f>
              <xm:sqref>BH24</xm:sqref>
            </x14:sparkline>
            <x14:sparkline>
              <xm:f>Jul!AX25:BA25</xm:f>
              <xm:sqref>BH25</xm:sqref>
            </x14:sparkline>
            <x14:sparkline>
              <xm:f>Jul!AX26:BA26</xm:f>
              <xm:sqref>BH26</xm:sqref>
            </x14:sparkline>
            <x14:sparkline>
              <xm:f>Jul!AX27:BA27</xm:f>
              <xm:sqref>BH27</xm:sqref>
            </x14:sparkline>
            <x14:sparkline>
              <xm:f>Jul!AX28:BA28</xm:f>
              <xm:sqref>BH28</xm:sqref>
            </x14:sparkline>
            <x14:sparkline>
              <xm:f>Jul!AX29:BA29</xm:f>
              <xm:sqref>BH29</xm:sqref>
            </x14:sparkline>
            <x14:sparkline>
              <xm:f>Jul!AX30:BA30</xm:f>
              <xm:sqref>BH30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414C-3AA4-42A4-B053-62178D62C7FA}">
  <dimension ref="A1:DF116"/>
  <sheetViews>
    <sheetView zoomScale="55" zoomScaleNormal="55" workbookViewId="0"/>
  </sheetViews>
  <sheetFormatPr defaultRowHeight="24" x14ac:dyDescent="0.85"/>
  <cols>
    <col min="1" max="6" width="8.88671875" style="1"/>
    <col min="7" max="7" width="15.44140625" style="1" bestFit="1" customWidth="1"/>
    <col min="8" max="8" width="7.44140625" style="1" bestFit="1" customWidth="1"/>
    <col min="9" max="9" width="15.88671875" style="1" bestFit="1" customWidth="1"/>
    <col min="10" max="10" width="20.109375" style="1" bestFit="1" customWidth="1"/>
    <col min="11" max="11" width="11.5546875" style="1" bestFit="1" customWidth="1"/>
    <col min="12" max="12" width="6.5546875" style="1" bestFit="1" customWidth="1"/>
    <col min="13" max="13" width="15.5546875" style="1" customWidth="1"/>
    <col min="14" max="14" width="6.5546875" style="1" bestFit="1" customWidth="1"/>
    <col min="15" max="15" width="5.6640625" style="1" bestFit="1" customWidth="1"/>
    <col min="16" max="16" width="4.21875" style="1" bestFit="1" customWidth="1"/>
    <col min="17" max="17" width="5.21875" style="1" bestFit="1" customWidth="1"/>
    <col min="18" max="18" width="5.33203125" style="1" bestFit="1" customWidth="1"/>
    <col min="19" max="19" width="6.33203125" style="1" bestFit="1" customWidth="1"/>
    <col min="20" max="20" width="5.44140625" style="1" bestFit="1" customWidth="1"/>
    <col min="21" max="21" width="6.5546875" style="1" bestFit="1" customWidth="1"/>
    <col min="22" max="22" width="5.6640625" style="1" bestFit="1" customWidth="1"/>
    <col min="23" max="23" width="4.21875" style="1" bestFit="1" customWidth="1"/>
    <col min="24" max="24" width="5.21875" style="1" bestFit="1" customWidth="1"/>
    <col min="25" max="25" width="5.33203125" style="1" bestFit="1" customWidth="1"/>
    <col min="26" max="26" width="6.33203125" style="1" bestFit="1" customWidth="1"/>
    <col min="27" max="27" width="5.44140625" style="1" bestFit="1" customWidth="1"/>
    <col min="28" max="28" width="6.5546875" style="1" bestFit="1" customWidth="1"/>
    <col min="29" max="29" width="5.6640625" style="1" bestFit="1" customWidth="1"/>
    <col min="30" max="30" width="4.21875" style="1" bestFit="1" customWidth="1"/>
    <col min="31" max="31" width="5.21875" style="1" bestFit="1" customWidth="1"/>
    <col min="32" max="32" width="5.33203125" style="1" bestFit="1" customWidth="1"/>
    <col min="33" max="33" width="6.33203125" style="1" bestFit="1" customWidth="1"/>
    <col min="34" max="34" width="5.44140625" style="1" bestFit="1" customWidth="1"/>
    <col min="35" max="35" width="6.5546875" style="1" bestFit="1" customWidth="1"/>
    <col min="36" max="36" width="5.6640625" style="1" bestFit="1" customWidth="1"/>
    <col min="37" max="37" width="4.21875" style="1" bestFit="1" customWidth="1"/>
    <col min="38" max="38" width="5.21875" style="1" bestFit="1" customWidth="1"/>
    <col min="39" max="39" width="5.33203125" style="1" bestFit="1" customWidth="1"/>
    <col min="40" max="40" width="6.33203125" style="1" bestFit="1" customWidth="1"/>
    <col min="41" max="41" width="5.44140625" style="1" bestFit="1" customWidth="1"/>
    <col min="42" max="42" width="6.5546875" style="1" bestFit="1" customWidth="1"/>
    <col min="43" max="45" width="8.88671875" style="39"/>
    <col min="46" max="46" width="6.109375" style="1" bestFit="1" customWidth="1"/>
    <col min="47" max="47" width="15.44140625" style="1" bestFit="1" customWidth="1"/>
    <col min="48" max="48" width="12.77734375" style="1" bestFit="1" customWidth="1"/>
    <col min="49" max="49" width="20.109375" style="10" bestFit="1" customWidth="1"/>
    <col min="50" max="50" width="10.21875" style="10" bestFit="1" customWidth="1"/>
    <col min="51" max="51" width="9.6640625" style="10" customWidth="1"/>
    <col min="52" max="52" width="8" style="10" bestFit="1" customWidth="1"/>
    <col min="53" max="53" width="12.77734375" style="10" bestFit="1" customWidth="1"/>
    <col min="54" max="54" width="7.33203125" style="10" bestFit="1" customWidth="1"/>
    <col min="55" max="55" width="12.88671875" style="10" bestFit="1" customWidth="1"/>
    <col min="56" max="56" width="10.88671875" style="10" bestFit="1" customWidth="1"/>
    <col min="57" max="57" width="18.44140625" style="10" bestFit="1" customWidth="1"/>
    <col min="58" max="58" width="13.44140625" style="10" bestFit="1" customWidth="1"/>
    <col min="59" max="59" width="15.44140625" style="10" bestFit="1" customWidth="1"/>
    <col min="60" max="60" width="20.5546875" style="1" customWidth="1"/>
    <col min="61" max="16384" width="8.88671875" style="1"/>
  </cols>
  <sheetData>
    <row r="1" spans="4:110" x14ac:dyDescent="0.85"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4:110" x14ac:dyDescent="0.85"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</row>
    <row r="3" spans="4:110" x14ac:dyDescent="0.85">
      <c r="F3" s="37" t="s">
        <v>4</v>
      </c>
      <c r="G3" s="38">
        <f>I7</f>
        <v>45870</v>
      </c>
      <c r="I3" s="37" t="s">
        <v>3</v>
      </c>
      <c r="J3" s="38">
        <f>M7</f>
        <v>45900</v>
      </c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</row>
    <row r="4" spans="4:110" x14ac:dyDescent="0.85"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</row>
    <row r="5" spans="4:110" x14ac:dyDescent="0.85"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</row>
    <row r="6" spans="4:110" x14ac:dyDescent="0.85">
      <c r="D6" s="39"/>
      <c r="E6" s="39"/>
      <c r="F6" s="39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T6" s="39"/>
      <c r="AU6" s="39"/>
      <c r="AV6" s="39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</row>
    <row r="7" spans="4:110" x14ac:dyDescent="0.85">
      <c r="F7" s="39"/>
      <c r="G7" s="45"/>
      <c r="H7" s="46" t="s">
        <v>4</v>
      </c>
      <c r="I7" s="47">
        <v>45870</v>
      </c>
      <c r="J7" s="45" t="str">
        <f>TEXT(I7,"MMMM")</f>
        <v>August</v>
      </c>
      <c r="K7" s="45"/>
      <c r="L7" s="46" t="s">
        <v>3</v>
      </c>
      <c r="M7" s="47">
        <f>EOMONTH(I7,0)</f>
        <v>45900</v>
      </c>
      <c r="N7" s="45"/>
      <c r="O7" s="45"/>
      <c r="P7" s="45"/>
      <c r="Q7" s="45"/>
      <c r="R7" s="45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T7" s="39"/>
      <c r="AU7" s="39"/>
      <c r="AV7" s="39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</row>
    <row r="8" spans="4:110" ht="24.6" thickBot="1" x14ac:dyDescent="0.9">
      <c r="E8" s="39"/>
      <c r="F8" s="39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T8" s="39"/>
      <c r="AU8" s="39"/>
      <c r="AV8" s="39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</row>
    <row r="9" spans="4:110" ht="24.6" thickBot="1" x14ac:dyDescent="0.9">
      <c r="D9" s="39"/>
      <c r="E9" s="39"/>
      <c r="F9" s="39"/>
      <c r="G9" s="39"/>
      <c r="H9" s="58" t="s">
        <v>5</v>
      </c>
      <c r="I9" s="59"/>
      <c r="J9" s="60"/>
      <c r="K9" s="13" t="s">
        <v>6</v>
      </c>
      <c r="L9" s="14" t="str">
        <f>TEXT(L10,"DDD")</f>
        <v>Fri</v>
      </c>
      <c r="M9" s="14" t="str">
        <f t="shared" ref="M9:AP9" si="0">TEXT(M10,"DDD")</f>
        <v>Sat</v>
      </c>
      <c r="N9" s="14" t="str">
        <f t="shared" si="0"/>
        <v>Sun</v>
      </c>
      <c r="O9" s="14" t="str">
        <f t="shared" si="0"/>
        <v>Mon</v>
      </c>
      <c r="P9" s="14" t="str">
        <f t="shared" si="0"/>
        <v>Tue</v>
      </c>
      <c r="Q9" s="14" t="str">
        <f t="shared" si="0"/>
        <v>Wed</v>
      </c>
      <c r="R9" s="14" t="str">
        <f t="shared" si="0"/>
        <v>Thu</v>
      </c>
      <c r="S9" s="14" t="str">
        <f t="shared" si="0"/>
        <v>Fri</v>
      </c>
      <c r="T9" s="14" t="str">
        <f t="shared" si="0"/>
        <v>Sat</v>
      </c>
      <c r="U9" s="14" t="str">
        <f t="shared" si="0"/>
        <v>Sun</v>
      </c>
      <c r="V9" s="14" t="str">
        <f t="shared" si="0"/>
        <v>Mon</v>
      </c>
      <c r="W9" s="14" t="str">
        <f t="shared" si="0"/>
        <v>Tue</v>
      </c>
      <c r="X9" s="14" t="str">
        <f t="shared" si="0"/>
        <v>Wed</v>
      </c>
      <c r="Y9" s="14" t="str">
        <f t="shared" si="0"/>
        <v>Thu</v>
      </c>
      <c r="Z9" s="14" t="str">
        <f t="shared" si="0"/>
        <v>Fri</v>
      </c>
      <c r="AA9" s="14" t="str">
        <f t="shared" si="0"/>
        <v>Sat</v>
      </c>
      <c r="AB9" s="14" t="str">
        <f t="shared" si="0"/>
        <v>Sun</v>
      </c>
      <c r="AC9" s="14" t="str">
        <f t="shared" si="0"/>
        <v>Mon</v>
      </c>
      <c r="AD9" s="14" t="str">
        <f t="shared" si="0"/>
        <v>Tue</v>
      </c>
      <c r="AE9" s="14" t="str">
        <f t="shared" si="0"/>
        <v>Wed</v>
      </c>
      <c r="AF9" s="14" t="str">
        <f t="shared" si="0"/>
        <v>Thu</v>
      </c>
      <c r="AG9" s="14" t="str">
        <f t="shared" si="0"/>
        <v>Fri</v>
      </c>
      <c r="AH9" s="14" t="str">
        <f t="shared" si="0"/>
        <v>Sat</v>
      </c>
      <c r="AI9" s="14" t="str">
        <f t="shared" si="0"/>
        <v>Sun</v>
      </c>
      <c r="AJ9" s="14" t="str">
        <f t="shared" si="0"/>
        <v>Mon</v>
      </c>
      <c r="AK9" s="14" t="str">
        <f t="shared" si="0"/>
        <v>Tue</v>
      </c>
      <c r="AL9" s="14" t="str">
        <f t="shared" si="0"/>
        <v>Wed</v>
      </c>
      <c r="AM9" s="14" t="str">
        <f t="shared" si="0"/>
        <v>Thu</v>
      </c>
      <c r="AN9" s="14" t="str">
        <f t="shared" si="0"/>
        <v>Fri</v>
      </c>
      <c r="AO9" s="14" t="str">
        <f t="shared" si="0"/>
        <v>Sat</v>
      </c>
      <c r="AP9" s="15" t="str">
        <f t="shared" si="0"/>
        <v>Sun</v>
      </c>
      <c r="AT9" s="39"/>
      <c r="AU9" s="39"/>
      <c r="AV9" s="39"/>
      <c r="AW9" s="41"/>
      <c r="AX9" s="41"/>
      <c r="AY9" s="41"/>
      <c r="AZ9" s="41"/>
      <c r="BA9" s="41"/>
      <c r="BB9" s="41"/>
      <c r="BC9" s="41"/>
      <c r="BD9" s="41"/>
      <c r="BE9" s="41"/>
      <c r="BF9" s="40"/>
      <c r="BG9" s="41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</row>
    <row r="10" spans="4:110" x14ac:dyDescent="0.85">
      <c r="E10" s="39"/>
      <c r="F10" s="39"/>
      <c r="G10" s="39"/>
      <c r="H10" s="16" t="s">
        <v>0</v>
      </c>
      <c r="I10" s="12" t="s">
        <v>7</v>
      </c>
      <c r="J10" s="22" t="s">
        <v>8</v>
      </c>
      <c r="K10" s="23" t="s">
        <v>9</v>
      </c>
      <c r="L10" s="24">
        <f>I7</f>
        <v>45870</v>
      </c>
      <c r="M10" s="24">
        <f>IF(L10&lt;$M$7,L10+1,"")</f>
        <v>45871</v>
      </c>
      <c r="N10" s="24">
        <f>IF(M10&lt;$M$7,M10+1,"")</f>
        <v>45872</v>
      </c>
      <c r="O10" s="24">
        <f t="shared" ref="O10:AP10" si="1">IF(N10&lt;$M$7,N10+1,"")</f>
        <v>45873</v>
      </c>
      <c r="P10" s="24">
        <f t="shared" si="1"/>
        <v>45874</v>
      </c>
      <c r="Q10" s="24">
        <f t="shared" si="1"/>
        <v>45875</v>
      </c>
      <c r="R10" s="24">
        <f t="shared" si="1"/>
        <v>45876</v>
      </c>
      <c r="S10" s="24">
        <f t="shared" si="1"/>
        <v>45877</v>
      </c>
      <c r="T10" s="24">
        <f t="shared" si="1"/>
        <v>45878</v>
      </c>
      <c r="U10" s="24">
        <f t="shared" si="1"/>
        <v>45879</v>
      </c>
      <c r="V10" s="24">
        <f t="shared" si="1"/>
        <v>45880</v>
      </c>
      <c r="W10" s="24">
        <f t="shared" si="1"/>
        <v>45881</v>
      </c>
      <c r="X10" s="24">
        <f t="shared" si="1"/>
        <v>45882</v>
      </c>
      <c r="Y10" s="24">
        <f t="shared" si="1"/>
        <v>45883</v>
      </c>
      <c r="Z10" s="24">
        <f t="shared" si="1"/>
        <v>45884</v>
      </c>
      <c r="AA10" s="24">
        <f t="shared" si="1"/>
        <v>45885</v>
      </c>
      <c r="AB10" s="24">
        <f t="shared" si="1"/>
        <v>45886</v>
      </c>
      <c r="AC10" s="24">
        <f t="shared" si="1"/>
        <v>45887</v>
      </c>
      <c r="AD10" s="24">
        <f t="shared" si="1"/>
        <v>45888</v>
      </c>
      <c r="AE10" s="24">
        <f t="shared" si="1"/>
        <v>45889</v>
      </c>
      <c r="AF10" s="24">
        <f t="shared" si="1"/>
        <v>45890</v>
      </c>
      <c r="AG10" s="24">
        <f t="shared" si="1"/>
        <v>45891</v>
      </c>
      <c r="AH10" s="24">
        <f t="shared" si="1"/>
        <v>45892</v>
      </c>
      <c r="AI10" s="24">
        <f>IF(AH10&lt;$M$7,AH10+1,"")</f>
        <v>45893</v>
      </c>
      <c r="AJ10" s="24">
        <f t="shared" si="1"/>
        <v>45894</v>
      </c>
      <c r="AK10" s="24">
        <f t="shared" si="1"/>
        <v>45895</v>
      </c>
      <c r="AL10" s="24">
        <f t="shared" si="1"/>
        <v>45896</v>
      </c>
      <c r="AM10" s="24">
        <f t="shared" si="1"/>
        <v>45897</v>
      </c>
      <c r="AN10" s="24">
        <f>IF(AM10&lt;$M$7,AM10+1,"")</f>
        <v>45898</v>
      </c>
      <c r="AO10" s="24">
        <f t="shared" si="1"/>
        <v>45899</v>
      </c>
      <c r="AP10" s="25">
        <f t="shared" si="1"/>
        <v>45900</v>
      </c>
      <c r="AT10" s="30" t="s">
        <v>0</v>
      </c>
      <c r="AU10" s="30" t="s">
        <v>7</v>
      </c>
      <c r="AV10" s="30" t="s">
        <v>42</v>
      </c>
      <c r="AW10" s="30" t="s">
        <v>8</v>
      </c>
      <c r="AX10" s="31" t="s">
        <v>30</v>
      </c>
      <c r="AY10" s="31" t="s">
        <v>31</v>
      </c>
      <c r="AZ10" s="31" t="s">
        <v>32</v>
      </c>
      <c r="BA10" s="31" t="s">
        <v>33</v>
      </c>
      <c r="BB10" s="31" t="s">
        <v>6</v>
      </c>
      <c r="BC10" s="31" t="s">
        <v>34</v>
      </c>
      <c r="BD10" s="35" t="s">
        <v>35</v>
      </c>
      <c r="BE10" s="31" t="s">
        <v>36</v>
      </c>
      <c r="BF10" s="35" t="s">
        <v>37</v>
      </c>
      <c r="BG10" s="35" t="s">
        <v>38</v>
      </c>
      <c r="BH10" s="34" t="s">
        <v>41</v>
      </c>
      <c r="BI10" s="44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</row>
    <row r="11" spans="4:110" x14ac:dyDescent="0.85">
      <c r="E11" s="39"/>
      <c r="F11" s="39"/>
      <c r="G11" s="39"/>
      <c r="H11" s="17">
        <v>1</v>
      </c>
      <c r="I11" s="9">
        <v>1001</v>
      </c>
      <c r="J11" s="21" t="s">
        <v>10</v>
      </c>
      <c r="K11" s="1">
        <f>COUNTIF($L$9:$AP$9,"Sun")</f>
        <v>5</v>
      </c>
      <c r="L11" s="48" t="s">
        <v>45</v>
      </c>
      <c r="M11" s="48" t="s">
        <v>45</v>
      </c>
      <c r="N11" s="10" t="s">
        <v>46</v>
      </c>
      <c r="O11" s="48" t="s">
        <v>45</v>
      </c>
      <c r="P11" s="48" t="s">
        <v>45</v>
      </c>
      <c r="Q11" s="48" t="s">
        <v>45</v>
      </c>
      <c r="R11" s="10" t="s">
        <v>43</v>
      </c>
      <c r="S11" s="48" t="s">
        <v>45</v>
      </c>
      <c r="T11" s="48" t="s">
        <v>45</v>
      </c>
      <c r="U11" s="10" t="str">
        <f t="shared" ref="U11:AP26" si="2">IF(U$9="Sun","WO","")</f>
        <v>WO</v>
      </c>
      <c r="V11" s="48" t="s">
        <v>45</v>
      </c>
      <c r="W11" s="48" t="s">
        <v>45</v>
      </c>
      <c r="X11" s="48" t="s">
        <v>45</v>
      </c>
      <c r="Y11" s="48" t="s">
        <v>45</v>
      </c>
      <c r="Z11" s="10" t="s">
        <v>43</v>
      </c>
      <c r="AA11" s="10" t="s">
        <v>39</v>
      </c>
      <c r="AB11" s="10" t="str">
        <f t="shared" si="2"/>
        <v>WO</v>
      </c>
      <c r="AC11" s="48" t="s">
        <v>45</v>
      </c>
      <c r="AD11" s="48" t="s">
        <v>45</v>
      </c>
      <c r="AE11" s="48" t="s">
        <v>45</v>
      </c>
      <c r="AF11" s="48" t="s">
        <v>45</v>
      </c>
      <c r="AG11" s="10" t="s">
        <v>43</v>
      </c>
      <c r="AH11" s="10" t="s">
        <v>39</v>
      </c>
      <c r="AI11" s="10" t="str">
        <f t="shared" si="2"/>
        <v>WO</v>
      </c>
      <c r="AJ11" s="48" t="s">
        <v>45</v>
      </c>
      <c r="AK11" s="48" t="s">
        <v>45</v>
      </c>
      <c r="AL11" s="48" t="s">
        <v>45</v>
      </c>
      <c r="AM11" s="48" t="s">
        <v>45</v>
      </c>
      <c r="AN11" s="48" t="s">
        <v>45</v>
      </c>
      <c r="AO11" s="48" t="s">
        <v>45</v>
      </c>
      <c r="AP11" s="26" t="str">
        <f t="shared" si="2"/>
        <v>WO</v>
      </c>
      <c r="AT11" s="9">
        <v>1</v>
      </c>
      <c r="AU11" s="9">
        <v>1001</v>
      </c>
      <c r="AV11" s="9" t="str">
        <f t="shared" ref="AV11:AV30" si="3">$J$7</f>
        <v>August</v>
      </c>
      <c r="AW11" s="9" t="s">
        <v>10</v>
      </c>
      <c r="AX11" s="10">
        <f t="shared" ref="AX11:AX30" si="4">COUNTIF($L11:$AP11,"*P*")</f>
        <v>23</v>
      </c>
      <c r="AY11" s="10">
        <f t="shared" ref="AY11:AY30" si="5">COUNTIF($L11:$AP11,"*A*")</f>
        <v>0</v>
      </c>
      <c r="AZ11" s="10">
        <f t="shared" ref="AZ11:AZ30" si="6">COUNTIF($L11:$AP11,"L")</f>
        <v>3</v>
      </c>
      <c r="BA11" s="10">
        <f t="shared" ref="BA11:BA30" si="7">K11</f>
        <v>5</v>
      </c>
      <c r="BB11" s="10">
        <f t="shared" ref="BB11:BB30" si="8">(DATEDIF($I$7,$M$7,"D"))+1</f>
        <v>31</v>
      </c>
      <c r="BC11" s="10">
        <f>Aug_Report[[#This Row],[Present]]-Aug_Report[[#This Row],[Absent]]</f>
        <v>23</v>
      </c>
      <c r="BD11" s="32">
        <v>10000</v>
      </c>
      <c r="BE11" s="32">
        <f>Aug_Report[[#This Row],[Salary]]/Aug_Report[[#This Row],[Days]]</f>
        <v>322.58064516129031</v>
      </c>
      <c r="BF11" s="32">
        <f>Aug_Report[[#This Row],[Per Day Salary]]*Aug_Report[[#This Row],[Absent]]</f>
        <v>0</v>
      </c>
      <c r="BG11" s="32">
        <f>Aug_Report[[#This Row],[Salary]]-Aug_Report[[#This Row],[Deduction]]</f>
        <v>10000</v>
      </c>
      <c r="BH11" s="32"/>
      <c r="BI11" s="44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</row>
    <row r="12" spans="4:110" x14ac:dyDescent="0.85">
      <c r="D12" s="39"/>
      <c r="E12" s="39"/>
      <c r="F12" s="39"/>
      <c r="G12" s="39"/>
      <c r="H12" s="17">
        <v>2</v>
      </c>
      <c r="I12" s="9">
        <v>1002</v>
      </c>
      <c r="J12" s="21" t="s">
        <v>11</v>
      </c>
      <c r="K12" s="1">
        <f t="shared" ref="K12:K29" si="9">COUNTIF($L$9:$AP$9,"Sun")</f>
        <v>5</v>
      </c>
      <c r="L12" s="48" t="s">
        <v>45</v>
      </c>
      <c r="M12" s="48" t="s">
        <v>45</v>
      </c>
      <c r="N12" s="10" t="str">
        <f t="shared" ref="N12:U27" si="10">IF(N$9="Sun","WO","")</f>
        <v>WO</v>
      </c>
      <c r="O12" s="48" t="s">
        <v>45</v>
      </c>
      <c r="P12" s="48" t="s">
        <v>45</v>
      </c>
      <c r="Q12" s="48" t="s">
        <v>45</v>
      </c>
      <c r="R12" s="10" t="s">
        <v>43</v>
      </c>
      <c r="S12" s="48" t="s">
        <v>45</v>
      </c>
      <c r="T12" s="48" t="s">
        <v>45</v>
      </c>
      <c r="U12" s="10" t="str">
        <f t="shared" si="10"/>
        <v>WO</v>
      </c>
      <c r="V12" s="48" t="s">
        <v>45</v>
      </c>
      <c r="W12" s="48" t="s">
        <v>45</v>
      </c>
      <c r="X12" s="48" t="s">
        <v>45</v>
      </c>
      <c r="Y12" s="48" t="s">
        <v>45</v>
      </c>
      <c r="Z12" s="10" t="s">
        <v>43</v>
      </c>
      <c r="AA12" s="10" t="s">
        <v>39</v>
      </c>
      <c r="AB12" s="10" t="str">
        <f t="shared" si="2"/>
        <v>WO</v>
      </c>
      <c r="AC12" s="48" t="s">
        <v>45</v>
      </c>
      <c r="AD12" s="48" t="s">
        <v>45</v>
      </c>
      <c r="AE12" s="48" t="s">
        <v>45</v>
      </c>
      <c r="AF12" s="48" t="s">
        <v>45</v>
      </c>
      <c r="AG12" s="10" t="s">
        <v>43</v>
      </c>
      <c r="AH12" s="10" t="s">
        <v>39</v>
      </c>
      <c r="AI12" s="10" t="str">
        <f t="shared" si="2"/>
        <v>WO</v>
      </c>
      <c r="AJ12" s="48" t="s">
        <v>45</v>
      </c>
      <c r="AK12" s="48" t="s">
        <v>45</v>
      </c>
      <c r="AL12" s="48" t="s">
        <v>45</v>
      </c>
      <c r="AM12" s="48" t="s">
        <v>45</v>
      </c>
      <c r="AN12" s="48" t="s">
        <v>45</v>
      </c>
      <c r="AO12" s="48" t="s">
        <v>45</v>
      </c>
      <c r="AP12" s="26" t="str">
        <f t="shared" si="2"/>
        <v>WO</v>
      </c>
      <c r="AT12" s="9">
        <v>2</v>
      </c>
      <c r="AU12" s="9">
        <v>1002</v>
      </c>
      <c r="AV12" s="9" t="str">
        <f t="shared" si="3"/>
        <v>August</v>
      </c>
      <c r="AW12" s="9" t="s">
        <v>11</v>
      </c>
      <c r="AX12" s="10">
        <f t="shared" si="4"/>
        <v>23</v>
      </c>
      <c r="AY12" s="10">
        <f t="shared" si="5"/>
        <v>0</v>
      </c>
      <c r="AZ12" s="10">
        <f t="shared" si="6"/>
        <v>3</v>
      </c>
      <c r="BA12" s="10">
        <f t="shared" si="7"/>
        <v>5</v>
      </c>
      <c r="BB12" s="10">
        <f t="shared" si="8"/>
        <v>31</v>
      </c>
      <c r="BC12" s="10">
        <f>Aug_Report[[#This Row],[Present]]-Aug_Report[[#This Row],[Absent]]</f>
        <v>23</v>
      </c>
      <c r="BD12" s="32">
        <v>20000</v>
      </c>
      <c r="BE12" s="32">
        <f>Aug_Report[[#This Row],[Salary]]/Aug_Report[[#This Row],[Days]]</f>
        <v>645.16129032258061</v>
      </c>
      <c r="BF12" s="32">
        <f>Aug_Report[[#This Row],[Per Day Salary]]*Aug_Report[[#This Row],[Absent]]</f>
        <v>0</v>
      </c>
      <c r="BG12" s="32">
        <f>Aug_Report[[#This Row],[Salary]]-Aug_Report[[#This Row],[Deduction]]</f>
        <v>20000</v>
      </c>
      <c r="BH12" s="32"/>
      <c r="BI12" s="44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</row>
    <row r="13" spans="4:110" x14ac:dyDescent="0.85">
      <c r="E13" s="39"/>
      <c r="F13" s="39"/>
      <c r="G13" s="39"/>
      <c r="H13" s="17">
        <v>3</v>
      </c>
      <c r="I13" s="9">
        <v>1003</v>
      </c>
      <c r="J13" s="21" t="s">
        <v>12</v>
      </c>
      <c r="K13" s="1">
        <f t="shared" si="9"/>
        <v>5</v>
      </c>
      <c r="L13" s="48" t="s">
        <v>45</v>
      </c>
      <c r="M13" s="48" t="s">
        <v>44</v>
      </c>
      <c r="N13" s="10" t="str">
        <f t="shared" si="10"/>
        <v>WO</v>
      </c>
      <c r="O13" s="48" t="s">
        <v>45</v>
      </c>
      <c r="P13" s="48" t="s">
        <v>45</v>
      </c>
      <c r="Q13" s="48" t="s">
        <v>45</v>
      </c>
      <c r="R13" s="10" t="s">
        <v>43</v>
      </c>
      <c r="S13" s="48" t="s">
        <v>45</v>
      </c>
      <c r="T13" s="48" t="s">
        <v>45</v>
      </c>
      <c r="U13" s="10" t="str">
        <f t="shared" si="10"/>
        <v>WO</v>
      </c>
      <c r="V13" s="48" t="s">
        <v>45</v>
      </c>
      <c r="W13" s="48" t="s">
        <v>45</v>
      </c>
      <c r="X13" s="48" t="s">
        <v>45</v>
      </c>
      <c r="Y13" s="48" t="s">
        <v>45</v>
      </c>
      <c r="Z13" s="10" t="s">
        <v>43</v>
      </c>
      <c r="AA13" s="10" t="s">
        <v>39</v>
      </c>
      <c r="AB13" s="10" t="str">
        <f t="shared" si="2"/>
        <v>WO</v>
      </c>
      <c r="AC13" s="48" t="s">
        <v>45</v>
      </c>
      <c r="AD13" s="48" t="s">
        <v>45</v>
      </c>
      <c r="AE13" s="48" t="s">
        <v>45</v>
      </c>
      <c r="AF13" s="48" t="s">
        <v>45</v>
      </c>
      <c r="AG13" s="10" t="s">
        <v>43</v>
      </c>
      <c r="AH13" s="10" t="s">
        <v>39</v>
      </c>
      <c r="AI13" s="10" t="str">
        <f t="shared" si="2"/>
        <v>WO</v>
      </c>
      <c r="AJ13" s="48" t="s">
        <v>45</v>
      </c>
      <c r="AK13" s="48" t="s">
        <v>45</v>
      </c>
      <c r="AL13" s="48" t="s">
        <v>45</v>
      </c>
      <c r="AM13" s="48" t="s">
        <v>45</v>
      </c>
      <c r="AN13" s="48" t="s">
        <v>45</v>
      </c>
      <c r="AO13" s="48" t="s">
        <v>45</v>
      </c>
      <c r="AP13" s="26" t="str">
        <f t="shared" si="2"/>
        <v>WO</v>
      </c>
      <c r="AT13" s="9">
        <v>3</v>
      </c>
      <c r="AU13" s="9">
        <v>1003</v>
      </c>
      <c r="AV13" s="9" t="str">
        <f t="shared" si="3"/>
        <v>August</v>
      </c>
      <c r="AW13" s="9" t="s">
        <v>12</v>
      </c>
      <c r="AX13" s="10">
        <f t="shared" si="4"/>
        <v>22</v>
      </c>
      <c r="AY13" s="10">
        <f t="shared" si="5"/>
        <v>1</v>
      </c>
      <c r="AZ13" s="10">
        <f t="shared" si="6"/>
        <v>3</v>
      </c>
      <c r="BA13" s="10">
        <f t="shared" si="7"/>
        <v>5</v>
      </c>
      <c r="BB13" s="10">
        <f t="shared" si="8"/>
        <v>31</v>
      </c>
      <c r="BC13" s="10">
        <f>Aug_Report[[#This Row],[Present]]-Aug_Report[[#This Row],[Absent]]</f>
        <v>21</v>
      </c>
      <c r="BD13" s="32">
        <v>25000</v>
      </c>
      <c r="BE13" s="32">
        <f>Aug_Report[[#This Row],[Salary]]/Aug_Report[[#This Row],[Days]]</f>
        <v>806.45161290322585</v>
      </c>
      <c r="BF13" s="32">
        <f>Aug_Report[[#This Row],[Per Day Salary]]*Aug_Report[[#This Row],[Absent]]</f>
        <v>806.45161290322585</v>
      </c>
      <c r="BG13" s="32">
        <f>Aug_Report[[#This Row],[Salary]]-Aug_Report[[#This Row],[Deduction]]</f>
        <v>24193.548387096773</v>
      </c>
      <c r="BH13" s="32"/>
      <c r="BI13" s="44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</row>
    <row r="14" spans="4:110" x14ac:dyDescent="0.85">
      <c r="E14" s="39"/>
      <c r="F14" s="39"/>
      <c r="G14" s="39"/>
      <c r="H14" s="17">
        <v>4</v>
      </c>
      <c r="I14" s="9">
        <v>1004</v>
      </c>
      <c r="J14" s="21" t="s">
        <v>13</v>
      </c>
      <c r="K14" s="1">
        <f t="shared" si="9"/>
        <v>5</v>
      </c>
      <c r="L14" s="48" t="s">
        <v>45</v>
      </c>
      <c r="M14" s="48" t="s">
        <v>45</v>
      </c>
      <c r="N14" s="10" t="str">
        <f t="shared" si="10"/>
        <v>WO</v>
      </c>
      <c r="O14" s="48" t="s">
        <v>45</v>
      </c>
      <c r="P14" s="48" t="s">
        <v>45</v>
      </c>
      <c r="Q14" s="48" t="s">
        <v>45</v>
      </c>
      <c r="R14" s="10" t="s">
        <v>43</v>
      </c>
      <c r="S14" s="48" t="s">
        <v>45</v>
      </c>
      <c r="T14" s="48" t="s">
        <v>45</v>
      </c>
      <c r="U14" s="10" t="str">
        <f t="shared" si="10"/>
        <v>WO</v>
      </c>
      <c r="V14" s="48" t="s">
        <v>45</v>
      </c>
      <c r="W14" s="48" t="s">
        <v>45</v>
      </c>
      <c r="X14" s="48" t="s">
        <v>45</v>
      </c>
      <c r="Y14" s="48" t="s">
        <v>45</v>
      </c>
      <c r="Z14" s="10" t="s">
        <v>43</v>
      </c>
      <c r="AA14" s="10" t="s">
        <v>39</v>
      </c>
      <c r="AB14" s="10" t="str">
        <f t="shared" si="2"/>
        <v>WO</v>
      </c>
      <c r="AC14" s="48" t="s">
        <v>45</v>
      </c>
      <c r="AD14" s="48" t="s">
        <v>45</v>
      </c>
      <c r="AE14" s="48" t="s">
        <v>44</v>
      </c>
      <c r="AF14" s="48" t="s">
        <v>45</v>
      </c>
      <c r="AG14" s="10" t="s">
        <v>43</v>
      </c>
      <c r="AH14" s="10" t="s">
        <v>39</v>
      </c>
      <c r="AI14" s="10" t="str">
        <f t="shared" si="2"/>
        <v>WO</v>
      </c>
      <c r="AJ14" s="48" t="s">
        <v>45</v>
      </c>
      <c r="AK14" s="48" t="s">
        <v>45</v>
      </c>
      <c r="AL14" s="48" t="s">
        <v>45</v>
      </c>
      <c r="AM14" s="48" t="s">
        <v>45</v>
      </c>
      <c r="AN14" s="48" t="s">
        <v>45</v>
      </c>
      <c r="AO14" s="48" t="s">
        <v>45</v>
      </c>
      <c r="AP14" s="26" t="str">
        <f t="shared" si="2"/>
        <v>WO</v>
      </c>
      <c r="AT14" s="9">
        <v>4</v>
      </c>
      <c r="AU14" s="9">
        <v>1004</v>
      </c>
      <c r="AV14" s="9" t="str">
        <f t="shared" si="3"/>
        <v>August</v>
      </c>
      <c r="AW14" s="9" t="s">
        <v>13</v>
      </c>
      <c r="AX14" s="10">
        <f t="shared" si="4"/>
        <v>22</v>
      </c>
      <c r="AY14" s="10">
        <f t="shared" si="5"/>
        <v>1</v>
      </c>
      <c r="AZ14" s="10">
        <f t="shared" si="6"/>
        <v>3</v>
      </c>
      <c r="BA14" s="10">
        <f t="shared" si="7"/>
        <v>5</v>
      </c>
      <c r="BB14" s="10">
        <f t="shared" si="8"/>
        <v>31</v>
      </c>
      <c r="BC14" s="10">
        <f>Aug_Report[[#This Row],[Present]]-Aug_Report[[#This Row],[Absent]]</f>
        <v>21</v>
      </c>
      <c r="BD14" s="32">
        <v>30000</v>
      </c>
      <c r="BE14" s="32">
        <f>Aug_Report[[#This Row],[Salary]]/Aug_Report[[#This Row],[Days]]</f>
        <v>967.74193548387098</v>
      </c>
      <c r="BF14" s="32">
        <f>Aug_Report[[#This Row],[Per Day Salary]]*Aug_Report[[#This Row],[Absent]]</f>
        <v>967.74193548387098</v>
      </c>
      <c r="BG14" s="32">
        <f>Aug_Report[[#This Row],[Salary]]-Aug_Report[[#This Row],[Deduction]]</f>
        <v>29032.258064516129</v>
      </c>
      <c r="BH14" s="32"/>
      <c r="BI14" s="44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</row>
    <row r="15" spans="4:110" x14ac:dyDescent="0.85">
      <c r="D15" s="39"/>
      <c r="E15" s="39"/>
      <c r="F15" s="39"/>
      <c r="G15" s="39"/>
      <c r="H15" s="17">
        <v>5</v>
      </c>
      <c r="I15" s="9">
        <v>1005</v>
      </c>
      <c r="J15" s="9" t="s">
        <v>14</v>
      </c>
      <c r="K15" s="20">
        <f t="shared" si="9"/>
        <v>5</v>
      </c>
      <c r="L15" s="48" t="s">
        <v>45</v>
      </c>
      <c r="M15" s="48" t="s">
        <v>45</v>
      </c>
      <c r="N15" s="10" t="str">
        <f t="shared" si="10"/>
        <v>WO</v>
      </c>
      <c r="O15" s="48" t="s">
        <v>45</v>
      </c>
      <c r="P15" s="48" t="s">
        <v>45</v>
      </c>
      <c r="Q15" s="48" t="s">
        <v>45</v>
      </c>
      <c r="R15" s="10" t="s">
        <v>43</v>
      </c>
      <c r="S15" s="48" t="s">
        <v>45</v>
      </c>
      <c r="T15" s="48" t="s">
        <v>45</v>
      </c>
      <c r="U15" s="10" t="str">
        <f t="shared" si="10"/>
        <v>WO</v>
      </c>
      <c r="V15" s="48" t="s">
        <v>45</v>
      </c>
      <c r="W15" s="48" t="s">
        <v>45</v>
      </c>
      <c r="X15" s="48" t="s">
        <v>44</v>
      </c>
      <c r="Y15" s="48" t="s">
        <v>45</v>
      </c>
      <c r="Z15" s="10" t="s">
        <v>43</v>
      </c>
      <c r="AA15" s="10" t="s">
        <v>39</v>
      </c>
      <c r="AB15" s="10" t="str">
        <f t="shared" si="2"/>
        <v>WO</v>
      </c>
      <c r="AC15" s="48" t="s">
        <v>45</v>
      </c>
      <c r="AD15" s="48" t="s">
        <v>45</v>
      </c>
      <c r="AE15" s="48" t="s">
        <v>44</v>
      </c>
      <c r="AF15" s="48" t="s">
        <v>45</v>
      </c>
      <c r="AG15" s="10" t="s">
        <v>43</v>
      </c>
      <c r="AH15" s="10" t="s">
        <v>39</v>
      </c>
      <c r="AI15" s="10" t="str">
        <f t="shared" si="2"/>
        <v>WO</v>
      </c>
      <c r="AJ15" s="48" t="s">
        <v>45</v>
      </c>
      <c r="AK15" s="48" t="s">
        <v>45</v>
      </c>
      <c r="AL15" s="48" t="s">
        <v>44</v>
      </c>
      <c r="AM15" s="48" t="s">
        <v>45</v>
      </c>
      <c r="AN15" s="48" t="s">
        <v>45</v>
      </c>
      <c r="AO15" s="48" t="s">
        <v>45</v>
      </c>
      <c r="AP15" s="26" t="str">
        <f t="shared" si="2"/>
        <v>WO</v>
      </c>
      <c r="AT15" s="9">
        <v>5</v>
      </c>
      <c r="AU15" s="9">
        <v>1005</v>
      </c>
      <c r="AV15" s="9" t="str">
        <f t="shared" si="3"/>
        <v>August</v>
      </c>
      <c r="AW15" s="9" t="s">
        <v>14</v>
      </c>
      <c r="AX15" s="10">
        <f t="shared" si="4"/>
        <v>20</v>
      </c>
      <c r="AY15" s="10">
        <f t="shared" si="5"/>
        <v>3</v>
      </c>
      <c r="AZ15" s="10">
        <f t="shared" si="6"/>
        <v>3</v>
      </c>
      <c r="BA15" s="10">
        <f t="shared" si="7"/>
        <v>5</v>
      </c>
      <c r="BB15" s="10">
        <f t="shared" si="8"/>
        <v>31</v>
      </c>
      <c r="BC15" s="10">
        <f>Aug_Report[[#This Row],[Present]]-Aug_Report[[#This Row],[Absent]]</f>
        <v>17</v>
      </c>
      <c r="BD15" s="32">
        <v>45000</v>
      </c>
      <c r="BE15" s="32">
        <f>Aug_Report[[#This Row],[Salary]]/Aug_Report[[#This Row],[Days]]</f>
        <v>1451.6129032258063</v>
      </c>
      <c r="BF15" s="32">
        <f>Aug_Report[[#This Row],[Per Day Salary]]*Aug_Report[[#This Row],[Absent]]</f>
        <v>4354.8387096774186</v>
      </c>
      <c r="BG15" s="32">
        <f>Aug_Report[[#This Row],[Salary]]-Aug_Report[[#This Row],[Deduction]]</f>
        <v>40645.161290322583</v>
      </c>
      <c r="BH15" s="32"/>
      <c r="BI15" s="44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</row>
    <row r="16" spans="4:110" x14ac:dyDescent="0.85">
      <c r="E16" s="39"/>
      <c r="F16" s="39"/>
      <c r="G16" s="39"/>
      <c r="H16" s="17">
        <v>6</v>
      </c>
      <c r="I16" s="9">
        <v>1006</v>
      </c>
      <c r="J16" s="9" t="s">
        <v>15</v>
      </c>
      <c r="K16" s="20">
        <f t="shared" si="9"/>
        <v>5</v>
      </c>
      <c r="L16" s="48" t="s">
        <v>45</v>
      </c>
      <c r="M16" s="48" t="s">
        <v>45</v>
      </c>
      <c r="N16" s="10" t="str">
        <f t="shared" si="10"/>
        <v>WO</v>
      </c>
      <c r="O16" s="48" t="s">
        <v>45</v>
      </c>
      <c r="P16" s="48" t="s">
        <v>44</v>
      </c>
      <c r="Q16" s="48" t="s">
        <v>45</v>
      </c>
      <c r="R16" s="10" t="s">
        <v>43</v>
      </c>
      <c r="S16" s="48" t="s">
        <v>45</v>
      </c>
      <c r="T16" s="48" t="s">
        <v>45</v>
      </c>
      <c r="U16" s="10" t="str">
        <f t="shared" si="10"/>
        <v>WO</v>
      </c>
      <c r="V16" s="48" t="s">
        <v>45</v>
      </c>
      <c r="W16" s="48" t="s">
        <v>45</v>
      </c>
      <c r="X16" s="48" t="s">
        <v>45</v>
      </c>
      <c r="Y16" s="48" t="s">
        <v>45</v>
      </c>
      <c r="Z16" s="10" t="s">
        <v>43</v>
      </c>
      <c r="AA16" s="10" t="s">
        <v>39</v>
      </c>
      <c r="AB16" s="10" t="str">
        <f t="shared" si="2"/>
        <v>WO</v>
      </c>
      <c r="AC16" s="48" t="s">
        <v>45</v>
      </c>
      <c r="AD16" s="48" t="s">
        <v>45</v>
      </c>
      <c r="AE16" s="48" t="s">
        <v>45</v>
      </c>
      <c r="AF16" s="48" t="s">
        <v>45</v>
      </c>
      <c r="AG16" s="10" t="s">
        <v>43</v>
      </c>
      <c r="AH16" s="10" t="s">
        <v>39</v>
      </c>
      <c r="AI16" s="10" t="str">
        <f t="shared" si="2"/>
        <v>WO</v>
      </c>
      <c r="AJ16" s="48" t="s">
        <v>45</v>
      </c>
      <c r="AK16" s="48" t="s">
        <v>45</v>
      </c>
      <c r="AL16" s="48" t="s">
        <v>45</v>
      </c>
      <c r="AM16" s="48" t="s">
        <v>45</v>
      </c>
      <c r="AN16" s="48" t="s">
        <v>45</v>
      </c>
      <c r="AO16" s="48" t="s">
        <v>45</v>
      </c>
      <c r="AP16" s="26" t="str">
        <f t="shared" si="2"/>
        <v>WO</v>
      </c>
      <c r="AT16" s="9">
        <v>6</v>
      </c>
      <c r="AU16" s="9">
        <v>1006</v>
      </c>
      <c r="AV16" s="9" t="str">
        <f t="shared" si="3"/>
        <v>August</v>
      </c>
      <c r="AW16" s="9" t="s">
        <v>15</v>
      </c>
      <c r="AX16" s="10">
        <f t="shared" si="4"/>
        <v>22</v>
      </c>
      <c r="AY16" s="10">
        <f t="shared" si="5"/>
        <v>1</v>
      </c>
      <c r="AZ16" s="10">
        <f t="shared" si="6"/>
        <v>3</v>
      </c>
      <c r="BA16" s="10">
        <f t="shared" si="7"/>
        <v>5</v>
      </c>
      <c r="BB16" s="10">
        <f t="shared" si="8"/>
        <v>31</v>
      </c>
      <c r="BC16" s="10">
        <f>Aug_Report[[#This Row],[Present]]-Aug_Report[[#This Row],[Absent]]</f>
        <v>21</v>
      </c>
      <c r="BD16" s="32">
        <v>15000</v>
      </c>
      <c r="BE16" s="32">
        <f>Aug_Report[[#This Row],[Salary]]/Aug_Report[[#This Row],[Days]]</f>
        <v>483.87096774193549</v>
      </c>
      <c r="BF16" s="32">
        <f>Aug_Report[[#This Row],[Per Day Salary]]*Aug_Report[[#This Row],[Absent]]</f>
        <v>483.87096774193549</v>
      </c>
      <c r="BG16" s="32">
        <f>Aug_Report[[#This Row],[Salary]]-Aug_Report[[#This Row],[Deduction]]</f>
        <v>14516.129032258064</v>
      </c>
      <c r="BH16" s="32"/>
      <c r="BI16" s="44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</row>
    <row r="17" spans="4:110" x14ac:dyDescent="0.85">
      <c r="F17" s="39"/>
      <c r="G17" s="39"/>
      <c r="H17" s="17">
        <v>7</v>
      </c>
      <c r="I17" s="9">
        <v>1007</v>
      </c>
      <c r="J17" s="9" t="s">
        <v>16</v>
      </c>
      <c r="K17" s="20">
        <f t="shared" si="9"/>
        <v>5</v>
      </c>
      <c r="L17" s="48" t="s">
        <v>45</v>
      </c>
      <c r="M17" s="48" t="s">
        <v>45</v>
      </c>
      <c r="N17" s="10" t="str">
        <f t="shared" si="10"/>
        <v>WO</v>
      </c>
      <c r="O17" s="48" t="s">
        <v>45</v>
      </c>
      <c r="P17" s="48" t="s">
        <v>45</v>
      </c>
      <c r="Q17" s="48" t="s">
        <v>45</v>
      </c>
      <c r="R17" s="10" t="s">
        <v>43</v>
      </c>
      <c r="S17" s="48" t="s">
        <v>45</v>
      </c>
      <c r="T17" s="48" t="s">
        <v>45</v>
      </c>
      <c r="U17" s="10" t="str">
        <f t="shared" si="10"/>
        <v>WO</v>
      </c>
      <c r="V17" s="48" t="s">
        <v>45</v>
      </c>
      <c r="W17" s="48" t="s">
        <v>45</v>
      </c>
      <c r="X17" s="48" t="s">
        <v>45</v>
      </c>
      <c r="Y17" s="48" t="s">
        <v>45</v>
      </c>
      <c r="Z17" s="10" t="s">
        <v>43</v>
      </c>
      <c r="AA17" s="10" t="s">
        <v>39</v>
      </c>
      <c r="AB17" s="10" t="str">
        <f t="shared" si="2"/>
        <v>WO</v>
      </c>
      <c r="AC17" s="48" t="s">
        <v>45</v>
      </c>
      <c r="AD17" s="48" t="s">
        <v>45</v>
      </c>
      <c r="AE17" s="48" t="s">
        <v>45</v>
      </c>
      <c r="AF17" s="48" t="s">
        <v>45</v>
      </c>
      <c r="AG17" s="10" t="s">
        <v>43</v>
      </c>
      <c r="AH17" s="10" t="s">
        <v>39</v>
      </c>
      <c r="AI17" s="10" t="str">
        <f t="shared" si="2"/>
        <v>WO</v>
      </c>
      <c r="AJ17" s="48" t="s">
        <v>45</v>
      </c>
      <c r="AK17" s="48" t="s">
        <v>45</v>
      </c>
      <c r="AL17" s="48" t="s">
        <v>45</v>
      </c>
      <c r="AM17" s="48" t="s">
        <v>45</v>
      </c>
      <c r="AN17" s="48" t="s">
        <v>45</v>
      </c>
      <c r="AO17" s="48" t="s">
        <v>45</v>
      </c>
      <c r="AP17" s="26" t="str">
        <f t="shared" si="2"/>
        <v>WO</v>
      </c>
      <c r="AT17" s="9">
        <v>7</v>
      </c>
      <c r="AU17" s="9">
        <v>1007</v>
      </c>
      <c r="AV17" s="9" t="str">
        <f t="shared" si="3"/>
        <v>August</v>
      </c>
      <c r="AW17" s="9" t="s">
        <v>16</v>
      </c>
      <c r="AX17" s="10">
        <f t="shared" si="4"/>
        <v>23</v>
      </c>
      <c r="AY17" s="10">
        <f t="shared" si="5"/>
        <v>0</v>
      </c>
      <c r="AZ17" s="10">
        <f t="shared" si="6"/>
        <v>3</v>
      </c>
      <c r="BA17" s="10">
        <f t="shared" si="7"/>
        <v>5</v>
      </c>
      <c r="BB17" s="10">
        <f t="shared" si="8"/>
        <v>31</v>
      </c>
      <c r="BC17" s="10">
        <f>Aug_Report[[#This Row],[Present]]-Aug_Report[[#This Row],[Absent]]</f>
        <v>23</v>
      </c>
      <c r="BD17" s="32">
        <v>62000</v>
      </c>
      <c r="BE17" s="32">
        <f>Aug_Report[[#This Row],[Salary]]/Aug_Report[[#This Row],[Days]]</f>
        <v>2000</v>
      </c>
      <c r="BF17" s="32">
        <f>Aug_Report[[#This Row],[Per Day Salary]]*Aug_Report[[#This Row],[Absent]]</f>
        <v>0</v>
      </c>
      <c r="BG17" s="32">
        <f>Aug_Report[[#This Row],[Salary]]-Aug_Report[[#This Row],[Deduction]]</f>
        <v>62000</v>
      </c>
      <c r="BH17" s="32"/>
      <c r="BI17" s="44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</row>
    <row r="18" spans="4:110" x14ac:dyDescent="0.85">
      <c r="D18" s="39"/>
      <c r="E18" s="39"/>
      <c r="F18" s="39"/>
      <c r="G18" s="39"/>
      <c r="H18" s="17">
        <v>8</v>
      </c>
      <c r="I18" s="9">
        <v>1008</v>
      </c>
      <c r="J18" s="9" t="s">
        <v>17</v>
      </c>
      <c r="K18" s="20">
        <f t="shared" si="9"/>
        <v>5</v>
      </c>
      <c r="L18" s="48" t="s">
        <v>45</v>
      </c>
      <c r="M18" s="48" t="s">
        <v>45</v>
      </c>
      <c r="N18" s="10" t="str">
        <f t="shared" si="10"/>
        <v>WO</v>
      </c>
      <c r="O18" s="48" t="s">
        <v>45</v>
      </c>
      <c r="P18" s="48" t="s">
        <v>45</v>
      </c>
      <c r="Q18" s="48" t="s">
        <v>45</v>
      </c>
      <c r="R18" s="10" t="s">
        <v>43</v>
      </c>
      <c r="S18" s="48" t="s">
        <v>45</v>
      </c>
      <c r="T18" s="48" t="s">
        <v>45</v>
      </c>
      <c r="U18" s="10" t="str">
        <f t="shared" si="10"/>
        <v>WO</v>
      </c>
      <c r="V18" s="48" t="s">
        <v>45</v>
      </c>
      <c r="W18" s="48" t="s">
        <v>45</v>
      </c>
      <c r="X18" s="48" t="s">
        <v>45</v>
      </c>
      <c r="Y18" s="48" t="s">
        <v>45</v>
      </c>
      <c r="Z18" s="10" t="s">
        <v>43</v>
      </c>
      <c r="AA18" s="10" t="s">
        <v>39</v>
      </c>
      <c r="AB18" s="10" t="str">
        <f t="shared" si="2"/>
        <v>WO</v>
      </c>
      <c r="AC18" s="48" t="s">
        <v>45</v>
      </c>
      <c r="AD18" s="48" t="s">
        <v>45</v>
      </c>
      <c r="AE18" s="48" t="s">
        <v>45</v>
      </c>
      <c r="AF18" s="48" t="s">
        <v>45</v>
      </c>
      <c r="AG18" s="10" t="s">
        <v>43</v>
      </c>
      <c r="AH18" s="10" t="s">
        <v>39</v>
      </c>
      <c r="AI18" s="10" t="str">
        <f t="shared" si="2"/>
        <v>WO</v>
      </c>
      <c r="AJ18" s="48" t="s">
        <v>45</v>
      </c>
      <c r="AK18" s="48" t="s">
        <v>45</v>
      </c>
      <c r="AL18" s="48" t="s">
        <v>45</v>
      </c>
      <c r="AM18" s="48" t="s">
        <v>45</v>
      </c>
      <c r="AN18" s="48" t="s">
        <v>45</v>
      </c>
      <c r="AO18" s="48" t="s">
        <v>45</v>
      </c>
      <c r="AP18" s="26" t="str">
        <f t="shared" si="2"/>
        <v>WO</v>
      </c>
      <c r="AT18" s="9">
        <v>8</v>
      </c>
      <c r="AU18" s="9">
        <v>1008</v>
      </c>
      <c r="AV18" s="9" t="str">
        <f t="shared" si="3"/>
        <v>August</v>
      </c>
      <c r="AW18" s="9" t="s">
        <v>17</v>
      </c>
      <c r="AX18" s="10">
        <f t="shared" si="4"/>
        <v>23</v>
      </c>
      <c r="AY18" s="10">
        <f t="shared" si="5"/>
        <v>0</v>
      </c>
      <c r="AZ18" s="10">
        <f t="shared" si="6"/>
        <v>3</v>
      </c>
      <c r="BA18" s="10">
        <f t="shared" si="7"/>
        <v>5</v>
      </c>
      <c r="BB18" s="10">
        <f t="shared" si="8"/>
        <v>31</v>
      </c>
      <c r="BC18" s="10">
        <f>Aug_Report[[#This Row],[Present]]-Aug_Report[[#This Row],[Absent]]</f>
        <v>23</v>
      </c>
      <c r="BD18" s="32">
        <v>50000</v>
      </c>
      <c r="BE18" s="32">
        <f>Aug_Report[[#This Row],[Salary]]/Aug_Report[[#This Row],[Days]]</f>
        <v>1612.9032258064517</v>
      </c>
      <c r="BF18" s="32">
        <f>Aug_Report[[#This Row],[Per Day Salary]]*Aug_Report[[#This Row],[Absent]]</f>
        <v>0</v>
      </c>
      <c r="BG18" s="32">
        <f>Aug_Report[[#This Row],[Salary]]-Aug_Report[[#This Row],[Deduction]]</f>
        <v>50000</v>
      </c>
      <c r="BH18" s="32"/>
      <c r="BI18" s="44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</row>
    <row r="19" spans="4:110" x14ac:dyDescent="0.85">
      <c r="E19" s="39"/>
      <c r="F19" s="39"/>
      <c r="G19" s="39"/>
      <c r="H19" s="17">
        <v>9</v>
      </c>
      <c r="I19" s="9">
        <v>1009</v>
      </c>
      <c r="J19" s="9" t="s">
        <v>18</v>
      </c>
      <c r="K19" s="20">
        <f t="shared" si="9"/>
        <v>5</v>
      </c>
      <c r="L19" s="48" t="s">
        <v>45</v>
      </c>
      <c r="M19" s="48" t="s">
        <v>45</v>
      </c>
      <c r="N19" s="10" t="str">
        <f t="shared" si="10"/>
        <v>WO</v>
      </c>
      <c r="O19" s="48" t="s">
        <v>45</v>
      </c>
      <c r="P19" s="48" t="s">
        <v>45</v>
      </c>
      <c r="Q19" s="48" t="s">
        <v>45</v>
      </c>
      <c r="R19" s="10" t="s">
        <v>43</v>
      </c>
      <c r="S19" s="48" t="s">
        <v>45</v>
      </c>
      <c r="T19" s="48" t="s">
        <v>45</v>
      </c>
      <c r="U19" s="10" t="str">
        <f t="shared" si="10"/>
        <v>WO</v>
      </c>
      <c r="V19" s="48" t="s">
        <v>45</v>
      </c>
      <c r="W19" s="48" t="s">
        <v>45</v>
      </c>
      <c r="X19" s="48" t="s">
        <v>45</v>
      </c>
      <c r="Y19" s="48" t="s">
        <v>45</v>
      </c>
      <c r="Z19" s="10" t="s">
        <v>43</v>
      </c>
      <c r="AA19" s="10" t="s">
        <v>39</v>
      </c>
      <c r="AB19" s="10" t="str">
        <f t="shared" si="2"/>
        <v>WO</v>
      </c>
      <c r="AC19" s="48" t="s">
        <v>45</v>
      </c>
      <c r="AD19" s="48" t="s">
        <v>45</v>
      </c>
      <c r="AE19" s="48" t="s">
        <v>45</v>
      </c>
      <c r="AF19" s="48" t="s">
        <v>45</v>
      </c>
      <c r="AG19" s="10" t="s">
        <v>43</v>
      </c>
      <c r="AH19" s="10" t="s">
        <v>39</v>
      </c>
      <c r="AI19" s="10" t="str">
        <f t="shared" si="2"/>
        <v>WO</v>
      </c>
      <c r="AJ19" s="48" t="s">
        <v>45</v>
      </c>
      <c r="AK19" s="48" t="s">
        <v>45</v>
      </c>
      <c r="AL19" s="48" t="s">
        <v>45</v>
      </c>
      <c r="AM19" s="48" t="s">
        <v>45</v>
      </c>
      <c r="AN19" s="48" t="s">
        <v>45</v>
      </c>
      <c r="AO19" s="48" t="s">
        <v>45</v>
      </c>
      <c r="AP19" s="26" t="str">
        <f t="shared" si="2"/>
        <v>WO</v>
      </c>
      <c r="AT19" s="9">
        <v>9</v>
      </c>
      <c r="AU19" s="9">
        <v>1009</v>
      </c>
      <c r="AV19" s="9" t="str">
        <f t="shared" si="3"/>
        <v>August</v>
      </c>
      <c r="AW19" s="9" t="s">
        <v>18</v>
      </c>
      <c r="AX19" s="10">
        <f t="shared" si="4"/>
        <v>23</v>
      </c>
      <c r="AY19" s="10">
        <f t="shared" si="5"/>
        <v>0</v>
      </c>
      <c r="AZ19" s="10">
        <f t="shared" si="6"/>
        <v>3</v>
      </c>
      <c r="BA19" s="10">
        <f t="shared" si="7"/>
        <v>5</v>
      </c>
      <c r="BB19" s="10">
        <f t="shared" si="8"/>
        <v>31</v>
      </c>
      <c r="BC19" s="10">
        <f>Aug_Report[[#This Row],[Present]]-Aug_Report[[#This Row],[Absent]]</f>
        <v>23</v>
      </c>
      <c r="BD19" s="32">
        <v>25000</v>
      </c>
      <c r="BE19" s="32">
        <f>Aug_Report[[#This Row],[Salary]]/Aug_Report[[#This Row],[Days]]</f>
        <v>806.45161290322585</v>
      </c>
      <c r="BF19" s="32">
        <f>Aug_Report[[#This Row],[Per Day Salary]]*Aug_Report[[#This Row],[Absent]]</f>
        <v>0</v>
      </c>
      <c r="BG19" s="32">
        <f>Aug_Report[[#This Row],[Salary]]-Aug_Report[[#This Row],[Deduction]]</f>
        <v>25000</v>
      </c>
      <c r="BH19" s="32"/>
      <c r="BI19" s="44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</row>
    <row r="20" spans="4:110" x14ac:dyDescent="0.85">
      <c r="E20" s="39"/>
      <c r="F20" s="39"/>
      <c r="G20" s="39"/>
      <c r="H20" s="17">
        <v>10</v>
      </c>
      <c r="I20" s="9">
        <v>1010</v>
      </c>
      <c r="J20" s="21" t="s">
        <v>19</v>
      </c>
      <c r="K20" s="1">
        <f t="shared" si="9"/>
        <v>5</v>
      </c>
      <c r="L20" s="48" t="s">
        <v>45</v>
      </c>
      <c r="M20" s="48" t="s">
        <v>44</v>
      </c>
      <c r="N20" s="10" t="str">
        <f t="shared" si="10"/>
        <v>WO</v>
      </c>
      <c r="O20" s="48" t="s">
        <v>45</v>
      </c>
      <c r="P20" s="48" t="s">
        <v>45</v>
      </c>
      <c r="Q20" s="48" t="s">
        <v>45</v>
      </c>
      <c r="R20" s="10" t="s">
        <v>43</v>
      </c>
      <c r="S20" s="48" t="s">
        <v>45</v>
      </c>
      <c r="T20" s="48" t="s">
        <v>45</v>
      </c>
      <c r="U20" s="10" t="str">
        <f t="shared" si="10"/>
        <v>WO</v>
      </c>
      <c r="V20" s="48" t="s">
        <v>45</v>
      </c>
      <c r="W20" s="48" t="s">
        <v>45</v>
      </c>
      <c r="X20" s="48" t="s">
        <v>45</v>
      </c>
      <c r="Y20" s="48" t="s">
        <v>45</v>
      </c>
      <c r="Z20" s="10" t="s">
        <v>43</v>
      </c>
      <c r="AA20" s="10" t="s">
        <v>39</v>
      </c>
      <c r="AB20" s="10" t="str">
        <f t="shared" si="2"/>
        <v>WO</v>
      </c>
      <c r="AC20" s="48" t="s">
        <v>45</v>
      </c>
      <c r="AD20" s="48" t="s">
        <v>44</v>
      </c>
      <c r="AE20" s="48" t="s">
        <v>45</v>
      </c>
      <c r="AF20" s="48" t="s">
        <v>45</v>
      </c>
      <c r="AG20" s="10" t="s">
        <v>43</v>
      </c>
      <c r="AH20" s="10" t="s">
        <v>39</v>
      </c>
      <c r="AI20" s="10" t="str">
        <f t="shared" si="2"/>
        <v>WO</v>
      </c>
      <c r="AJ20" s="48" t="s">
        <v>45</v>
      </c>
      <c r="AK20" s="48" t="s">
        <v>45</v>
      </c>
      <c r="AL20" s="48" t="s">
        <v>45</v>
      </c>
      <c r="AM20" s="48" t="s">
        <v>44</v>
      </c>
      <c r="AN20" s="48" t="s">
        <v>45</v>
      </c>
      <c r="AO20" s="48" t="s">
        <v>45</v>
      </c>
      <c r="AP20" s="26" t="str">
        <f t="shared" si="2"/>
        <v>WO</v>
      </c>
      <c r="AT20" s="9">
        <v>10</v>
      </c>
      <c r="AU20" s="9">
        <v>1010</v>
      </c>
      <c r="AV20" s="9" t="str">
        <f t="shared" si="3"/>
        <v>August</v>
      </c>
      <c r="AW20" s="9" t="s">
        <v>19</v>
      </c>
      <c r="AX20" s="10">
        <f t="shared" si="4"/>
        <v>20</v>
      </c>
      <c r="AY20" s="10">
        <f t="shared" si="5"/>
        <v>3</v>
      </c>
      <c r="AZ20" s="10">
        <f t="shared" si="6"/>
        <v>3</v>
      </c>
      <c r="BA20" s="10">
        <f t="shared" si="7"/>
        <v>5</v>
      </c>
      <c r="BB20" s="10">
        <f t="shared" si="8"/>
        <v>31</v>
      </c>
      <c r="BC20" s="10">
        <f>Aug_Report[[#This Row],[Present]]-Aug_Report[[#This Row],[Absent]]</f>
        <v>17</v>
      </c>
      <c r="BD20" s="32">
        <v>45000</v>
      </c>
      <c r="BE20" s="32">
        <f>Aug_Report[[#This Row],[Salary]]/Aug_Report[[#This Row],[Days]]</f>
        <v>1451.6129032258063</v>
      </c>
      <c r="BF20" s="32">
        <f>Aug_Report[[#This Row],[Per Day Salary]]*Aug_Report[[#This Row],[Absent]]</f>
        <v>4354.8387096774186</v>
      </c>
      <c r="BG20" s="32">
        <f>Aug_Report[[#This Row],[Salary]]-Aug_Report[[#This Row],[Deduction]]</f>
        <v>40645.161290322583</v>
      </c>
      <c r="BH20" s="32"/>
      <c r="BI20" s="44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</row>
    <row r="21" spans="4:110" x14ac:dyDescent="0.85">
      <c r="D21" s="39"/>
      <c r="E21" s="39"/>
      <c r="F21" s="39"/>
      <c r="G21" s="39"/>
      <c r="H21" s="17">
        <v>11</v>
      </c>
      <c r="I21" s="9">
        <v>1011</v>
      </c>
      <c r="J21" s="21" t="s">
        <v>20</v>
      </c>
      <c r="K21" s="1">
        <f t="shared" si="9"/>
        <v>5</v>
      </c>
      <c r="L21" s="48" t="s">
        <v>45</v>
      </c>
      <c r="M21" s="48" t="s">
        <v>45</v>
      </c>
      <c r="N21" s="10" t="str">
        <f t="shared" si="10"/>
        <v>WO</v>
      </c>
      <c r="O21" s="48" t="s">
        <v>45</v>
      </c>
      <c r="P21" s="48" t="s">
        <v>44</v>
      </c>
      <c r="Q21" s="48" t="s">
        <v>45</v>
      </c>
      <c r="R21" s="10" t="s">
        <v>43</v>
      </c>
      <c r="S21" s="48" t="s">
        <v>45</v>
      </c>
      <c r="T21" s="48" t="s">
        <v>45</v>
      </c>
      <c r="U21" s="10" t="str">
        <f t="shared" si="10"/>
        <v>WO</v>
      </c>
      <c r="V21" s="48" t="s">
        <v>45</v>
      </c>
      <c r="W21" s="48" t="s">
        <v>45</v>
      </c>
      <c r="X21" s="48" t="s">
        <v>44</v>
      </c>
      <c r="Y21" s="48" t="s">
        <v>45</v>
      </c>
      <c r="Z21" s="10" t="s">
        <v>43</v>
      </c>
      <c r="AA21" s="10" t="s">
        <v>39</v>
      </c>
      <c r="AB21" s="10" t="str">
        <f t="shared" si="2"/>
        <v>WO</v>
      </c>
      <c r="AC21" s="48" t="s">
        <v>45</v>
      </c>
      <c r="AD21" s="48" t="s">
        <v>45</v>
      </c>
      <c r="AE21" s="48" t="s">
        <v>45</v>
      </c>
      <c r="AF21" s="48" t="s">
        <v>45</v>
      </c>
      <c r="AG21" s="10" t="s">
        <v>43</v>
      </c>
      <c r="AH21" s="10" t="s">
        <v>39</v>
      </c>
      <c r="AI21" s="10" t="str">
        <f t="shared" si="2"/>
        <v>WO</v>
      </c>
      <c r="AJ21" s="48" t="s">
        <v>45</v>
      </c>
      <c r="AK21" s="48" t="s">
        <v>45</v>
      </c>
      <c r="AL21" s="48" t="s">
        <v>45</v>
      </c>
      <c r="AM21" s="48" t="s">
        <v>44</v>
      </c>
      <c r="AN21" s="48" t="s">
        <v>45</v>
      </c>
      <c r="AO21" s="48" t="s">
        <v>45</v>
      </c>
      <c r="AP21" s="26" t="str">
        <f t="shared" si="2"/>
        <v>WO</v>
      </c>
      <c r="AT21" s="9">
        <v>11</v>
      </c>
      <c r="AU21" s="9">
        <v>1011</v>
      </c>
      <c r="AV21" s="9" t="str">
        <f t="shared" si="3"/>
        <v>August</v>
      </c>
      <c r="AW21" s="9" t="s">
        <v>20</v>
      </c>
      <c r="AX21" s="10">
        <f t="shared" si="4"/>
        <v>20</v>
      </c>
      <c r="AY21" s="10">
        <f t="shared" si="5"/>
        <v>3</v>
      </c>
      <c r="AZ21" s="10">
        <f t="shared" si="6"/>
        <v>3</v>
      </c>
      <c r="BA21" s="10">
        <f t="shared" si="7"/>
        <v>5</v>
      </c>
      <c r="BB21" s="10">
        <f t="shared" si="8"/>
        <v>31</v>
      </c>
      <c r="BC21" s="10">
        <f>Aug_Report[[#This Row],[Present]]-Aug_Report[[#This Row],[Absent]]</f>
        <v>17</v>
      </c>
      <c r="BD21" s="32">
        <v>48000</v>
      </c>
      <c r="BE21" s="32">
        <f>Aug_Report[[#This Row],[Salary]]/Aug_Report[[#This Row],[Days]]</f>
        <v>1548.3870967741937</v>
      </c>
      <c r="BF21" s="32">
        <f>Aug_Report[[#This Row],[Per Day Salary]]*Aug_Report[[#This Row],[Absent]]</f>
        <v>4645.1612903225814</v>
      </c>
      <c r="BG21" s="32">
        <f>Aug_Report[[#This Row],[Salary]]-Aug_Report[[#This Row],[Deduction]]</f>
        <v>43354.838709677417</v>
      </c>
      <c r="BH21" s="32"/>
      <c r="BI21" s="44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</row>
    <row r="22" spans="4:110" x14ac:dyDescent="0.85">
      <c r="E22" s="39"/>
      <c r="F22" s="39"/>
      <c r="G22" s="39"/>
      <c r="H22" s="17">
        <v>12</v>
      </c>
      <c r="I22" s="9">
        <v>1012</v>
      </c>
      <c r="J22" s="9" t="s">
        <v>21</v>
      </c>
      <c r="K22" s="20">
        <f t="shared" si="9"/>
        <v>5</v>
      </c>
      <c r="L22" s="48" t="s">
        <v>45</v>
      </c>
      <c r="M22" s="48" t="s">
        <v>45</v>
      </c>
      <c r="N22" s="10" t="str">
        <f t="shared" si="10"/>
        <v>WO</v>
      </c>
      <c r="O22" s="48" t="s">
        <v>45</v>
      </c>
      <c r="P22" s="48" t="s">
        <v>45</v>
      </c>
      <c r="Q22" s="48" t="s">
        <v>45</v>
      </c>
      <c r="R22" s="10" t="s">
        <v>43</v>
      </c>
      <c r="S22" s="48" t="s">
        <v>45</v>
      </c>
      <c r="T22" s="48" t="s">
        <v>45</v>
      </c>
      <c r="U22" s="10" t="str">
        <f t="shared" si="10"/>
        <v>WO</v>
      </c>
      <c r="V22" s="48" t="s">
        <v>45</v>
      </c>
      <c r="W22" s="48" t="s">
        <v>45</v>
      </c>
      <c r="X22" s="48" t="s">
        <v>45</v>
      </c>
      <c r="Y22" s="48" t="s">
        <v>45</v>
      </c>
      <c r="Z22" s="10" t="s">
        <v>43</v>
      </c>
      <c r="AA22" s="10" t="s">
        <v>39</v>
      </c>
      <c r="AB22" s="10" t="str">
        <f t="shared" si="2"/>
        <v>WO</v>
      </c>
      <c r="AC22" s="48" t="s">
        <v>45</v>
      </c>
      <c r="AD22" s="48" t="s">
        <v>45</v>
      </c>
      <c r="AE22" s="48" t="s">
        <v>45</v>
      </c>
      <c r="AF22" s="48" t="s">
        <v>45</v>
      </c>
      <c r="AG22" s="10" t="s">
        <v>43</v>
      </c>
      <c r="AH22" s="10" t="s">
        <v>39</v>
      </c>
      <c r="AI22" s="10" t="str">
        <f t="shared" si="2"/>
        <v>WO</v>
      </c>
      <c r="AJ22" s="48" t="s">
        <v>45</v>
      </c>
      <c r="AK22" s="48" t="s">
        <v>45</v>
      </c>
      <c r="AL22" s="48" t="s">
        <v>45</v>
      </c>
      <c r="AM22" s="48" t="s">
        <v>45</v>
      </c>
      <c r="AN22" s="48" t="s">
        <v>45</v>
      </c>
      <c r="AO22" s="48" t="s">
        <v>45</v>
      </c>
      <c r="AP22" s="26" t="str">
        <f t="shared" si="2"/>
        <v>WO</v>
      </c>
      <c r="AT22" s="9">
        <v>12</v>
      </c>
      <c r="AU22" s="9">
        <v>1012</v>
      </c>
      <c r="AV22" s="9" t="str">
        <f t="shared" si="3"/>
        <v>August</v>
      </c>
      <c r="AW22" s="9" t="s">
        <v>21</v>
      </c>
      <c r="AX22" s="10">
        <f t="shared" si="4"/>
        <v>23</v>
      </c>
      <c r="AY22" s="10">
        <f t="shared" si="5"/>
        <v>0</v>
      </c>
      <c r="AZ22" s="10">
        <f t="shared" si="6"/>
        <v>3</v>
      </c>
      <c r="BA22" s="10">
        <f t="shared" si="7"/>
        <v>5</v>
      </c>
      <c r="BB22" s="10">
        <f t="shared" si="8"/>
        <v>31</v>
      </c>
      <c r="BC22" s="10">
        <f>Aug_Report[[#This Row],[Present]]-Aug_Report[[#This Row],[Absent]]</f>
        <v>23</v>
      </c>
      <c r="BD22" s="32">
        <v>52000</v>
      </c>
      <c r="BE22" s="32">
        <f>Aug_Report[[#This Row],[Salary]]/Aug_Report[[#This Row],[Days]]</f>
        <v>1677.4193548387098</v>
      </c>
      <c r="BF22" s="32">
        <f>Aug_Report[[#This Row],[Per Day Salary]]*Aug_Report[[#This Row],[Absent]]</f>
        <v>0</v>
      </c>
      <c r="BG22" s="32">
        <f>Aug_Report[[#This Row],[Salary]]-Aug_Report[[#This Row],[Deduction]]</f>
        <v>52000</v>
      </c>
      <c r="BH22" s="32"/>
      <c r="BI22" s="44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</row>
    <row r="23" spans="4:110" x14ac:dyDescent="0.85">
      <c r="E23" s="39"/>
      <c r="F23" s="39"/>
      <c r="G23" s="39"/>
      <c r="H23" s="17">
        <v>13</v>
      </c>
      <c r="I23" s="9">
        <v>1013</v>
      </c>
      <c r="J23" s="21" t="s">
        <v>22</v>
      </c>
      <c r="K23" s="1">
        <f t="shared" si="9"/>
        <v>5</v>
      </c>
      <c r="L23" s="48" t="s">
        <v>45</v>
      </c>
      <c r="M23" s="48" t="s">
        <v>45</v>
      </c>
      <c r="N23" s="10" t="str">
        <f t="shared" si="10"/>
        <v>WO</v>
      </c>
      <c r="O23" s="48" t="s">
        <v>45</v>
      </c>
      <c r="P23" s="48" t="s">
        <v>45</v>
      </c>
      <c r="Q23" s="48" t="s">
        <v>45</v>
      </c>
      <c r="R23" s="10" t="s">
        <v>43</v>
      </c>
      <c r="S23" s="48" t="s">
        <v>45</v>
      </c>
      <c r="T23" s="48" t="s">
        <v>45</v>
      </c>
      <c r="U23" s="10" t="str">
        <f t="shared" si="10"/>
        <v>WO</v>
      </c>
      <c r="V23" s="48" t="s">
        <v>45</v>
      </c>
      <c r="W23" s="48" t="s">
        <v>45</v>
      </c>
      <c r="X23" s="48" t="s">
        <v>45</v>
      </c>
      <c r="Y23" s="48" t="s">
        <v>45</v>
      </c>
      <c r="Z23" s="10" t="s">
        <v>43</v>
      </c>
      <c r="AA23" s="10" t="s">
        <v>39</v>
      </c>
      <c r="AB23" s="10" t="str">
        <f t="shared" si="2"/>
        <v>WO</v>
      </c>
      <c r="AC23" s="48" t="s">
        <v>45</v>
      </c>
      <c r="AD23" s="48" t="s">
        <v>44</v>
      </c>
      <c r="AE23" s="48" t="s">
        <v>45</v>
      </c>
      <c r="AF23" s="48" t="s">
        <v>45</v>
      </c>
      <c r="AG23" s="10" t="s">
        <v>43</v>
      </c>
      <c r="AH23" s="10" t="s">
        <v>39</v>
      </c>
      <c r="AI23" s="10" t="str">
        <f t="shared" si="2"/>
        <v>WO</v>
      </c>
      <c r="AJ23" s="48" t="s">
        <v>45</v>
      </c>
      <c r="AK23" s="48" t="s">
        <v>45</v>
      </c>
      <c r="AL23" s="48" t="s">
        <v>45</v>
      </c>
      <c r="AM23" s="48" t="s">
        <v>45</v>
      </c>
      <c r="AN23" s="48" t="s">
        <v>45</v>
      </c>
      <c r="AO23" s="48" t="s">
        <v>45</v>
      </c>
      <c r="AP23" s="26" t="str">
        <f t="shared" si="2"/>
        <v>WO</v>
      </c>
      <c r="AT23" s="9">
        <v>13</v>
      </c>
      <c r="AU23" s="9">
        <v>1013</v>
      </c>
      <c r="AV23" s="9" t="str">
        <f t="shared" si="3"/>
        <v>August</v>
      </c>
      <c r="AW23" s="9" t="s">
        <v>22</v>
      </c>
      <c r="AX23" s="10">
        <f t="shared" si="4"/>
        <v>22</v>
      </c>
      <c r="AY23" s="10">
        <f t="shared" si="5"/>
        <v>1</v>
      </c>
      <c r="AZ23" s="10">
        <f t="shared" si="6"/>
        <v>3</v>
      </c>
      <c r="BA23" s="10">
        <f t="shared" si="7"/>
        <v>5</v>
      </c>
      <c r="BB23" s="10">
        <f t="shared" si="8"/>
        <v>31</v>
      </c>
      <c r="BC23" s="10">
        <f>Aug_Report[[#This Row],[Present]]-Aug_Report[[#This Row],[Absent]]</f>
        <v>21</v>
      </c>
      <c r="BD23" s="32">
        <v>42000</v>
      </c>
      <c r="BE23" s="32">
        <f>Aug_Report[[#This Row],[Salary]]/Aug_Report[[#This Row],[Days]]</f>
        <v>1354.8387096774193</v>
      </c>
      <c r="BF23" s="32">
        <f>Aug_Report[[#This Row],[Per Day Salary]]*Aug_Report[[#This Row],[Absent]]</f>
        <v>1354.8387096774193</v>
      </c>
      <c r="BG23" s="32">
        <f>Aug_Report[[#This Row],[Salary]]-Aug_Report[[#This Row],[Deduction]]</f>
        <v>40645.161290322583</v>
      </c>
      <c r="BH23" s="32"/>
      <c r="BI23" s="44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</row>
    <row r="24" spans="4:110" x14ac:dyDescent="0.85">
      <c r="D24" s="39"/>
      <c r="E24" s="39"/>
      <c r="F24" s="39"/>
      <c r="G24" s="39"/>
      <c r="H24" s="17">
        <v>14</v>
      </c>
      <c r="I24" s="9">
        <v>1014</v>
      </c>
      <c r="J24" s="21" t="s">
        <v>24</v>
      </c>
      <c r="K24" s="1">
        <f t="shared" si="9"/>
        <v>5</v>
      </c>
      <c r="L24" s="48" t="s">
        <v>45</v>
      </c>
      <c r="M24" s="48" t="s">
        <v>44</v>
      </c>
      <c r="N24" s="10" t="str">
        <f t="shared" si="10"/>
        <v>WO</v>
      </c>
      <c r="O24" s="48" t="s">
        <v>45</v>
      </c>
      <c r="P24" s="48" t="s">
        <v>45</v>
      </c>
      <c r="Q24" s="48" t="s">
        <v>45</v>
      </c>
      <c r="R24" s="10" t="s">
        <v>43</v>
      </c>
      <c r="S24" s="48" t="s">
        <v>45</v>
      </c>
      <c r="T24" s="48" t="s">
        <v>45</v>
      </c>
      <c r="U24" s="10" t="str">
        <f t="shared" si="10"/>
        <v>WO</v>
      </c>
      <c r="V24" s="48" t="s">
        <v>45</v>
      </c>
      <c r="W24" s="48" t="s">
        <v>45</v>
      </c>
      <c r="X24" s="48" t="s">
        <v>45</v>
      </c>
      <c r="Y24" s="48" t="s">
        <v>45</v>
      </c>
      <c r="Z24" s="10" t="s">
        <v>43</v>
      </c>
      <c r="AA24" s="10" t="s">
        <v>39</v>
      </c>
      <c r="AB24" s="10" t="str">
        <f t="shared" si="2"/>
        <v>WO</v>
      </c>
      <c r="AC24" s="48" t="s">
        <v>45</v>
      </c>
      <c r="AD24" s="48" t="s">
        <v>45</v>
      </c>
      <c r="AE24" s="48" t="s">
        <v>45</v>
      </c>
      <c r="AF24" s="48" t="s">
        <v>45</v>
      </c>
      <c r="AG24" s="10" t="s">
        <v>43</v>
      </c>
      <c r="AH24" s="10" t="s">
        <v>39</v>
      </c>
      <c r="AI24" s="10" t="str">
        <f t="shared" si="2"/>
        <v>WO</v>
      </c>
      <c r="AJ24" s="48" t="s">
        <v>45</v>
      </c>
      <c r="AK24" s="48" t="s">
        <v>45</v>
      </c>
      <c r="AL24" s="48" t="s">
        <v>45</v>
      </c>
      <c r="AM24" s="48" t="s">
        <v>45</v>
      </c>
      <c r="AN24" s="48" t="s">
        <v>45</v>
      </c>
      <c r="AO24" s="48" t="s">
        <v>45</v>
      </c>
      <c r="AP24" s="26" t="str">
        <f t="shared" si="2"/>
        <v>WO</v>
      </c>
      <c r="AT24" s="9">
        <v>14</v>
      </c>
      <c r="AU24" s="9">
        <v>1014</v>
      </c>
      <c r="AV24" s="9" t="str">
        <f t="shared" si="3"/>
        <v>August</v>
      </c>
      <c r="AW24" s="9" t="s">
        <v>24</v>
      </c>
      <c r="AX24" s="10">
        <f t="shared" si="4"/>
        <v>22</v>
      </c>
      <c r="AY24" s="10">
        <f t="shared" si="5"/>
        <v>1</v>
      </c>
      <c r="AZ24" s="10">
        <f t="shared" si="6"/>
        <v>3</v>
      </c>
      <c r="BA24" s="10">
        <f t="shared" si="7"/>
        <v>5</v>
      </c>
      <c r="BB24" s="10">
        <f t="shared" si="8"/>
        <v>31</v>
      </c>
      <c r="BC24" s="10">
        <f>Aug_Report[[#This Row],[Present]]-Aug_Report[[#This Row],[Absent]]</f>
        <v>21</v>
      </c>
      <c r="BD24" s="32">
        <v>15000</v>
      </c>
      <c r="BE24" s="32">
        <f>Aug_Report[[#This Row],[Salary]]/Aug_Report[[#This Row],[Days]]</f>
        <v>483.87096774193549</v>
      </c>
      <c r="BF24" s="32">
        <f>Aug_Report[[#This Row],[Per Day Salary]]*Aug_Report[[#This Row],[Absent]]</f>
        <v>483.87096774193549</v>
      </c>
      <c r="BG24" s="32">
        <f>Aug_Report[[#This Row],[Salary]]-Aug_Report[[#This Row],[Deduction]]</f>
        <v>14516.129032258064</v>
      </c>
      <c r="BH24" s="32"/>
      <c r="BI24" s="44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</row>
    <row r="25" spans="4:110" x14ac:dyDescent="0.85">
      <c r="E25" s="39"/>
      <c r="F25" s="39"/>
      <c r="G25" s="39"/>
      <c r="H25" s="17">
        <v>15</v>
      </c>
      <c r="I25" s="9">
        <v>1015</v>
      </c>
      <c r="J25" s="9" t="s">
        <v>25</v>
      </c>
      <c r="K25" s="20">
        <f t="shared" si="9"/>
        <v>5</v>
      </c>
      <c r="L25" s="48" t="s">
        <v>45</v>
      </c>
      <c r="M25" s="48" t="s">
        <v>45</v>
      </c>
      <c r="N25" s="10" t="str">
        <f t="shared" si="10"/>
        <v>WO</v>
      </c>
      <c r="O25" s="48" t="s">
        <v>45</v>
      </c>
      <c r="P25" s="48" t="s">
        <v>45</v>
      </c>
      <c r="Q25" s="48" t="s">
        <v>44</v>
      </c>
      <c r="R25" s="10" t="s">
        <v>43</v>
      </c>
      <c r="S25" s="48" t="s">
        <v>45</v>
      </c>
      <c r="T25" s="48" t="s">
        <v>45</v>
      </c>
      <c r="U25" s="10" t="str">
        <f t="shared" si="10"/>
        <v>WO</v>
      </c>
      <c r="V25" s="48" t="s">
        <v>45</v>
      </c>
      <c r="W25" s="48" t="s">
        <v>45</v>
      </c>
      <c r="X25" s="48" t="s">
        <v>45</v>
      </c>
      <c r="Y25" s="48" t="s">
        <v>45</v>
      </c>
      <c r="Z25" s="10" t="s">
        <v>43</v>
      </c>
      <c r="AA25" s="10" t="s">
        <v>39</v>
      </c>
      <c r="AB25" s="10" t="str">
        <f t="shared" si="2"/>
        <v>WO</v>
      </c>
      <c r="AC25" s="48" t="s">
        <v>45</v>
      </c>
      <c r="AD25" s="48" t="s">
        <v>45</v>
      </c>
      <c r="AE25" s="48" t="s">
        <v>45</v>
      </c>
      <c r="AF25" s="48" t="s">
        <v>45</v>
      </c>
      <c r="AG25" s="10" t="s">
        <v>43</v>
      </c>
      <c r="AH25" s="10" t="s">
        <v>39</v>
      </c>
      <c r="AI25" s="10" t="str">
        <f t="shared" si="2"/>
        <v>WO</v>
      </c>
      <c r="AJ25" s="48" t="s">
        <v>45</v>
      </c>
      <c r="AK25" s="48" t="s">
        <v>45</v>
      </c>
      <c r="AL25" s="48" t="s">
        <v>45</v>
      </c>
      <c r="AM25" s="48" t="s">
        <v>45</v>
      </c>
      <c r="AN25" s="48" t="s">
        <v>45</v>
      </c>
      <c r="AO25" s="48" t="s">
        <v>45</v>
      </c>
      <c r="AP25" s="26" t="str">
        <f t="shared" si="2"/>
        <v>WO</v>
      </c>
      <c r="AT25" s="9">
        <v>15</v>
      </c>
      <c r="AU25" s="9">
        <v>1015</v>
      </c>
      <c r="AV25" s="9" t="str">
        <f t="shared" si="3"/>
        <v>August</v>
      </c>
      <c r="AW25" s="9" t="s">
        <v>25</v>
      </c>
      <c r="AX25" s="10">
        <f t="shared" si="4"/>
        <v>22</v>
      </c>
      <c r="AY25" s="10">
        <f t="shared" si="5"/>
        <v>1</v>
      </c>
      <c r="AZ25" s="10">
        <f t="shared" si="6"/>
        <v>3</v>
      </c>
      <c r="BA25" s="10">
        <f t="shared" si="7"/>
        <v>5</v>
      </c>
      <c r="BB25" s="10">
        <f t="shared" si="8"/>
        <v>31</v>
      </c>
      <c r="BC25" s="10">
        <f>Aug_Report[[#This Row],[Present]]-Aug_Report[[#This Row],[Absent]]</f>
        <v>21</v>
      </c>
      <c r="BD25" s="32">
        <v>46000</v>
      </c>
      <c r="BE25" s="32">
        <f>Aug_Report[[#This Row],[Salary]]/Aug_Report[[#This Row],[Days]]</f>
        <v>1483.8709677419354</v>
      </c>
      <c r="BF25" s="32">
        <f>Aug_Report[[#This Row],[Per Day Salary]]*Aug_Report[[#This Row],[Absent]]</f>
        <v>1483.8709677419354</v>
      </c>
      <c r="BG25" s="32">
        <f>Aug_Report[[#This Row],[Salary]]-Aug_Report[[#This Row],[Deduction]]</f>
        <v>44516.129032258068</v>
      </c>
      <c r="BH25" s="32"/>
      <c r="BI25" s="44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</row>
    <row r="26" spans="4:110" x14ac:dyDescent="0.85">
      <c r="E26" s="39"/>
      <c r="F26" s="39"/>
      <c r="G26" s="39"/>
      <c r="H26" s="17">
        <v>16</v>
      </c>
      <c r="I26" s="9">
        <v>1016</v>
      </c>
      <c r="J26" s="21" t="s">
        <v>26</v>
      </c>
      <c r="K26" s="1">
        <f t="shared" si="9"/>
        <v>5</v>
      </c>
      <c r="L26" s="48" t="s">
        <v>45</v>
      </c>
      <c r="M26" s="48" t="s">
        <v>45</v>
      </c>
      <c r="N26" s="10" t="str">
        <f t="shared" si="10"/>
        <v>WO</v>
      </c>
      <c r="O26" s="48" t="s">
        <v>45</v>
      </c>
      <c r="P26" s="48" t="s">
        <v>45</v>
      </c>
      <c r="Q26" s="48" t="s">
        <v>45</v>
      </c>
      <c r="R26" s="10" t="s">
        <v>43</v>
      </c>
      <c r="S26" s="48" t="s">
        <v>45</v>
      </c>
      <c r="T26" s="48" t="s">
        <v>45</v>
      </c>
      <c r="U26" s="10" t="str">
        <f t="shared" si="10"/>
        <v>WO</v>
      </c>
      <c r="V26" s="48" t="s">
        <v>45</v>
      </c>
      <c r="W26" s="48" t="s">
        <v>44</v>
      </c>
      <c r="X26" s="48" t="s">
        <v>45</v>
      </c>
      <c r="Y26" s="48" t="s">
        <v>45</v>
      </c>
      <c r="Z26" s="10" t="s">
        <v>43</v>
      </c>
      <c r="AA26" s="10" t="s">
        <v>39</v>
      </c>
      <c r="AB26" s="10" t="str">
        <f t="shared" si="2"/>
        <v>WO</v>
      </c>
      <c r="AC26" s="48" t="s">
        <v>45</v>
      </c>
      <c r="AD26" s="48" t="s">
        <v>45</v>
      </c>
      <c r="AE26" s="48" t="s">
        <v>45</v>
      </c>
      <c r="AF26" s="48" t="s">
        <v>45</v>
      </c>
      <c r="AG26" s="10" t="s">
        <v>43</v>
      </c>
      <c r="AH26" s="10" t="s">
        <v>39</v>
      </c>
      <c r="AI26" s="10" t="str">
        <f t="shared" si="2"/>
        <v>WO</v>
      </c>
      <c r="AJ26" s="48" t="s">
        <v>45</v>
      </c>
      <c r="AK26" s="48" t="s">
        <v>45</v>
      </c>
      <c r="AL26" s="48" t="s">
        <v>45</v>
      </c>
      <c r="AM26" s="48" t="s">
        <v>45</v>
      </c>
      <c r="AN26" s="48" t="s">
        <v>45</v>
      </c>
      <c r="AO26" s="48" t="s">
        <v>45</v>
      </c>
      <c r="AP26" s="26" t="str">
        <f t="shared" si="2"/>
        <v>WO</v>
      </c>
      <c r="AT26" s="9">
        <v>16</v>
      </c>
      <c r="AU26" s="9">
        <v>1016</v>
      </c>
      <c r="AV26" s="9" t="str">
        <f t="shared" si="3"/>
        <v>August</v>
      </c>
      <c r="AW26" s="9" t="s">
        <v>26</v>
      </c>
      <c r="AX26" s="10">
        <f t="shared" si="4"/>
        <v>22</v>
      </c>
      <c r="AY26" s="10">
        <f t="shared" si="5"/>
        <v>1</v>
      </c>
      <c r="AZ26" s="10">
        <f t="shared" si="6"/>
        <v>3</v>
      </c>
      <c r="BA26" s="10">
        <f t="shared" si="7"/>
        <v>5</v>
      </c>
      <c r="BB26" s="10">
        <f t="shared" si="8"/>
        <v>31</v>
      </c>
      <c r="BC26" s="10">
        <f>Aug_Report[[#This Row],[Present]]-Aug_Report[[#This Row],[Absent]]</f>
        <v>21</v>
      </c>
      <c r="BD26" s="32">
        <v>52000</v>
      </c>
      <c r="BE26" s="32">
        <f>Aug_Report[[#This Row],[Salary]]/Aug_Report[[#This Row],[Days]]</f>
        <v>1677.4193548387098</v>
      </c>
      <c r="BF26" s="32">
        <f>Aug_Report[[#This Row],[Per Day Salary]]*Aug_Report[[#This Row],[Absent]]</f>
        <v>1677.4193548387098</v>
      </c>
      <c r="BG26" s="32">
        <f>Aug_Report[[#This Row],[Salary]]-Aug_Report[[#This Row],[Deduction]]</f>
        <v>50322.580645161288</v>
      </c>
      <c r="BH26" s="32"/>
      <c r="BI26" s="44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</row>
    <row r="27" spans="4:110" x14ac:dyDescent="0.85">
      <c r="D27" s="39"/>
      <c r="E27" s="39"/>
      <c r="F27" s="39"/>
      <c r="G27" s="39"/>
      <c r="H27" s="17">
        <v>17</v>
      </c>
      <c r="I27" s="9">
        <v>1017</v>
      </c>
      <c r="J27" s="9" t="s">
        <v>27</v>
      </c>
      <c r="K27" s="20">
        <f t="shared" si="9"/>
        <v>5</v>
      </c>
      <c r="L27" s="48" t="s">
        <v>45</v>
      </c>
      <c r="M27" s="48" t="s">
        <v>45</v>
      </c>
      <c r="N27" s="10" t="str">
        <f t="shared" si="10"/>
        <v>WO</v>
      </c>
      <c r="O27" s="48" t="s">
        <v>45</v>
      </c>
      <c r="P27" s="48" t="s">
        <v>45</v>
      </c>
      <c r="Q27" s="48" t="s">
        <v>45</v>
      </c>
      <c r="R27" s="10" t="s">
        <v>43</v>
      </c>
      <c r="S27" s="48" t="s">
        <v>45</v>
      </c>
      <c r="T27" s="48" t="s">
        <v>45</v>
      </c>
      <c r="U27" s="10" t="str">
        <f t="shared" si="10"/>
        <v>WO</v>
      </c>
      <c r="V27" s="48" t="s">
        <v>45</v>
      </c>
      <c r="W27" s="48" t="s">
        <v>45</v>
      </c>
      <c r="X27" s="48" t="s">
        <v>45</v>
      </c>
      <c r="Y27" s="48" t="s">
        <v>45</v>
      </c>
      <c r="Z27" s="10" t="s">
        <v>43</v>
      </c>
      <c r="AA27" s="10" t="s">
        <v>39</v>
      </c>
      <c r="AB27" s="10" t="str">
        <f t="shared" ref="AB27:AP30" si="11">IF(AB$9="Sun","WO","")</f>
        <v>WO</v>
      </c>
      <c r="AC27" s="48" t="s">
        <v>45</v>
      </c>
      <c r="AD27" s="48" t="s">
        <v>45</v>
      </c>
      <c r="AE27" s="48" t="s">
        <v>45</v>
      </c>
      <c r="AF27" s="48" t="s">
        <v>45</v>
      </c>
      <c r="AG27" s="10" t="s">
        <v>43</v>
      </c>
      <c r="AH27" s="10" t="s">
        <v>39</v>
      </c>
      <c r="AI27" s="10" t="str">
        <f t="shared" si="11"/>
        <v>WO</v>
      </c>
      <c r="AJ27" s="48" t="s">
        <v>45</v>
      </c>
      <c r="AK27" s="48" t="s">
        <v>45</v>
      </c>
      <c r="AL27" s="48" t="s">
        <v>45</v>
      </c>
      <c r="AM27" s="48" t="s">
        <v>45</v>
      </c>
      <c r="AN27" s="48" t="s">
        <v>45</v>
      </c>
      <c r="AO27" s="48" t="s">
        <v>45</v>
      </c>
      <c r="AP27" s="26" t="str">
        <f t="shared" si="11"/>
        <v>WO</v>
      </c>
      <c r="AT27" s="9">
        <v>17</v>
      </c>
      <c r="AU27" s="9">
        <v>1017</v>
      </c>
      <c r="AV27" s="9" t="str">
        <f t="shared" si="3"/>
        <v>August</v>
      </c>
      <c r="AW27" s="9" t="s">
        <v>27</v>
      </c>
      <c r="AX27" s="10">
        <f t="shared" si="4"/>
        <v>23</v>
      </c>
      <c r="AY27" s="10">
        <f t="shared" si="5"/>
        <v>0</v>
      </c>
      <c r="AZ27" s="10">
        <f t="shared" si="6"/>
        <v>3</v>
      </c>
      <c r="BA27" s="10">
        <f t="shared" si="7"/>
        <v>5</v>
      </c>
      <c r="BB27" s="10">
        <f t="shared" si="8"/>
        <v>31</v>
      </c>
      <c r="BC27" s="10">
        <f>Aug_Report[[#This Row],[Present]]-Aug_Report[[#This Row],[Absent]]</f>
        <v>23</v>
      </c>
      <c r="BD27" s="32">
        <v>42000</v>
      </c>
      <c r="BE27" s="32">
        <f>Aug_Report[[#This Row],[Salary]]/Aug_Report[[#This Row],[Days]]</f>
        <v>1354.8387096774193</v>
      </c>
      <c r="BF27" s="32">
        <f>Aug_Report[[#This Row],[Per Day Salary]]*Aug_Report[[#This Row],[Absent]]</f>
        <v>0</v>
      </c>
      <c r="BG27" s="32">
        <f>Aug_Report[[#This Row],[Salary]]-Aug_Report[[#This Row],[Deduction]]</f>
        <v>42000</v>
      </c>
      <c r="BH27" s="32"/>
      <c r="BI27" s="44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</row>
    <row r="28" spans="4:110" x14ac:dyDescent="0.85">
      <c r="E28" s="39"/>
      <c r="F28" s="39"/>
      <c r="G28" s="39"/>
      <c r="H28" s="17">
        <v>18</v>
      </c>
      <c r="I28" s="9">
        <v>1018</v>
      </c>
      <c r="J28" s="9" t="s">
        <v>28</v>
      </c>
      <c r="K28" s="20">
        <f t="shared" si="9"/>
        <v>5</v>
      </c>
      <c r="L28" s="48" t="s">
        <v>45</v>
      </c>
      <c r="M28" s="48" t="s">
        <v>45</v>
      </c>
      <c r="N28" s="10" t="str">
        <f t="shared" ref="N28:U30" si="12">IF(N$9="Sun","WO","")</f>
        <v>WO</v>
      </c>
      <c r="O28" s="48" t="s">
        <v>45</v>
      </c>
      <c r="P28" s="48" t="s">
        <v>45</v>
      </c>
      <c r="Q28" s="48" t="s">
        <v>45</v>
      </c>
      <c r="R28" s="10" t="s">
        <v>43</v>
      </c>
      <c r="S28" s="48" t="s">
        <v>45</v>
      </c>
      <c r="T28" s="48" t="s">
        <v>45</v>
      </c>
      <c r="U28" s="10" t="str">
        <f t="shared" si="12"/>
        <v>WO</v>
      </c>
      <c r="V28" s="48" t="s">
        <v>45</v>
      </c>
      <c r="W28" s="48" t="s">
        <v>45</v>
      </c>
      <c r="X28" s="48" t="s">
        <v>45</v>
      </c>
      <c r="Y28" s="48" t="s">
        <v>45</v>
      </c>
      <c r="Z28" s="10" t="s">
        <v>43</v>
      </c>
      <c r="AA28" s="10" t="s">
        <v>39</v>
      </c>
      <c r="AB28" s="10" t="str">
        <f t="shared" si="11"/>
        <v>WO</v>
      </c>
      <c r="AC28" s="48" t="s">
        <v>45</v>
      </c>
      <c r="AD28" s="48" t="s">
        <v>45</v>
      </c>
      <c r="AE28" s="48" t="s">
        <v>45</v>
      </c>
      <c r="AF28" s="48" t="s">
        <v>45</v>
      </c>
      <c r="AG28" s="10" t="s">
        <v>43</v>
      </c>
      <c r="AH28" s="10" t="s">
        <v>39</v>
      </c>
      <c r="AI28" s="10" t="str">
        <f t="shared" si="11"/>
        <v>WO</v>
      </c>
      <c r="AJ28" s="48" t="s">
        <v>45</v>
      </c>
      <c r="AK28" s="48" t="s">
        <v>45</v>
      </c>
      <c r="AL28" s="48" t="s">
        <v>45</v>
      </c>
      <c r="AM28" s="48" t="s">
        <v>45</v>
      </c>
      <c r="AN28" s="48" t="s">
        <v>45</v>
      </c>
      <c r="AO28" s="48" t="s">
        <v>45</v>
      </c>
      <c r="AP28" s="26" t="str">
        <f t="shared" si="11"/>
        <v>WO</v>
      </c>
      <c r="AT28" s="9">
        <v>18</v>
      </c>
      <c r="AU28" s="9">
        <v>1018</v>
      </c>
      <c r="AV28" s="9" t="str">
        <f t="shared" si="3"/>
        <v>August</v>
      </c>
      <c r="AW28" s="9" t="s">
        <v>28</v>
      </c>
      <c r="AX28" s="10">
        <f t="shared" si="4"/>
        <v>23</v>
      </c>
      <c r="AY28" s="10">
        <f t="shared" si="5"/>
        <v>0</v>
      </c>
      <c r="AZ28" s="10">
        <f t="shared" si="6"/>
        <v>3</v>
      </c>
      <c r="BA28" s="10">
        <f t="shared" si="7"/>
        <v>5</v>
      </c>
      <c r="BB28" s="10">
        <f t="shared" si="8"/>
        <v>31</v>
      </c>
      <c r="BC28" s="10">
        <f>Aug_Report[[#This Row],[Present]]-Aug_Report[[#This Row],[Absent]]</f>
        <v>23</v>
      </c>
      <c r="BD28" s="32">
        <v>62000</v>
      </c>
      <c r="BE28" s="32">
        <f>Aug_Report[[#This Row],[Salary]]/Aug_Report[[#This Row],[Days]]</f>
        <v>2000</v>
      </c>
      <c r="BF28" s="32">
        <f>Aug_Report[[#This Row],[Per Day Salary]]*Aug_Report[[#This Row],[Absent]]</f>
        <v>0</v>
      </c>
      <c r="BG28" s="32">
        <f>Aug_Report[[#This Row],[Salary]]-Aug_Report[[#This Row],[Deduction]]</f>
        <v>62000</v>
      </c>
      <c r="BH28" s="32"/>
      <c r="BI28" s="44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</row>
    <row r="29" spans="4:110" x14ac:dyDescent="0.85">
      <c r="E29" s="39"/>
      <c r="F29" s="39"/>
      <c r="G29" s="39"/>
      <c r="H29" s="17">
        <v>19</v>
      </c>
      <c r="I29" s="9">
        <v>1019</v>
      </c>
      <c r="J29" s="9" t="s">
        <v>29</v>
      </c>
      <c r="K29" s="20">
        <f t="shared" si="9"/>
        <v>5</v>
      </c>
      <c r="L29" s="48" t="s">
        <v>45</v>
      </c>
      <c r="M29" s="48" t="s">
        <v>45</v>
      </c>
      <c r="N29" s="10" t="str">
        <f t="shared" si="12"/>
        <v>WO</v>
      </c>
      <c r="O29" s="48" t="s">
        <v>45</v>
      </c>
      <c r="P29" s="48" t="s">
        <v>45</v>
      </c>
      <c r="Q29" s="48" t="s">
        <v>45</v>
      </c>
      <c r="R29" s="10" t="s">
        <v>43</v>
      </c>
      <c r="S29" s="48" t="s">
        <v>45</v>
      </c>
      <c r="T29" s="48" t="s">
        <v>45</v>
      </c>
      <c r="U29" s="10" t="str">
        <f t="shared" si="12"/>
        <v>WO</v>
      </c>
      <c r="V29" s="48" t="s">
        <v>45</v>
      </c>
      <c r="W29" s="48" t="s">
        <v>45</v>
      </c>
      <c r="X29" s="48" t="s">
        <v>45</v>
      </c>
      <c r="Y29" s="48" t="s">
        <v>45</v>
      </c>
      <c r="Z29" s="10" t="s">
        <v>43</v>
      </c>
      <c r="AA29" s="10" t="s">
        <v>39</v>
      </c>
      <c r="AB29" s="10" t="str">
        <f t="shared" si="11"/>
        <v>WO</v>
      </c>
      <c r="AC29" s="48" t="s">
        <v>45</v>
      </c>
      <c r="AD29" s="48" t="s">
        <v>45</v>
      </c>
      <c r="AE29" s="48" t="s">
        <v>45</v>
      </c>
      <c r="AF29" s="48" t="s">
        <v>45</v>
      </c>
      <c r="AG29" s="10" t="s">
        <v>43</v>
      </c>
      <c r="AH29" s="10" t="s">
        <v>39</v>
      </c>
      <c r="AI29" s="10" t="str">
        <f t="shared" si="11"/>
        <v>WO</v>
      </c>
      <c r="AJ29" s="48" t="s">
        <v>45</v>
      </c>
      <c r="AK29" s="48" t="s">
        <v>45</v>
      </c>
      <c r="AL29" s="48" t="s">
        <v>45</v>
      </c>
      <c r="AM29" s="48" t="s">
        <v>45</v>
      </c>
      <c r="AN29" s="48" t="s">
        <v>45</v>
      </c>
      <c r="AO29" s="48" t="s">
        <v>45</v>
      </c>
      <c r="AP29" s="26" t="str">
        <f t="shared" si="11"/>
        <v>WO</v>
      </c>
      <c r="AT29" s="9">
        <v>19</v>
      </c>
      <c r="AU29" s="9">
        <v>1019</v>
      </c>
      <c r="AV29" s="9" t="str">
        <f t="shared" si="3"/>
        <v>August</v>
      </c>
      <c r="AW29" s="9" t="s">
        <v>29</v>
      </c>
      <c r="AX29" s="10">
        <f t="shared" si="4"/>
        <v>23</v>
      </c>
      <c r="AY29" s="10">
        <f t="shared" si="5"/>
        <v>0</v>
      </c>
      <c r="AZ29" s="10">
        <f t="shared" si="6"/>
        <v>3</v>
      </c>
      <c r="BA29" s="10">
        <f t="shared" si="7"/>
        <v>5</v>
      </c>
      <c r="BB29" s="10">
        <f t="shared" si="8"/>
        <v>31</v>
      </c>
      <c r="BC29" s="10">
        <f>Aug_Report[[#This Row],[Present]]-Aug_Report[[#This Row],[Absent]]</f>
        <v>23</v>
      </c>
      <c r="BD29" s="32">
        <v>41000</v>
      </c>
      <c r="BE29" s="32">
        <f>Aug_Report[[#This Row],[Salary]]/Aug_Report[[#This Row],[Days]]</f>
        <v>1322.5806451612902</v>
      </c>
      <c r="BF29" s="32">
        <f>Aug_Report[[#This Row],[Per Day Salary]]*Aug_Report[[#This Row],[Absent]]</f>
        <v>0</v>
      </c>
      <c r="BG29" s="32">
        <f>Aug_Report[[#This Row],[Salary]]-Aug_Report[[#This Row],[Deduction]]</f>
        <v>41000</v>
      </c>
      <c r="BH29" s="32"/>
      <c r="BI29" s="44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</row>
    <row r="30" spans="4:110" ht="24.6" thickBot="1" x14ac:dyDescent="0.9">
      <c r="D30" s="39"/>
      <c r="E30" s="39"/>
      <c r="F30" s="39"/>
      <c r="G30" s="39"/>
      <c r="H30" s="18">
        <v>20</v>
      </c>
      <c r="I30" s="19">
        <v>1020</v>
      </c>
      <c r="J30" s="9" t="s">
        <v>23</v>
      </c>
      <c r="K30" s="29">
        <v>4</v>
      </c>
      <c r="L30" s="49" t="s">
        <v>45</v>
      </c>
      <c r="M30" s="49" t="s">
        <v>45</v>
      </c>
      <c r="N30" s="27" t="str">
        <f t="shared" si="12"/>
        <v>WO</v>
      </c>
      <c r="O30" s="49" t="s">
        <v>45</v>
      </c>
      <c r="P30" s="49" t="s">
        <v>45</v>
      </c>
      <c r="Q30" s="49" t="s">
        <v>45</v>
      </c>
      <c r="R30" s="10" t="s">
        <v>43</v>
      </c>
      <c r="S30" s="49" t="s">
        <v>45</v>
      </c>
      <c r="T30" s="49" t="s">
        <v>45</v>
      </c>
      <c r="U30" s="27" t="str">
        <f t="shared" si="12"/>
        <v>WO</v>
      </c>
      <c r="V30" s="49" t="s">
        <v>45</v>
      </c>
      <c r="W30" s="49" t="s">
        <v>45</v>
      </c>
      <c r="X30" s="49" t="s">
        <v>45</v>
      </c>
      <c r="Y30" s="49" t="s">
        <v>45</v>
      </c>
      <c r="Z30" s="10" t="s">
        <v>43</v>
      </c>
      <c r="AA30" s="10" t="s">
        <v>39</v>
      </c>
      <c r="AB30" s="27" t="str">
        <f t="shared" si="11"/>
        <v>WO</v>
      </c>
      <c r="AC30" s="49" t="s">
        <v>45</v>
      </c>
      <c r="AD30" s="49" t="s">
        <v>45</v>
      </c>
      <c r="AE30" s="49" t="s">
        <v>45</v>
      </c>
      <c r="AF30" s="49" t="s">
        <v>45</v>
      </c>
      <c r="AG30" s="10" t="s">
        <v>43</v>
      </c>
      <c r="AH30" s="10" t="s">
        <v>39</v>
      </c>
      <c r="AI30" s="27" t="str">
        <f t="shared" si="11"/>
        <v>WO</v>
      </c>
      <c r="AJ30" s="49" t="s">
        <v>45</v>
      </c>
      <c r="AK30" s="49" t="s">
        <v>45</v>
      </c>
      <c r="AL30" s="49" t="s">
        <v>45</v>
      </c>
      <c r="AM30" s="49" t="s">
        <v>45</v>
      </c>
      <c r="AN30" s="49" t="s">
        <v>45</v>
      </c>
      <c r="AO30" s="49" t="s">
        <v>45</v>
      </c>
      <c r="AP30" s="28" t="str">
        <f t="shared" si="11"/>
        <v>WO</v>
      </c>
      <c r="AT30" s="9">
        <v>20</v>
      </c>
      <c r="AU30" s="19">
        <v>1020</v>
      </c>
      <c r="AV30" s="19" t="str">
        <f t="shared" si="3"/>
        <v>August</v>
      </c>
      <c r="AW30" s="19" t="s">
        <v>23</v>
      </c>
      <c r="AX30" s="10">
        <f t="shared" si="4"/>
        <v>23</v>
      </c>
      <c r="AY30" s="27">
        <f t="shared" si="5"/>
        <v>0</v>
      </c>
      <c r="AZ30" s="27">
        <f t="shared" si="6"/>
        <v>3</v>
      </c>
      <c r="BA30" s="10">
        <f t="shared" si="7"/>
        <v>4</v>
      </c>
      <c r="BB30" s="10">
        <f t="shared" si="8"/>
        <v>31</v>
      </c>
      <c r="BC30" s="10">
        <f>Aug_Report[[#This Row],[Present]]-Aug_Report[[#This Row],[Absent]]</f>
        <v>23</v>
      </c>
      <c r="BD30" s="33">
        <v>30000</v>
      </c>
      <c r="BE30" s="33">
        <f>Aug_Report[[#This Row],[Salary]]/Aug_Report[[#This Row],[Days]]</f>
        <v>967.74193548387098</v>
      </c>
      <c r="BF30" s="33">
        <f>Aug_Report[[#This Row],[Per Day Salary]]*Aug_Report[[#This Row],[Absent]]</f>
        <v>0</v>
      </c>
      <c r="BG30" s="33">
        <f>Aug_Report[[#This Row],[Salary]]-Aug_Report[[#This Row],[Deduction]]</f>
        <v>30000</v>
      </c>
      <c r="BH30" s="36"/>
      <c r="BI30" s="44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</row>
    <row r="31" spans="4:110" x14ac:dyDescent="0.85">
      <c r="E31" s="39"/>
      <c r="F31" s="39"/>
      <c r="G31" s="39"/>
      <c r="H31" s="39"/>
      <c r="I31" s="39"/>
      <c r="J31" s="42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T31" s="42"/>
      <c r="AU31" s="39"/>
      <c r="AV31" s="39"/>
      <c r="AW31" s="43"/>
      <c r="AX31" s="43"/>
      <c r="AY31" s="40"/>
      <c r="AZ31" s="43"/>
      <c r="BA31" s="43"/>
      <c r="BB31" s="43"/>
      <c r="BC31" s="43"/>
      <c r="BD31" s="40"/>
      <c r="BE31" s="43"/>
      <c r="BF31" s="40"/>
      <c r="BG31" s="43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</row>
    <row r="32" spans="4:110" x14ac:dyDescent="0.85"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T32" s="39"/>
      <c r="AU32" s="39"/>
      <c r="AV32" s="39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</row>
    <row r="33" spans="1:110" x14ac:dyDescent="0.85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T33" s="39"/>
      <c r="AU33" s="39"/>
      <c r="AV33" s="39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</row>
    <row r="34" spans="1:110" x14ac:dyDescent="0.85"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T34" s="39"/>
      <c r="AU34" s="39"/>
      <c r="AV34" s="39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</row>
    <row r="35" spans="1:110" x14ac:dyDescent="0.8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</row>
    <row r="36" spans="1:110" x14ac:dyDescent="0.85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</row>
    <row r="37" spans="1:110" x14ac:dyDescent="0.85"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</row>
    <row r="38" spans="1:110" x14ac:dyDescent="0.85"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T38" s="39"/>
      <c r="AU38" s="39"/>
      <c r="AV38" s="39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</row>
    <row r="39" spans="1:110" x14ac:dyDescent="0.85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T39" s="39"/>
      <c r="AU39" s="39"/>
      <c r="AV39" s="39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</row>
    <row r="40" spans="1:110" x14ac:dyDescent="0.85"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T40" s="39"/>
      <c r="AU40" s="39"/>
      <c r="AV40" s="39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</row>
    <row r="41" spans="1:110" x14ac:dyDescent="0.85"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T41" s="39"/>
      <c r="AU41" s="39"/>
      <c r="AV41" s="39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</row>
    <row r="42" spans="1:110" x14ac:dyDescent="0.85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T42" s="39"/>
      <c r="AU42" s="39"/>
      <c r="AV42" s="39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</row>
    <row r="43" spans="1:110" x14ac:dyDescent="0.85"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T43" s="39"/>
      <c r="AU43" s="39"/>
      <c r="AV43" s="39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</row>
    <row r="44" spans="1:110" x14ac:dyDescent="0.85"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T44" s="39"/>
      <c r="AU44" s="39"/>
      <c r="AV44" s="39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</row>
    <row r="45" spans="1:110" x14ac:dyDescent="0.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T45" s="39"/>
      <c r="AU45" s="39"/>
      <c r="AV45" s="39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</row>
    <row r="46" spans="1:110" x14ac:dyDescent="0.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T46" s="39"/>
      <c r="AU46" s="39"/>
      <c r="AV46" s="39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</row>
    <row r="47" spans="1:110" x14ac:dyDescent="0.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T47" s="39"/>
      <c r="AU47" s="39"/>
      <c r="AV47" s="39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</row>
    <row r="48" spans="1:110" x14ac:dyDescent="0.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T48" s="39"/>
      <c r="AU48" s="39"/>
      <c r="AV48" s="39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</row>
    <row r="49" spans="1:110" x14ac:dyDescent="0.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T49" s="39"/>
      <c r="AU49" s="39"/>
      <c r="AV49" s="39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</row>
    <row r="50" spans="1:110" x14ac:dyDescent="0.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T50" s="39"/>
      <c r="AU50" s="39"/>
      <c r="AV50" s="39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</row>
    <row r="51" spans="1:110" x14ac:dyDescent="0.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T51" s="39"/>
      <c r="AU51" s="39"/>
      <c r="AV51" s="39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</row>
    <row r="52" spans="1:110" x14ac:dyDescent="0.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T52" s="39"/>
      <c r="AU52" s="39"/>
      <c r="AV52" s="39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</row>
    <row r="53" spans="1:110" x14ac:dyDescent="0.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T53" s="39"/>
      <c r="AU53" s="39"/>
      <c r="AV53" s="39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</row>
    <row r="54" spans="1:110" x14ac:dyDescent="0.8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T54" s="39"/>
      <c r="AU54" s="39"/>
      <c r="AV54" s="39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</row>
    <row r="55" spans="1:110" x14ac:dyDescent="0.8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T55" s="39"/>
      <c r="AU55" s="39"/>
      <c r="AV55" s="39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</row>
    <row r="56" spans="1:110" x14ac:dyDescent="0.8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T56" s="39"/>
      <c r="AU56" s="39"/>
      <c r="AV56" s="39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</row>
    <row r="57" spans="1:110" x14ac:dyDescent="0.8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T57" s="39"/>
      <c r="AU57" s="39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</row>
    <row r="58" spans="1:110" x14ac:dyDescent="0.8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T58" s="39"/>
      <c r="AU58" s="39"/>
      <c r="AV58" s="39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</row>
    <row r="59" spans="1:110" x14ac:dyDescent="0.8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T59" s="39"/>
      <c r="AU59" s="39"/>
      <c r="AV59" s="39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</row>
    <row r="60" spans="1:110" x14ac:dyDescent="0.8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T60" s="39"/>
      <c r="AU60" s="39"/>
      <c r="AV60" s="39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</row>
    <row r="61" spans="1:110" x14ac:dyDescent="0.8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T61" s="39"/>
      <c r="AU61" s="39"/>
      <c r="AV61" s="39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</row>
    <row r="62" spans="1:110" x14ac:dyDescent="0.8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T62" s="39"/>
      <c r="AU62" s="39"/>
      <c r="AV62" s="39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</row>
    <row r="63" spans="1:110" x14ac:dyDescent="0.8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T63" s="39"/>
      <c r="AU63" s="39"/>
      <c r="AV63" s="39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</row>
    <row r="64" spans="1:110" x14ac:dyDescent="0.8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T64" s="39"/>
      <c r="AU64" s="39"/>
      <c r="AV64" s="39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</row>
    <row r="65" spans="1:110" x14ac:dyDescent="0.8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T65" s="39"/>
      <c r="AU65" s="39"/>
      <c r="AV65" s="39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</row>
    <row r="66" spans="1:110" x14ac:dyDescent="0.8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T66" s="39"/>
      <c r="AU66" s="39"/>
      <c r="AV66" s="39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</row>
    <row r="67" spans="1:110" x14ac:dyDescent="0.8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T67" s="39"/>
      <c r="AU67" s="39"/>
      <c r="AV67" s="39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</row>
    <row r="68" spans="1:110" x14ac:dyDescent="0.8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T68" s="39"/>
      <c r="AU68" s="39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</row>
    <row r="69" spans="1:110" x14ac:dyDescent="0.8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T69" s="39"/>
      <c r="AU69" s="39"/>
      <c r="AV69" s="39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</row>
    <row r="70" spans="1:110" x14ac:dyDescent="0.8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T70" s="39"/>
      <c r="AU70" s="39"/>
      <c r="AV70" s="39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</row>
    <row r="71" spans="1:110" x14ac:dyDescent="0.8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T71" s="39"/>
      <c r="AU71" s="39"/>
      <c r="AV71" s="39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</row>
    <row r="72" spans="1:110" x14ac:dyDescent="0.8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T72" s="39"/>
      <c r="AU72" s="39"/>
      <c r="AV72" s="39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</row>
    <row r="73" spans="1:110" x14ac:dyDescent="0.8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T73" s="39"/>
      <c r="AU73" s="39"/>
      <c r="AV73" s="39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</row>
    <row r="74" spans="1:110" x14ac:dyDescent="0.8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T74" s="39"/>
      <c r="AU74" s="39"/>
      <c r="AV74" s="39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</row>
    <row r="75" spans="1:110" x14ac:dyDescent="0.8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T75" s="39"/>
      <c r="AU75" s="39"/>
      <c r="AV75" s="39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</row>
    <row r="76" spans="1:110" x14ac:dyDescent="0.8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T76" s="39"/>
      <c r="AU76" s="39"/>
      <c r="AV76" s="39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</row>
    <row r="77" spans="1:110" x14ac:dyDescent="0.8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T77" s="39"/>
      <c r="AU77" s="39"/>
      <c r="AV77" s="39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</row>
    <row r="78" spans="1:110" x14ac:dyDescent="0.8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T78" s="39"/>
      <c r="AU78" s="39"/>
      <c r="AV78" s="39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</row>
    <row r="79" spans="1:110" x14ac:dyDescent="0.8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T79" s="39"/>
      <c r="AU79" s="39"/>
      <c r="AV79" s="39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</row>
    <row r="80" spans="1:110" x14ac:dyDescent="0.8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T80" s="39"/>
      <c r="AU80" s="39"/>
      <c r="AV80" s="39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</row>
    <row r="81" spans="1:110" x14ac:dyDescent="0.8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T81" s="39"/>
      <c r="AU81" s="39"/>
      <c r="AV81" s="39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</row>
    <row r="82" spans="1:110" x14ac:dyDescent="0.8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T82" s="39"/>
      <c r="AU82" s="39"/>
      <c r="AV82" s="39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</row>
    <row r="83" spans="1:110" x14ac:dyDescent="0.8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T83" s="39"/>
      <c r="AU83" s="39"/>
      <c r="AV83" s="39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</row>
    <row r="84" spans="1:110" x14ac:dyDescent="0.8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T84" s="39"/>
      <c r="AU84" s="39"/>
      <c r="AV84" s="39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</row>
    <row r="85" spans="1:110" x14ac:dyDescent="0.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T85" s="39"/>
      <c r="AU85" s="39"/>
      <c r="AV85" s="39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</row>
    <row r="86" spans="1:110" x14ac:dyDescent="0.8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T86" s="39"/>
      <c r="AU86" s="39"/>
      <c r="AV86" s="39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</row>
    <row r="87" spans="1:110" x14ac:dyDescent="0.8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T87" s="39"/>
      <c r="AU87" s="39"/>
      <c r="AV87" s="39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</row>
    <row r="88" spans="1:110" x14ac:dyDescent="0.8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T88" s="39"/>
      <c r="AU88" s="39"/>
      <c r="AV88" s="39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</row>
    <row r="89" spans="1:110" x14ac:dyDescent="0.8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T89" s="39"/>
      <c r="AU89" s="39"/>
      <c r="AV89" s="39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</row>
    <row r="90" spans="1:110" x14ac:dyDescent="0.8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T90" s="39"/>
      <c r="AU90" s="39"/>
      <c r="AV90" s="39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</row>
    <row r="91" spans="1:110" x14ac:dyDescent="0.8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T91" s="39"/>
      <c r="AU91" s="39"/>
      <c r="AV91" s="39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</row>
    <row r="92" spans="1:110" x14ac:dyDescent="0.8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T92" s="39"/>
      <c r="AU92" s="39"/>
      <c r="AV92" s="39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</row>
    <row r="93" spans="1:110" x14ac:dyDescent="0.8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T93" s="39"/>
      <c r="AU93" s="39"/>
      <c r="AV93" s="39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</row>
    <row r="94" spans="1:110" x14ac:dyDescent="0.8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T94" s="39"/>
      <c r="AU94" s="39"/>
      <c r="AV94" s="39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</row>
    <row r="95" spans="1:110" x14ac:dyDescent="0.8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T95" s="39"/>
      <c r="AU95" s="39"/>
      <c r="AV95" s="39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</row>
    <row r="96" spans="1:110" x14ac:dyDescent="0.8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T96" s="39"/>
      <c r="AU96" s="39"/>
      <c r="AV96" s="39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</row>
    <row r="97" spans="1:98" x14ac:dyDescent="0.8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T97" s="39"/>
      <c r="AU97" s="39"/>
      <c r="AV97" s="39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</row>
    <row r="98" spans="1:98" x14ac:dyDescent="0.8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T98" s="39"/>
      <c r="AU98" s="39"/>
      <c r="AV98" s="39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</row>
    <row r="99" spans="1:98" x14ac:dyDescent="0.8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T99" s="39"/>
      <c r="AU99" s="39"/>
      <c r="AV99" s="39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</row>
    <row r="100" spans="1:98" x14ac:dyDescent="0.8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T100" s="39"/>
      <c r="AU100" s="39"/>
      <c r="AV100" s="39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</row>
    <row r="101" spans="1:98" x14ac:dyDescent="0.8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T101" s="39"/>
      <c r="AU101" s="39"/>
      <c r="AV101" s="39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</row>
    <row r="102" spans="1:98" x14ac:dyDescent="0.8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T102" s="39"/>
      <c r="AU102" s="39"/>
      <c r="AV102" s="39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</row>
    <row r="103" spans="1:98" x14ac:dyDescent="0.8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T103" s="39"/>
      <c r="AU103" s="39"/>
      <c r="AV103" s="39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</row>
    <row r="104" spans="1:98" x14ac:dyDescent="0.8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T104" s="39"/>
      <c r="AU104" s="39"/>
      <c r="AV104" s="39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</row>
    <row r="105" spans="1:98" x14ac:dyDescent="0.8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T105" s="39"/>
      <c r="AU105" s="39"/>
      <c r="AV105" s="39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</row>
    <row r="106" spans="1:98" x14ac:dyDescent="0.8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T106" s="39"/>
      <c r="AU106" s="39"/>
      <c r="AV106" s="39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</row>
    <row r="107" spans="1:98" x14ac:dyDescent="0.8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T107" s="39"/>
      <c r="AU107" s="39"/>
      <c r="AV107" s="39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</row>
    <row r="108" spans="1:98" x14ac:dyDescent="0.8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T108" s="39"/>
      <c r="AU108" s="39"/>
      <c r="AV108" s="39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</row>
    <row r="109" spans="1:98" x14ac:dyDescent="0.8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T109" s="39"/>
      <c r="AU109" s="39"/>
      <c r="AV109" s="39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</row>
    <row r="110" spans="1:98" x14ac:dyDescent="0.8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T110" s="39"/>
      <c r="AU110" s="39"/>
      <c r="AV110" s="39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</row>
    <row r="111" spans="1:98" x14ac:dyDescent="0.8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T111" s="39"/>
      <c r="AU111" s="39"/>
      <c r="AV111" s="39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</row>
    <row r="112" spans="1:98" x14ac:dyDescent="0.8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T112" s="39"/>
      <c r="AU112" s="39"/>
      <c r="AV112" s="39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</row>
    <row r="113" spans="1:98" x14ac:dyDescent="0.8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T113" s="39"/>
      <c r="AU113" s="39"/>
      <c r="AV113" s="39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</row>
    <row r="114" spans="1:98" x14ac:dyDescent="0.8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T114" s="39"/>
      <c r="AU114" s="39"/>
      <c r="AV114" s="39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</row>
    <row r="115" spans="1:98" x14ac:dyDescent="0.8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T115" s="39"/>
      <c r="AU115" s="39"/>
      <c r="AV115" s="39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</row>
    <row r="116" spans="1:98" x14ac:dyDescent="0.8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T116" s="39"/>
      <c r="AU116" s="39"/>
      <c r="AV116" s="39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</row>
  </sheetData>
  <mergeCells count="1">
    <mergeCell ref="H9:J9"/>
  </mergeCells>
  <conditionalFormatting sqref="L11:M30">
    <cfRule type="containsText" dxfId="125" priority="21" operator="containsText" text="L">
      <formula>NOT(ISERROR(SEARCH("L",L11)))</formula>
    </cfRule>
    <cfRule type="containsText" dxfId="124" priority="22" operator="containsText" text="A">
      <formula>NOT(ISERROR(SEARCH("A",L11)))</formula>
    </cfRule>
    <cfRule type="containsText" dxfId="123" priority="23" operator="containsText" text="P">
      <formula>NOT(ISERROR(SEARCH("P",L11)))</formula>
    </cfRule>
    <cfRule type="containsText" dxfId="122" priority="24" operator="containsText" text="WO">
      <formula>NOT(ISERROR(SEARCH("WO",L11)))</formula>
    </cfRule>
  </conditionalFormatting>
  <conditionalFormatting sqref="N11:N30 R11:R30 U11:U30 Z11:AB30 AG11:AI30 AP11:AP30">
    <cfRule type="containsText" dxfId="121" priority="25" operator="containsText" text="L">
      <formula>NOT(ISERROR(SEARCH("L",N11)))</formula>
    </cfRule>
    <cfRule type="containsText" dxfId="120" priority="26" operator="containsText" text="A">
      <formula>NOT(ISERROR(SEARCH("A",N11)))</formula>
    </cfRule>
    <cfRule type="containsText" dxfId="119" priority="27" operator="containsText" text="P">
      <formula>NOT(ISERROR(SEARCH("P",N11)))</formula>
    </cfRule>
    <cfRule type="containsText" dxfId="118" priority="28" operator="containsText" text="WO">
      <formula>NOT(ISERROR(SEARCH("WO",N11)))</formula>
    </cfRule>
    <cfRule type="containsText" dxfId="117" priority="29" operator="containsText" text="WO">
      <formula>NOT(ISERROR(SEARCH("WO",N11)))</formula>
    </cfRule>
    <cfRule type="cellIs" dxfId="116" priority="30" operator="equal">
      <formula>"WO"</formula>
    </cfRule>
  </conditionalFormatting>
  <conditionalFormatting sqref="O11:Q30">
    <cfRule type="containsText" dxfId="115" priority="17" operator="containsText" text="L">
      <formula>NOT(ISERROR(SEARCH("L",O11)))</formula>
    </cfRule>
    <cfRule type="containsText" dxfId="114" priority="18" operator="containsText" text="A">
      <formula>NOT(ISERROR(SEARCH("A",O11)))</formula>
    </cfRule>
    <cfRule type="containsText" dxfId="113" priority="19" operator="containsText" text="P">
      <formula>NOT(ISERROR(SEARCH("P",O11)))</formula>
    </cfRule>
    <cfRule type="containsText" dxfId="112" priority="20" operator="containsText" text="WO">
      <formula>NOT(ISERROR(SEARCH("WO",O11)))</formula>
    </cfRule>
  </conditionalFormatting>
  <conditionalFormatting sqref="S11:T30">
    <cfRule type="containsText" dxfId="111" priority="13" operator="containsText" text="L">
      <formula>NOT(ISERROR(SEARCH("L",S11)))</formula>
    </cfRule>
    <cfRule type="containsText" dxfId="110" priority="14" operator="containsText" text="A">
      <formula>NOT(ISERROR(SEARCH("A",S11)))</formula>
    </cfRule>
    <cfRule type="containsText" dxfId="109" priority="15" operator="containsText" text="P">
      <formula>NOT(ISERROR(SEARCH("P",S11)))</formula>
    </cfRule>
    <cfRule type="containsText" dxfId="108" priority="16" operator="containsText" text="WO">
      <formula>NOT(ISERROR(SEARCH("WO",S11)))</formula>
    </cfRule>
  </conditionalFormatting>
  <conditionalFormatting sqref="V11:Y30">
    <cfRule type="containsText" dxfId="107" priority="9" operator="containsText" text="L">
      <formula>NOT(ISERROR(SEARCH("L",V11)))</formula>
    </cfRule>
    <cfRule type="containsText" dxfId="106" priority="10" operator="containsText" text="A">
      <formula>NOT(ISERROR(SEARCH("A",V11)))</formula>
    </cfRule>
    <cfRule type="containsText" dxfId="105" priority="11" operator="containsText" text="P">
      <formula>NOT(ISERROR(SEARCH("P",V11)))</formula>
    </cfRule>
    <cfRule type="containsText" dxfId="104" priority="12" operator="containsText" text="WO">
      <formula>NOT(ISERROR(SEARCH("WO",V11)))</formula>
    </cfRule>
  </conditionalFormatting>
  <conditionalFormatting sqref="AC11:AF30">
    <cfRule type="containsText" dxfId="103" priority="5" operator="containsText" text="L">
      <formula>NOT(ISERROR(SEARCH("L",AC11)))</formula>
    </cfRule>
    <cfRule type="containsText" dxfId="102" priority="6" operator="containsText" text="A">
      <formula>NOT(ISERROR(SEARCH("A",AC11)))</formula>
    </cfRule>
    <cfRule type="containsText" dxfId="101" priority="7" operator="containsText" text="P">
      <formula>NOT(ISERROR(SEARCH("P",AC11)))</formula>
    </cfRule>
    <cfRule type="containsText" dxfId="100" priority="8" operator="containsText" text="WO">
      <formula>NOT(ISERROR(SEARCH("WO",AC11)))</formula>
    </cfRule>
  </conditionalFormatting>
  <conditionalFormatting sqref="AJ11:AO30">
    <cfRule type="containsText" dxfId="99" priority="1" operator="containsText" text="L">
      <formula>NOT(ISERROR(SEARCH("L",AJ11)))</formula>
    </cfRule>
    <cfRule type="containsText" dxfId="98" priority="2" operator="containsText" text="A">
      <formula>NOT(ISERROR(SEARCH("A",AJ11)))</formula>
    </cfRule>
    <cfRule type="containsText" dxfId="97" priority="3" operator="containsText" text="P">
      <formula>NOT(ISERROR(SEARCH("P",AJ11)))</formula>
    </cfRule>
    <cfRule type="containsText" dxfId="96" priority="4" operator="containsText" text="WO">
      <formula>NOT(ISERROR(SEARCH("WO",AJ11)))</formula>
    </cfRule>
  </conditionalFormatting>
  <dataValidations count="1">
    <dataValidation type="list" allowBlank="1" showInputMessage="1" showErrorMessage="1" sqref="L11:M30 O11:Q30 S11:T30 V11:Y30 AC11:AF30 AJ11:AO30" xr:uid="{8D41D2C3-534F-4D6D-8093-033D8B9BDE01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6AB741-21A4-438B-A851-069BF9B0E0E2}">
          <x14:formula1>
            <xm:f>Month!$A$1:$A$12</xm:f>
          </x14:formula1>
          <xm:sqref>I7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C9944C5-045E-4971-A258-597C17B1A3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Aug!AX11:BA11</xm:f>
              <xm:sqref>BH11</xm:sqref>
            </x14:sparkline>
            <x14:sparkline>
              <xm:f>Aug!AX12:BA12</xm:f>
              <xm:sqref>BH12</xm:sqref>
            </x14:sparkline>
            <x14:sparkline>
              <xm:f>Aug!AX13:BA13</xm:f>
              <xm:sqref>BH13</xm:sqref>
            </x14:sparkline>
            <x14:sparkline>
              <xm:f>Aug!AX14:BA14</xm:f>
              <xm:sqref>BH14</xm:sqref>
            </x14:sparkline>
            <x14:sparkline>
              <xm:f>Aug!AX15:BA15</xm:f>
              <xm:sqref>BH15</xm:sqref>
            </x14:sparkline>
            <x14:sparkline>
              <xm:f>Aug!AX16:BA16</xm:f>
              <xm:sqref>BH16</xm:sqref>
            </x14:sparkline>
            <x14:sparkline>
              <xm:f>Aug!AX17:BA17</xm:f>
              <xm:sqref>BH17</xm:sqref>
            </x14:sparkline>
            <x14:sparkline>
              <xm:f>Aug!AX18:BA18</xm:f>
              <xm:sqref>BH18</xm:sqref>
            </x14:sparkline>
            <x14:sparkline>
              <xm:f>Aug!AX19:BA19</xm:f>
              <xm:sqref>BH19</xm:sqref>
            </x14:sparkline>
            <x14:sparkline>
              <xm:f>Aug!AX20:BA20</xm:f>
              <xm:sqref>BH20</xm:sqref>
            </x14:sparkline>
            <x14:sparkline>
              <xm:f>Aug!AX21:BA21</xm:f>
              <xm:sqref>BH21</xm:sqref>
            </x14:sparkline>
            <x14:sparkline>
              <xm:f>Aug!AX22:BA22</xm:f>
              <xm:sqref>BH22</xm:sqref>
            </x14:sparkline>
            <x14:sparkline>
              <xm:f>Aug!AX23:BA23</xm:f>
              <xm:sqref>BH23</xm:sqref>
            </x14:sparkline>
            <x14:sparkline>
              <xm:f>Aug!AX24:BA24</xm:f>
              <xm:sqref>BH24</xm:sqref>
            </x14:sparkline>
            <x14:sparkline>
              <xm:f>Aug!AX25:BA25</xm:f>
              <xm:sqref>BH25</xm:sqref>
            </x14:sparkline>
            <x14:sparkline>
              <xm:f>Aug!AX26:BA26</xm:f>
              <xm:sqref>BH26</xm:sqref>
            </x14:sparkline>
            <x14:sparkline>
              <xm:f>Aug!AX27:BA27</xm:f>
              <xm:sqref>BH27</xm:sqref>
            </x14:sparkline>
            <x14:sparkline>
              <xm:f>Aug!AX28:BA28</xm:f>
              <xm:sqref>BH28</xm:sqref>
            </x14:sparkline>
            <x14:sparkline>
              <xm:f>Aug!AX29:BA29</xm:f>
              <xm:sqref>BH29</xm:sqref>
            </x14:sparkline>
            <x14:sparkline>
              <xm:f>Aug!AX30:BA30</xm:f>
              <xm:sqref>BH30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Ename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Thala Bala</dc:creator>
  <cp:lastModifiedBy>Thala Bala</cp:lastModifiedBy>
  <dcterms:created xsi:type="dcterms:W3CDTF">2025-09-04T05:57:16Z</dcterms:created>
  <dcterms:modified xsi:type="dcterms:W3CDTF">2025-09-05T09:32:10Z</dcterms:modified>
</cp:coreProperties>
</file>