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5.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Eduardo Navarro\Desktop\Cosas\Teidesat\Nueva carpeta\TeideThermal\teidecode_v1\"/>
    </mc:Choice>
  </mc:AlternateContent>
  <xr:revisionPtr revIDLastSave="0" documentId="13_ncr:1_{6ADAB008-51EE-420F-BB0B-22BB2C3147AA}" xr6:coauthVersionLast="47" xr6:coauthVersionMax="47" xr10:uidLastSave="{00000000-0000-0000-0000-000000000000}"/>
  <bookViews>
    <workbookView xWindow="-120" yWindow="-120" windowWidth="29040" windowHeight="15840" firstSheet="1" activeTab="1" xr2:uid="{00000000-000D-0000-FFFF-FFFF00000000}"/>
  </bookViews>
  <sheets>
    <sheet name="Instructions of use" sheetId="10" r:id="rId1"/>
    <sheet name="Instrucciones de uso" sheetId="9" r:id="rId2"/>
    <sheet name="Nodes properties" sheetId="1" r:id="rId3"/>
    <sheet name="Conductances determination" sheetId="3" r:id="rId4"/>
    <sheet name="Startup Parameters" sheetId="7" r:id="rId5"/>
    <sheet name="Orbital Parameters" sheetId="8" r:id="rId6"/>
    <sheet name="Nodes thermal properties" sheetId="4" r:id="rId7"/>
    <sheet name="Operation" sheetId="5" r:id="rId8"/>
    <sheet name="Modes" sheetId="6" r:id="rId9"/>
    <sheet name="Conductances_between_nodes" sheetId="2"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2" roundtripDataSignature="AMtx7mjKFLR0Am3JTZ+8bb0VcOSu/VdiBw=="/>
    </ext>
  </extLst>
</workbook>
</file>

<file path=xl/calcChain.xml><?xml version="1.0" encoding="utf-8"?>
<calcChain xmlns="http://schemas.openxmlformats.org/spreadsheetml/2006/main">
  <c r="C8" i="5" l="1"/>
  <c r="D8" i="5"/>
  <c r="C9" i="5"/>
  <c r="D9" i="5"/>
  <c r="E9" i="5"/>
  <c r="C10" i="5"/>
  <c r="D10" i="5"/>
  <c r="E10" i="5"/>
  <c r="C11" i="5"/>
  <c r="D11" i="5"/>
  <c r="E11" i="5"/>
  <c r="C12" i="5"/>
  <c r="D12" i="5"/>
  <c r="E12" i="5"/>
  <c r="C13" i="5"/>
  <c r="D13" i="5"/>
  <c r="E13" i="5"/>
  <c r="C14" i="5"/>
  <c r="D14" i="5"/>
  <c r="E14" i="5"/>
  <c r="C15" i="5"/>
  <c r="D15" i="5"/>
  <c r="E15" i="5"/>
  <c r="C16" i="5"/>
  <c r="D16" i="5"/>
  <c r="E16" i="5"/>
  <c r="C17" i="5"/>
  <c r="D17" i="5"/>
  <c r="E17" i="5"/>
  <c r="C18" i="5"/>
  <c r="D18" i="5"/>
  <c r="E18" i="5"/>
  <c r="C19" i="5"/>
  <c r="D19" i="5"/>
  <c r="E19" i="5"/>
  <c r="C20" i="5"/>
  <c r="D20" i="5"/>
  <c r="E20" i="5"/>
  <c r="C21" i="5"/>
  <c r="D21" i="5"/>
  <c r="E21" i="5"/>
  <c r="C22" i="5"/>
  <c r="D22" i="5"/>
  <c r="E22" i="5"/>
  <c r="C23" i="5"/>
  <c r="D23" i="5"/>
  <c r="E23" i="5"/>
  <c r="C24" i="5"/>
  <c r="D24" i="5"/>
  <c r="E24" i="5"/>
  <c r="C25" i="5"/>
  <c r="D25" i="5"/>
  <c r="E25" i="5"/>
  <c r="C26" i="5"/>
  <c r="D26" i="5"/>
  <c r="E26" i="5"/>
  <c r="C27" i="5"/>
  <c r="D27" i="5"/>
  <c r="E27" i="5"/>
  <c r="C28" i="5"/>
  <c r="D28" i="5"/>
  <c r="E28" i="5"/>
  <c r="C29" i="5"/>
  <c r="D29" i="5"/>
  <c r="E29" i="5"/>
  <c r="C30" i="5"/>
  <c r="D30" i="5"/>
  <c r="E30" i="5"/>
  <c r="C31" i="5"/>
  <c r="D31" i="5"/>
  <c r="E31" i="5"/>
  <c r="C32" i="5"/>
  <c r="D32" i="5"/>
  <c r="E32" i="5"/>
  <c r="C33" i="5"/>
  <c r="D33" i="5"/>
  <c r="E33" i="5"/>
  <c r="C34" i="5"/>
  <c r="D34" i="5"/>
  <c r="E34" i="5"/>
  <c r="C35" i="5"/>
  <c r="D35" i="5"/>
  <c r="E35" i="5"/>
  <c r="C36" i="5"/>
  <c r="D36" i="5"/>
  <c r="E36" i="5"/>
  <c r="C37" i="5"/>
  <c r="D37" i="5"/>
  <c r="E37" i="5"/>
  <c r="C38" i="5"/>
  <c r="D38" i="5"/>
  <c r="E38" i="5"/>
  <c r="C39" i="5"/>
  <c r="D39" i="5"/>
  <c r="E39" i="5"/>
  <c r="C40" i="5"/>
  <c r="D40" i="5"/>
  <c r="E40" i="5"/>
  <c r="C41" i="5"/>
  <c r="D41" i="5"/>
  <c r="E41" i="5"/>
  <c r="C42" i="5"/>
  <c r="D42" i="5"/>
  <c r="E42" i="5"/>
  <c r="C43" i="5"/>
  <c r="D43" i="5"/>
  <c r="E43" i="5"/>
  <c r="C44" i="5"/>
  <c r="D44" i="5"/>
  <c r="E44" i="5"/>
  <c r="C45" i="5"/>
  <c r="D45" i="5"/>
  <c r="E45" i="5"/>
  <c r="C46" i="5"/>
  <c r="D46" i="5"/>
  <c r="E46" i="5"/>
  <c r="C47" i="5"/>
  <c r="D47" i="5"/>
  <c r="E47" i="5"/>
  <c r="C48" i="5"/>
  <c r="D48" i="5"/>
  <c r="E48" i="5"/>
  <c r="C49" i="5"/>
  <c r="D49" i="5"/>
  <c r="E49" i="5"/>
  <c r="C50" i="5"/>
  <c r="D50" i="5"/>
  <c r="E50" i="5"/>
  <c r="C51" i="5"/>
  <c r="D51" i="5"/>
  <c r="E51" i="5"/>
  <c r="C52" i="5"/>
  <c r="D52" i="5"/>
  <c r="E52" i="5"/>
  <c r="C53" i="5"/>
  <c r="D53" i="5"/>
  <c r="E53" i="5"/>
  <c r="C54" i="5"/>
  <c r="D54" i="5"/>
  <c r="E54" i="5"/>
  <c r="C55" i="5"/>
  <c r="D55" i="5"/>
  <c r="E55" i="5"/>
  <c r="C56" i="5"/>
  <c r="D56" i="5"/>
  <c r="E56" i="5"/>
  <c r="C57" i="5"/>
  <c r="D57" i="5"/>
  <c r="E57" i="5"/>
  <c r="C58" i="5"/>
  <c r="D58" i="5"/>
  <c r="E58" i="5"/>
  <c r="C59" i="5"/>
  <c r="D59" i="5"/>
  <c r="E59" i="5"/>
  <c r="C60" i="5"/>
  <c r="D60" i="5"/>
  <c r="E60" i="5"/>
  <c r="C61" i="5"/>
  <c r="D61" i="5"/>
  <c r="E61" i="5"/>
  <c r="C62" i="5"/>
  <c r="D62" i="5"/>
  <c r="E62" i="5"/>
  <c r="C63" i="5"/>
  <c r="D63" i="5"/>
  <c r="E63" i="5"/>
  <c r="C64" i="5"/>
  <c r="D64" i="5"/>
  <c r="E64" i="5"/>
  <c r="C65" i="5"/>
  <c r="D65" i="5"/>
  <c r="E65" i="5"/>
  <c r="C66" i="5"/>
  <c r="D66" i="5"/>
  <c r="E66" i="5"/>
  <c r="C67" i="5"/>
  <c r="D67" i="5"/>
  <c r="E67" i="5"/>
  <c r="C68" i="5"/>
  <c r="D68" i="5"/>
  <c r="E68" i="5"/>
  <c r="C69" i="5"/>
  <c r="D69" i="5"/>
  <c r="E69" i="5"/>
  <c r="C70" i="5"/>
  <c r="D70" i="5"/>
  <c r="E70" i="5"/>
  <c r="C71" i="5"/>
  <c r="D71" i="5"/>
  <c r="E71" i="5"/>
  <c r="C72" i="5"/>
  <c r="D72" i="5"/>
  <c r="E72" i="5"/>
  <c r="C73" i="5"/>
  <c r="D73" i="5"/>
  <c r="E73" i="5"/>
  <c r="C74" i="5"/>
  <c r="D74" i="5"/>
  <c r="E74" i="5"/>
  <c r="C75" i="5"/>
  <c r="D75" i="5"/>
  <c r="E75" i="5"/>
  <c r="C76" i="5"/>
  <c r="D76" i="5"/>
  <c r="E76" i="5"/>
  <c r="C77" i="5"/>
  <c r="D77" i="5"/>
  <c r="E77" i="5"/>
  <c r="C78" i="5"/>
  <c r="D78" i="5"/>
  <c r="E78" i="5"/>
  <c r="C79" i="5"/>
  <c r="D79" i="5"/>
  <c r="E79" i="5"/>
  <c r="C80" i="5"/>
  <c r="D80" i="5"/>
  <c r="E80" i="5"/>
  <c r="C81" i="5"/>
  <c r="D81" i="5"/>
  <c r="E81" i="5"/>
  <c r="C82" i="5"/>
  <c r="D82" i="5"/>
  <c r="E82" i="5"/>
  <c r="C83" i="5"/>
  <c r="D83" i="5"/>
  <c r="E83" i="5"/>
  <c r="C84" i="5"/>
  <c r="D84" i="5"/>
  <c r="E84" i="5"/>
  <c r="C85" i="5"/>
  <c r="D85" i="5"/>
  <c r="E85" i="5"/>
  <c r="E8" i="5"/>
  <c r="J74" i="6"/>
  <c r="J73" i="6"/>
  <c r="J27" i="6"/>
  <c r="J78" i="6"/>
  <c r="I73" i="6"/>
  <c r="I74" i="6"/>
  <c r="I27" i="6"/>
  <c r="I78" i="6"/>
  <c r="H73" i="6"/>
  <c r="H74" i="6"/>
  <c r="H27" i="6"/>
  <c r="H78" i="6"/>
  <c r="G73" i="6"/>
  <c r="G74" i="6"/>
  <c r="G27" i="6"/>
  <c r="G78" i="6"/>
  <c r="F27" i="6"/>
  <c r="F78" i="6"/>
  <c r="E78" i="6"/>
  <c r="D78" i="6"/>
  <c r="E36" i="3"/>
  <c r="BU4" i="2" l="1" a="1"/>
  <c r="BU4" i="2" s="1"/>
  <c r="F36" i="3"/>
  <c r="E37" i="3"/>
  <c r="L24" i="3" l="1"/>
  <c r="F37" i="3"/>
  <c r="M24" i="3" s="1"/>
  <c r="C37" i="3"/>
  <c r="C36" i="3"/>
  <c r="J7" i="3"/>
  <c r="L23" i="3"/>
  <c r="M23" i="3" s="1"/>
  <c r="L13" i="3"/>
  <c r="L14" i="3"/>
  <c r="L15" i="3"/>
  <c r="L16" i="3"/>
  <c r="L17" i="3"/>
  <c r="L18" i="3"/>
  <c r="L19" i="3"/>
  <c r="L20" i="3"/>
  <c r="L21" i="3"/>
  <c r="L22" i="3"/>
  <c r="L25" i="3"/>
  <c r="L26" i="3"/>
  <c r="L27" i="3"/>
  <c r="L28" i="3"/>
  <c r="L29" i="3"/>
  <c r="L30" i="3"/>
  <c r="L31" i="3"/>
  <c r="L32" i="3"/>
  <c r="L12" i="3"/>
  <c r="F74" i="4" l="1"/>
  <c r="F72" i="4"/>
  <c r="F71" i="4"/>
  <c r="C71" i="4"/>
  <c r="F70" i="4"/>
  <c r="C70" i="4"/>
  <c r="F69" i="4"/>
  <c r="C69" i="4"/>
  <c r="F68" i="4"/>
  <c r="C68" i="4"/>
  <c r="F67" i="4"/>
  <c r="C67" i="4"/>
  <c r="F66" i="4"/>
  <c r="C66" i="4"/>
  <c r="F65" i="4"/>
  <c r="C65" i="4"/>
  <c r="F64" i="4"/>
  <c r="C64" i="4"/>
  <c r="F63" i="4"/>
  <c r="C63" i="4"/>
  <c r="F62" i="4"/>
  <c r="C62" i="4"/>
  <c r="F61" i="4"/>
  <c r="C61" i="4"/>
  <c r="F60" i="4"/>
  <c r="C60" i="4"/>
  <c r="F59" i="4"/>
  <c r="C59" i="4"/>
  <c r="F58" i="4"/>
  <c r="C58" i="4"/>
  <c r="F57" i="4"/>
  <c r="C57" i="4"/>
  <c r="F56" i="4"/>
  <c r="C56" i="4"/>
  <c r="F55" i="4"/>
  <c r="C55" i="4"/>
  <c r="F54" i="4"/>
  <c r="C54" i="4"/>
  <c r="F53" i="4"/>
  <c r="C53" i="4"/>
  <c r="F52" i="4"/>
  <c r="C52" i="4"/>
  <c r="F51" i="4"/>
  <c r="C51" i="4"/>
  <c r="F50" i="4"/>
  <c r="C50" i="4"/>
  <c r="F49" i="4"/>
  <c r="C49" i="4"/>
  <c r="F48" i="4"/>
  <c r="C48" i="4"/>
  <c r="F47" i="4"/>
  <c r="C47" i="4"/>
  <c r="F46" i="4"/>
  <c r="C46" i="4"/>
  <c r="F45" i="4"/>
  <c r="C45" i="4"/>
  <c r="F44" i="4"/>
  <c r="C44" i="4"/>
  <c r="F43" i="4"/>
  <c r="C43" i="4"/>
  <c r="F42" i="4"/>
  <c r="C42" i="4"/>
  <c r="F41" i="4"/>
  <c r="C41" i="4"/>
  <c r="F40" i="4"/>
  <c r="C40" i="4"/>
  <c r="F39" i="4"/>
  <c r="C39" i="4"/>
  <c r="F38" i="4"/>
  <c r="C38" i="4"/>
  <c r="F37" i="4"/>
  <c r="C37" i="4"/>
  <c r="F36" i="4"/>
  <c r="C36" i="4"/>
  <c r="F35" i="4"/>
  <c r="C35" i="4"/>
  <c r="F34" i="4"/>
  <c r="C34" i="4"/>
  <c r="F33" i="4"/>
  <c r="C33" i="4"/>
  <c r="F32" i="4"/>
  <c r="C32" i="4"/>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79" i="1"/>
  <c r="C115" i="1"/>
  <c r="C116" i="1"/>
  <c r="C117" i="1"/>
  <c r="C118" i="1"/>
  <c r="C114" i="1"/>
  <c r="C110" i="1"/>
  <c r="C111" i="1"/>
  <c r="C112" i="1"/>
  <c r="C113" i="1"/>
  <c r="C109" i="1"/>
  <c r="C105" i="1"/>
  <c r="C106" i="1"/>
  <c r="C107" i="1"/>
  <c r="C108" i="1"/>
  <c r="C104" i="1"/>
  <c r="C100" i="1"/>
  <c r="C101" i="1"/>
  <c r="C102" i="1"/>
  <c r="C103" i="1"/>
  <c r="C99" i="1"/>
  <c r="C95" i="1"/>
  <c r="C96" i="1"/>
  <c r="C97" i="1"/>
  <c r="C98" i="1"/>
  <c r="C94" i="1"/>
  <c r="C90" i="1"/>
  <c r="C91" i="1"/>
  <c r="C92" i="1"/>
  <c r="C93" i="1"/>
  <c r="C89" i="1"/>
  <c r="C85" i="1"/>
  <c r="C86" i="1"/>
  <c r="C87" i="1"/>
  <c r="C88" i="1"/>
  <c r="C84" i="1"/>
  <c r="C80" i="1"/>
  <c r="C81" i="1"/>
  <c r="C82" i="1"/>
  <c r="C83" i="1"/>
  <c r="C79" i="1"/>
  <c r="F29" i="4" l="1"/>
  <c r="C25" i="4"/>
  <c r="C24" i="4"/>
  <c r="C23" i="4"/>
  <c r="C22" i="4"/>
  <c r="C21" i="4"/>
  <c r="C20" i="4"/>
  <c r="C19" i="4"/>
  <c r="C18" i="4"/>
  <c r="F14" i="4"/>
  <c r="F13" i="4"/>
  <c r="F12" i="4"/>
  <c r="F11" i="4"/>
  <c r="C10" i="4"/>
  <c r="C9" i="4"/>
  <c r="F119" i="1"/>
  <c r="D23" i="1"/>
  <c r="F76" i="1"/>
  <c r="D26" i="1"/>
  <c r="D25" i="1"/>
  <c r="C66" i="1"/>
  <c r="C67" i="1"/>
  <c r="C68" i="1"/>
  <c r="C69" i="1"/>
  <c r="C70" i="1"/>
  <c r="C71" i="1"/>
  <c r="C72" i="1"/>
  <c r="C65" i="1"/>
  <c r="C56" i="1"/>
  <c r="C57" i="1"/>
  <c r="F59" i="1"/>
  <c r="F60" i="1"/>
  <c r="F61" i="1"/>
  <c r="F58" i="1"/>
  <c r="F121" i="1"/>
  <c r="H29" i="1"/>
  <c r="H20" i="1"/>
  <c r="H12" i="1"/>
  <c r="H11" i="1"/>
  <c r="C3" i="5" l="1"/>
  <c r="D3" i="5" s="1"/>
  <c r="E3" i="5" s="1"/>
  <c r="I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Eduardo Navarro</author>
  </authors>
  <commentList>
    <comment ref="F4" authorId="0" shapeId="0" xr:uid="{00000000-0006-0000-0000-000001000000}">
      <text>
        <r>
          <rPr>
            <sz val="11"/>
            <color theme="1"/>
            <rFont val="Calibri"/>
            <family val="2"/>
            <scheme val="minor"/>
          </rPr>
          <t>Thermal capacitance
======</t>
        </r>
      </text>
    </comment>
    <comment ref="G4" authorId="0" shapeId="0" xr:uid="{00000000-0006-0000-0000-000002000000}">
      <text>
        <r>
          <rPr>
            <sz val="11"/>
            <color theme="1"/>
            <rFont val="Calibri"/>
            <family val="2"/>
            <scheme val="minor"/>
          </rPr>
          <t>Thermal conductivity
======</t>
        </r>
      </text>
    </comment>
    <comment ref="H4" authorId="0" shapeId="0" xr:uid="{00000000-0006-0000-0000-000005000000}">
      <text>
        <r>
          <rPr>
            <sz val="11"/>
            <color theme="1"/>
            <rFont val="Calibri"/>
            <family val="2"/>
            <scheme val="minor"/>
          </rPr>
          <t>Superficie que queda expuesta a la luz solar.
======
ID#AAAAZdRQ90w
Laura Feria del Rosario    (2022-05-22 21:04:23)
Recalcular</t>
        </r>
      </text>
    </comment>
    <comment ref="J4" authorId="0" shapeId="0" xr:uid="{00000000-0006-0000-0000-000007000000}">
      <text>
        <r>
          <rPr>
            <sz val="11"/>
            <color theme="1"/>
            <rFont val="Calibri"/>
            <family val="2"/>
            <scheme val="minor"/>
          </rPr>
          <t>Emisividad en infrarrojo
======
ID#AAAAaj4eTTg
Laura Feria del Rosario    (2022-06-04 14:00:33)
sólo para los que den al exterior?</t>
        </r>
      </text>
    </comment>
    <comment ref="K4" authorId="0" shapeId="0" xr:uid="{00000000-0006-0000-0000-000008000000}">
      <text>
        <r>
          <rPr>
            <sz val="11"/>
            <color theme="1"/>
            <rFont val="Calibri"/>
            <family val="2"/>
            <scheme val="minor"/>
          </rPr>
          <t>absortividad (en solar)
======
ID#AAAAaj4eTTk
Laura Feria del Rosario    (2022-06-04 14:00:38)
sólo para los que den al exterior?</t>
        </r>
      </text>
    </comment>
    <comment ref="L4" authorId="0" shapeId="0" xr:uid="{00000000-0006-0000-0000-000003000000}">
      <text>
        <r>
          <rPr>
            <sz val="11"/>
            <color theme="1"/>
            <rFont val="Calibri"/>
            <family val="2"/>
            <scheme val="minor"/>
          </rPr>
          <t>Young Modulus
======</t>
        </r>
      </text>
    </comment>
    <comment ref="O4" authorId="0" shapeId="0" xr:uid="{00000000-0006-0000-0000-000004000000}">
      <text>
        <r>
          <rPr>
            <sz val="11"/>
            <color theme="1"/>
            <rFont val="Calibri"/>
            <family val="2"/>
            <scheme val="minor"/>
          </rPr>
          <t>Distancia entre los centros de cada nodo (distancia recorrida por el flujo del calor)
======
ID#AAAAaj4eTTY
Laura Feria del Rosario    (2022-06-04 13:55:37)
no entiendo</t>
        </r>
      </text>
    </comment>
    <comment ref="P4" authorId="0" shapeId="0" xr:uid="{00000000-0006-0000-0000-000009000000}">
      <text>
        <r>
          <rPr>
            <sz val="11"/>
            <color theme="1"/>
            <rFont val="Calibri"/>
            <family val="2"/>
            <scheme val="minor"/>
          </rPr>
          <t>nodos con los que esta conectado el nodo en cuestión. El nodo 0 es el espacio exterior
======</t>
        </r>
      </text>
    </comment>
    <comment ref="Q4" authorId="0" shapeId="0" xr:uid="{00000000-0006-0000-0000-00000A000000}">
      <text>
        <r>
          <rPr>
            <sz val="11"/>
            <color theme="1"/>
            <rFont val="Calibri"/>
            <family val="2"/>
            <scheme val="minor"/>
          </rPr>
          <t>Calor generado
======</t>
        </r>
      </text>
    </comment>
    <comment ref="F20" authorId="1" shapeId="0" xr:uid="{12487B49-B88C-4465-A258-D06BB33D881F}">
      <text>
        <r>
          <rPr>
            <b/>
            <sz val="9"/>
            <color indexed="81"/>
            <rFont val="Tahoma"/>
            <family val="2"/>
          </rPr>
          <t xml:space="preserve">Assumed Silicon
</t>
        </r>
      </text>
    </comment>
    <comment ref="F21" authorId="1" shapeId="0" xr:uid="{907DF32D-353D-4AEC-8FB3-22779CC9BA9B}">
      <text>
        <r>
          <rPr>
            <b/>
            <sz val="9"/>
            <color indexed="81"/>
            <rFont val="Tahoma"/>
            <family val="2"/>
          </rPr>
          <t>Using average volumetric heat capacity</t>
        </r>
      </text>
    </comment>
    <comment ref="K23" authorId="1" shapeId="0" xr:uid="{75C20196-F884-44E1-9F03-B6668E033F12}">
      <text>
        <r>
          <rPr>
            <b/>
            <sz val="9"/>
            <color indexed="81"/>
            <rFont val="Tahoma"/>
            <family val="2"/>
          </rPr>
          <t>Heat absorption depends on load</t>
        </r>
      </text>
    </comment>
    <comment ref="B28" authorId="1" shapeId="0" xr:uid="{F57F8EA0-9E92-4C9E-8CC6-AC5A40B652E3}">
      <text>
        <r>
          <rPr>
            <b/>
            <sz val="9"/>
            <color indexed="81"/>
            <rFont val="Tahoma"/>
            <family val="2"/>
          </rPr>
          <t>Can probably assume 90% discharge efficiency.</t>
        </r>
      </text>
    </comment>
    <comment ref="Q37" authorId="0" shapeId="0" xr:uid="{00000000-0006-0000-0000-00000B000000}">
      <text>
        <r>
          <rPr>
            <sz val="11"/>
            <color theme="1"/>
            <rFont val="Calibri"/>
            <family val="2"/>
            <scheme val="minor"/>
          </rPr>
          <t>======
ID#AAAAZgExsII
Javier González Vilar    (2022-05-23 14:27:20)
@teidesat29@ull.edu.es
cual es la generación de calor del eps de alta?
_Asignado a Juan Francisco Hernández Cabrera_</t>
        </r>
      </text>
    </comment>
    <comment ref="F58" authorId="1" shapeId="0" xr:uid="{171DDFC0-FE8C-43CC-82EA-9C1A29E140EB}">
      <text>
        <r>
          <rPr>
            <b/>
            <sz val="9"/>
            <color indexed="81"/>
            <rFont val="Tahoma"/>
            <family val="2"/>
          </rPr>
          <t>For more accurate calculation, just one face. Corrected with normal vector.</t>
        </r>
      </text>
    </comment>
    <comment ref="D76" authorId="1" shapeId="0" xr:uid="{93E4BD41-C6B6-487E-97E9-CB524E6B379C}">
      <text>
        <r>
          <rPr>
            <b/>
            <sz val="9"/>
            <color indexed="81"/>
            <rFont val="Tahoma"/>
            <family val="2"/>
          </rPr>
          <t xml:space="preserve">Assumed Silicon
</t>
        </r>
      </text>
    </comment>
    <comment ref="D77" authorId="1" shapeId="0" xr:uid="{8DBDE9F8-31BD-47EA-B823-E926A1B8F674}">
      <text>
        <r>
          <rPr>
            <b/>
            <sz val="9"/>
            <color indexed="81"/>
            <rFont val="Tahoma"/>
            <family val="2"/>
          </rPr>
          <t>Using average volumetric heat capacity</t>
        </r>
      </text>
    </comment>
    <comment ref="B79" authorId="1" shapeId="0" xr:uid="{644CF801-0030-4376-9DAF-3D7F25FAD7A4}">
      <text>
        <r>
          <rPr>
            <b/>
            <sz val="9"/>
            <color indexed="81"/>
            <rFont val="Tahoma"/>
            <family val="2"/>
          </rPr>
          <t xml:space="preserve">A nodes are in contact with beams.
</t>
        </r>
      </text>
    </comment>
    <comment ref="H79" authorId="1" shapeId="0" xr:uid="{1161914F-9B30-4F38-A2BD-A4E62FAE277D}">
      <text>
        <r>
          <rPr>
            <b/>
            <sz val="9"/>
            <color indexed="81"/>
            <rFont val="Tahoma"/>
            <family val="2"/>
          </rPr>
          <t>Heat absorption depends on load</t>
        </r>
      </text>
    </comment>
    <comment ref="B83" authorId="1" shapeId="0" xr:uid="{F4D8460F-95BB-4741-8997-BD2E6D2D0EDF}">
      <text>
        <r>
          <rPr>
            <b/>
            <sz val="9"/>
            <color indexed="81"/>
            <rFont val="Tahoma"/>
            <family val="2"/>
          </rPr>
          <t>D nodes are in contact with frames.</t>
        </r>
      </text>
    </comment>
    <comment ref="H84" authorId="1" shapeId="0" xr:uid="{8EE17718-C798-41F9-812F-EB8304D3FDB9}">
      <text>
        <r>
          <rPr>
            <b/>
            <sz val="9"/>
            <color indexed="81"/>
            <rFont val="Tahoma"/>
            <family val="2"/>
          </rPr>
          <t>Heat absorption depends on load</t>
        </r>
      </text>
    </comment>
    <comment ref="H89" authorId="1" shapeId="0" xr:uid="{C78A1F72-F8C5-450A-80D1-91A0C54F1733}">
      <text>
        <r>
          <rPr>
            <b/>
            <sz val="9"/>
            <color indexed="81"/>
            <rFont val="Tahoma"/>
            <family val="2"/>
          </rPr>
          <t>Heat absorption depends on load</t>
        </r>
      </text>
    </comment>
    <comment ref="B120" authorId="1" shapeId="0" xr:uid="{9BDCB16B-94A3-4DA1-BDF0-906F0FE8DBD6}">
      <text>
        <r>
          <rPr>
            <b/>
            <sz val="9"/>
            <color indexed="81"/>
            <rFont val="Tahoma"/>
            <family val="2"/>
          </rPr>
          <t>Can probably assume 90% discharge efficiency.</t>
        </r>
      </text>
    </comment>
    <comment ref="J152" authorId="0" shapeId="0" xr:uid="{4DF5F109-BBD4-4683-8B2A-3BFB0D97FD28}">
      <text>
        <r>
          <rPr>
            <sz val="11"/>
            <color theme="1"/>
            <rFont val="Calibri"/>
            <family val="2"/>
            <scheme val="minor"/>
          </rPr>
          <t>======
ID#AAAAZgExsII
Javier González Vilar    (2022-05-23 14:27:20)
@teidesat29@ull.edu.es
cual es la generación de calor del eps de alta?
_Asignado a Juan Francisco Hernández Cabrera_</t>
        </r>
      </text>
    </comment>
  </commentList>
  <extLst>
    <ext xmlns:r="http://schemas.openxmlformats.org/officeDocument/2006/relationships" uri="GoogleSheetsCustomDataVersion1">
      <go:sheetsCustomData xmlns:go="http://customooxmlschemas.google.com/" r:id="rId1" roundtripDataSignature="AMtx7mh3c3TISmxpkygTpS018eobjkyXd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Eduardo Navarro</author>
  </authors>
  <commentList>
    <comment ref="H7" authorId="0" shapeId="0" xr:uid="{00000000-0006-0000-0200-000001000000}">
      <text>
        <r>
          <rPr>
            <sz val="11"/>
            <color theme="1"/>
            <rFont val="Calibri"/>
            <family val="2"/>
            <scheme val="minor"/>
          </rPr>
          <t>Interpolated values
======</t>
        </r>
      </text>
    </comment>
    <comment ref="F13" authorId="1" shapeId="0" xr:uid="{6D2799BB-F148-432A-9A6D-30AA14625889}">
      <text>
        <r>
          <rPr>
            <b/>
            <sz val="9"/>
            <color indexed="81"/>
            <rFont val="Tahoma"/>
            <family val="2"/>
          </rPr>
          <t>Based on PC104 corner pad size.</t>
        </r>
      </text>
    </comment>
    <comment ref="B21" authorId="1" shapeId="0" xr:uid="{C87E45DF-CBD9-427F-8A1B-767755AAA150}">
      <text>
        <r>
          <rPr>
            <b/>
            <sz val="9"/>
            <color indexed="81"/>
            <rFont val="Tahoma"/>
            <family val="2"/>
          </rPr>
          <t>Can probably assume 90% discharge efficiency.</t>
        </r>
      </text>
    </comment>
    <comment ref="F21" authorId="1" shapeId="0" xr:uid="{6AF65F48-CD73-48BF-BF14-D2018F2D810D}">
      <text>
        <r>
          <rPr>
            <b/>
            <sz val="9"/>
            <color indexed="81"/>
            <rFont val="Tahoma"/>
            <family val="2"/>
          </rPr>
          <t>Based on PC104 corner pad size.</t>
        </r>
      </text>
    </comment>
    <comment ref="F22" authorId="1" shapeId="0" xr:uid="{619490A9-6E22-49C3-999E-DB2CDFF1A891}">
      <text>
        <r>
          <rPr>
            <b/>
            <sz val="9"/>
            <color indexed="81"/>
            <rFont val="Tahoma"/>
            <family val="2"/>
          </rPr>
          <t>Based on PC104 corner pad size.</t>
        </r>
      </text>
    </comment>
    <comment ref="L23" authorId="1" shapeId="0" xr:uid="{E8AAD871-6F9D-4D4D-82C0-E54128C444AC}">
      <text>
        <r>
          <rPr>
            <b/>
            <sz val="9"/>
            <color indexed="81"/>
            <rFont val="Tahoma"/>
            <family val="2"/>
          </rPr>
          <t>Take into account normal conductance through PCB below.</t>
        </r>
      </text>
    </comment>
    <comment ref="L24" authorId="1" shapeId="0" xr:uid="{FBF6852D-81DE-4176-B04F-7CDACAC41E77}">
      <text>
        <r>
          <rPr>
            <b/>
            <sz val="9"/>
            <color indexed="81"/>
            <rFont val="Tahoma"/>
            <family val="2"/>
          </rPr>
          <t>Take into account normal conductance through PCB below.</t>
        </r>
      </text>
    </comment>
    <comment ref="F25" authorId="1" shapeId="0" xr:uid="{042F7060-CBD2-4C38-A71D-3B3500D9863E}">
      <text>
        <r>
          <rPr>
            <b/>
            <sz val="9"/>
            <color indexed="81"/>
            <rFont val="Tahoma"/>
            <family val="2"/>
          </rPr>
          <t>Based on PC104 corner pad size.</t>
        </r>
      </text>
    </comment>
    <comment ref="F28" authorId="1" shapeId="0" xr:uid="{E58E0B2A-FBDE-4FC9-B1EA-43C79CFF8099}">
      <text>
        <r>
          <rPr>
            <b/>
            <sz val="9"/>
            <color indexed="81"/>
            <rFont val="Tahoma"/>
            <family val="2"/>
          </rPr>
          <t>Based on washer contact area</t>
        </r>
      </text>
    </comment>
    <comment ref="F29" authorId="1" shapeId="0" xr:uid="{36AC9E65-F27D-41E7-AEF1-9860B0BEB259}">
      <text>
        <r>
          <rPr>
            <b/>
            <sz val="9"/>
            <color indexed="81"/>
            <rFont val="Tahoma"/>
            <family val="2"/>
          </rPr>
          <t>Based on contact cone (avellanado)</t>
        </r>
      </text>
    </comment>
    <comment ref="C54" authorId="0" shapeId="0" xr:uid="{00000000-0006-0000-0200-000002000000}">
      <text>
        <r>
          <rPr>
            <sz val="11"/>
            <color theme="1"/>
            <rFont val="Calibri"/>
            <family val="2"/>
            <scheme val="minor"/>
          </rPr>
          <t>======
ID#AAAAeymtBRw
Laura Feria del Rosario    (2022-08-18 18:56:14)
Suposiciones, dado que no se conoce el diseño del eps de alta</t>
        </r>
      </text>
    </comment>
  </commentList>
  <extLst>
    <ext xmlns:r="http://schemas.openxmlformats.org/officeDocument/2006/relationships" uri="GoogleSheetsCustomDataVersion1">
      <go:sheetsCustomData xmlns:go="http://customooxmlschemas.google.com/" r:id="rId1" roundtripDataSignature="AMtx7mhD+2OnKNw9tH2DLyvcV9Fn7OM7z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F2" authorId="0" shapeId="0" xr:uid="{E31D1096-91B8-4405-A7F7-B0DE379A8412}">
      <text>
        <r>
          <rPr>
            <b/>
            <sz val="9"/>
            <color indexed="81"/>
            <rFont val="Tahoma"/>
            <family val="2"/>
          </rPr>
          <t>22/06/25: 50º/60º Equatorial =26,5/83,5º Ecliptical</t>
        </r>
      </text>
    </comment>
    <comment ref="G2" authorId="0" shapeId="0" xr:uid="{26241BBA-72E8-4050-BE62-7FAA1D38FD94}">
      <text>
        <r>
          <rPr>
            <b/>
            <sz val="9"/>
            <color indexed="81"/>
            <rFont val="Tahoma"/>
            <family val="2"/>
          </rPr>
          <t>22/06/25
300/600 Km</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F11" authorId="0" shapeId="0" xr:uid="{C92AA0DC-BD85-40C0-B81B-2688EB01C2D1}">
      <text>
        <r>
          <rPr>
            <b/>
            <sz val="9"/>
            <color indexed="81"/>
            <rFont val="Tahoma"/>
            <family val="2"/>
          </rPr>
          <t>For more accurate calculation, just one face. Corrected with normal vector.</t>
        </r>
      </text>
    </comment>
    <comment ref="D29" authorId="0" shapeId="0" xr:uid="{68EF424C-1E75-415F-A33A-D5643FDF8AE1}">
      <text>
        <r>
          <rPr>
            <b/>
            <sz val="9"/>
            <color indexed="81"/>
            <rFont val="Tahoma"/>
            <family val="2"/>
          </rPr>
          <t xml:space="preserve">Assumed Silicon
</t>
        </r>
      </text>
    </comment>
    <comment ref="D30" authorId="0" shapeId="0" xr:uid="{4D4C6AD1-FEDC-4951-A3C4-D946AAEB2466}">
      <text>
        <r>
          <rPr>
            <b/>
            <sz val="9"/>
            <color indexed="81"/>
            <rFont val="Tahoma"/>
            <family val="2"/>
          </rPr>
          <t>Using average volumetric heat capacity</t>
        </r>
      </text>
    </comment>
    <comment ref="H32" authorId="0" shapeId="0" xr:uid="{992A8916-2455-41BB-A847-B358B1D0AD56}">
      <text>
        <r>
          <rPr>
            <b/>
            <sz val="9"/>
            <color indexed="81"/>
            <rFont val="Tahoma"/>
            <family val="2"/>
          </rPr>
          <t>Heat absorption depends on load</t>
        </r>
      </text>
    </comment>
    <comment ref="H37" authorId="0" shapeId="0" xr:uid="{847C3321-67BC-4B81-A5DD-1FA7579A9552}">
      <text>
        <r>
          <rPr>
            <b/>
            <sz val="9"/>
            <color indexed="81"/>
            <rFont val="Tahoma"/>
            <family val="2"/>
          </rPr>
          <t>Heat absorption depends on load</t>
        </r>
      </text>
    </comment>
    <comment ref="H42" authorId="0" shapeId="0" xr:uid="{6DDFC7F7-4083-41B8-A5A1-E9681C2D2474}">
      <text>
        <r>
          <rPr>
            <b/>
            <sz val="9"/>
            <color indexed="81"/>
            <rFont val="Tahoma"/>
            <family val="2"/>
          </rPr>
          <t>Heat absorption depends on load</t>
        </r>
      </text>
    </comment>
    <comment ref="B73" authorId="0" shapeId="0" xr:uid="{8736CEAA-9EE2-475F-87EA-45EB38E608B3}">
      <text>
        <r>
          <rPr>
            <b/>
            <sz val="9"/>
            <color indexed="81"/>
            <rFont val="Tahoma"/>
            <family val="2"/>
          </rPr>
          <t>Can probably assume 90% discharge efficiency.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B78" authorId="0" shapeId="0" xr:uid="{3C46F6A6-24FD-409A-AA95-2BAFDCF5558A}">
      <text>
        <r>
          <rPr>
            <b/>
            <sz val="9"/>
            <color indexed="81"/>
            <rFont val="Tahoma"/>
            <family val="2"/>
          </rPr>
          <t>Can probably assume 90% discharge efficiency.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B73" authorId="0" shapeId="0" xr:uid="{6B8AABCF-BA42-457F-8F3A-35971AD8D273}">
      <text>
        <r>
          <rPr>
            <b/>
            <sz val="9"/>
            <color indexed="81"/>
            <rFont val="Tahoma"/>
            <family val="2"/>
          </rPr>
          <t>Can probably assume 90% discharge efficiency.</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A75" authorId="0" shapeId="0" xr:uid="{AEE50EA7-1805-4A39-A0BA-2014D999CB41}">
      <text>
        <r>
          <rPr>
            <b/>
            <sz val="9"/>
            <color indexed="81"/>
            <rFont val="Tahoma"/>
            <family val="2"/>
          </rPr>
          <t>Can probably assume 90% discharge efficiency.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<sst xmlns="http://schemas.openxmlformats.org/spreadsheetml/2006/main" count="827" uniqueCount="287">
  <si>
    <t>name</t>
  </si>
  <si>
    <t>Product Tree code</t>
  </si>
  <si>
    <t>Material</t>
  </si>
  <si>
    <t>Cp [J/kgK]</t>
  </si>
  <si>
    <t>k [W/(m*K)]</t>
  </si>
  <si>
    <t>E [Pa]</t>
  </si>
  <si>
    <t>Poisson's Ratio</t>
  </si>
  <si>
    <t>Surface
roughness [m]</t>
  </si>
  <si>
    <t>L [m]</t>
  </si>
  <si>
    <t>e</t>
  </si>
  <si>
    <t>a2</t>
  </si>
  <si>
    <t>coupling</t>
  </si>
  <si>
    <t>qgen [W]</t>
  </si>
  <si>
    <t>AL6061 T6</t>
  </si>
  <si>
    <t>Explanation</t>
  </si>
  <si>
    <t>conductances [W/K]</t>
  </si>
  <si>
    <t>Contact types</t>
  </si>
  <si>
    <t>Lockheed Martin Bolted-Joint Resistance Data</t>
  </si>
  <si>
    <t>Alpha</t>
  </si>
  <si>
    <t>Plate Thickness [mm]</t>
  </si>
  <si>
    <t>Beta</t>
  </si>
  <si>
    <t>Only bolt conductance/resistance is considered as thermal path between parts.</t>
  </si>
  <si>
    <t>Bolt diameter [mm]</t>
  </si>
  <si>
    <t>Gamma</t>
  </si>
  <si>
    <t>-</t>
  </si>
  <si>
    <t>Delta</t>
  </si>
  <si>
    <t>Bolt metric</t>
  </si>
  <si>
    <t>M3</t>
  </si>
  <si>
    <t>Emisivity</t>
  </si>
  <si>
    <t>Absorptivity</t>
  </si>
  <si>
    <t>Mass (kg)</t>
  </si>
  <si>
    <t>Specific Heat (J/(kg*K))</t>
  </si>
  <si>
    <t>Radiative area (m2)</t>
  </si>
  <si>
    <t>Norm x</t>
  </si>
  <si>
    <t>Norm y</t>
  </si>
  <si>
    <t>Norm z</t>
  </si>
  <si>
    <t>Name</t>
  </si>
  <si>
    <t>Time</t>
  </si>
  <si>
    <t>Hours</t>
  </si>
  <si>
    <t>Minutes</t>
  </si>
  <si>
    <t>Seconds</t>
  </si>
  <si>
    <t>Mode</t>
  </si>
  <si>
    <t>Off</t>
  </si>
  <si>
    <t>Days</t>
  </si>
  <si>
    <t>Radiates? 1=Yes, 0=No</t>
  </si>
  <si>
    <t>dt (s)</t>
  </si>
  <si>
    <t>Starting temperature (K)</t>
  </si>
  <si>
    <t>Vacuum temperature (K)</t>
  </si>
  <si>
    <t>Orbital height (Km)</t>
  </si>
  <si>
    <t>Instrucciones de uso</t>
  </si>
  <si>
    <t>Yaw (º)</t>
  </si>
  <si>
    <t>Pitch (º)</t>
  </si>
  <si>
    <t>Roll (º)</t>
  </si>
  <si>
    <t>Longitude of ascending node (º)</t>
  </si>
  <si>
    <t>Inclination (º)</t>
  </si>
  <si>
    <t>Thermal conductivity (W/(m*K))</t>
  </si>
  <si>
    <t>Pestañas de la hoja y configuración previa</t>
  </si>
  <si>
    <t xml:space="preserve">Esta es la hoja de control y cálculo para el código de simulación térmica para el satélite TEIDESAT-I. El código, que se ejecuta en MATHLAB, tiene como objetivo proporcionar una aproximación de la evolución de temperaturas de los distintos componentes del satélite a lo largo del tiempo. </t>
  </si>
  <si>
    <t xml:space="preserve">El código simula mediante un modelo de elementos de bulto. Es decir, trata las distintas piezas como nodos de temperatura uniforme que intercambian calor entre sí y con el entrono. En cada intervalo de tiempo, el código calcula las transferencias de calor y actualiza las temperaturas de cada nodo. Esto se repite iterativamente hasta el final de la simulación. </t>
  </si>
  <si>
    <t>Nodes properties:</t>
  </si>
  <si>
    <t xml:space="preserve"> Contiene propiedades de interés de los distintos nodos para el análisis, no tiene efectos sobre la ejecución del código por lo que puede ser modificada libremente.</t>
  </si>
  <si>
    <t>Fundamentos de cálculo</t>
  </si>
  <si>
    <t>Conductances determination:</t>
  </si>
  <si>
    <t>Contiene el cálculo de conductancias para uniones atornilladas. Actualmente está enlazada con la matriz de conductancias (conductances_between_nodes), pero si esta se definiese independientemente, la hoja de determinación de conductancias también podría modificarse libremente.</t>
  </si>
  <si>
    <t>Startup parameters:</t>
  </si>
  <si>
    <t>Esta hoja define los parametros de arranque y de simulación del codigo, siendo estos:</t>
  </si>
  <si>
    <t>Radiation to sun and planet (1=Yes, 0=No)</t>
  </si>
  <si>
    <t>Radiation to vacuum (1=Yes, 0=No)</t>
  </si>
  <si>
    <t>Vacuum temperature: Temperatura del vacío. Normalmente es de unos 2,7 K. No obstante definir vacios calientes puede ser útil para analisis estacionarios.</t>
  </si>
  <si>
    <t>Starting temperature: Temperatura inicial de todos los nodos. La temperatura en el segundo 0 de la simulación.</t>
  </si>
  <si>
    <t>Orbital parameters:</t>
  </si>
  <si>
    <t>Esta hoja define las condiciones orbitales y de orientación del satelite.</t>
  </si>
  <si>
    <t>Los tres primeros parámetros (roll pitch and yaw) (Alabeo, cabeceo y guiñada) medidos en grados representan la orientación del satelite en cada eje. Se utiliza la convención de ejes para aeronaves DIN 9300 (consistente con los ya usados en el satélite) y los angulos de Tait-Bryan. En la imagen, phi = roll, theta = pitch, psi = yaw. Los ejes en azul se corresponden tal que: X+ = dirección de movimiento, Z+ = Nadir , Y+ = Lateral. Los ejes en verde ( Solo pintado X) Se corresponden con los ejes de la estructura (Ej: X+ = Dirección en la que se encuentra el panel X+)</t>
  </si>
  <si>
    <t>Los siguientes parametros definen la órbita del satélite, asumiendo siempre órbita circular. La longitud del nodo ascendente y la inclinación (en verde en la imagen) definen la orientación de la órbita mientras que la altura orbital definen la altura sobre el nivel del mar.  Las referencias usadas para estos parámetros son: El plano de la ecliptica (plano en el que todos los planetas se mueven), y el vector solar (linea que une la tierra con el sol). Utilizar estas referencias garantiza que las propiedades térmicas de la órbita (posición respecto al sol) se mantengan constantes durante toda la simulación, permitiendo simular órbitas heliosíncronas. No obstante otros tipos de órbita cambian lentamente su posición respecto al sol con el paso del tiempo. Se considera que para la mayoria de simulaciones, con inclinaciones bajas o tiempos de simulación inferiores a una semana, este cambio es despreciable.</t>
  </si>
  <si>
    <r>
      <t>Muchas de las hojas de este documento deberán ser leidos por el código, para ello</t>
    </r>
    <r>
      <rPr>
        <u/>
        <sz val="11"/>
        <color theme="1"/>
        <rFont val="Calibri"/>
        <family val="2"/>
        <scheme val="minor"/>
      </rPr>
      <t xml:space="preserve"> hay encabezados cuya posición no debe ser modificada, estos generalmente estan en negrita</t>
    </r>
    <r>
      <rPr>
        <sz val="11"/>
        <color theme="1"/>
        <rFont val="Calibri"/>
        <family val="2"/>
        <scheme val="minor"/>
      </rPr>
      <t>. Ver detalles de cada hoja descritos más abajo para conocer más acerca de su uso. En el caso de modificación inadecuada de este documento, se podrá restaurar a una versión anterior disponible en github.</t>
    </r>
  </si>
  <si>
    <t>Nodes thermal properties</t>
  </si>
  <si>
    <t xml:space="preserve">Define los nodos y las propiedades de cada uno. El numero de filas y el nombre de los nodos así como sus propiedades pueden ser modificados libremente. El orden en el que se coloquen los nodos es importante, ya que será el mismo orden que el programa tomará para corresponder los datos con los especificados en las otras hojas. El programa emitirá mensajes de error automaticos si el número de nodos entre distintas hojas no coincide, pero no detectará colocación en orden inconsistente o datos incorrectos. </t>
  </si>
  <si>
    <t>Radiation to vacuum: Booleano que define si se va a calcular o no el intercambio de radiación con el vacío circundante. Util para aislar el satélite del entorno y comprobar cumplimiento de la conservación de energía.</t>
  </si>
  <si>
    <t>Operation</t>
  </si>
  <si>
    <t>Modes</t>
  </si>
  <si>
    <r>
      <t xml:space="preserve">El programa leerá los calores generados en cada modo de funcionamiento y la secuencia de funcionamiento de esta hoja. La simulación terminará cuando llegue al final de la secuencia de funcionamiento. Los tiempos de funcionamiento se definen arriba en segundos (fila azul) , y los calores en la tabla de abajo en vatios. Esta hoja puede ser rellenada manualmente pero, para mayor comodidad, cuenta funciones que permiten calcular el tiempo especificando en días horas minutos y segundos, así como funciones de busqueda que rellenan los calores automáticamente con tan solo especificar el nombre del modo de funcionamiento en la primera fila, usando los datos de la hoja "Modes". Es posible arrastrar estas fórmulas o ampliar los rangos de busqueda en las formulas para aumentar el tamaño de la tabla si se requieren secuencias de operación más complejas o mayor número de nodos. </t>
    </r>
    <r>
      <rPr>
        <u/>
        <sz val="11"/>
        <color theme="1"/>
        <rFont val="Calibri"/>
        <family val="2"/>
        <scheme val="minor"/>
      </rPr>
      <t>Esta hoja no puede tener columnas o filas incompletas</t>
    </r>
    <r>
      <rPr>
        <sz val="11"/>
        <color theme="1"/>
        <rFont val="Calibri"/>
        <family val="2"/>
        <scheme val="minor"/>
      </rPr>
      <t xml:space="preserve">, de lo contrario el programa las leerá dando lugar a errores. Así mismo, </t>
    </r>
    <r>
      <rPr>
        <u/>
        <sz val="11"/>
        <color theme="1"/>
        <rFont val="Calibri"/>
        <family val="2"/>
        <scheme val="minor"/>
      </rPr>
      <t>el orden de los nodos debe coincidir con el especificado en Nodes thermal properties</t>
    </r>
    <r>
      <rPr>
        <sz val="11"/>
        <color theme="1"/>
        <rFont val="Calibri"/>
        <family val="2"/>
        <scheme val="minor"/>
      </rPr>
      <t>.</t>
    </r>
  </si>
  <si>
    <r>
      <t xml:space="preserve">Hoja auxiliar para definir los modos de operación. Si se definen los calores generados (en vatios) por componente en un modo de operación aquí, definiendo el nombre del nodo en la primera fila, estos calores se trasladarán automáticamente a la hoja de "Operation". De nuevo </t>
    </r>
    <r>
      <rPr>
        <u/>
        <sz val="11"/>
        <color theme="1"/>
        <rFont val="Calibri"/>
        <family val="2"/>
        <scheme val="minor"/>
      </rPr>
      <t>el orden de los nodos debe coincidir con el especificado en Nodes thermal properties.</t>
    </r>
  </si>
  <si>
    <t>Conductance_between_nodes</t>
  </si>
  <si>
    <t>Este modelo solo es aceptable cuando las pieza que representa cada nodo no experimenta un gradiente de temperatura muy elevado. Para piezas demasiado largas o con materiales de conductividad pobre puede ser necesario subdividir la pieza en más nodos.</t>
  </si>
  <si>
    <t>Ejecución del programa</t>
  </si>
  <si>
    <r>
      <t xml:space="preserve">Para ejecutarse, la simulación necesita los siguientes datos: Parametros de inicio y simulación, definición de órbita y orientación, definición de los modos de operación, secuencia de operación (modos),  Listado de piezas y propiedades de cada pieza y conductancias térmicas entre las distintas piezas. Todos estos parámetros se proporcionarán al código desde esta hoja de cálculo. Para su correcta lectura, </t>
    </r>
    <r>
      <rPr>
        <u/>
        <sz val="11"/>
        <color theme="1"/>
        <rFont val="Calibri"/>
        <family val="2"/>
        <scheme val="minor"/>
      </rPr>
      <t xml:space="preserve">esta hoja debe estar en la misma carpeta que la de ejecución del código, y  los nombres de las pestañas de datos no deben ser modificados. </t>
    </r>
    <r>
      <rPr>
        <sz val="11"/>
        <color theme="1"/>
        <rFont val="Calibri"/>
        <family val="2"/>
        <scheme val="minor"/>
      </rPr>
      <t xml:space="preserve">Además, </t>
    </r>
    <r>
      <rPr>
        <u/>
        <sz val="11"/>
        <color theme="1"/>
        <rFont val="Calibri"/>
        <family val="2"/>
        <scheme val="minor"/>
      </rPr>
      <t>cualquier cambio realizado debe ser guardado previamente</t>
    </r>
    <r>
      <rPr>
        <sz val="11"/>
        <color theme="1"/>
        <rFont val="Calibri"/>
        <family val="2"/>
        <scheme val="minor"/>
      </rPr>
      <t>.</t>
    </r>
  </si>
  <si>
    <t>Radiation to sun and planet:  Booleano que define si se va a calcular o no la radiación proveniente de la tierra y el sol así como el albedo. Útil para simulaciones en estado estacionario.</t>
  </si>
  <si>
    <t xml:space="preserve">Para iniciar el código se debe ejecutar el archivo main.m. Un mensaje en consola le preguntará al usuario que desea hacer a continuación: solve (resolver), o load (cargar). La opción de solve ejecuta la simulación con los parametros actuales. Tras finalizar esta se podrán guardar los resultados en excel o un en un archivo de datos de mathlab. La consola preguntará al usuario si desea guardar los archivos y con que nombre. En el caso del excel, los datos tardan un tiempo en guardarse y es necesario esperar a la finalización antes de abrir el archivo generado para evitar errores. La opcion de load permite abrir los archivos de mathlab en un gráfico interactivo tras especificar el nombre. Por defecto todos los archivos se guardan en una carpeta aparte denominada "saves" </t>
  </si>
  <si>
    <t>Beam +Y +Z</t>
  </si>
  <si>
    <t>Beam +Y -Z</t>
  </si>
  <si>
    <t>Beam -Y +Z</t>
  </si>
  <si>
    <t>Beam -Y -Z</t>
  </si>
  <si>
    <t>Beam +-X +Z</t>
  </si>
  <si>
    <t>Beam +-X -Z</t>
  </si>
  <si>
    <t>Rail DS</t>
  </si>
  <si>
    <t>Rail SS</t>
  </si>
  <si>
    <t>Frame Q</t>
  </si>
  <si>
    <t>Frame S</t>
  </si>
  <si>
    <t>Payload plate</t>
  </si>
  <si>
    <t>Rods</t>
  </si>
  <si>
    <t>Separation springs</t>
  </si>
  <si>
    <t>Deployment switch D2F-01FL2</t>
  </si>
  <si>
    <t>Deployment switches' actuator</t>
  </si>
  <si>
    <t>Deployment switches' spring</t>
  </si>
  <si>
    <t>Actuator´s O-ring</t>
  </si>
  <si>
    <t>Washer M3</t>
  </si>
  <si>
    <t>DIN 7991_M3 (L10) - countersunk screw (allen wrench)</t>
  </si>
  <si>
    <t>DIN 7894_M3 (L15) - thin head cap screws (allen wrench)</t>
  </si>
  <si>
    <t>Hexagonal nut M3 (DIN934)</t>
  </si>
  <si>
    <t>TBD</t>
  </si>
  <si>
    <t>Qty</t>
  </si>
  <si>
    <t>mass (total) [kg]</t>
  </si>
  <si>
    <t>Stainless steel - A470</t>
  </si>
  <si>
    <t>Mix of materials</t>
  </si>
  <si>
    <t>Not Specified</t>
  </si>
  <si>
    <t>Retroreflector</t>
  </si>
  <si>
    <t>Retroreflector clamp</t>
  </si>
  <si>
    <t>Antenna</t>
  </si>
  <si>
    <t>Lateral Panel Solar (New) (TBD)</t>
  </si>
  <si>
    <t>Lateral Panel Solar + RBF (TBD)</t>
  </si>
  <si>
    <t>Lateral Panel Solar (Spacemind)</t>
  </si>
  <si>
    <t>Lateral Panel Solar + Magnetorque (Spacemind)</t>
  </si>
  <si>
    <t>Top Panel Solar + Magnetorque (Spacemind)</t>
  </si>
  <si>
    <t>PCB LEDs</t>
  </si>
  <si>
    <t>PCB MPPTs</t>
  </si>
  <si>
    <t>PCB BMS &amp; Deploy &amp; RBF</t>
  </si>
  <si>
    <t>PCB LEDs Driver(s)</t>
  </si>
  <si>
    <t>PCB ADCS</t>
  </si>
  <si>
    <t>PCB Memories</t>
  </si>
  <si>
    <t>PCB EPS</t>
  </si>
  <si>
    <t>Display? 1=Yes, 0=No</t>
  </si>
  <si>
    <t>Leds</t>
  </si>
  <si>
    <t>Inertial wheel</t>
  </si>
  <si>
    <t>Battery assembly</t>
  </si>
  <si>
    <t>Solar pannel material</t>
  </si>
  <si>
    <t>PCB material (FR4)</t>
  </si>
  <si>
    <t>Radiative Area [m2] per unit</t>
  </si>
  <si>
    <t>Surface material</t>
  </si>
  <si>
    <t>Anodized aluminium</t>
  </si>
  <si>
    <t>Silver</t>
  </si>
  <si>
    <t>FR4</t>
  </si>
  <si>
    <t>Solar cell</t>
  </si>
  <si>
    <t>Phosphor coating</t>
  </si>
  <si>
    <t>Rods +X +Y +Z</t>
  </si>
  <si>
    <t>Rods +X +Y -Z</t>
  </si>
  <si>
    <t>Rods +X -Y +Z</t>
  </si>
  <si>
    <t>Rods +X -Y -Z</t>
  </si>
  <si>
    <t>Rods -X +Y +Z</t>
  </si>
  <si>
    <t>Rods -X +Y -Z</t>
  </si>
  <si>
    <t>Rods -X -Y +Z</t>
  </si>
  <si>
    <t>Rods -X -Y -Z</t>
  </si>
  <si>
    <t>Beam +X +Z</t>
  </si>
  <si>
    <t>Beam -X +Z</t>
  </si>
  <si>
    <t>Beam +X -Z</t>
  </si>
  <si>
    <t>Beam -X -Z</t>
  </si>
  <si>
    <t>Led Assembly</t>
  </si>
  <si>
    <t>Rail DS +X +Y</t>
  </si>
  <si>
    <t>Rail DS -X -Y</t>
  </si>
  <si>
    <t>Rail SS +X -Y</t>
  </si>
  <si>
    <t>Solar Panel Top + Mgt</t>
  </si>
  <si>
    <t>Solar Panel +Y +Z A</t>
  </si>
  <si>
    <t>Solar Panel +Y +Z B</t>
  </si>
  <si>
    <t>Solar Panel +Y +Z C</t>
  </si>
  <si>
    <t>Solar Panel +Y +Z D</t>
  </si>
  <si>
    <t>Solar Panel -X +Z A</t>
  </si>
  <si>
    <t>Solar Panel -X +Z B</t>
  </si>
  <si>
    <t>Solar Panel -X +Z C</t>
  </si>
  <si>
    <t>Solar Panel -X +Z D</t>
  </si>
  <si>
    <t>Solar Panel -Y +Z A</t>
  </si>
  <si>
    <t>Solar Panel -Y +Z B</t>
  </si>
  <si>
    <t>Solar Panel -Y +Z C</t>
  </si>
  <si>
    <t>Solar Panel -Y +Z D</t>
  </si>
  <si>
    <t>Solar Panel RBF +X -Z A</t>
  </si>
  <si>
    <t>Solar Panel RBF +X -Z B</t>
  </si>
  <si>
    <t>Solar Panel RBF +X -Z C</t>
  </si>
  <si>
    <t>Solar Panel RBF +X -Z D</t>
  </si>
  <si>
    <t>Solar Panel + Mgt -X -Z A</t>
  </si>
  <si>
    <t>Solar Panel + Mgt -X -Z B</t>
  </si>
  <si>
    <t>Solar Panel + Mgt -X -Z C</t>
  </si>
  <si>
    <t>Solar Panel + Mgt -X -Z D</t>
  </si>
  <si>
    <t>Solar Panel + Mgt +Y -Z A</t>
  </si>
  <si>
    <t>Solar Panel + Mgt +Y -Z B</t>
  </si>
  <si>
    <t>Solar Panel + Mgt +Y -Z C</t>
  </si>
  <si>
    <t>Solar Panel + Mgt +Y -Z D</t>
  </si>
  <si>
    <t>Solar Panel -Y -Z A</t>
  </si>
  <si>
    <t>Solar Panel -Y -Z B</t>
  </si>
  <si>
    <t>Solar Panel -Y -Z C</t>
  </si>
  <si>
    <t>Solar Panel -Y -Z D</t>
  </si>
  <si>
    <t>Triskel OBC</t>
  </si>
  <si>
    <t>Solar Panel +X +Z A</t>
  </si>
  <si>
    <t>Solar Panel +X +Z B</t>
  </si>
  <si>
    <t>Solar Panel +X +Z C</t>
  </si>
  <si>
    <t>Solar Panel +X +Z D</t>
  </si>
  <si>
    <t>Un nodo es un objeto del satelite considerado isotermo (misma temperatura) ergo es como si el satelite fuera un monton de puntos que estan conectados entre ellos como indica la matriz de conductancias.</t>
  </si>
  <si>
    <t>Los datos en naranja son estimaciones decentes de las propiedades, validas para cálculos preliminares aunque es conveniente revisarlas con más presición en el futuro. Los datos en rojo son estimaciones groseras que deberían revisarse o estudiarse por separado con más cuidado.</t>
  </si>
  <si>
    <t>Instructions of use</t>
  </si>
  <si>
    <t xml:space="preserve">This is the control spreadsheet for the thermal simulation code of the TEIDESAT-I satellite. The code, wich runs on MATHLAB, aims to provide an aproximation of the temperature evolution for the diferent components of the satelite through time. </t>
  </si>
  <si>
    <r>
      <t xml:space="preserve">To run, the simulation requires the following data: Startup and simulation parameters, orbit and orientation definition, operational modes definition, operation sequence (modes), list of parts and their properties, and thermal conductances between parts. All these parameters must be provided to the code via this spreadsheet. For the code to read them correctly, </t>
    </r>
    <r>
      <rPr>
        <u/>
        <sz val="11"/>
        <color theme="1"/>
        <rFont val="Calibri"/>
        <family val="2"/>
        <scheme val="minor"/>
      </rPr>
      <t>the spreadsheet must be located in the same folder as the execution file</t>
    </r>
    <r>
      <rPr>
        <sz val="11"/>
        <color theme="1"/>
        <rFont val="Calibri"/>
        <family val="2"/>
        <scheme val="minor"/>
      </rPr>
      <t xml:space="preserve">, and </t>
    </r>
    <r>
      <rPr>
        <u/>
        <sz val="11"/>
        <color theme="1"/>
        <rFont val="Calibri"/>
        <family val="2"/>
        <scheme val="minor"/>
      </rPr>
      <t>the names of the data tabs must not be modified</t>
    </r>
    <r>
      <rPr>
        <sz val="11"/>
        <color theme="1"/>
        <rFont val="Calibri"/>
        <family val="2"/>
        <scheme val="minor"/>
      </rPr>
      <t xml:space="preserve">. </t>
    </r>
    <r>
      <rPr>
        <u/>
        <sz val="11"/>
        <color theme="1"/>
        <rFont val="Calibri"/>
        <family val="2"/>
        <scheme val="minor"/>
      </rPr>
      <t>Additionally, any changes must be saved beforehand</t>
    </r>
    <r>
      <rPr>
        <sz val="11"/>
        <color theme="1"/>
        <rFont val="Calibri"/>
        <family val="2"/>
        <scheme val="minor"/>
      </rPr>
      <t>.</t>
    </r>
  </si>
  <si>
    <t>The code performs a simulation using a lumped-element model. That is, it treats each part as a temperature-uniform node that exchanges heat with other nodes and with the environment. At each time step, the code computes heat transfers and updates the temperatures of all nodes. This process repeats iteratively until the end of the simulation.</t>
  </si>
  <si>
    <t>This model is only valid when the part represented by each node does not experience a significant internal temperature gradient. For parts that are too long or made from poorly conductive materials, it may be necessary to subdivide the part into more nodes.</t>
  </si>
  <si>
    <t>Calculation Principles</t>
  </si>
  <si>
    <t>Many of the sheets in this document must be read by the code. To enable this, some headers must remain in fixed positions and are usually bolded. See each sheet’s specific description below for further details. In case of incorrect modifications, the document can be restored to a previous version available on GitHub.</t>
  </si>
  <si>
    <t>Spreadsheet Tabs and Preconfiguration</t>
  </si>
  <si>
    <t>Contains useful information about each node for analysis purposes. This sheet does not affect code execution and can be freely edited.</t>
  </si>
  <si>
    <t>Contains the calculation of conductances for bolted joints. Currently, it is linked to the conductance matrix (conductances_between_nodes). However, if the matrix is defined independently, this sheet can also be freely modified.</t>
  </si>
  <si>
    <t>This sheet defines the startup and simulation parameters used by the code, including:</t>
  </si>
  <si>
    <t>Radiation to sun and planet: Boolean defining whether to include radiation from Earth, the Sun, and albedo. Useful for steady-state simulations.</t>
  </si>
  <si>
    <t>Radiation to vacuum: Boolean defining whether to include radiation exchange with surrounding vacuum. Useful to isolate the satellite from the environment and verify energy conservation.</t>
  </si>
  <si>
    <t>Vacuum temperature: Temperature of space. Usually about 2.7 K. However, defining a “hot” vacuum can be useful for steady-state analyses.</t>
  </si>
  <si>
    <t>Starting temperature: Initial temperature of all nodes at time zero.</t>
  </si>
  <si>
    <t>dt: Time step of the simulation in seconds. This defines the temporal resolution. Smaller time steps yield more precise results at the cost of memory and processing time. Larger steps are faster but less accurate, and excessively large steps may cause stability issues, fluctuations, or divergence, leading to violations of the second law of thermodynamics. Generally, use smaller time steps when rapid temperature changes are expected (e.g., in payload mode).</t>
  </si>
  <si>
    <t>This sheet defines the satellite's orbital and attitude conditions.</t>
  </si>
  <si>
    <t>The first three parameters—roll, pitch, and yaw—measured in degrees, represent the satellite's orientation about each axis. The axis convention follows the DIN 9300 aircraft standard (consistent with the satellite’s existing convention) and uses Tait-Bryan angles. In the diagram: φ = roll, θ = pitch, ψ = yaw. The blue axes correspond as follows: X+ = direction of motion, Z+ = Nadir, Y+ = lateral. The green axes (only X+ shown) correspond to the structure’s reference frame (e.g., X+ = direction where the X+ panel is located).</t>
  </si>
  <si>
    <t>The next parameters define the satellite’s orbit, assuming a circular trajectory. The longitude of the ascending node and inclination (green in the image) determine the orbital orientation, while orbital altitude sets the height above sea level. Reference frames for these are the ecliptic plane (where planetary orbits lie) and the solar vector (line connecting Earth to the Sun). These references ensure that the thermal properties of the orbit (relative position to the Sun) remain constant throughout the simulation—ideal for simulating sun-synchronous orbits. Other orbit types may change slowly relative to the Sun over time. However, for most simulations with low inclination or duration under one week, this change is negligible.</t>
  </si>
  <si>
    <r>
      <t xml:space="preserve">Defines the nodes and their thermal properties. The number of rows, node names, and properties can be freely edited. However, </t>
    </r>
    <r>
      <rPr>
        <u/>
        <sz val="11"/>
        <color theme="1"/>
        <rFont val="Calibri"/>
        <family val="2"/>
        <scheme val="minor"/>
      </rPr>
      <t>the node order is important</t>
    </r>
    <r>
      <rPr>
        <sz val="11"/>
        <color theme="1"/>
        <rFont val="Calibri"/>
        <family val="2"/>
        <scheme val="minor"/>
      </rPr>
      <t>—the code will assume it matches across all sheets. If the number of nodes differs between sheets, the program will raise an automatic error, but it won't catch mismatched orders or incorrect data.</t>
    </r>
  </si>
  <si>
    <t xml:space="preserve">dt: Tiempo de un paso en la simulación en segundos. Este parámetro sirve como resolución temporal de la simulación. Un intervalo de tiempo muy pequeño proporciona resultados más precisos, a cambio de mayor uso de memoria y tiempo de ejecución. Un intervalo de tiempo grande disminuye la precisión a cambio de mayor velocidad de cálculo. Un intervalo de tiempo excesivamente grande puede provocar problemas de estabilidad, fluctuaciones o incluso divergencia resultando en violaciones de la segunda ley de la termodinámica. En general, cuando se espera que existan cambios rápidos en la temperatura (ej; modo payload) se debe utilizar intervalos de tiempo más reducidos. </t>
  </si>
  <si>
    <t>Algunos parametros a introducir aquí son: Area radiativa, area que está expuesta al exterior y disponible para radiar o absorber calor .Emisividad y absortancia, valores que representan las capacidades de absorción solar y emisión como cuerpo gris a temperatura ambiente. Componentes del vector normal, dirreción del vector normal a la superficie externa, usado para calcular angulos de incidencia, debe estar normalizado (módulo 1). Radiación, booleano que determina si un nodo tiene superficie con la que radiar al entorno.</t>
  </si>
  <si>
    <t>Key parameters here include: Radiative area: Surface area exposed to space, available to radiate or absorb heat. Emissivity and absorptivity: Represent the material’s emission capabilities as a grey body, and absorption capabilities in the sun's spectrum range. Normal vector components: Direction of the surface’s outward normal vector. Used to calculate incidence angles. Must be normalized (magnitude = 1). Radiation flag: Boolean indicating whether the node has a surface that radiates to the environment.</t>
  </si>
  <si>
    <r>
      <t xml:space="preserve">This sheet contains the heat generation values for each operational mode and the operation sequence. The simulation ends once the sequence concludes. Operating times are defined at the top in seconds (blue row), and power values are listed below in watts.
This sheet can be filled manually, but it includes functions that help calculate time using days, hours, minutes, and seconds, as well as lookup functions that auto-fill power values by simply entering the mode name in the first row. These use data from the “Modes” sheet.
Formulas can be extended or dragged to expand the table for longer sequences or more nodes. </t>
    </r>
    <r>
      <rPr>
        <u/>
        <sz val="11"/>
        <color theme="1"/>
        <rFont val="Calibri"/>
        <family val="2"/>
        <scheme val="minor"/>
      </rPr>
      <t>All rows and columns must be complete</t>
    </r>
    <r>
      <rPr>
        <sz val="11"/>
        <color theme="1"/>
        <rFont val="Calibri"/>
        <family val="2"/>
        <scheme val="minor"/>
      </rPr>
      <t xml:space="preserve">—incomplete entries will result in errors. Again, </t>
    </r>
    <r>
      <rPr>
        <u/>
        <sz val="11"/>
        <color theme="1"/>
        <rFont val="Calibri"/>
        <family val="2"/>
        <scheme val="minor"/>
      </rPr>
      <t>node order must match</t>
    </r>
    <r>
      <rPr>
        <sz val="11"/>
        <color theme="1"/>
        <rFont val="Calibri"/>
        <family val="2"/>
        <scheme val="minor"/>
      </rPr>
      <t xml:space="preserve"> that in the Nodes Thermal Properties sheet.</t>
    </r>
  </si>
  <si>
    <r>
      <t xml:space="preserve">Auxiliary sheet for defining operational modes. If power values (in watts) per component are defined here—by naming each node in the first row—these values will auto-populate the "Operation" sheet. Again, </t>
    </r>
    <r>
      <rPr>
        <u/>
        <sz val="11"/>
        <color theme="1"/>
        <rFont val="Calibri"/>
        <family val="2"/>
        <scheme val="minor"/>
      </rPr>
      <t>node order must match</t>
    </r>
    <r>
      <rPr>
        <sz val="11"/>
        <color theme="1"/>
        <rFont val="Calibri"/>
        <family val="2"/>
        <scheme val="minor"/>
      </rPr>
      <t xml:space="preserve"> that in Nodes Thermal Properties.</t>
    </r>
  </si>
  <si>
    <t>To launch the simulation, run the main.m file. A console prompt will ask what you wish to do next: solve or load.</t>
  </si>
  <si>
    <t>load: Opens a previously saved MATLAB data file in an interactive graph after specifying its name. By default, all files are saved in a separate folder called "saves".</t>
  </si>
  <si>
    <t>Type</t>
  </si>
  <si>
    <t>Part 2</t>
  </si>
  <si>
    <t>Part 1</t>
  </si>
  <si>
    <t>Plate thickness (mm)</t>
  </si>
  <si>
    <t>Bolt resistance (K/W)</t>
  </si>
  <si>
    <t>Number of bolts</t>
  </si>
  <si>
    <t>h (W/(m2K))</t>
  </si>
  <si>
    <t>Solar Panel +X +Z Centre</t>
  </si>
  <si>
    <t>Solar Panel +Y +Z Centre</t>
  </si>
  <si>
    <t>Solar Panel -X +Z Centre</t>
  </si>
  <si>
    <t>Solar Panel -Y +Z Centre</t>
  </si>
  <si>
    <t>Solar Panel RBF +X -Z Centre</t>
  </si>
  <si>
    <t>Solar Panel + Mgt -X -Z Centre</t>
  </si>
  <si>
    <t>Solar Panel + Mgt +Y -Z Centre</t>
  </si>
  <si>
    <t>Solar Panel -Y -Z Centre</t>
  </si>
  <si>
    <t>Contact Area (mm2)</t>
  </si>
  <si>
    <t>Retrorreflector clamp</t>
  </si>
  <si>
    <t>Lateral Panel Solar</t>
  </si>
  <si>
    <t>Top Panel Solar</t>
  </si>
  <si>
    <t>Rod</t>
  </si>
  <si>
    <t>Beam</t>
  </si>
  <si>
    <t>Frame</t>
  </si>
  <si>
    <t>Led assembly</t>
  </si>
  <si>
    <t>Rail</t>
  </si>
  <si>
    <t>Simple contact</t>
  </si>
  <si>
    <t>Contact with filler</t>
  </si>
  <si>
    <t>Bolt + filler</t>
  </si>
  <si>
    <t>PCB (On rods)</t>
  </si>
  <si>
    <r>
      <t xml:space="preserve">solve: Runs the simulation using current parameters. Once finished, results can be saved as an Excel file or a MATLAB data file. The console will prompt for a file name. Saving Excel files takes time; </t>
    </r>
    <r>
      <rPr>
        <u/>
        <sz val="11"/>
        <color theme="1"/>
        <rFont val="Calibri"/>
        <family val="2"/>
      </rPr>
      <t>do not open the file until the saving process is fully complete</t>
    </r>
    <r>
      <rPr>
        <sz val="11"/>
        <color theme="1"/>
        <rFont val="Calibri"/>
        <family val="2"/>
      </rPr>
      <t xml:space="preserve"> to avoid corruption.</t>
    </r>
  </si>
  <si>
    <t xml:space="preserve"> Union Coductance (W/K)</t>
  </si>
  <si>
    <t>Internal conductances</t>
  </si>
  <si>
    <t>Solar panel node, transversal</t>
  </si>
  <si>
    <t>Location</t>
  </si>
  <si>
    <t>Conductance</t>
  </si>
  <si>
    <t>Cross section (m2)</t>
  </si>
  <si>
    <t>Part conductivity (W/m*K) (for reference only)</t>
  </si>
  <si>
    <t>Conductivity (W/m*K)</t>
  </si>
  <si>
    <t>Length (m)</t>
  </si>
  <si>
    <t>En este excel se puede ver la matriz K, que es básicamente cual es la conductancia [W/K] entre los nodos que conectan, los nodos que no se tocan tienen valor 0 aquí, estos números los he tirado de forma estimada, pero hay que estudiar cada uno con cuidado</t>
  </si>
  <si>
    <t>Rail SS -X +Y</t>
  </si>
  <si>
    <t>Beam +-Y</t>
  </si>
  <si>
    <t>x</t>
  </si>
  <si>
    <t>Beam +Z</t>
  </si>
  <si>
    <t>PCB LEDs, normal to center of plate</t>
  </si>
  <si>
    <t>Rod +Z</t>
  </si>
  <si>
    <t>Beams -Z</t>
  </si>
  <si>
    <t>Rod -Z</t>
  </si>
  <si>
    <t>Rod +X +Y +Z</t>
  </si>
  <si>
    <t>Rod +X +Y -Z</t>
  </si>
  <si>
    <t>Rod +X -Y +Z</t>
  </si>
  <si>
    <t>Rod +X -Y -Z</t>
  </si>
  <si>
    <t>Rod -X +Y +Z</t>
  </si>
  <si>
    <t>Rod -X +Y -Z</t>
  </si>
  <si>
    <t>Rod -X -Y +Z</t>
  </si>
  <si>
    <t>Rod -X -Y -Z</t>
  </si>
  <si>
    <t xml:space="preserve">PCBs from low </t>
  </si>
  <si>
    <t>Idle</t>
  </si>
  <si>
    <t>Min</t>
  </si>
  <si>
    <t>Idle + Radio</t>
  </si>
  <si>
    <t>Payload 274 W</t>
  </si>
  <si>
    <t>Payload 140 W</t>
  </si>
  <si>
    <t>Payload 70 W</t>
  </si>
  <si>
    <t>Payload 35 W</t>
  </si>
  <si>
    <r>
      <t xml:space="preserve">En esta hoja se definen las conductancias entre nodos. De nuevo, </t>
    </r>
    <r>
      <rPr>
        <u/>
        <sz val="11"/>
        <color theme="1"/>
        <rFont val="Calibri"/>
        <family val="2"/>
        <scheme val="minor"/>
      </rPr>
      <t>el orden de los nodos debe coincidir con el especificado en Nodes thermal properties</t>
    </r>
    <r>
      <rPr>
        <sz val="11"/>
        <color theme="1"/>
        <rFont val="Calibri"/>
        <family val="2"/>
        <scheme val="minor"/>
      </rPr>
      <t xml:space="preserve">. Se trata de una </t>
    </r>
    <r>
      <rPr>
        <u/>
        <sz val="11"/>
        <color theme="1"/>
        <rFont val="Calibri"/>
        <family val="2"/>
        <scheme val="minor"/>
      </rPr>
      <t>matriz simétrica</t>
    </r>
    <r>
      <rPr>
        <sz val="11"/>
        <color theme="1"/>
        <rFont val="Calibri"/>
        <family val="2"/>
        <scheme val="minor"/>
      </rPr>
      <t xml:space="preserve">, con respecto a la diagonal por lo que una mitad se puede rellenar automáticamente. </t>
    </r>
    <r>
      <rPr>
        <u/>
        <sz val="11"/>
        <color theme="1"/>
        <rFont val="Calibri"/>
        <family val="2"/>
        <scheme val="minor"/>
      </rPr>
      <t>Los valores de la diagonal serán siempre 0</t>
    </r>
    <r>
      <rPr>
        <sz val="11"/>
        <color theme="1"/>
        <rFont val="Calibri"/>
        <family val="2"/>
        <scheme val="minor"/>
      </rPr>
      <t>. Para facilitar la visualización, se puede establecer un código de colores.</t>
    </r>
  </si>
  <si>
    <r>
      <t xml:space="preserve">Defines the conductance values between nodes. </t>
    </r>
    <r>
      <rPr>
        <u/>
        <sz val="11"/>
        <color theme="1"/>
        <rFont val="Calibri"/>
        <family val="2"/>
        <scheme val="minor"/>
      </rPr>
      <t>Node order must again match Nodes Thermal Properties</t>
    </r>
    <r>
      <rPr>
        <sz val="11"/>
        <color theme="1"/>
        <rFont val="Calibri"/>
        <family val="2"/>
        <scheme val="minor"/>
      </rPr>
      <t xml:space="preserve">. This is a </t>
    </r>
    <r>
      <rPr>
        <u/>
        <sz val="11"/>
        <color theme="1"/>
        <rFont val="Calibri"/>
        <family val="2"/>
        <scheme val="minor"/>
      </rPr>
      <t>symmetric matrix</t>
    </r>
    <r>
      <rPr>
        <sz val="11"/>
        <color theme="1"/>
        <rFont val="Calibri"/>
        <family val="2"/>
        <scheme val="minor"/>
      </rPr>
      <t>, so one half can be auto-filled. The diagonal values are always zero. Color coding can be used to improve readability.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</si>
</sst>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 #,##0.00_-;_-* &quot;-&quot;??_-;_-@_-"/>
    <numFmt numFmtId="164" formatCode="#,##0.0"/>
    <numFmt numFmtId="165" formatCode="0.000"/>
    <numFmt numFmtId="166" formatCode="0.0000"/>
  </numFmts>
  <fonts count="32"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color theme="1"/>
      <name val="Calibri"/>
      <family val="2"/>
      <scheme val="minor"/>
    </font>
    <font>
      <b/>
      <sz val="11"/>
      <color theme="1"/>
      <name val="Calibri"/>
      <family val="2"/>
    </font>
    <font>
      <b/>
      <sz val="11"/>
      <color theme="1"/>
      <name val="Calibri"/>
      <family val="2"/>
      <scheme val="minor"/>
    </font>
    <font>
      <sz val="11"/>
      <name val="Calibri"/>
      <family val="2"/>
    </font>
    <font>
      <b/>
      <sz val="12"/>
      <color theme="1"/>
      <name val="Calibri"/>
      <family val="2"/>
      <scheme val="minor"/>
    </font>
    <font>
      <b/>
      <sz val="18"/>
      <color theme="1"/>
      <name val="Calibri"/>
      <family val="2"/>
      <scheme val="minor"/>
    </font>
    <font>
      <u/>
      <sz val="11"/>
      <color theme="1"/>
      <name val="Calibri"/>
      <family val="2"/>
      <scheme val="minor"/>
    </font>
    <font>
      <sz val="11"/>
      <color theme="1"/>
      <name val="Calibri"/>
      <family val="2"/>
      <scheme val="minor"/>
    </font>
    <font>
      <sz val="11"/>
      <color rgb="FFFF0000"/>
      <name val="Calibri"/>
      <family val="2"/>
      <scheme val="minor"/>
    </font>
    <font>
      <sz val="11"/>
      <color rgb="FFFF0000"/>
      <name val="Calibri"/>
      <family val="2"/>
    </font>
    <font>
      <b/>
      <sz val="11"/>
      <color theme="5"/>
      <name val="Calibri"/>
      <family val="2"/>
    </font>
    <font>
      <b/>
      <sz val="11"/>
      <color theme="5"/>
      <name val="Calibri"/>
      <family val="2"/>
      <scheme val="minor"/>
    </font>
    <font>
      <b/>
      <sz val="9"/>
      <color indexed="81"/>
      <name val="Tahoma"/>
      <family val="2"/>
    </font>
    <font>
      <sz val="11"/>
      <name val="Calibri"/>
      <family val="2"/>
      <scheme val="minor"/>
    </font>
    <font>
      <u/>
      <sz val="11"/>
      <color theme="1"/>
      <name val="Calibri"/>
      <family val="2"/>
    </font>
    <font>
      <sz val="8"/>
      <name val="Calibri"/>
      <family val="2"/>
      <scheme val="minor"/>
    </font>
  </fonts>
  <fills count="36">
    <fill>
      <patternFill patternType="none"/>
    </fill>
    <fill>
      <patternFill patternType="gray125"/>
    </fill>
    <fill>
      <patternFill patternType="solid">
        <fgColor rgb="FFFFE599"/>
        <bgColor rgb="FFFFE599"/>
      </patternFill>
    </fill>
    <fill>
      <patternFill patternType="solid">
        <fgColor rgb="FF6D9EEB"/>
        <bgColor rgb="FF6D9EEB"/>
      </patternFill>
    </fill>
    <fill>
      <patternFill patternType="solid">
        <fgColor rgb="FFEAD1DC"/>
        <bgColor rgb="FFEAD1DC"/>
      </patternFill>
    </fill>
    <fill>
      <patternFill patternType="solid">
        <fgColor rgb="FFE6B8AF"/>
        <bgColor rgb="FFE6B8AF"/>
      </patternFill>
    </fill>
    <fill>
      <patternFill patternType="solid">
        <fgColor rgb="FFB4A7D6"/>
        <bgColor rgb="FFB4A7D6"/>
      </patternFill>
    </fill>
    <fill>
      <patternFill patternType="solid">
        <fgColor rgb="FFD9E2F3"/>
        <bgColor rgb="FFD9E2F3"/>
      </patternFill>
    </fill>
    <fill>
      <patternFill patternType="solid">
        <fgColor rgb="FFFEF2CB"/>
        <bgColor rgb="FFFEF2CB"/>
      </patternFill>
    </fill>
    <fill>
      <patternFill patternType="solid">
        <fgColor rgb="FFD9EAD3"/>
        <bgColor rgb="FFD9EAD3"/>
      </patternFill>
    </fill>
    <fill>
      <patternFill patternType="solid">
        <fgColor rgb="FFEFEFEF"/>
        <bgColor rgb="FFEFEFEF"/>
      </patternFill>
    </fill>
    <fill>
      <patternFill patternType="solid">
        <fgColor theme="8" tint="0.39997558519241921"/>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5"/>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2" tint="-0.14999847407452621"/>
        <bgColor indexed="64"/>
      </patternFill>
    </fill>
    <fill>
      <patternFill patternType="solid">
        <fgColor theme="8" tint="0.39997558519241921"/>
        <bgColor rgb="FFFEF2CB"/>
      </patternFill>
    </fill>
    <fill>
      <patternFill patternType="solid">
        <fgColor theme="8" tint="0.39997558519241921"/>
        <bgColor rgb="FFD9E2F3"/>
      </patternFill>
    </fill>
    <fill>
      <patternFill patternType="solid">
        <fgColor theme="2" tint="-0.14999847407452621"/>
        <bgColor rgb="FFFEF2CB"/>
      </patternFill>
    </fill>
    <fill>
      <patternFill patternType="solid">
        <fgColor theme="2" tint="-0.14999847407452621"/>
        <bgColor rgb="FFD9E2F3"/>
      </patternFill>
    </fill>
    <fill>
      <patternFill patternType="solid">
        <fgColor theme="7" tint="0.39997558519241921"/>
        <bgColor rgb="FFFEF2CB"/>
      </patternFill>
    </fill>
    <fill>
      <patternFill patternType="solid">
        <fgColor theme="7" tint="0.39997558519241921"/>
        <bgColor rgb="FFD9E2F3"/>
      </patternFill>
    </fill>
    <fill>
      <patternFill patternType="solid">
        <fgColor theme="5" tint="0.39997558519241921"/>
        <bgColor rgb="FFD9E2F3"/>
      </patternFill>
    </fill>
    <fill>
      <patternFill patternType="solid">
        <fgColor theme="5" tint="0.39997558519241921"/>
        <bgColor rgb="FFFEF2CB"/>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rgb="FFB48BFF"/>
        <bgColor indexed="64"/>
      </patternFill>
    </fill>
    <fill>
      <patternFill patternType="solid">
        <fgColor rgb="FFB48BFF"/>
        <bgColor rgb="FFD9E2F3"/>
      </patternFill>
    </fill>
    <fill>
      <patternFill patternType="solid">
        <fgColor theme="0" tint="-0.14999847407452621"/>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medium">
        <color indexed="64"/>
      </bottom>
      <diagonal/>
    </border>
  </borders>
  <cellStyleXfs count="2">
    <xf numFmtId="0" fontId="0" fillId="0" borderId="0"/>
    <xf numFmtId="43" fontId="23" fillId="0" borderId="0" applyFont="0" applyFill="0" applyBorder="0" applyAlignment="0" applyProtection="0"/>
  </cellStyleXfs>
  <cellXfs count="272">
    <xf numFmtId="0" fontId="0" fillId="0" borderId="0" xfId="0"/>
    <xf numFmtId="0" fontId="15" fillId="0" borderId="0" xfId="0" applyFont="1"/>
    <xf numFmtId="0" fontId="15" fillId="2" borderId="0" xfId="0" applyFont="1" applyFill="1"/>
    <xf numFmtId="0" fontId="16" fillId="2" borderId="0" xfId="0" applyFont="1" applyFill="1"/>
    <xf numFmtId="0" fontId="15" fillId="2" borderId="1" xfId="0" applyFont="1" applyFill="1" applyBorder="1"/>
    <xf numFmtId="0" fontId="16" fillId="0" borderId="0" xfId="0" applyFont="1"/>
    <xf numFmtId="0" fontId="15" fillId="3" borderId="1" xfId="0" applyFont="1" applyFill="1" applyBorder="1"/>
    <xf numFmtId="0" fontId="15" fillId="4" borderId="1" xfId="0" applyFont="1" applyFill="1" applyBorder="1"/>
    <xf numFmtId="0" fontId="15" fillId="5" borderId="1" xfId="0" applyFont="1" applyFill="1" applyBorder="1"/>
    <xf numFmtId="0" fontId="15" fillId="6" borderId="1" xfId="0" applyFont="1" applyFill="1" applyBorder="1"/>
    <xf numFmtId="0" fontId="15" fillId="0" borderId="0" xfId="0" applyFont="1" applyAlignment="1">
      <alignment horizontal="center"/>
    </xf>
    <xf numFmtId="165" fontId="15" fillId="0" borderId="0" xfId="0" applyNumberFormat="1" applyFont="1"/>
    <xf numFmtId="165" fontId="16" fillId="0" borderId="0" xfId="0" applyNumberFormat="1" applyFont="1"/>
    <xf numFmtId="0" fontId="18" fillId="0" borderId="3" xfId="0" applyFont="1" applyBorder="1"/>
    <xf numFmtId="0" fontId="16" fillId="0" borderId="4" xfId="0" applyFont="1" applyBorder="1"/>
    <xf numFmtId="0" fontId="16" fillId="0" borderId="5" xfId="0" applyFont="1" applyBorder="1"/>
    <xf numFmtId="0" fontId="16" fillId="8" borderId="0" xfId="0" applyFont="1" applyFill="1"/>
    <xf numFmtId="0" fontId="18" fillId="0" borderId="6" xfId="0" applyFont="1" applyBorder="1"/>
    <xf numFmtId="0" fontId="16" fillId="7" borderId="0" xfId="0" applyFont="1" applyFill="1"/>
    <xf numFmtId="0" fontId="18" fillId="0" borderId="6" xfId="0" applyFont="1" applyBorder="1" applyAlignment="1">
      <alignment horizontal="center"/>
    </xf>
    <xf numFmtId="0" fontId="18" fillId="0" borderId="1" xfId="0" applyFont="1" applyBorder="1" applyAlignment="1">
      <alignment horizontal="center"/>
    </xf>
    <xf numFmtId="0" fontId="18" fillId="0" borderId="9" xfId="0" applyFont="1" applyBorder="1" applyAlignment="1">
      <alignment horizontal="center"/>
    </xf>
    <xf numFmtId="0" fontId="16" fillId="9" borderId="0" xfId="0" applyFont="1" applyFill="1"/>
    <xf numFmtId="0" fontId="16" fillId="10" borderId="6" xfId="0" applyFont="1" applyFill="1" applyBorder="1" applyAlignment="1">
      <alignment horizontal="center"/>
    </xf>
    <xf numFmtId="2" fontId="16" fillId="10" borderId="1" xfId="0" applyNumberFormat="1" applyFont="1" applyFill="1" applyBorder="1" applyAlignment="1">
      <alignment horizontal="center"/>
    </xf>
    <xf numFmtId="0" fontId="16" fillId="10" borderId="9" xfId="0" applyFont="1" applyFill="1" applyBorder="1" applyAlignment="1">
      <alignment horizontal="center"/>
    </xf>
    <xf numFmtId="0" fontId="16" fillId="4" borderId="0" xfId="0" applyFont="1" applyFill="1"/>
    <xf numFmtId="0" fontId="16" fillId="0" borderId="6" xfId="0" applyFont="1" applyBorder="1" applyAlignment="1">
      <alignment horizontal="center"/>
    </xf>
    <xf numFmtId="0" fontId="16" fillId="0" borderId="1" xfId="0" applyFont="1" applyBorder="1" applyAlignment="1">
      <alignment horizontal="center"/>
    </xf>
    <xf numFmtId="0" fontId="16" fillId="0" borderId="9" xfId="0" applyFont="1" applyBorder="1" applyAlignment="1">
      <alignment horizontal="center"/>
    </xf>
    <xf numFmtId="0" fontId="16" fillId="0" borderId="10" xfId="0" applyFont="1" applyBorder="1" applyAlignment="1">
      <alignment horizontal="center"/>
    </xf>
    <xf numFmtId="0" fontId="16" fillId="0" borderId="11" xfId="0" applyFont="1" applyBorder="1" applyAlignment="1">
      <alignment horizontal="center"/>
    </xf>
    <xf numFmtId="0" fontId="16" fillId="0" borderId="12" xfId="0" applyFont="1" applyBorder="1" applyAlignment="1">
      <alignment horizontal="center"/>
    </xf>
    <xf numFmtId="0" fontId="14" fillId="0" borderId="0" xfId="0" applyFont="1" applyAlignment="1">
      <alignment horizontal="center"/>
    </xf>
    <xf numFmtId="0" fontId="0" fillId="0" borderId="0" xfId="0" applyAlignment="1">
      <alignment horizontal="right"/>
    </xf>
    <xf numFmtId="0" fontId="0" fillId="0" borderId="13" xfId="0" applyBorder="1" applyAlignment="1">
      <alignment horizontal="center"/>
    </xf>
    <xf numFmtId="0" fontId="0" fillId="0" borderId="19" xfId="0" applyBorder="1" applyAlignment="1">
      <alignment horizontal="center"/>
    </xf>
    <xf numFmtId="0" fontId="0" fillId="0" borderId="23" xfId="0" applyBorder="1" applyAlignment="1">
      <alignment horizontal="center"/>
    </xf>
    <xf numFmtId="0" fontId="14" fillId="11" borderId="22" xfId="0" applyFont="1" applyFill="1" applyBorder="1" applyAlignment="1">
      <alignment horizontal="center"/>
    </xf>
    <xf numFmtId="0" fontId="0" fillId="0" borderId="28" xfId="0" applyBorder="1" applyAlignment="1">
      <alignment horizontal="center"/>
    </xf>
    <xf numFmtId="0" fontId="0" fillId="0" borderId="2" xfId="0" applyBorder="1"/>
    <xf numFmtId="0" fontId="0" fillId="12" borderId="23" xfId="0" applyFill="1" applyBorder="1" applyAlignment="1">
      <alignment horizontal="center"/>
    </xf>
    <xf numFmtId="0" fontId="0" fillId="0" borderId="19" xfId="0" applyBorder="1"/>
    <xf numFmtId="0" fontId="0" fillId="0" borderId="30" xfId="0" applyBorder="1"/>
    <xf numFmtId="0" fontId="0" fillId="0" borderId="32" xfId="0" applyBorder="1" applyAlignment="1">
      <alignment horizontal="center"/>
    </xf>
    <xf numFmtId="0" fontId="0" fillId="0" borderId="33" xfId="0" applyBorder="1" applyAlignment="1">
      <alignment horizontal="center"/>
    </xf>
    <xf numFmtId="0" fontId="0" fillId="0" borderId="34" xfId="0" applyBorder="1" applyAlignment="1">
      <alignment horizontal="center"/>
    </xf>
    <xf numFmtId="0" fontId="13" fillId="0" borderId="2" xfId="0" applyFont="1" applyBorder="1"/>
    <xf numFmtId="0" fontId="0" fillId="0" borderId="17" xfId="0" applyBorder="1" applyAlignment="1">
      <alignment horizontal="center"/>
    </xf>
    <xf numFmtId="0" fontId="0" fillId="0" borderId="29" xfId="0" applyBorder="1" applyAlignment="1">
      <alignment horizontal="center"/>
    </xf>
    <xf numFmtId="0" fontId="0" fillId="0" borderId="18" xfId="0" applyBorder="1" applyAlignment="1">
      <alignment horizontal="center"/>
    </xf>
    <xf numFmtId="0" fontId="0" fillId="0" borderId="30" xfId="0" applyBorder="1" applyAlignment="1">
      <alignment horizontal="center"/>
    </xf>
    <xf numFmtId="0" fontId="0" fillId="0" borderId="36" xfId="0" applyBorder="1" applyAlignment="1">
      <alignment horizontal="center"/>
    </xf>
    <xf numFmtId="0" fontId="12" fillId="0" borderId="23" xfId="0" applyFont="1" applyBorder="1" applyAlignment="1">
      <alignment horizontal="center"/>
    </xf>
    <xf numFmtId="0" fontId="12" fillId="0" borderId="27" xfId="0" applyFont="1" applyBorder="1" applyAlignment="1">
      <alignment horizontal="center"/>
    </xf>
    <xf numFmtId="0" fontId="11" fillId="0" borderId="0" xfId="0" applyFont="1"/>
    <xf numFmtId="0" fontId="0" fillId="0" borderId="18" xfId="0" applyBorder="1"/>
    <xf numFmtId="0" fontId="10" fillId="0" borderId="0" xfId="0" applyFont="1"/>
    <xf numFmtId="0" fontId="10" fillId="0" borderId="0" xfId="0" applyFont="1" applyAlignment="1">
      <alignment wrapText="1"/>
    </xf>
    <xf numFmtId="0" fontId="0" fillId="0" borderId="0" xfId="0" applyAlignment="1">
      <alignment wrapText="1"/>
    </xf>
    <xf numFmtId="0" fontId="18" fillId="0" borderId="0" xfId="0" applyFont="1" applyAlignment="1">
      <alignment wrapText="1"/>
    </xf>
    <xf numFmtId="0" fontId="20" fillId="0" borderId="0" xfId="0" applyFont="1" applyAlignment="1">
      <alignment wrapText="1"/>
    </xf>
    <xf numFmtId="0" fontId="21" fillId="0" borderId="0" xfId="0" applyFont="1" applyAlignment="1">
      <alignment wrapText="1"/>
    </xf>
    <xf numFmtId="0" fontId="18" fillId="16" borderId="15" xfId="0" applyFont="1" applyFill="1" applyBorder="1" applyAlignment="1">
      <alignment horizontal="center" vertical="center" wrapText="1"/>
    </xf>
    <xf numFmtId="0" fontId="18" fillId="16" borderId="16" xfId="0" applyFont="1" applyFill="1" applyBorder="1" applyAlignment="1">
      <alignment horizontal="center" vertical="center" wrapText="1"/>
    </xf>
    <xf numFmtId="0" fontId="18" fillId="16" borderId="35" xfId="0" applyFont="1" applyFill="1" applyBorder="1" applyAlignment="1">
      <alignment horizontal="center" vertical="center" wrapText="1"/>
    </xf>
    <xf numFmtId="0" fontId="18" fillId="15" borderId="15" xfId="0" applyFont="1" applyFill="1" applyBorder="1" applyAlignment="1">
      <alignment horizontal="center" vertical="center" wrapText="1"/>
    </xf>
    <xf numFmtId="0" fontId="18" fillId="15" borderId="16" xfId="0" applyFont="1" applyFill="1" applyBorder="1" applyAlignment="1">
      <alignment horizontal="center" vertical="center" wrapText="1"/>
    </xf>
    <xf numFmtId="0" fontId="18" fillId="15" borderId="35" xfId="0" applyFont="1" applyFill="1" applyBorder="1" applyAlignment="1">
      <alignment horizontal="center" vertical="center" wrapText="1"/>
    </xf>
    <xf numFmtId="0" fontId="18" fillId="14" borderId="14" xfId="0" applyFont="1" applyFill="1" applyBorder="1"/>
    <xf numFmtId="0" fontId="18" fillId="0" borderId="0" xfId="0" applyFont="1"/>
    <xf numFmtId="0" fontId="18" fillId="14" borderId="14" xfId="0" applyFont="1" applyFill="1" applyBorder="1" applyAlignment="1">
      <alignment horizontal="center" vertical="center"/>
    </xf>
    <xf numFmtId="0" fontId="18" fillId="11" borderId="24" xfId="0" applyFont="1" applyFill="1" applyBorder="1" applyAlignment="1">
      <alignment horizontal="center" vertical="center"/>
    </xf>
    <xf numFmtId="0" fontId="18" fillId="11" borderId="25" xfId="0" applyFont="1" applyFill="1" applyBorder="1" applyAlignment="1">
      <alignment horizontal="center" vertical="center"/>
    </xf>
    <xf numFmtId="0" fontId="18" fillId="11" borderId="31" xfId="0" applyFont="1" applyFill="1" applyBorder="1" applyAlignment="1">
      <alignment horizontal="center" vertical="center"/>
    </xf>
    <xf numFmtId="0" fontId="20" fillId="0" borderId="0" xfId="0" applyFont="1"/>
    <xf numFmtId="0" fontId="9" fillId="0" borderId="0" xfId="0" applyFont="1" applyAlignment="1">
      <alignment wrapText="1"/>
    </xf>
    <xf numFmtId="165" fontId="17" fillId="3" borderId="37" xfId="0" applyNumberFormat="1" applyFont="1" applyFill="1" applyBorder="1" applyAlignment="1">
      <alignment horizontal="center"/>
    </xf>
    <xf numFmtId="0" fontId="8" fillId="0" borderId="21" xfId="0" applyFont="1" applyBorder="1" applyAlignment="1">
      <alignment horizontal="center"/>
    </xf>
    <xf numFmtId="0" fontId="7" fillId="2" borderId="0" xfId="0" applyFont="1" applyFill="1"/>
    <xf numFmtId="0" fontId="15" fillId="3" borderId="38" xfId="0" applyFont="1" applyFill="1" applyBorder="1"/>
    <xf numFmtId="0" fontId="15" fillId="18" borderId="13" xfId="0" applyFont="1" applyFill="1" applyBorder="1" applyAlignment="1">
      <alignment horizontal="center"/>
    </xf>
    <xf numFmtId="0" fontId="15" fillId="18" borderId="13" xfId="0" applyFont="1" applyFill="1" applyBorder="1" applyAlignment="1">
      <alignment horizontal="left"/>
    </xf>
    <xf numFmtId="0" fontId="15" fillId="21" borderId="13" xfId="0" applyFont="1" applyFill="1" applyBorder="1"/>
    <xf numFmtId="0" fontId="15" fillId="22" borderId="13" xfId="0" applyFont="1" applyFill="1" applyBorder="1"/>
    <xf numFmtId="0" fontId="15" fillId="11" borderId="13" xfId="0" applyFont="1" applyFill="1" applyBorder="1" applyAlignment="1">
      <alignment horizontal="center"/>
    </xf>
    <xf numFmtId="0" fontId="15" fillId="11" borderId="13" xfId="0" applyFont="1" applyFill="1" applyBorder="1" applyAlignment="1">
      <alignment horizontal="left"/>
    </xf>
    <xf numFmtId="0" fontId="15" fillId="19" borderId="13" xfId="0" applyFont="1" applyFill="1" applyBorder="1"/>
    <xf numFmtId="0" fontId="0" fillId="11" borderId="13" xfId="0" applyFill="1" applyBorder="1"/>
    <xf numFmtId="0" fontId="15" fillId="20" borderId="13" xfId="0" applyFont="1" applyFill="1" applyBorder="1"/>
    <xf numFmtId="0" fontId="15" fillId="13" borderId="13" xfId="0" applyFont="1" applyFill="1" applyBorder="1" applyAlignment="1">
      <alignment horizontal="center"/>
    </xf>
    <xf numFmtId="0" fontId="15" fillId="13" borderId="13" xfId="0" applyFont="1" applyFill="1" applyBorder="1" applyAlignment="1">
      <alignment horizontal="left"/>
    </xf>
    <xf numFmtId="0" fontId="15" fillId="23" borderId="13" xfId="0" applyFont="1" applyFill="1" applyBorder="1"/>
    <xf numFmtId="0" fontId="15" fillId="24" borderId="13" xfId="0" applyFont="1" applyFill="1" applyBorder="1"/>
    <xf numFmtId="164" fontId="15" fillId="23" borderId="13" xfId="0" applyNumberFormat="1" applyFont="1" applyFill="1" applyBorder="1"/>
    <xf numFmtId="1" fontId="15" fillId="18" borderId="13" xfId="1" applyNumberFormat="1" applyFont="1" applyFill="1" applyBorder="1" applyAlignment="1">
      <alignment horizontal="center" vertical="center"/>
    </xf>
    <xf numFmtId="1" fontId="15" fillId="11" borderId="13" xfId="1" applyNumberFormat="1" applyFont="1" applyFill="1" applyBorder="1" applyAlignment="1">
      <alignment horizontal="center" vertical="center"/>
    </xf>
    <xf numFmtId="1" fontId="0" fillId="11" borderId="13" xfId="1" applyNumberFormat="1" applyFont="1" applyFill="1" applyBorder="1" applyAlignment="1">
      <alignment horizontal="center" vertical="center"/>
    </xf>
    <xf numFmtId="0" fontId="6" fillId="11" borderId="13" xfId="0" applyFont="1" applyFill="1" applyBorder="1"/>
    <xf numFmtId="0" fontId="0" fillId="11" borderId="13" xfId="0" applyFill="1" applyBorder="1" applyAlignment="1">
      <alignment horizontal="center"/>
    </xf>
    <xf numFmtId="0" fontId="24" fillId="11" borderId="13" xfId="0" applyFont="1" applyFill="1" applyBorder="1" applyAlignment="1">
      <alignment horizontal="center"/>
    </xf>
    <xf numFmtId="0" fontId="25" fillId="17" borderId="13" xfId="0" applyFont="1" applyFill="1" applyBorder="1" applyAlignment="1">
      <alignment horizontal="center"/>
    </xf>
    <xf numFmtId="0" fontId="25" fillId="17" borderId="13" xfId="0" applyFont="1" applyFill="1" applyBorder="1" applyAlignment="1">
      <alignment horizontal="left"/>
    </xf>
    <xf numFmtId="0" fontId="25" fillId="25" borderId="13" xfId="0" applyFont="1" applyFill="1" applyBorder="1"/>
    <xf numFmtId="0" fontId="25" fillId="26" borderId="13" xfId="0" applyFont="1" applyFill="1" applyBorder="1"/>
    <xf numFmtId="0" fontId="24" fillId="17" borderId="13" xfId="0" applyFont="1" applyFill="1" applyBorder="1"/>
    <xf numFmtId="0" fontId="25" fillId="11" borderId="13" xfId="0" applyFont="1" applyFill="1" applyBorder="1" applyAlignment="1">
      <alignment horizontal="center"/>
    </xf>
    <xf numFmtId="0" fontId="26" fillId="11" borderId="13" xfId="0" applyFont="1" applyFill="1" applyBorder="1" applyAlignment="1">
      <alignment horizontal="center"/>
    </xf>
    <xf numFmtId="0" fontId="27" fillId="11" borderId="13" xfId="0" applyFont="1" applyFill="1" applyBorder="1" applyAlignment="1">
      <alignment horizontal="center"/>
    </xf>
    <xf numFmtId="0" fontId="26" fillId="18" borderId="13" xfId="0" applyFont="1" applyFill="1" applyBorder="1" applyAlignment="1">
      <alignment horizontal="center"/>
    </xf>
    <xf numFmtId="0" fontId="5" fillId="11" borderId="13" xfId="0" applyFont="1" applyFill="1" applyBorder="1" applyAlignment="1">
      <alignment horizontal="center"/>
    </xf>
    <xf numFmtId="1" fontId="26" fillId="11" borderId="13" xfId="1" applyNumberFormat="1" applyFont="1" applyFill="1" applyBorder="1" applyAlignment="1">
      <alignment horizontal="center" vertical="center"/>
    </xf>
    <xf numFmtId="0" fontId="25" fillId="13" borderId="13" xfId="0" applyFont="1" applyFill="1" applyBorder="1" applyAlignment="1">
      <alignment horizontal="center"/>
    </xf>
    <xf numFmtId="1" fontId="15" fillId="33" borderId="13" xfId="1" applyNumberFormat="1" applyFont="1" applyFill="1" applyBorder="1" applyAlignment="1">
      <alignment horizontal="center" vertical="center"/>
    </xf>
    <xf numFmtId="0" fontId="15" fillId="33" borderId="13" xfId="0" applyFont="1" applyFill="1" applyBorder="1" applyAlignment="1">
      <alignment horizontal="left"/>
    </xf>
    <xf numFmtId="0" fontId="15" fillId="33" borderId="13" xfId="0" applyFont="1" applyFill="1" applyBorder="1" applyAlignment="1">
      <alignment horizontal="center"/>
    </xf>
    <xf numFmtId="0" fontId="15" fillId="34" borderId="13" xfId="0" applyFont="1" applyFill="1" applyBorder="1"/>
    <xf numFmtId="0" fontId="25" fillId="33" borderId="13" xfId="0" applyFont="1" applyFill="1" applyBorder="1" applyAlignment="1">
      <alignment horizontal="center"/>
    </xf>
    <xf numFmtId="0" fontId="15" fillId="33" borderId="17" xfId="0" applyFont="1" applyFill="1" applyBorder="1" applyAlignment="1">
      <alignment horizontal="left"/>
    </xf>
    <xf numFmtId="0" fontId="15" fillId="11" borderId="17" xfId="0" applyFont="1" applyFill="1" applyBorder="1" applyAlignment="1">
      <alignment horizontal="left"/>
    </xf>
    <xf numFmtId="0" fontId="15" fillId="29" borderId="17" xfId="0" applyFont="1" applyFill="1" applyBorder="1" applyAlignment="1">
      <alignment horizontal="left"/>
    </xf>
    <xf numFmtId="0" fontId="15" fillId="16" borderId="17" xfId="0" applyFont="1" applyFill="1" applyBorder="1" applyAlignment="1">
      <alignment horizontal="left"/>
    </xf>
    <xf numFmtId="0" fontId="15" fillId="27" borderId="17" xfId="0" applyFont="1" applyFill="1" applyBorder="1" applyAlignment="1">
      <alignment horizontal="left"/>
    </xf>
    <xf numFmtId="0" fontId="15" fillId="28" borderId="17" xfId="0" applyFont="1" applyFill="1" applyBorder="1" applyAlignment="1">
      <alignment horizontal="left"/>
    </xf>
    <xf numFmtId="0" fontId="15" fillId="30" borderId="17" xfId="0" applyFont="1" applyFill="1" applyBorder="1" applyAlignment="1">
      <alignment horizontal="left"/>
    </xf>
    <xf numFmtId="0" fontId="15" fillId="15" borderId="17" xfId="0" applyFont="1" applyFill="1" applyBorder="1" applyAlignment="1">
      <alignment horizontal="left"/>
    </xf>
    <xf numFmtId="0" fontId="15" fillId="31" borderId="17" xfId="0" applyFont="1" applyFill="1" applyBorder="1" applyAlignment="1">
      <alignment horizontal="left"/>
    </xf>
    <xf numFmtId="0" fontId="15" fillId="32" borderId="17" xfId="0" applyFont="1" applyFill="1" applyBorder="1" applyAlignment="1">
      <alignment horizontal="left"/>
    </xf>
    <xf numFmtId="0" fontId="6" fillId="11" borderId="17" xfId="0" applyFont="1" applyFill="1" applyBorder="1"/>
    <xf numFmtId="0" fontId="15" fillId="13" borderId="17" xfId="0" applyFont="1" applyFill="1" applyBorder="1" applyAlignment="1">
      <alignment horizontal="left"/>
    </xf>
    <xf numFmtId="0" fontId="15" fillId="13" borderId="18" xfId="0" applyFont="1" applyFill="1" applyBorder="1" applyAlignment="1">
      <alignment horizontal="left"/>
    </xf>
    <xf numFmtId="0" fontId="15" fillId="35" borderId="17" xfId="0" applyFont="1" applyFill="1" applyBorder="1" applyAlignment="1">
      <alignment horizontal="left"/>
    </xf>
    <xf numFmtId="0" fontId="29" fillId="0" borderId="0" xfId="0" applyFont="1"/>
    <xf numFmtId="0" fontId="15" fillId="35" borderId="13" xfId="0" applyFont="1" applyFill="1" applyBorder="1" applyAlignment="1">
      <alignment horizontal="center" vertical="center"/>
    </xf>
    <xf numFmtId="0" fontId="0" fillId="35" borderId="13" xfId="0" applyFill="1" applyBorder="1" applyAlignment="1">
      <alignment horizontal="center" vertical="center"/>
    </xf>
    <xf numFmtId="0" fontId="0" fillId="35" borderId="29" xfId="0" applyFill="1" applyBorder="1" applyAlignment="1">
      <alignment horizontal="center" vertical="center"/>
    </xf>
    <xf numFmtId="0" fontId="29" fillId="35" borderId="13" xfId="0" applyFont="1" applyFill="1" applyBorder="1" applyAlignment="1">
      <alignment horizontal="center" vertical="center"/>
    </xf>
    <xf numFmtId="0" fontId="26" fillId="35" borderId="13" xfId="0" applyFont="1" applyFill="1" applyBorder="1" applyAlignment="1">
      <alignment horizontal="center" vertical="center"/>
    </xf>
    <xf numFmtId="0" fontId="19" fillId="35" borderId="13" xfId="0" applyFont="1" applyFill="1" applyBorder="1" applyAlignment="1">
      <alignment horizontal="center" vertical="center"/>
    </xf>
    <xf numFmtId="0" fontId="15" fillId="33" borderId="13" xfId="0" applyFont="1" applyFill="1" applyBorder="1" applyAlignment="1">
      <alignment horizontal="center" vertical="center"/>
    </xf>
    <xf numFmtId="0" fontId="25" fillId="33" borderId="13" xfId="0" applyFont="1" applyFill="1" applyBorder="1" applyAlignment="1">
      <alignment horizontal="center" vertical="center"/>
    </xf>
    <xf numFmtId="0" fontId="19" fillId="33" borderId="13" xfId="0" applyFont="1" applyFill="1" applyBorder="1" applyAlignment="1">
      <alignment horizontal="center" vertical="center"/>
    </xf>
    <xf numFmtId="0" fontId="0" fillId="33" borderId="13" xfId="0" applyFill="1" applyBorder="1" applyAlignment="1">
      <alignment horizontal="center" vertical="center"/>
    </xf>
    <xf numFmtId="0" fontId="0" fillId="33" borderId="29" xfId="0" applyFill="1" applyBorder="1" applyAlignment="1">
      <alignment horizontal="center" vertical="center"/>
    </xf>
    <xf numFmtId="0" fontId="15" fillId="11" borderId="13" xfId="0" applyFont="1" applyFill="1" applyBorder="1" applyAlignment="1">
      <alignment horizontal="center" vertical="center"/>
    </xf>
    <xf numFmtId="0" fontId="26" fillId="11" borderId="13" xfId="0" applyFont="1" applyFill="1" applyBorder="1" applyAlignment="1">
      <alignment horizontal="center" vertical="center"/>
    </xf>
    <xf numFmtId="0" fontId="19" fillId="11" borderId="13" xfId="0" applyFont="1" applyFill="1" applyBorder="1" applyAlignment="1">
      <alignment horizontal="center" vertical="center"/>
    </xf>
    <xf numFmtId="0" fontId="0" fillId="11" borderId="13" xfId="0" applyFill="1" applyBorder="1" applyAlignment="1">
      <alignment horizontal="center" vertical="center"/>
    </xf>
    <xf numFmtId="0" fontId="0" fillId="11" borderId="29" xfId="0" applyFill="1" applyBorder="1" applyAlignment="1">
      <alignment horizontal="center" vertical="center"/>
    </xf>
    <xf numFmtId="0" fontId="27" fillId="11" borderId="13" xfId="0" applyFont="1" applyFill="1" applyBorder="1" applyAlignment="1">
      <alignment horizontal="center" vertical="center"/>
    </xf>
    <xf numFmtId="0" fontId="29" fillId="11" borderId="13" xfId="0" applyFont="1" applyFill="1" applyBorder="1" applyAlignment="1">
      <alignment horizontal="center" vertical="center"/>
    </xf>
    <xf numFmtId="0" fontId="24" fillId="11" borderId="13" xfId="0" applyFont="1" applyFill="1" applyBorder="1" applyAlignment="1">
      <alignment horizontal="center" vertical="center"/>
    </xf>
    <xf numFmtId="0" fontId="25" fillId="11" borderId="13" xfId="0" applyFont="1" applyFill="1" applyBorder="1" applyAlignment="1">
      <alignment horizontal="center" vertical="center"/>
    </xf>
    <xf numFmtId="0" fontId="26" fillId="29" borderId="13" xfId="0" applyFont="1" applyFill="1" applyBorder="1" applyAlignment="1">
      <alignment horizontal="center" vertical="center"/>
    </xf>
    <xf numFmtId="0" fontId="15" fillId="29" borderId="13" xfId="0" applyFont="1" applyFill="1" applyBorder="1" applyAlignment="1">
      <alignment horizontal="center" vertical="center"/>
    </xf>
    <xf numFmtId="0" fontId="19" fillId="29" borderId="13" xfId="0" applyFont="1" applyFill="1" applyBorder="1" applyAlignment="1">
      <alignment horizontal="center" vertical="center"/>
    </xf>
    <xf numFmtId="0" fontId="0" fillId="29" borderId="13" xfId="0" applyFill="1" applyBorder="1" applyAlignment="1">
      <alignment horizontal="center" vertical="center"/>
    </xf>
    <xf numFmtId="0" fontId="0" fillId="29" borderId="29" xfId="0" applyFill="1" applyBorder="1" applyAlignment="1">
      <alignment horizontal="center" vertical="center"/>
    </xf>
    <xf numFmtId="0" fontId="26" fillId="16" borderId="13" xfId="0" applyFont="1" applyFill="1" applyBorder="1" applyAlignment="1">
      <alignment horizontal="center" vertical="center"/>
    </xf>
    <xf numFmtId="0" fontId="15" fillId="16" borderId="13" xfId="0" applyFont="1" applyFill="1" applyBorder="1" applyAlignment="1">
      <alignment horizontal="center" vertical="center"/>
    </xf>
    <xf numFmtId="0" fontId="19" fillId="16" borderId="13" xfId="0" applyFont="1" applyFill="1" applyBorder="1" applyAlignment="1">
      <alignment horizontal="center" vertical="center"/>
    </xf>
    <xf numFmtId="0" fontId="0" fillId="16" borderId="13" xfId="0" applyFill="1" applyBorder="1" applyAlignment="1">
      <alignment horizontal="center" vertical="center"/>
    </xf>
    <xf numFmtId="0" fontId="0" fillId="16" borderId="29" xfId="0" applyFill="1" applyBorder="1" applyAlignment="1">
      <alignment horizontal="center" vertical="center"/>
    </xf>
    <xf numFmtId="0" fontId="26" fillId="27" borderId="13" xfId="0" applyFont="1" applyFill="1" applyBorder="1" applyAlignment="1">
      <alignment horizontal="center" vertical="center"/>
    </xf>
    <xf numFmtId="0" fontId="15" fillId="27" borderId="13" xfId="0" applyFont="1" applyFill="1" applyBorder="1" applyAlignment="1">
      <alignment horizontal="center" vertical="center"/>
    </xf>
    <xf numFmtId="0" fontId="19" fillId="27" borderId="13" xfId="0" applyFont="1" applyFill="1" applyBorder="1" applyAlignment="1">
      <alignment horizontal="center" vertical="center"/>
    </xf>
    <xf numFmtId="0" fontId="0" fillId="27" borderId="13" xfId="0" applyFill="1" applyBorder="1" applyAlignment="1">
      <alignment horizontal="center" vertical="center"/>
    </xf>
    <xf numFmtId="0" fontId="0" fillId="27" borderId="29" xfId="0" applyFill="1" applyBorder="1" applyAlignment="1">
      <alignment horizontal="center" vertical="center"/>
    </xf>
    <xf numFmtId="0" fontId="26" fillId="28" borderId="13" xfId="0" applyFont="1" applyFill="1" applyBorder="1" applyAlignment="1">
      <alignment horizontal="center" vertical="center"/>
    </xf>
    <xf numFmtId="0" fontId="15" fillId="28" borderId="13" xfId="0" applyFont="1" applyFill="1" applyBorder="1" applyAlignment="1">
      <alignment horizontal="center" vertical="center"/>
    </xf>
    <xf numFmtId="0" fontId="19" fillId="28" borderId="13" xfId="0" applyFont="1" applyFill="1" applyBorder="1" applyAlignment="1">
      <alignment horizontal="center" vertical="center"/>
    </xf>
    <xf numFmtId="0" fontId="0" fillId="28" borderId="13" xfId="0" applyFill="1" applyBorder="1" applyAlignment="1">
      <alignment horizontal="center" vertical="center"/>
    </xf>
    <xf numFmtId="0" fontId="0" fillId="28" borderId="29" xfId="0" applyFill="1" applyBorder="1" applyAlignment="1">
      <alignment horizontal="center" vertical="center"/>
    </xf>
    <xf numFmtId="0" fontId="26" fillId="30" borderId="13" xfId="0" applyFont="1" applyFill="1" applyBorder="1" applyAlignment="1">
      <alignment horizontal="center" vertical="center"/>
    </xf>
    <xf numFmtId="0" fontId="15" fillId="30" borderId="13" xfId="0" applyFont="1" applyFill="1" applyBorder="1" applyAlignment="1">
      <alignment horizontal="center" vertical="center"/>
    </xf>
    <xf numFmtId="0" fontId="19" fillId="30" borderId="13" xfId="0" applyFont="1" applyFill="1" applyBorder="1" applyAlignment="1">
      <alignment horizontal="center" vertical="center"/>
    </xf>
    <xf numFmtId="0" fontId="0" fillId="30" borderId="13" xfId="0" applyFill="1" applyBorder="1" applyAlignment="1">
      <alignment horizontal="center" vertical="center"/>
    </xf>
    <xf numFmtId="0" fontId="0" fillId="30" borderId="29" xfId="0" applyFill="1" applyBorder="1" applyAlignment="1">
      <alignment horizontal="center" vertical="center"/>
    </xf>
    <xf numFmtId="0" fontId="26" fillId="15" borderId="13" xfId="0" applyFont="1" applyFill="1" applyBorder="1" applyAlignment="1">
      <alignment horizontal="center" vertical="center"/>
    </xf>
    <xf numFmtId="0" fontId="15" fillId="15" borderId="13" xfId="0" applyFont="1" applyFill="1" applyBorder="1" applyAlignment="1">
      <alignment horizontal="center" vertical="center"/>
    </xf>
    <xf numFmtId="0" fontId="19" fillId="15" borderId="13" xfId="0" applyFont="1" applyFill="1" applyBorder="1" applyAlignment="1">
      <alignment horizontal="center" vertical="center"/>
    </xf>
    <xf numFmtId="0" fontId="0" fillId="15" borderId="13" xfId="0" applyFill="1" applyBorder="1" applyAlignment="1">
      <alignment horizontal="center" vertical="center"/>
    </xf>
    <xf numFmtId="0" fontId="0" fillId="15" borderId="29" xfId="0" applyFill="1" applyBorder="1" applyAlignment="1">
      <alignment horizontal="center" vertical="center"/>
    </xf>
    <xf numFmtId="0" fontId="26" fillId="31" borderId="13" xfId="0" applyFont="1" applyFill="1" applyBorder="1" applyAlignment="1">
      <alignment horizontal="center" vertical="center"/>
    </xf>
    <xf numFmtId="0" fontId="15" fillId="31" borderId="13" xfId="0" applyFont="1" applyFill="1" applyBorder="1" applyAlignment="1">
      <alignment horizontal="center" vertical="center"/>
    </xf>
    <xf numFmtId="0" fontId="19" fillId="31" borderId="13" xfId="0" applyFont="1" applyFill="1" applyBorder="1" applyAlignment="1">
      <alignment horizontal="center" vertical="center"/>
    </xf>
    <xf numFmtId="0" fontId="0" fillId="31" borderId="13" xfId="0" applyFill="1" applyBorder="1" applyAlignment="1">
      <alignment horizontal="center" vertical="center"/>
    </xf>
    <xf numFmtId="0" fontId="0" fillId="31" borderId="29" xfId="0" applyFill="1" applyBorder="1" applyAlignment="1">
      <alignment horizontal="center" vertical="center"/>
    </xf>
    <xf numFmtId="0" fontId="26" fillId="32" borderId="13" xfId="0" applyFont="1" applyFill="1" applyBorder="1" applyAlignment="1">
      <alignment horizontal="center" vertical="center"/>
    </xf>
    <xf numFmtId="0" fontId="15" fillId="32" borderId="13" xfId="0" applyFont="1" applyFill="1" applyBorder="1" applyAlignment="1">
      <alignment horizontal="center" vertical="center"/>
    </xf>
    <xf numFmtId="0" fontId="19" fillId="32" borderId="13" xfId="0" applyFont="1" applyFill="1" applyBorder="1" applyAlignment="1">
      <alignment horizontal="center" vertical="center"/>
    </xf>
    <xf numFmtId="0" fontId="0" fillId="32" borderId="13" xfId="0" applyFill="1" applyBorder="1" applyAlignment="1">
      <alignment horizontal="center" vertical="center"/>
    </xf>
    <xf numFmtId="0" fontId="0" fillId="32" borderId="29" xfId="0" applyFill="1" applyBorder="1" applyAlignment="1">
      <alignment horizontal="center" vertical="center"/>
    </xf>
    <xf numFmtId="0" fontId="15" fillId="13" borderId="13" xfId="0" applyFont="1" applyFill="1" applyBorder="1" applyAlignment="1">
      <alignment horizontal="center" vertical="center"/>
    </xf>
    <xf numFmtId="0" fontId="25" fillId="13" borderId="13" xfId="0" applyFont="1" applyFill="1" applyBorder="1" applyAlignment="1">
      <alignment horizontal="center" vertical="center"/>
    </xf>
    <xf numFmtId="0" fontId="19" fillId="13" borderId="13" xfId="0" applyFont="1" applyFill="1" applyBorder="1" applyAlignment="1">
      <alignment horizontal="center" vertical="center"/>
    </xf>
    <xf numFmtId="0" fontId="0" fillId="13" borderId="13" xfId="0" applyFill="1" applyBorder="1" applyAlignment="1">
      <alignment horizontal="center" vertical="center"/>
    </xf>
    <xf numFmtId="0" fontId="0" fillId="13" borderId="29" xfId="0" applyFill="1" applyBorder="1" applyAlignment="1">
      <alignment horizontal="center" vertical="center"/>
    </xf>
    <xf numFmtId="0" fontId="29" fillId="13" borderId="13" xfId="0" applyFont="1" applyFill="1" applyBorder="1" applyAlignment="1">
      <alignment horizontal="center" vertical="center"/>
    </xf>
    <xf numFmtId="0" fontId="15" fillId="13" borderId="19" xfId="0" applyFont="1" applyFill="1" applyBorder="1" applyAlignment="1">
      <alignment horizontal="center" vertical="center"/>
    </xf>
    <xf numFmtId="0" fontId="29" fillId="13" borderId="19" xfId="0" applyFont="1" applyFill="1" applyBorder="1" applyAlignment="1">
      <alignment horizontal="center" vertical="center"/>
    </xf>
    <xf numFmtId="0" fontId="0" fillId="13" borderId="19" xfId="0" applyFill="1" applyBorder="1" applyAlignment="1">
      <alignment horizontal="center" vertical="center"/>
    </xf>
    <xf numFmtId="0" fontId="0" fillId="13" borderId="30" xfId="0" applyFill="1" applyBorder="1" applyAlignment="1">
      <alignment horizontal="center" vertical="center"/>
    </xf>
    <xf numFmtId="0" fontId="15" fillId="35" borderId="40" xfId="0" applyFont="1" applyFill="1" applyBorder="1" applyAlignment="1">
      <alignment horizontal="left"/>
    </xf>
    <xf numFmtId="0" fontId="15" fillId="35" borderId="39" xfId="0" applyFont="1" applyFill="1" applyBorder="1" applyAlignment="1">
      <alignment horizontal="center" vertical="center"/>
    </xf>
    <xf numFmtId="0" fontId="0" fillId="35" borderId="39" xfId="0" applyFill="1" applyBorder="1" applyAlignment="1">
      <alignment horizontal="center" vertical="center"/>
    </xf>
    <xf numFmtId="0" fontId="0" fillId="35" borderId="41" xfId="0" applyFill="1" applyBorder="1" applyAlignment="1">
      <alignment horizontal="center" vertical="center"/>
    </xf>
    <xf numFmtId="0" fontId="18" fillId="13" borderId="42" xfId="0" applyFont="1" applyFill="1" applyBorder="1" applyAlignment="1">
      <alignment vertical="center" wrapText="1"/>
    </xf>
    <xf numFmtId="0" fontId="18" fillId="13" borderId="20" xfId="0" applyFont="1" applyFill="1" applyBorder="1" applyAlignment="1">
      <alignment vertical="center" wrapText="1"/>
    </xf>
    <xf numFmtId="0" fontId="18" fillId="13" borderId="43" xfId="0" applyFont="1" applyFill="1" applyBorder="1" applyAlignment="1">
      <alignment vertical="center" wrapText="1"/>
    </xf>
    <xf numFmtId="0" fontId="4" fillId="0" borderId="0" xfId="0" applyFont="1" applyAlignment="1">
      <alignment wrapText="1"/>
    </xf>
    <xf numFmtId="0" fontId="4" fillId="0" borderId="0" xfId="0" applyFont="1"/>
    <xf numFmtId="0" fontId="4" fillId="0" borderId="0" xfId="0" applyFont="1" applyAlignment="1">
      <alignment horizontal="left" vertical="center" wrapText="1"/>
    </xf>
    <xf numFmtId="0" fontId="15" fillId="0" borderId="0" xfId="0" applyFont="1" applyAlignment="1">
      <alignment wrapText="1"/>
    </xf>
    <xf numFmtId="0" fontId="4" fillId="13" borderId="15" xfId="0" applyFont="1" applyFill="1" applyBorder="1" applyAlignment="1">
      <alignment horizontal="center" vertical="center" wrapText="1"/>
    </xf>
    <xf numFmtId="0" fontId="4" fillId="13" borderId="16" xfId="0" applyFont="1" applyFill="1" applyBorder="1" applyAlignment="1">
      <alignment horizontal="center" vertical="center" wrapText="1"/>
    </xf>
    <xf numFmtId="0" fontId="4" fillId="13" borderId="35" xfId="0" applyFont="1" applyFill="1" applyBorder="1" applyAlignment="1">
      <alignment horizontal="center" vertical="center" wrapText="1"/>
    </xf>
    <xf numFmtId="0" fontId="3" fillId="0" borderId="0" xfId="0" applyFont="1"/>
    <xf numFmtId="0" fontId="0" fillId="0" borderId="13" xfId="0" applyBorder="1"/>
    <xf numFmtId="0" fontId="3" fillId="0" borderId="13" xfId="0" applyFont="1" applyBorder="1"/>
    <xf numFmtId="0" fontId="16" fillId="9" borderId="13" xfId="0" applyFont="1" applyFill="1" applyBorder="1"/>
    <xf numFmtId="0" fontId="16" fillId="7" borderId="13" xfId="0" applyFont="1" applyFill="1" applyBorder="1"/>
    <xf numFmtId="0" fontId="16" fillId="8" borderId="13" xfId="0" applyFont="1" applyFill="1" applyBorder="1"/>
    <xf numFmtId="0" fontId="16" fillId="4" borderId="13" xfId="0" applyFont="1" applyFill="1" applyBorder="1"/>
    <xf numFmtId="166" fontId="0" fillId="0" borderId="29" xfId="0" applyNumberFormat="1" applyBorder="1"/>
    <xf numFmtId="0" fontId="15" fillId="18" borderId="17" xfId="0" applyFont="1" applyFill="1" applyBorder="1" applyAlignment="1">
      <alignment horizontal="left"/>
    </xf>
    <xf numFmtId="0" fontId="15" fillId="18" borderId="18" xfId="0" applyFont="1" applyFill="1" applyBorder="1" applyAlignment="1">
      <alignment horizontal="left"/>
    </xf>
    <xf numFmtId="0" fontId="3" fillId="0" borderId="19" xfId="0" applyFont="1" applyBorder="1"/>
    <xf numFmtId="0" fontId="15" fillId="18" borderId="19" xfId="0" applyFont="1" applyFill="1" applyBorder="1" applyAlignment="1">
      <alignment horizontal="center"/>
    </xf>
    <xf numFmtId="0" fontId="16" fillId="9" borderId="19" xfId="0" applyFont="1" applyFill="1" applyBorder="1"/>
    <xf numFmtId="166" fontId="0" fillId="0" borderId="30" xfId="0" applyNumberFormat="1" applyBorder="1"/>
    <xf numFmtId="0" fontId="0" fillId="13" borderId="15" xfId="0" applyFill="1" applyBorder="1" applyAlignment="1">
      <alignment vertical="center" wrapText="1"/>
    </xf>
    <xf numFmtId="0" fontId="0" fillId="13" borderId="16" xfId="0" applyFill="1" applyBorder="1" applyAlignment="1">
      <alignment vertical="center" wrapText="1"/>
    </xf>
    <xf numFmtId="0" fontId="3" fillId="13" borderId="16" xfId="0" applyFont="1" applyFill="1" applyBorder="1" applyAlignment="1">
      <alignment vertical="center" wrapText="1"/>
    </xf>
    <xf numFmtId="0" fontId="3" fillId="13" borderId="35" xfId="0" applyFont="1" applyFill="1" applyBorder="1" applyAlignment="1">
      <alignment vertical="center" wrapText="1"/>
    </xf>
    <xf numFmtId="0" fontId="0" fillId="0" borderId="29" xfId="0" applyBorder="1"/>
    <xf numFmtId="0" fontId="3" fillId="13" borderId="13" xfId="0" applyFont="1" applyFill="1" applyBorder="1"/>
    <xf numFmtId="0" fontId="3" fillId="13" borderId="29" xfId="0" applyFont="1" applyFill="1" applyBorder="1"/>
    <xf numFmtId="0" fontId="15" fillId="0" borderId="17" xfId="0" applyFont="1" applyBorder="1" applyAlignment="1">
      <alignment horizontal="left"/>
    </xf>
    <xf numFmtId="0" fontId="15" fillId="0" borderId="18" xfId="0" applyFont="1" applyBorder="1" applyAlignment="1">
      <alignment horizontal="left"/>
    </xf>
    <xf numFmtId="165" fontId="15" fillId="0" borderId="0" xfId="0" applyNumberFormat="1" applyFont="1" applyAlignment="1">
      <alignment wrapText="1"/>
    </xf>
    <xf numFmtId="165" fontId="2" fillId="0" borderId="0" xfId="0" applyNumberFormat="1" applyFont="1"/>
    <xf numFmtId="165" fontId="16" fillId="35" borderId="0" xfId="0" applyNumberFormat="1" applyFont="1" applyFill="1"/>
    <xf numFmtId="165" fontId="2" fillId="35" borderId="0" xfId="0" applyNumberFormat="1" applyFont="1" applyFill="1"/>
    <xf numFmtId="0" fontId="2" fillId="0" borderId="13" xfId="0" applyFont="1" applyBorder="1"/>
    <xf numFmtId="0" fontId="2" fillId="0" borderId="0" xfId="0" applyFont="1"/>
    <xf numFmtId="165" fontId="16" fillId="33" borderId="0" xfId="0" applyNumberFormat="1" applyFont="1" applyFill="1"/>
    <xf numFmtId="0" fontId="2" fillId="0" borderId="2" xfId="0" applyFont="1" applyBorder="1"/>
    <xf numFmtId="165" fontId="16" fillId="11" borderId="0" xfId="0" applyNumberFormat="1" applyFont="1" applyFill="1"/>
    <xf numFmtId="165" fontId="16" fillId="27" borderId="0" xfId="0" applyNumberFormat="1" applyFont="1" applyFill="1"/>
    <xf numFmtId="165" fontId="16" fillId="31" borderId="0" xfId="0" applyNumberFormat="1" applyFont="1" applyFill="1"/>
    <xf numFmtId="166" fontId="0" fillId="0" borderId="28" xfId="0" applyNumberFormat="1" applyBorder="1"/>
    <xf numFmtId="166" fontId="0" fillId="0" borderId="24" xfId="0" applyNumberFormat="1" applyBorder="1"/>
    <xf numFmtId="166" fontId="0" fillId="0" borderId="26" xfId="0" applyNumberFormat="1" applyBorder="1"/>
    <xf numFmtId="0" fontId="15" fillId="13" borderId="2" xfId="0" applyFont="1" applyFill="1" applyBorder="1" applyAlignment="1">
      <alignment horizontal="left"/>
    </xf>
    <xf numFmtId="0" fontId="0" fillId="0" borderId="39" xfId="0" applyBorder="1" applyAlignment="1">
      <alignment horizontal="center"/>
    </xf>
    <xf numFmtId="0" fontId="2" fillId="0" borderId="14" xfId="0" applyFont="1" applyBorder="1" applyAlignment="1">
      <alignment horizontal="center"/>
    </xf>
    <xf numFmtId="0" fontId="0" fillId="0" borderId="40" xfId="0" applyBorder="1" applyAlignment="1">
      <alignment horizontal="center"/>
    </xf>
    <xf numFmtId="0" fontId="0" fillId="0" borderId="41" xfId="0" applyBorder="1" applyAlignment="1">
      <alignment horizontal="center"/>
    </xf>
    <xf numFmtId="0" fontId="14" fillId="0" borderId="47" xfId="0" applyFont="1" applyBorder="1" applyAlignment="1">
      <alignment horizontal="center"/>
    </xf>
    <xf numFmtId="0" fontId="2" fillId="0" borderId="21" xfId="0" applyFont="1" applyBorder="1" applyAlignment="1">
      <alignment horizontal="center"/>
    </xf>
    <xf numFmtId="0" fontId="0" fillId="0" borderId="20" xfId="0" applyBorder="1" applyAlignment="1">
      <alignment horizontal="center"/>
    </xf>
    <xf numFmtId="0" fontId="0" fillId="0" borderId="43" xfId="0" applyBorder="1" applyAlignment="1">
      <alignment horizontal="center"/>
    </xf>
    <xf numFmtId="0" fontId="2" fillId="0" borderId="20" xfId="0" applyFont="1" applyBorder="1" applyAlignment="1">
      <alignment horizontal="center"/>
    </xf>
    <xf numFmtId="0" fontId="2" fillId="0" borderId="39" xfId="0" applyFont="1" applyBorder="1" applyAlignment="1">
      <alignment horizontal="center"/>
    </xf>
    <xf numFmtId="0" fontId="2" fillId="0" borderId="0" xfId="0" applyFont="1" applyAlignment="1">
      <alignment wrapText="1"/>
    </xf>
    <xf numFmtId="0" fontId="2" fillId="0" borderId="0" xfId="0" applyFont="1" applyAlignment="1">
      <alignment horizontal="left" vertical="top" wrapText="1"/>
    </xf>
    <xf numFmtId="0" fontId="18" fillId="0" borderId="7" xfId="0" applyFont="1" applyBorder="1" applyAlignment="1">
      <alignment horizontal="center"/>
    </xf>
    <xf numFmtId="0" fontId="19" fillId="0" borderId="8" xfId="0" applyFont="1" applyBorder="1"/>
    <xf numFmtId="0" fontId="15" fillId="13" borderId="44" xfId="0" applyFont="1" applyFill="1" applyBorder="1" applyAlignment="1">
      <alignment horizontal="center"/>
    </xf>
    <xf numFmtId="0" fontId="15" fillId="13" borderId="45" xfId="0" applyFont="1" applyFill="1" applyBorder="1" applyAlignment="1">
      <alignment horizontal="center"/>
    </xf>
    <xf numFmtId="0" fontId="15" fillId="13" borderId="46" xfId="0" applyFont="1" applyFill="1" applyBorder="1" applyAlignment="1">
      <alignment horizontal="center"/>
    </xf>
  </cellXfs>
  <cellStyles count="2">
    <cellStyle name="Millares" xfId="1" builtinId="3"/>
    <cellStyle name="Normal" xfId="0" builtinId="0"/>
  </cellStyles>
  <dxfs count="6">
    <dxf>
      <fill>
        <patternFill patternType="solid">
          <fgColor rgb="FFD9E2F3"/>
          <bgColor rgb="FFD9E2F3"/>
        </patternFill>
      </fill>
    </dxf>
    <dxf>
      <fill>
        <patternFill patternType="solid">
          <fgColor rgb="FFD9E2F3"/>
          <bgColor rgb="FFD9E2F3"/>
        </patternFill>
      </fill>
    </dxf>
    <dxf>
      <fill>
        <patternFill patternType="solid">
          <fgColor theme="0"/>
          <bgColor theme="0"/>
        </patternFill>
      </fill>
    </dxf>
    <dxf>
      <fill>
        <patternFill patternType="solid">
          <fgColor rgb="FFD9E2F3"/>
          <bgColor rgb="FFD9E2F3"/>
        </patternFill>
      </fill>
    </dxf>
    <dxf>
      <fill>
        <patternFill patternType="solid">
          <fgColor rgb="FFFEF2CB"/>
          <bgColor rgb="FFFEF2CB"/>
        </patternFill>
      </fill>
    </dxf>
    <dxf>
      <fill>
        <patternFill patternType="solid">
          <fgColor theme="7"/>
          <bgColor theme="7"/>
        </patternFill>
      </fill>
    </dxf>
  </dxfs>
  <tableStyles count="2">
    <tableStyle name="Nodes properties-style" pivot="0" count="3" xr9:uid="{00000000-0011-0000-FFFF-FFFF00000000}">
      <tableStyleElement type="headerRow" dxfId="5"/>
      <tableStyleElement type="firstRowStripe" dxfId="4"/>
      <tableStyleElement type="secondRowStripe" dxfId="3"/>
    </tableStyle>
    <tableStyle name="Conductances between nodes-style" pivot="0" count="3" xr9:uid="{00000000-0011-0000-FFFF-FFFF01000000}">
      <tableStyleElement type="headerRow" dxfId="2"/>
      <tableStyleElement type="firstRowStripe" dxfId="1"/>
      <tableStyleElement type="secondRowStripe" dxfId="0"/>
    </tableStyle>
  </tableStyles>
  <colors>
    <mruColors>
      <color rgb="FFB48B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3.jpg"/></Relationships>
</file>

<file path=xl/drawings/_rels/drawing4.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3.jpg"/><Relationship Id="rId1" Type="http://schemas.openxmlformats.org/officeDocument/2006/relationships/image" Target="../media/image4.png"/><Relationship Id="rId5" Type="http://schemas.openxmlformats.org/officeDocument/2006/relationships/image" Target="../media/image7.png"/><Relationship Id="rId4" Type="http://schemas.openxmlformats.org/officeDocument/2006/relationships/image" Target="../media/image6.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2</xdr:col>
      <xdr:colOff>81643</xdr:colOff>
      <xdr:row>35</xdr:row>
      <xdr:rowOff>77109</xdr:rowOff>
    </xdr:from>
    <xdr:to>
      <xdr:col>5</xdr:col>
      <xdr:colOff>409955</xdr:colOff>
      <xdr:row>44</xdr:row>
      <xdr:rowOff>362860</xdr:rowOff>
    </xdr:to>
    <xdr:pic>
      <xdr:nvPicPr>
        <xdr:cNvPr id="2" name="Imagen 1">
          <a:extLst>
            <a:ext uri="{FF2B5EF4-FFF2-40B4-BE49-F238E27FC236}">
              <a16:creationId xmlns:a16="http://schemas.microsoft.com/office/drawing/2014/main" id="{1BCCE71D-5CEC-4FCB-A849-9F83B5E557C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102068" y="9154434"/>
          <a:ext cx="2614312" cy="2952751"/>
        </a:xfrm>
        <a:prstGeom prst="rect">
          <a:avLst/>
        </a:prstGeom>
      </xdr:spPr>
    </xdr:pic>
    <xdr:clientData/>
  </xdr:twoCellAnchor>
  <xdr:twoCellAnchor editAs="oneCell">
    <xdr:from>
      <xdr:col>2</xdr:col>
      <xdr:colOff>603251</xdr:colOff>
      <xdr:row>44</xdr:row>
      <xdr:rowOff>198438</xdr:rowOff>
    </xdr:from>
    <xdr:to>
      <xdr:col>6</xdr:col>
      <xdr:colOff>584537</xdr:colOff>
      <xdr:row>50</xdr:row>
      <xdr:rowOff>547687</xdr:rowOff>
    </xdr:to>
    <xdr:pic>
      <xdr:nvPicPr>
        <xdr:cNvPr id="3" name="Imagen 2">
          <a:extLst>
            <a:ext uri="{FF2B5EF4-FFF2-40B4-BE49-F238E27FC236}">
              <a16:creationId xmlns:a16="http://schemas.microsoft.com/office/drawing/2014/main" id="{E5655D19-BDAC-4FAB-82ED-3FF0C872284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623676" y="12133263"/>
          <a:ext cx="3029286" cy="27304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81643</xdr:colOff>
      <xdr:row>35</xdr:row>
      <xdr:rowOff>77109</xdr:rowOff>
    </xdr:from>
    <xdr:to>
      <xdr:col>5</xdr:col>
      <xdr:colOff>409955</xdr:colOff>
      <xdr:row>43</xdr:row>
      <xdr:rowOff>172360</xdr:rowOff>
    </xdr:to>
    <xdr:pic>
      <xdr:nvPicPr>
        <xdr:cNvPr id="3" name="Imagen 2">
          <a:extLst>
            <a:ext uri="{FF2B5EF4-FFF2-40B4-BE49-F238E27FC236}">
              <a16:creationId xmlns:a16="http://schemas.microsoft.com/office/drawing/2014/main" id="{D8251DD6-0C31-7341-0C2D-1FD022A2B08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098893" y="8586109"/>
          <a:ext cx="2614312" cy="2952751"/>
        </a:xfrm>
        <a:prstGeom prst="rect">
          <a:avLst/>
        </a:prstGeom>
      </xdr:spPr>
    </xdr:pic>
    <xdr:clientData/>
  </xdr:twoCellAnchor>
  <xdr:twoCellAnchor editAs="oneCell">
    <xdr:from>
      <xdr:col>2</xdr:col>
      <xdr:colOff>603251</xdr:colOff>
      <xdr:row>44</xdr:row>
      <xdr:rowOff>198438</xdr:rowOff>
    </xdr:from>
    <xdr:to>
      <xdr:col>6</xdr:col>
      <xdr:colOff>584537</xdr:colOff>
      <xdr:row>50</xdr:row>
      <xdr:rowOff>357187</xdr:rowOff>
    </xdr:to>
    <xdr:pic>
      <xdr:nvPicPr>
        <xdr:cNvPr id="5" name="Imagen 4">
          <a:extLst>
            <a:ext uri="{FF2B5EF4-FFF2-40B4-BE49-F238E27FC236}">
              <a16:creationId xmlns:a16="http://schemas.microsoft.com/office/drawing/2014/main" id="{CCEC7FC4-A460-EA27-DC38-110ED126AE6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620501" y="11564938"/>
          <a:ext cx="3029286" cy="27304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53696</xdr:colOff>
      <xdr:row>47</xdr:row>
      <xdr:rowOff>183279</xdr:rowOff>
    </xdr:from>
    <xdr:to>
      <xdr:col>23</xdr:col>
      <xdr:colOff>815172</xdr:colOff>
      <xdr:row>67</xdr:row>
      <xdr:rowOff>51097</xdr:rowOff>
    </xdr:to>
    <xdr:pic>
      <xdr:nvPicPr>
        <xdr:cNvPr id="3" name="Imagen 2">
          <a:extLst>
            <a:ext uri="{FF2B5EF4-FFF2-40B4-BE49-F238E27FC236}">
              <a16:creationId xmlns:a16="http://schemas.microsoft.com/office/drawing/2014/main" id="{FABF1550-3CAF-FA4B-6449-ADE16BEA3A4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2075496" y="9136779"/>
          <a:ext cx="7762351" cy="410644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13</xdr:col>
      <xdr:colOff>581025</xdr:colOff>
      <xdr:row>21</xdr:row>
      <xdr:rowOff>171450</xdr:rowOff>
    </xdr:from>
    <xdr:ext cx="6981825" cy="4943475"/>
    <xdr:pic>
      <xdr:nvPicPr>
        <xdr:cNvPr id="2" name="image3.png" title="Imagen">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xfrm>
          <a:off x="16573500" y="4552950"/>
          <a:ext cx="6981825" cy="4943475"/>
        </a:xfrm>
        <a:prstGeom prst="rect">
          <a:avLst/>
        </a:prstGeom>
        <a:noFill/>
      </xdr:spPr>
    </xdr:pic>
    <xdr:clientData fLocksWithSheet="0"/>
  </xdr:oneCellAnchor>
  <xdr:twoCellAnchor editAs="oneCell">
    <xdr:from>
      <xdr:col>12</xdr:col>
      <xdr:colOff>85725</xdr:colOff>
      <xdr:row>0</xdr:row>
      <xdr:rowOff>0</xdr:rowOff>
    </xdr:from>
    <xdr:to>
      <xdr:col>20</xdr:col>
      <xdr:colOff>151876</xdr:colOff>
      <xdr:row>19</xdr:row>
      <xdr:rowOff>105943</xdr:rowOff>
    </xdr:to>
    <xdr:pic>
      <xdr:nvPicPr>
        <xdr:cNvPr id="3" name="Imagen 2">
          <a:extLst>
            <a:ext uri="{FF2B5EF4-FFF2-40B4-BE49-F238E27FC236}">
              <a16:creationId xmlns:a16="http://schemas.microsoft.com/office/drawing/2014/main" id="{4CECFF62-7D45-4A84-AE7F-30AAD5837C2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5011400" y="0"/>
          <a:ext cx="7762351" cy="4106443"/>
        </a:xfrm>
        <a:prstGeom prst="rect">
          <a:avLst/>
        </a:prstGeom>
      </xdr:spPr>
    </xdr:pic>
    <xdr:clientData/>
  </xdr:twoCellAnchor>
  <xdr:twoCellAnchor editAs="oneCell">
    <xdr:from>
      <xdr:col>7</xdr:col>
      <xdr:colOff>666750</xdr:colOff>
      <xdr:row>32</xdr:row>
      <xdr:rowOff>104775</xdr:rowOff>
    </xdr:from>
    <xdr:to>
      <xdr:col>15</xdr:col>
      <xdr:colOff>66675</xdr:colOff>
      <xdr:row>53</xdr:row>
      <xdr:rowOff>148070</xdr:rowOff>
    </xdr:to>
    <xdr:pic>
      <xdr:nvPicPr>
        <xdr:cNvPr id="5" name="Imagen 4">
          <a:extLst>
            <a:ext uri="{FF2B5EF4-FFF2-40B4-BE49-F238E27FC236}">
              <a16:creationId xmlns:a16="http://schemas.microsoft.com/office/drawing/2014/main" id="{9CE8DF44-4EF0-58E1-6189-37EBA0C16ED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210800" y="6591300"/>
          <a:ext cx="7772400" cy="4062845"/>
        </a:xfrm>
        <a:prstGeom prst="rect">
          <a:avLst/>
        </a:prstGeom>
      </xdr:spPr>
    </xdr:pic>
    <xdr:clientData/>
  </xdr:twoCellAnchor>
  <xdr:oneCellAnchor>
    <xdr:from>
      <xdr:col>13</xdr:col>
      <xdr:colOff>781050</xdr:colOff>
      <xdr:row>48</xdr:row>
      <xdr:rowOff>85725</xdr:rowOff>
    </xdr:from>
    <xdr:ext cx="6753225" cy="5038725"/>
    <xdr:pic>
      <xdr:nvPicPr>
        <xdr:cNvPr id="6" name="image1.png" title="Imagen">
          <a:extLst>
            <a:ext uri="{FF2B5EF4-FFF2-40B4-BE49-F238E27FC236}">
              <a16:creationId xmlns:a16="http://schemas.microsoft.com/office/drawing/2014/main" id="{D3314027-6681-48C7-961C-4C3ABB332B71}"/>
            </a:ext>
          </a:extLst>
        </xdr:cNvPr>
        <xdr:cNvPicPr preferRelativeResize="0"/>
      </xdr:nvPicPr>
      <xdr:blipFill>
        <a:blip xmlns:r="http://schemas.openxmlformats.org/officeDocument/2006/relationships" r:embed="rId4" cstate="print"/>
        <a:stretch>
          <a:fillRect/>
        </a:stretch>
      </xdr:blipFill>
      <xdr:spPr>
        <a:xfrm>
          <a:off x="16773525" y="9658350"/>
          <a:ext cx="6753225" cy="5038725"/>
        </a:xfrm>
        <a:prstGeom prst="rect">
          <a:avLst/>
        </a:prstGeom>
        <a:noFill/>
      </xdr:spPr>
    </xdr:pic>
    <xdr:clientData fLocksWithSheet="0"/>
  </xdr:oneCellAnchor>
  <xdr:oneCellAnchor>
    <xdr:from>
      <xdr:col>6</xdr:col>
      <xdr:colOff>333375</xdr:colOff>
      <xdr:row>53</xdr:row>
      <xdr:rowOff>0</xdr:rowOff>
    </xdr:from>
    <xdr:ext cx="7343775" cy="5124450"/>
    <xdr:pic>
      <xdr:nvPicPr>
        <xdr:cNvPr id="7" name="image2.png" title="Imagen">
          <a:extLst>
            <a:ext uri="{FF2B5EF4-FFF2-40B4-BE49-F238E27FC236}">
              <a16:creationId xmlns:a16="http://schemas.microsoft.com/office/drawing/2014/main" id="{49BC2713-55E9-4F55-BCB7-6B94260FF668}"/>
            </a:ext>
          </a:extLst>
        </xdr:cNvPr>
        <xdr:cNvPicPr preferRelativeResize="0"/>
      </xdr:nvPicPr>
      <xdr:blipFill>
        <a:blip xmlns:r="http://schemas.openxmlformats.org/officeDocument/2006/relationships" r:embed="rId5" cstate="print"/>
        <a:stretch>
          <a:fillRect/>
        </a:stretch>
      </xdr:blipFill>
      <xdr:spPr>
        <a:xfrm>
          <a:off x="9077325" y="10525125"/>
          <a:ext cx="7343775" cy="5124450"/>
        </a:xfrm>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twoCellAnchor editAs="oneCell">
    <xdr:from>
      <xdr:col>11</xdr:col>
      <xdr:colOff>466725</xdr:colOff>
      <xdr:row>42</xdr:row>
      <xdr:rowOff>104775</xdr:rowOff>
    </xdr:from>
    <xdr:to>
      <xdr:col>30</xdr:col>
      <xdr:colOff>278219</xdr:colOff>
      <xdr:row>56</xdr:row>
      <xdr:rowOff>76568</xdr:rowOff>
    </xdr:to>
    <xdr:pic>
      <xdr:nvPicPr>
        <xdr:cNvPr id="2" name="Imagen 1">
          <a:extLst>
            <a:ext uri="{FF2B5EF4-FFF2-40B4-BE49-F238E27FC236}">
              <a16:creationId xmlns:a16="http://schemas.microsoft.com/office/drawing/2014/main" id="{D8748CAE-EC2B-8C9A-D1E4-3B444F8E06C6}"/>
            </a:ext>
          </a:extLst>
        </xdr:cNvPr>
        <xdr:cNvPicPr>
          <a:picLocks noChangeAspect="1"/>
        </xdr:cNvPicPr>
      </xdr:nvPicPr>
      <xdr:blipFill>
        <a:blip xmlns:r="http://schemas.openxmlformats.org/officeDocument/2006/relationships" r:embed="rId1"/>
        <a:stretch>
          <a:fillRect/>
        </a:stretch>
      </xdr:blipFill>
      <xdr:spPr>
        <a:xfrm>
          <a:off x="11058525" y="8124825"/>
          <a:ext cx="14289494" cy="2638793"/>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C7926-A91D-4574-8280-8371B88C118E}">
  <dimension ref="B2:B71"/>
  <sheetViews>
    <sheetView zoomScaleNormal="100" workbookViewId="0">
      <selection activeCell="B55" sqref="B55"/>
    </sheetView>
  </sheetViews>
  <sheetFormatPr baseColWidth="10" defaultRowHeight="15" x14ac:dyDescent="0.25"/>
  <cols>
    <col min="2" max="2" width="153.85546875" customWidth="1"/>
  </cols>
  <sheetData>
    <row r="2" spans="2:2" ht="23.25" x14ac:dyDescent="0.35">
      <c r="B2" s="62" t="s">
        <v>195</v>
      </c>
    </row>
    <row r="4" spans="2:2" ht="30" x14ac:dyDescent="0.25">
      <c r="B4" s="210" t="s">
        <v>196</v>
      </c>
    </row>
    <row r="5" spans="2:2" x14ac:dyDescent="0.25">
      <c r="B5" s="59"/>
    </row>
    <row r="6" spans="2:2" ht="60" x14ac:dyDescent="0.25">
      <c r="B6" s="210" t="s">
        <v>197</v>
      </c>
    </row>
    <row r="7" spans="2:2" x14ac:dyDescent="0.25">
      <c r="B7" s="59"/>
    </row>
    <row r="8" spans="2:2" ht="15.75" x14ac:dyDescent="0.25">
      <c r="B8" s="61" t="s">
        <v>200</v>
      </c>
    </row>
    <row r="9" spans="2:2" x14ac:dyDescent="0.25">
      <c r="B9" s="59"/>
    </row>
    <row r="10" spans="2:2" ht="45" x14ac:dyDescent="0.25">
      <c r="B10" s="210" t="s">
        <v>198</v>
      </c>
    </row>
    <row r="11" spans="2:2" ht="30" x14ac:dyDescent="0.25">
      <c r="B11" s="210" t="s">
        <v>199</v>
      </c>
    </row>
    <row r="12" spans="2:2" x14ac:dyDescent="0.25">
      <c r="B12" s="59"/>
    </row>
    <row r="13" spans="2:2" ht="15.75" x14ac:dyDescent="0.25">
      <c r="B13" s="61" t="s">
        <v>202</v>
      </c>
    </row>
    <row r="14" spans="2:2" x14ac:dyDescent="0.25">
      <c r="B14" s="59"/>
    </row>
    <row r="15" spans="2:2" ht="30" x14ac:dyDescent="0.25">
      <c r="B15" s="210" t="s">
        <v>201</v>
      </c>
    </row>
    <row r="17" spans="2:2" x14ac:dyDescent="0.25">
      <c r="B17" s="60" t="s">
        <v>59</v>
      </c>
    </row>
    <row r="19" spans="2:2" x14ac:dyDescent="0.25">
      <c r="B19" s="210" t="s">
        <v>203</v>
      </c>
    </row>
    <row r="20" spans="2:2" x14ac:dyDescent="0.25">
      <c r="B20" s="59"/>
    </row>
    <row r="21" spans="2:2" x14ac:dyDescent="0.25">
      <c r="B21" s="60" t="s">
        <v>62</v>
      </c>
    </row>
    <row r="22" spans="2:2" x14ac:dyDescent="0.25">
      <c r="B22" s="59"/>
    </row>
    <row r="23" spans="2:2" ht="25.5" customHeight="1" x14ac:dyDescent="0.25">
      <c r="B23" s="210" t="s">
        <v>204</v>
      </c>
    </row>
    <row r="24" spans="2:2" x14ac:dyDescent="0.25">
      <c r="B24" s="59"/>
    </row>
    <row r="25" spans="2:2" x14ac:dyDescent="0.25">
      <c r="B25" s="60" t="s">
        <v>64</v>
      </c>
    </row>
    <row r="26" spans="2:2" x14ac:dyDescent="0.25">
      <c r="B26" s="59"/>
    </row>
    <row r="27" spans="2:2" x14ac:dyDescent="0.25">
      <c r="B27" s="210" t="s">
        <v>205</v>
      </c>
    </row>
    <row r="28" spans="2:2" x14ac:dyDescent="0.25">
      <c r="B28" s="59"/>
    </row>
    <row r="29" spans="2:2" x14ac:dyDescent="0.25">
      <c r="B29" s="210" t="s">
        <v>206</v>
      </c>
    </row>
    <row r="31" spans="2:2" ht="30" x14ac:dyDescent="0.25">
      <c r="B31" s="210" t="s">
        <v>207</v>
      </c>
    </row>
    <row r="33" spans="2:2" x14ac:dyDescent="0.25">
      <c r="B33" s="211" t="s">
        <v>208</v>
      </c>
    </row>
    <row r="35" spans="2:2" x14ac:dyDescent="0.25">
      <c r="B35" s="211" t="s">
        <v>209</v>
      </c>
    </row>
    <row r="37" spans="2:2" ht="45" x14ac:dyDescent="0.25">
      <c r="B37" s="210" t="s">
        <v>210</v>
      </c>
    </row>
    <row r="39" spans="2:2" x14ac:dyDescent="0.25">
      <c r="B39" s="70" t="s">
        <v>70</v>
      </c>
    </row>
    <row r="41" spans="2:2" x14ac:dyDescent="0.25">
      <c r="B41" s="211" t="s">
        <v>211</v>
      </c>
    </row>
    <row r="43" spans="2:2" ht="60" x14ac:dyDescent="0.25">
      <c r="B43" s="210" t="s">
        <v>212</v>
      </c>
    </row>
    <row r="45" spans="2:2" ht="75" x14ac:dyDescent="0.25">
      <c r="B45" s="210" t="s">
        <v>213</v>
      </c>
    </row>
    <row r="47" spans="2:2" x14ac:dyDescent="0.25">
      <c r="B47" s="70" t="s">
        <v>75</v>
      </c>
    </row>
    <row r="49" spans="2:2" ht="52.5" customHeight="1" x14ac:dyDescent="0.25">
      <c r="B49" s="210" t="s">
        <v>214</v>
      </c>
    </row>
    <row r="51" spans="2:2" ht="60" x14ac:dyDescent="0.25">
      <c r="B51" s="210" t="s">
        <v>217</v>
      </c>
    </row>
    <row r="53" spans="2:2" x14ac:dyDescent="0.25">
      <c r="B53" s="70" t="s">
        <v>78</v>
      </c>
    </row>
    <row r="55" spans="2:2" ht="95.25" customHeight="1" x14ac:dyDescent="0.25">
      <c r="B55" s="212" t="s">
        <v>218</v>
      </c>
    </row>
    <row r="57" spans="2:2" x14ac:dyDescent="0.25">
      <c r="B57" s="70" t="s">
        <v>79</v>
      </c>
    </row>
    <row r="59" spans="2:2" ht="27" customHeight="1" x14ac:dyDescent="0.25">
      <c r="B59" s="210" t="s">
        <v>219</v>
      </c>
    </row>
    <row r="61" spans="2:2" x14ac:dyDescent="0.25">
      <c r="B61" s="70" t="s">
        <v>82</v>
      </c>
    </row>
    <row r="63" spans="2:2" ht="80.25" customHeight="1" x14ac:dyDescent="0.25">
      <c r="B63" s="266" t="s">
        <v>286</v>
      </c>
    </row>
    <row r="65" spans="2:2" ht="15.75" x14ac:dyDescent="0.25">
      <c r="B65" s="75" t="s">
        <v>84</v>
      </c>
    </row>
    <row r="67" spans="2:2" x14ac:dyDescent="0.25">
      <c r="B67" s="210" t="s">
        <v>220</v>
      </c>
    </row>
    <row r="69" spans="2:2" ht="30" x14ac:dyDescent="0.25">
      <c r="B69" s="213" t="s">
        <v>250</v>
      </c>
    </row>
    <row r="71" spans="2:2" x14ac:dyDescent="0.25">
      <c r="B71" s="211" t="s">
        <v>221</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1979D-520C-417D-B82F-50E5924B7888}">
  <dimension ref="B2:B67"/>
  <sheetViews>
    <sheetView tabSelected="1" topLeftCell="A44" zoomScaleNormal="100" workbookViewId="0">
      <selection activeCell="B63" sqref="B63"/>
    </sheetView>
  </sheetViews>
  <sheetFormatPr baseColWidth="10" defaultRowHeight="15" x14ac:dyDescent="0.25"/>
  <cols>
    <col min="2" max="2" width="153.85546875" customWidth="1"/>
  </cols>
  <sheetData>
    <row r="2" spans="2:2" ht="23.25" x14ac:dyDescent="0.35">
      <c r="B2" s="62" t="s">
        <v>49</v>
      </c>
    </row>
    <row r="4" spans="2:2" ht="30" x14ac:dyDescent="0.25">
      <c r="B4" s="58" t="s">
        <v>57</v>
      </c>
    </row>
    <row r="5" spans="2:2" x14ac:dyDescent="0.25">
      <c r="B5" s="59"/>
    </row>
    <row r="6" spans="2:2" ht="60" x14ac:dyDescent="0.25">
      <c r="B6" s="58" t="s">
        <v>85</v>
      </c>
    </row>
    <row r="7" spans="2:2" x14ac:dyDescent="0.25">
      <c r="B7" s="59"/>
    </row>
    <row r="8" spans="2:2" ht="15.75" x14ac:dyDescent="0.25">
      <c r="B8" s="61" t="s">
        <v>61</v>
      </c>
    </row>
    <row r="9" spans="2:2" x14ac:dyDescent="0.25">
      <c r="B9" s="59"/>
    </row>
    <row r="10" spans="2:2" ht="45" x14ac:dyDescent="0.25">
      <c r="B10" s="58" t="s">
        <v>58</v>
      </c>
    </row>
    <row r="11" spans="2:2" ht="30" x14ac:dyDescent="0.25">
      <c r="B11" s="58" t="s">
        <v>83</v>
      </c>
    </row>
    <row r="12" spans="2:2" x14ac:dyDescent="0.25">
      <c r="B12" s="59"/>
    </row>
    <row r="13" spans="2:2" ht="15.75" x14ac:dyDescent="0.25">
      <c r="B13" s="61" t="s">
        <v>56</v>
      </c>
    </row>
    <row r="14" spans="2:2" x14ac:dyDescent="0.25">
      <c r="B14" s="59"/>
    </row>
    <row r="15" spans="2:2" ht="45" x14ac:dyDescent="0.25">
      <c r="B15" s="58" t="s">
        <v>74</v>
      </c>
    </row>
    <row r="17" spans="2:2" x14ac:dyDescent="0.25">
      <c r="B17" s="60" t="s">
        <v>59</v>
      </c>
    </row>
    <row r="19" spans="2:2" x14ac:dyDescent="0.25">
      <c r="B19" s="59" t="s">
        <v>60</v>
      </c>
    </row>
    <row r="20" spans="2:2" x14ac:dyDescent="0.25">
      <c r="B20" s="59"/>
    </row>
    <row r="21" spans="2:2" x14ac:dyDescent="0.25">
      <c r="B21" s="60" t="s">
        <v>62</v>
      </c>
    </row>
    <row r="22" spans="2:2" x14ac:dyDescent="0.25">
      <c r="B22" s="59"/>
    </row>
    <row r="23" spans="2:2" ht="30" x14ac:dyDescent="0.25">
      <c r="B23" s="58" t="s">
        <v>63</v>
      </c>
    </row>
    <row r="24" spans="2:2" x14ac:dyDescent="0.25">
      <c r="B24" s="59"/>
    </row>
    <row r="25" spans="2:2" x14ac:dyDescent="0.25">
      <c r="B25" s="60" t="s">
        <v>64</v>
      </c>
    </row>
    <row r="26" spans="2:2" x14ac:dyDescent="0.25">
      <c r="B26" s="59"/>
    </row>
    <row r="27" spans="2:2" x14ac:dyDescent="0.25">
      <c r="B27" s="58" t="s">
        <v>65</v>
      </c>
    </row>
    <row r="28" spans="2:2" x14ac:dyDescent="0.25">
      <c r="B28" s="59"/>
    </row>
    <row r="29" spans="2:2" ht="30" x14ac:dyDescent="0.25">
      <c r="B29" s="58" t="s">
        <v>86</v>
      </c>
    </row>
    <row r="31" spans="2:2" ht="30" x14ac:dyDescent="0.25">
      <c r="B31" s="58" t="s">
        <v>77</v>
      </c>
    </row>
    <row r="33" spans="2:2" x14ac:dyDescent="0.25">
      <c r="B33" s="57" t="s">
        <v>68</v>
      </c>
    </row>
    <row r="35" spans="2:2" x14ac:dyDescent="0.25">
      <c r="B35" s="57" t="s">
        <v>69</v>
      </c>
    </row>
    <row r="37" spans="2:2" ht="75" x14ac:dyDescent="0.25">
      <c r="B37" s="210" t="s">
        <v>215</v>
      </c>
    </row>
    <row r="39" spans="2:2" x14ac:dyDescent="0.25">
      <c r="B39" s="70" t="s">
        <v>70</v>
      </c>
    </row>
    <row r="41" spans="2:2" x14ac:dyDescent="0.25">
      <c r="B41" s="57" t="s">
        <v>71</v>
      </c>
    </row>
    <row r="43" spans="2:2" ht="60" x14ac:dyDescent="0.25">
      <c r="B43" s="58" t="s">
        <v>72</v>
      </c>
    </row>
    <row r="45" spans="2:2" ht="90" x14ac:dyDescent="0.25">
      <c r="B45" s="58" t="s">
        <v>73</v>
      </c>
    </row>
    <row r="47" spans="2:2" x14ac:dyDescent="0.25">
      <c r="B47" s="70" t="s">
        <v>75</v>
      </c>
    </row>
    <row r="49" spans="2:2" ht="52.5" customHeight="1" x14ac:dyDescent="0.25">
      <c r="B49" s="58" t="s">
        <v>76</v>
      </c>
    </row>
    <row r="51" spans="2:2" ht="60" x14ac:dyDescent="0.25">
      <c r="B51" s="210" t="s">
        <v>216</v>
      </c>
    </row>
    <row r="53" spans="2:2" x14ac:dyDescent="0.25">
      <c r="B53" s="70" t="s">
        <v>78</v>
      </c>
    </row>
    <row r="55" spans="2:2" ht="105" x14ac:dyDescent="0.25">
      <c r="B55" s="58" t="s">
        <v>80</v>
      </c>
    </row>
    <row r="57" spans="2:2" x14ac:dyDescent="0.25">
      <c r="B57" s="70" t="s">
        <v>79</v>
      </c>
    </row>
    <row r="59" spans="2:2" ht="45" x14ac:dyDescent="0.25">
      <c r="B59" s="58" t="s">
        <v>81</v>
      </c>
    </row>
    <row r="61" spans="2:2" x14ac:dyDescent="0.25">
      <c r="B61" s="70" t="s">
        <v>82</v>
      </c>
    </row>
    <row r="63" spans="2:2" ht="45" x14ac:dyDescent="0.25">
      <c r="B63" s="265" t="s">
        <v>285</v>
      </c>
    </row>
    <row r="65" spans="2:2" ht="15.75" x14ac:dyDescent="0.25">
      <c r="B65" s="75" t="s">
        <v>84</v>
      </c>
    </row>
    <row r="67" spans="2:2" ht="75" x14ac:dyDescent="0.25">
      <c r="B67" s="76" t="s">
        <v>87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1050"/>
  <sheetViews>
    <sheetView topLeftCell="A19" zoomScaleNormal="100" workbookViewId="0">
      <pane xSplit="2" topLeftCell="C1" activePane="topRight" state="frozen"/>
      <selection pane="topRight" activeCell="B121" sqref="B121:B127"/>
    </sheetView>
  </sheetViews>
  <sheetFormatPr baseColWidth="10" defaultColWidth="14.42578125" defaultRowHeight="15" customHeight="1" x14ac:dyDescent="0.25"/>
  <cols>
    <col min="1" max="1" width="14.140625" customWidth="1"/>
    <col min="2" max="2" width="51.28515625" bestFit="1" customWidth="1"/>
    <col min="3" max="3" width="17.140625" customWidth="1"/>
    <col min="4" max="4" width="17.7109375" customWidth="1"/>
    <col min="5" max="5" width="26.42578125" customWidth="1"/>
    <col min="8" max="8" width="19.42578125" customWidth="1"/>
    <col min="9" max="9" width="21.140625" customWidth="1"/>
    <col min="10" max="10" width="16.5703125" customWidth="1"/>
    <col min="11" max="11" width="10.42578125" customWidth="1"/>
    <col min="13" max="13" width="21" customWidth="1"/>
    <col min="14" max="14" width="15.7109375" customWidth="1"/>
    <col min="15" max="15" width="25" customWidth="1"/>
    <col min="16" max="16" width="31" customWidth="1"/>
    <col min="18" max="18" width="18.42578125" customWidth="1"/>
  </cols>
  <sheetData>
    <row r="1" spans="1:30" x14ac:dyDescent="0.25">
      <c r="A1" s="1" t="s">
        <v>194</v>
      </c>
      <c r="C1" s="1"/>
      <c r="E1" s="1"/>
    </row>
    <row r="2" spans="1:30" x14ac:dyDescent="0.25">
      <c r="A2" s="1" t="s">
        <v>193</v>
      </c>
      <c r="C2" s="1"/>
      <c r="E2" s="1"/>
    </row>
    <row r="3" spans="1:30" x14ac:dyDescent="0.25">
      <c r="C3" s="1"/>
      <c r="E3" s="1"/>
      <c r="R3" s="1"/>
    </row>
    <row r="4" spans="1:30" x14ac:dyDescent="0.25">
      <c r="A4" s="2" t="s">
        <v>110</v>
      </c>
      <c r="B4" s="2" t="s">
        <v>0</v>
      </c>
      <c r="C4" s="2" t="s">
        <v>1</v>
      </c>
      <c r="D4" s="2" t="s">
        <v>111</v>
      </c>
      <c r="E4" s="2" t="s">
        <v>2</v>
      </c>
      <c r="F4" s="2" t="s">
        <v>3</v>
      </c>
      <c r="G4" s="2" t="s">
        <v>4</v>
      </c>
      <c r="H4" s="2" t="s">
        <v>136</v>
      </c>
      <c r="I4" s="2" t="s">
        <v>137</v>
      </c>
      <c r="J4" s="2" t="s">
        <v>9</v>
      </c>
      <c r="K4" s="2" t="s">
        <v>10</v>
      </c>
      <c r="L4" s="2" t="s">
        <v>5</v>
      </c>
      <c r="M4" s="79" t="s">
        <v>7</v>
      </c>
      <c r="N4" s="79" t="s">
        <v>6</v>
      </c>
      <c r="O4" s="2" t="s">
        <v>8</v>
      </c>
      <c r="P4" s="2" t="s">
        <v>11</v>
      </c>
      <c r="Q4" s="2" t="s">
        <v>12</v>
      </c>
      <c r="R4" s="4"/>
      <c r="S4" s="4"/>
      <c r="T4" s="4"/>
      <c r="U4" s="4"/>
      <c r="V4" s="4"/>
      <c r="W4" s="4"/>
      <c r="X4" s="4"/>
      <c r="Y4" s="4"/>
      <c r="Z4" s="4"/>
      <c r="AA4" s="3"/>
      <c r="AB4" s="3"/>
      <c r="AC4" s="3"/>
      <c r="AD4" s="3"/>
    </row>
    <row r="5" spans="1:30" x14ac:dyDescent="0.25">
      <c r="A5" s="81">
        <v>1</v>
      </c>
      <c r="B5" s="82" t="s">
        <v>88</v>
      </c>
      <c r="C5" s="81"/>
      <c r="D5" s="81">
        <v>1.3869999999999999E-2</v>
      </c>
      <c r="E5" s="81" t="s">
        <v>13</v>
      </c>
      <c r="F5" s="81">
        <v>896</v>
      </c>
      <c r="G5" s="81">
        <v>180</v>
      </c>
      <c r="H5" s="81">
        <v>0</v>
      </c>
      <c r="I5" s="81"/>
      <c r="J5" s="81"/>
      <c r="K5" s="81"/>
      <c r="L5" s="81"/>
      <c r="M5" s="81"/>
      <c r="N5" s="81">
        <v>0.33</v>
      </c>
      <c r="O5" s="81"/>
      <c r="P5" s="81"/>
      <c r="Q5" s="83"/>
      <c r="R5" s="80"/>
      <c r="S5" s="6"/>
      <c r="T5" s="6"/>
      <c r="U5" s="4"/>
      <c r="V5" s="4"/>
      <c r="W5" s="7"/>
      <c r="X5" s="8"/>
      <c r="Y5" s="9"/>
      <c r="Z5" s="9"/>
    </row>
    <row r="6" spans="1:30" x14ac:dyDescent="0.25">
      <c r="A6" s="81">
        <v>1</v>
      </c>
      <c r="B6" s="82" t="s">
        <v>89</v>
      </c>
      <c r="C6" s="81"/>
      <c r="D6" s="81">
        <v>1.3859999999999999E-2</v>
      </c>
      <c r="E6" s="81" t="s">
        <v>13</v>
      </c>
      <c r="F6" s="81">
        <v>896</v>
      </c>
      <c r="G6" s="81">
        <v>180</v>
      </c>
      <c r="H6" s="81">
        <v>0</v>
      </c>
      <c r="I6" s="81"/>
      <c r="J6" s="81"/>
      <c r="K6" s="81"/>
      <c r="L6" s="81"/>
      <c r="M6" s="81"/>
      <c r="N6" s="81">
        <v>0.33</v>
      </c>
      <c r="O6" s="81"/>
      <c r="P6" s="81"/>
      <c r="Q6" s="84"/>
      <c r="R6" s="80"/>
      <c r="S6" s="6"/>
      <c r="T6" s="6"/>
      <c r="U6" s="4"/>
      <c r="V6" s="4"/>
      <c r="W6" s="7"/>
      <c r="X6" s="8"/>
      <c r="Y6" s="9"/>
      <c r="Z6" s="9"/>
    </row>
    <row r="7" spans="1:30" x14ac:dyDescent="0.25">
      <c r="A7" s="81">
        <v>1</v>
      </c>
      <c r="B7" s="82" t="s">
        <v>90</v>
      </c>
      <c r="C7" s="81"/>
      <c r="D7" s="81">
        <v>1.3650000000000001E-2</v>
      </c>
      <c r="E7" s="81" t="s">
        <v>13</v>
      </c>
      <c r="F7" s="81">
        <v>896</v>
      </c>
      <c r="G7" s="81">
        <v>180</v>
      </c>
      <c r="H7" s="81">
        <v>0</v>
      </c>
      <c r="I7" s="81"/>
      <c r="J7" s="81"/>
      <c r="K7" s="81"/>
      <c r="L7" s="81"/>
      <c r="M7" s="81"/>
      <c r="N7" s="81">
        <v>0.33</v>
      </c>
      <c r="O7" s="81"/>
      <c r="P7" s="81"/>
      <c r="Q7" s="83"/>
      <c r="R7" s="80"/>
      <c r="S7" s="6"/>
      <c r="T7" s="6"/>
      <c r="U7" s="4"/>
      <c r="V7" s="4"/>
      <c r="W7" s="7"/>
      <c r="X7" s="8"/>
      <c r="Y7" s="9"/>
      <c r="Z7" s="9"/>
    </row>
    <row r="8" spans="1:30" x14ac:dyDescent="0.25">
      <c r="A8" s="81">
        <v>1</v>
      </c>
      <c r="B8" s="82" t="s">
        <v>91</v>
      </c>
      <c r="C8" s="81"/>
      <c r="D8" s="81">
        <v>1.359E-2</v>
      </c>
      <c r="E8" s="81" t="s">
        <v>13</v>
      </c>
      <c r="F8" s="81">
        <v>896</v>
      </c>
      <c r="G8" s="81">
        <v>180</v>
      </c>
      <c r="H8" s="81">
        <v>0</v>
      </c>
      <c r="I8" s="81"/>
      <c r="J8" s="81"/>
      <c r="K8" s="81"/>
      <c r="L8" s="81"/>
      <c r="M8" s="81"/>
      <c r="N8" s="81">
        <v>0.33</v>
      </c>
      <c r="O8" s="81"/>
      <c r="P8" s="81"/>
      <c r="Q8" s="84"/>
      <c r="R8" s="80"/>
      <c r="S8" s="6"/>
      <c r="T8" s="6"/>
      <c r="U8" s="4"/>
      <c r="V8" s="4"/>
      <c r="W8" s="7"/>
      <c r="X8" s="8"/>
      <c r="Y8" s="9"/>
      <c r="Z8" s="9"/>
    </row>
    <row r="9" spans="1:30" x14ac:dyDescent="0.25">
      <c r="A9" s="81">
        <v>2</v>
      </c>
      <c r="B9" s="82" t="s">
        <v>92</v>
      </c>
      <c r="C9" s="81"/>
      <c r="D9" s="81">
        <v>1.255E-2</v>
      </c>
      <c r="E9" s="81" t="s">
        <v>13</v>
      </c>
      <c r="F9" s="81">
        <v>896</v>
      </c>
      <c r="G9" s="81">
        <v>180</v>
      </c>
      <c r="H9" s="81">
        <v>0</v>
      </c>
      <c r="I9" s="81"/>
      <c r="J9" s="81"/>
      <c r="K9" s="81"/>
      <c r="L9" s="81"/>
      <c r="M9" s="81"/>
      <c r="N9" s="81">
        <v>0.33</v>
      </c>
      <c r="O9" s="81"/>
      <c r="P9" s="81"/>
      <c r="Q9" s="83"/>
      <c r="R9" s="80"/>
      <c r="S9" s="6"/>
      <c r="T9" s="6"/>
      <c r="U9" s="4"/>
      <c r="V9" s="4"/>
      <c r="W9" s="7"/>
      <c r="X9" s="8"/>
      <c r="Y9" s="9"/>
      <c r="Z9" s="9"/>
    </row>
    <row r="10" spans="1:30" x14ac:dyDescent="0.25">
      <c r="A10" s="81">
        <v>2</v>
      </c>
      <c r="B10" s="82" t="s">
        <v>93</v>
      </c>
      <c r="C10" s="81"/>
      <c r="D10" s="81">
        <v>1.4539999999999999E-2</v>
      </c>
      <c r="E10" s="81" t="s">
        <v>13</v>
      </c>
      <c r="F10" s="81">
        <v>896</v>
      </c>
      <c r="G10" s="81">
        <v>180</v>
      </c>
      <c r="H10" s="81">
        <v>0</v>
      </c>
      <c r="I10" s="81"/>
      <c r="J10" s="81"/>
      <c r="K10" s="81"/>
      <c r="L10" s="81"/>
      <c r="M10" s="81"/>
      <c r="N10" s="81">
        <v>0.33</v>
      </c>
      <c r="O10" s="81"/>
      <c r="P10" s="81"/>
      <c r="Q10" s="84"/>
      <c r="R10" s="80"/>
      <c r="S10" s="6"/>
      <c r="T10" s="6"/>
      <c r="U10" s="4"/>
      <c r="V10" s="4"/>
      <c r="W10" s="7"/>
      <c r="X10" s="8"/>
      <c r="Y10" s="9"/>
      <c r="Z10" s="9"/>
    </row>
    <row r="11" spans="1:30" x14ac:dyDescent="0.25">
      <c r="A11" s="81">
        <v>2</v>
      </c>
      <c r="B11" s="82" t="s">
        <v>94</v>
      </c>
      <c r="C11" s="81"/>
      <c r="D11" s="81">
        <v>0.06</v>
      </c>
      <c r="E11" s="81" t="s">
        <v>13</v>
      </c>
      <c r="F11" s="81">
        <v>896</v>
      </c>
      <c r="G11" s="81">
        <v>180</v>
      </c>
      <c r="H11" s="81">
        <f>(2*227*8.5+2*8.5^2)/1000000</f>
        <v>4.0035000000000001E-3</v>
      </c>
      <c r="I11" s="81" t="s">
        <v>138</v>
      </c>
      <c r="J11" s="109">
        <v>0.86</v>
      </c>
      <c r="K11" s="109">
        <v>0.9</v>
      </c>
      <c r="L11" s="81"/>
      <c r="M11" s="81"/>
      <c r="N11" s="81">
        <v>0.33</v>
      </c>
      <c r="O11" s="81"/>
      <c r="P11" s="81"/>
      <c r="Q11" s="83"/>
      <c r="R11" s="80"/>
      <c r="S11" s="6"/>
      <c r="T11" s="6"/>
      <c r="U11" s="4"/>
      <c r="V11" s="4"/>
      <c r="W11" s="7"/>
      <c r="X11" s="8"/>
      <c r="Y11" s="9"/>
      <c r="Z11" s="9"/>
    </row>
    <row r="12" spans="1:30" x14ac:dyDescent="0.25">
      <c r="A12" s="81">
        <v>2</v>
      </c>
      <c r="B12" s="82" t="s">
        <v>95</v>
      </c>
      <c r="C12" s="81"/>
      <c r="D12" s="81">
        <v>0.06</v>
      </c>
      <c r="E12" s="81" t="s">
        <v>13</v>
      </c>
      <c r="F12" s="81">
        <v>896</v>
      </c>
      <c r="G12" s="81">
        <v>180</v>
      </c>
      <c r="H12" s="81">
        <f>(2*227*8.5+2*8.5^2)/1000000</f>
        <v>4.0035000000000001E-3</v>
      </c>
      <c r="I12" s="81" t="s">
        <v>138</v>
      </c>
      <c r="J12" s="109">
        <v>0.86</v>
      </c>
      <c r="K12" s="109">
        <v>0.9</v>
      </c>
      <c r="L12" s="81"/>
      <c r="M12" s="81"/>
      <c r="N12" s="81">
        <v>0.33</v>
      </c>
      <c r="O12" s="81"/>
      <c r="P12" s="81"/>
      <c r="Q12" s="84"/>
      <c r="R12" s="80"/>
      <c r="S12" s="6"/>
      <c r="T12" s="6"/>
      <c r="U12" s="4"/>
      <c r="V12" s="4"/>
      <c r="W12" s="7"/>
      <c r="X12" s="8"/>
      <c r="Y12" s="9"/>
      <c r="Z12" s="9"/>
    </row>
    <row r="13" spans="1:30" x14ac:dyDescent="0.25">
      <c r="A13" s="81">
        <v>1</v>
      </c>
      <c r="B13" s="82" t="s">
        <v>96</v>
      </c>
      <c r="C13" s="81"/>
      <c r="D13" s="81">
        <v>3.9E-2</v>
      </c>
      <c r="E13" s="81" t="s">
        <v>13</v>
      </c>
      <c r="F13" s="81">
        <v>896</v>
      </c>
      <c r="G13" s="81">
        <v>180</v>
      </c>
      <c r="H13" s="81">
        <v>0</v>
      </c>
      <c r="I13" s="81"/>
      <c r="J13" s="81"/>
      <c r="K13" s="81"/>
      <c r="L13" s="81"/>
      <c r="M13" s="81"/>
      <c r="N13" s="81">
        <v>0.33</v>
      </c>
      <c r="O13" s="81"/>
      <c r="P13" s="81"/>
      <c r="Q13" s="83"/>
      <c r="R13" s="80"/>
      <c r="S13" s="6"/>
      <c r="T13" s="6"/>
      <c r="U13" s="4"/>
      <c r="V13" s="4"/>
      <c r="W13" s="7"/>
      <c r="X13" s="8"/>
      <c r="Y13" s="9"/>
      <c r="Z13" s="9"/>
    </row>
    <row r="14" spans="1:30" x14ac:dyDescent="0.25">
      <c r="A14" s="81">
        <v>1</v>
      </c>
      <c r="B14" s="82" t="s">
        <v>97</v>
      </c>
      <c r="C14" s="81"/>
      <c r="D14" s="81">
        <v>3.9E-2</v>
      </c>
      <c r="E14" s="81" t="s">
        <v>13</v>
      </c>
      <c r="F14" s="81">
        <v>896</v>
      </c>
      <c r="G14" s="81">
        <v>180</v>
      </c>
      <c r="H14" s="81">
        <v>0</v>
      </c>
      <c r="I14" s="81"/>
      <c r="J14" s="81"/>
      <c r="K14" s="81"/>
      <c r="L14" s="81"/>
      <c r="M14" s="81"/>
      <c r="N14" s="81">
        <v>0.33</v>
      </c>
      <c r="O14" s="81"/>
      <c r="P14" s="81"/>
      <c r="Q14" s="84"/>
      <c r="R14" s="80"/>
      <c r="S14" s="6"/>
      <c r="T14" s="6"/>
      <c r="U14" s="4"/>
      <c r="V14" s="4"/>
      <c r="W14" s="7"/>
      <c r="X14" s="8"/>
      <c r="Y14" s="9"/>
      <c r="Z14" s="9"/>
    </row>
    <row r="15" spans="1:30" x14ac:dyDescent="0.25">
      <c r="A15" s="81">
        <v>1</v>
      </c>
      <c r="B15" s="82" t="s">
        <v>98</v>
      </c>
      <c r="C15" s="81"/>
      <c r="D15" s="81">
        <v>2.1920000000000002E-2</v>
      </c>
      <c r="E15" s="81" t="s">
        <v>13</v>
      </c>
      <c r="F15" s="81">
        <v>896</v>
      </c>
      <c r="G15" s="81">
        <v>180</v>
      </c>
      <c r="H15" s="81">
        <v>0</v>
      </c>
      <c r="I15" s="81"/>
      <c r="J15" s="81"/>
      <c r="K15" s="81"/>
      <c r="L15" s="81"/>
      <c r="M15" s="81"/>
      <c r="N15" s="81">
        <v>0.33</v>
      </c>
      <c r="O15" s="81"/>
      <c r="P15" s="81"/>
      <c r="Q15" s="83"/>
      <c r="R15" s="80"/>
      <c r="S15" s="6"/>
      <c r="T15" s="6"/>
      <c r="U15" s="4"/>
      <c r="V15" s="4"/>
      <c r="W15" s="7"/>
      <c r="X15" s="8"/>
      <c r="Y15" s="9"/>
      <c r="Z15" s="9"/>
    </row>
    <row r="16" spans="1:30" x14ac:dyDescent="0.25">
      <c r="A16" s="81">
        <v>8</v>
      </c>
      <c r="B16" s="82" t="s">
        <v>99</v>
      </c>
      <c r="C16" s="81"/>
      <c r="D16" s="81">
        <v>0.04</v>
      </c>
      <c r="E16" s="81" t="s">
        <v>112</v>
      </c>
      <c r="F16" s="81">
        <v>448</v>
      </c>
      <c r="G16" s="81">
        <v>34</v>
      </c>
      <c r="H16" s="81">
        <v>0</v>
      </c>
      <c r="I16" s="81"/>
      <c r="J16" s="81"/>
      <c r="K16" s="81"/>
      <c r="L16" s="81"/>
      <c r="M16" s="81"/>
      <c r="N16" s="81">
        <v>0.3</v>
      </c>
      <c r="O16" s="81"/>
      <c r="P16" s="81"/>
      <c r="Q16" s="84"/>
      <c r="R16" s="80"/>
      <c r="S16" s="6"/>
      <c r="T16" s="6"/>
      <c r="U16" s="4"/>
      <c r="V16" s="4"/>
      <c r="W16" s="7"/>
      <c r="X16" s="8"/>
      <c r="Y16" s="9"/>
      <c r="Z16" s="9"/>
    </row>
    <row r="17" spans="1:26" x14ac:dyDescent="0.25">
      <c r="A17" s="95">
        <v>1</v>
      </c>
      <c r="B17" s="82" t="s">
        <v>116</v>
      </c>
      <c r="C17" s="81"/>
      <c r="D17" s="81">
        <v>8.0000000000000002E-3</v>
      </c>
      <c r="E17" s="81" t="s">
        <v>13</v>
      </c>
      <c r="F17" s="81">
        <v>896</v>
      </c>
      <c r="G17" s="81">
        <v>180</v>
      </c>
      <c r="H17" s="81">
        <v>0</v>
      </c>
      <c r="I17" s="81"/>
      <c r="J17" s="81"/>
      <c r="K17" s="81"/>
      <c r="L17" s="81"/>
      <c r="M17" s="81"/>
      <c r="N17" s="81"/>
      <c r="O17" s="81"/>
      <c r="P17" s="81"/>
      <c r="Q17" s="84"/>
      <c r="R17" s="80"/>
      <c r="S17" s="6"/>
      <c r="T17" s="6"/>
      <c r="U17" s="4"/>
      <c r="V17" s="4"/>
      <c r="W17" s="7"/>
      <c r="X17" s="8"/>
      <c r="Y17" s="9"/>
      <c r="Z17" s="9"/>
    </row>
    <row r="18" spans="1:26" x14ac:dyDescent="0.25">
      <c r="A18" s="113">
        <v>1</v>
      </c>
      <c r="B18" s="114" t="s">
        <v>188</v>
      </c>
      <c r="C18" s="115"/>
      <c r="D18" s="115">
        <v>0.2</v>
      </c>
      <c r="E18" s="115" t="s">
        <v>113</v>
      </c>
      <c r="F18" s="117">
        <v>800</v>
      </c>
      <c r="G18" s="117">
        <v>50</v>
      </c>
      <c r="H18" s="115">
        <v>0</v>
      </c>
      <c r="I18" s="115"/>
      <c r="J18" s="115"/>
      <c r="K18" s="115"/>
      <c r="L18" s="115"/>
      <c r="M18" s="115"/>
      <c r="N18" s="115"/>
      <c r="O18" s="115"/>
      <c r="P18" s="115"/>
      <c r="Q18" s="116"/>
      <c r="R18" s="80"/>
      <c r="S18" s="6"/>
      <c r="T18" s="6"/>
      <c r="U18" s="4"/>
      <c r="V18" s="4"/>
      <c r="W18" s="7"/>
      <c r="X18" s="8"/>
      <c r="Y18" s="9"/>
      <c r="Z18" s="9"/>
    </row>
    <row r="19" spans="1:26" x14ac:dyDescent="0.25">
      <c r="A19" s="96">
        <v>1</v>
      </c>
      <c r="B19" s="86" t="s">
        <v>115</v>
      </c>
      <c r="C19" s="85"/>
      <c r="D19" s="85">
        <v>3.2599999999999999E-3</v>
      </c>
      <c r="E19" s="85" t="s">
        <v>113</v>
      </c>
      <c r="F19" s="107">
        <v>890</v>
      </c>
      <c r="G19" s="85">
        <v>180</v>
      </c>
      <c r="H19" s="85">
        <v>1.6764E-3</v>
      </c>
      <c r="I19" s="85" t="s">
        <v>139</v>
      </c>
      <c r="J19" s="85">
        <v>0.02</v>
      </c>
      <c r="K19" s="85">
        <v>0.04</v>
      </c>
      <c r="L19" s="85"/>
      <c r="M19" s="85"/>
      <c r="N19" s="85"/>
      <c r="O19" s="85"/>
      <c r="P19" s="85"/>
      <c r="Q19" s="87"/>
      <c r="R19" s="80"/>
      <c r="S19" s="6"/>
      <c r="T19" s="6"/>
      <c r="U19" s="4"/>
      <c r="V19" s="4"/>
      <c r="W19" s="7"/>
      <c r="X19" s="8"/>
      <c r="Y19" s="9"/>
      <c r="Z19" s="9"/>
    </row>
    <row r="20" spans="1:26" x14ac:dyDescent="0.25">
      <c r="A20" s="97">
        <v>262</v>
      </c>
      <c r="B20" s="86" t="s">
        <v>131</v>
      </c>
      <c r="C20" s="88"/>
      <c r="D20" s="99">
        <v>1.6000000000000001E-3</v>
      </c>
      <c r="E20" s="85" t="s">
        <v>113</v>
      </c>
      <c r="F20" s="108">
        <v>700</v>
      </c>
      <c r="G20" s="108">
        <v>13</v>
      </c>
      <c r="H20" s="99">
        <f>5.5/10^6</f>
        <v>5.4999999999999999E-6</v>
      </c>
      <c r="I20" s="110" t="s">
        <v>142</v>
      </c>
      <c r="J20" s="108">
        <v>0.9</v>
      </c>
      <c r="K20" s="108">
        <v>0.5</v>
      </c>
      <c r="L20" s="88"/>
      <c r="M20" s="88"/>
      <c r="N20" s="88"/>
      <c r="O20" s="88"/>
      <c r="P20" s="88"/>
      <c r="Q20" s="89"/>
      <c r="R20" s="80"/>
      <c r="S20" s="6"/>
      <c r="T20" s="6"/>
      <c r="U20" s="4"/>
      <c r="V20" s="4"/>
      <c r="W20" s="7"/>
      <c r="X20" s="8"/>
      <c r="Y20" s="9"/>
      <c r="Z20" s="9"/>
    </row>
    <row r="21" spans="1:26" x14ac:dyDescent="0.25">
      <c r="A21" s="97">
        <v>1</v>
      </c>
      <c r="B21" s="86" t="s">
        <v>132</v>
      </c>
      <c r="C21" s="88"/>
      <c r="D21" s="108">
        <v>0.115</v>
      </c>
      <c r="E21" s="85" t="s">
        <v>113</v>
      </c>
      <c r="F21" s="108">
        <v>800</v>
      </c>
      <c r="G21" s="100">
        <v>50</v>
      </c>
      <c r="H21" s="99">
        <v>0</v>
      </c>
      <c r="I21" s="99"/>
      <c r="J21" s="88"/>
      <c r="K21" s="88"/>
      <c r="L21" s="88"/>
      <c r="M21" s="88"/>
      <c r="N21" s="88"/>
      <c r="O21" s="88"/>
      <c r="P21" s="88"/>
      <c r="Q21" s="89"/>
      <c r="R21" s="80"/>
      <c r="S21" s="6"/>
      <c r="T21" s="6"/>
      <c r="U21" s="4"/>
      <c r="V21" s="4"/>
      <c r="W21" s="7"/>
      <c r="X21" s="8"/>
      <c r="Y21" s="9"/>
      <c r="Z21" s="9"/>
    </row>
    <row r="22" spans="1:26" x14ac:dyDescent="0.25">
      <c r="A22" s="96">
        <v>1</v>
      </c>
      <c r="B22" s="86" t="s">
        <v>117</v>
      </c>
      <c r="C22" s="85"/>
      <c r="D22" s="85">
        <v>8.5000000000000006E-2</v>
      </c>
      <c r="E22" s="85" t="s">
        <v>113</v>
      </c>
      <c r="F22" s="106">
        <v>890</v>
      </c>
      <c r="G22" s="106">
        <v>180</v>
      </c>
      <c r="H22" s="85">
        <v>0</v>
      </c>
      <c r="I22" s="85"/>
      <c r="J22" s="85"/>
      <c r="K22" s="85"/>
      <c r="L22" s="85"/>
      <c r="M22" s="85"/>
      <c r="N22" s="85"/>
      <c r="O22" s="85"/>
      <c r="P22" s="85"/>
      <c r="Q22" s="87"/>
      <c r="R22" s="80"/>
      <c r="S22" s="6"/>
      <c r="T22" s="6"/>
      <c r="U22" s="4"/>
      <c r="V22" s="4"/>
      <c r="W22" s="7"/>
      <c r="X22" s="8"/>
      <c r="Y22" s="9"/>
      <c r="Z22" s="9"/>
    </row>
    <row r="23" spans="1:26" x14ac:dyDescent="0.25">
      <c r="A23" s="111">
        <v>3</v>
      </c>
      <c r="B23" s="86" t="s">
        <v>118</v>
      </c>
      <c r="C23" s="85"/>
      <c r="D23" s="107">
        <f>3*0.044</f>
        <v>0.13200000000000001</v>
      </c>
      <c r="E23" s="85" t="s">
        <v>134</v>
      </c>
      <c r="F23" s="107">
        <v>703</v>
      </c>
      <c r="G23" s="107">
        <v>0.4</v>
      </c>
      <c r="H23" s="85">
        <v>7.9649999999999999E-3</v>
      </c>
      <c r="I23" s="85" t="s">
        <v>141</v>
      </c>
      <c r="J23" s="107">
        <v>0.85</v>
      </c>
      <c r="K23" s="107">
        <v>0.95</v>
      </c>
      <c r="L23" s="85"/>
      <c r="M23" s="85"/>
      <c r="N23" s="85"/>
      <c r="O23" s="85"/>
      <c r="P23" s="85"/>
      <c r="Q23" s="89"/>
      <c r="R23" s="80"/>
      <c r="S23" s="6"/>
      <c r="T23" s="6"/>
      <c r="U23" s="4"/>
      <c r="V23" s="4"/>
      <c r="W23" s="7"/>
      <c r="X23" s="8"/>
      <c r="Y23" s="9"/>
      <c r="Z23" s="9"/>
    </row>
    <row r="24" spans="1:26" x14ac:dyDescent="0.25">
      <c r="A24" s="96">
        <v>1</v>
      </c>
      <c r="B24" s="86" t="s">
        <v>119</v>
      </c>
      <c r="C24" s="85"/>
      <c r="D24" s="107">
        <v>4.4999999999999998E-2</v>
      </c>
      <c r="E24" s="85" t="s">
        <v>134</v>
      </c>
      <c r="F24" s="107">
        <v>703</v>
      </c>
      <c r="G24" s="107">
        <v>0.4</v>
      </c>
      <c r="H24" s="85">
        <v>7.9649999999999999E-3</v>
      </c>
      <c r="I24" s="85" t="s">
        <v>141</v>
      </c>
      <c r="J24" s="107">
        <v>0.85</v>
      </c>
      <c r="K24" s="107">
        <v>0.95</v>
      </c>
      <c r="L24" s="85"/>
      <c r="M24" s="85"/>
      <c r="N24" s="85"/>
      <c r="O24" s="85"/>
      <c r="P24" s="85"/>
      <c r="Q24" s="87"/>
      <c r="R24" s="80"/>
      <c r="S24" s="6"/>
      <c r="T24" s="6"/>
      <c r="U24" s="4"/>
      <c r="V24" s="4"/>
      <c r="W24" s="7"/>
      <c r="X24" s="8"/>
      <c r="Y24" s="9"/>
      <c r="Z24" s="9"/>
    </row>
    <row r="25" spans="1:26" x14ac:dyDescent="0.25">
      <c r="A25" s="96">
        <v>2</v>
      </c>
      <c r="B25" s="86" t="s">
        <v>120</v>
      </c>
      <c r="C25" s="85"/>
      <c r="D25" s="107">
        <f>0.044*2</f>
        <v>8.7999999999999995E-2</v>
      </c>
      <c r="E25" s="85" t="s">
        <v>134</v>
      </c>
      <c r="F25" s="107">
        <v>703</v>
      </c>
      <c r="G25" s="107">
        <v>0.4</v>
      </c>
      <c r="H25" s="85">
        <v>7.9649999999999999E-3</v>
      </c>
      <c r="I25" s="85" t="s">
        <v>141</v>
      </c>
      <c r="J25" s="107">
        <v>0.85</v>
      </c>
      <c r="K25" s="107">
        <v>0.95</v>
      </c>
      <c r="L25" s="85"/>
      <c r="M25" s="85"/>
      <c r="N25" s="85"/>
      <c r="O25" s="85"/>
      <c r="P25" s="85"/>
      <c r="Q25" s="89"/>
      <c r="R25" s="80"/>
      <c r="S25" s="6"/>
      <c r="T25" s="6"/>
      <c r="U25" s="4"/>
      <c r="V25" s="4"/>
      <c r="W25" s="7"/>
      <c r="X25" s="8"/>
      <c r="Y25" s="9"/>
      <c r="Z25" s="9"/>
    </row>
    <row r="26" spans="1:26" x14ac:dyDescent="0.25">
      <c r="A26" s="96">
        <v>2</v>
      </c>
      <c r="B26" s="86" t="s">
        <v>121</v>
      </c>
      <c r="C26" s="85"/>
      <c r="D26" s="107">
        <f>0.053*2</f>
        <v>0.106</v>
      </c>
      <c r="E26" s="85" t="s">
        <v>134</v>
      </c>
      <c r="F26" s="107">
        <v>703</v>
      </c>
      <c r="G26" s="107">
        <v>0.4</v>
      </c>
      <c r="H26" s="85">
        <v>7.9649999999999999E-3</v>
      </c>
      <c r="I26" s="85" t="s">
        <v>141</v>
      </c>
      <c r="J26" s="107">
        <v>0.85</v>
      </c>
      <c r="K26" s="107">
        <v>0.95</v>
      </c>
      <c r="L26" s="85"/>
      <c r="M26" s="85"/>
      <c r="N26" s="85"/>
      <c r="O26" s="85"/>
      <c r="P26" s="85"/>
      <c r="Q26" s="87"/>
      <c r="R26" s="80"/>
      <c r="S26" s="6"/>
      <c r="T26" s="6"/>
      <c r="U26" s="4"/>
      <c r="V26" s="4"/>
      <c r="W26" s="7"/>
      <c r="X26" s="8"/>
      <c r="Y26" s="9"/>
      <c r="Z26" s="9"/>
    </row>
    <row r="27" spans="1:26" x14ac:dyDescent="0.25">
      <c r="A27" s="96">
        <v>1</v>
      </c>
      <c r="B27" s="86" t="s">
        <v>122</v>
      </c>
      <c r="C27" s="85"/>
      <c r="D27" s="107">
        <v>5.7500000000000002E-2</v>
      </c>
      <c r="E27" s="85" t="s">
        <v>134</v>
      </c>
      <c r="F27" s="107">
        <v>703</v>
      </c>
      <c r="G27" s="107">
        <v>0.4</v>
      </c>
      <c r="H27" s="85">
        <v>9.306E-3</v>
      </c>
      <c r="I27" s="85" t="s">
        <v>141</v>
      </c>
      <c r="J27" s="107">
        <v>0.85</v>
      </c>
      <c r="K27" s="107">
        <v>0.95</v>
      </c>
      <c r="L27" s="85"/>
      <c r="M27" s="85"/>
      <c r="N27" s="85"/>
      <c r="O27" s="85"/>
      <c r="P27" s="85"/>
      <c r="Q27" s="89"/>
      <c r="R27" s="80"/>
      <c r="S27" s="6"/>
      <c r="T27" s="6"/>
      <c r="U27" s="4"/>
      <c r="V27" s="4"/>
      <c r="W27" s="7"/>
      <c r="X27" s="8"/>
      <c r="Y27" s="9"/>
      <c r="Z27" s="9"/>
    </row>
    <row r="28" spans="1:26" ht="15" customHeight="1" x14ac:dyDescent="0.25">
      <c r="A28" s="99">
        <v>1</v>
      </c>
      <c r="B28" s="98" t="s">
        <v>133</v>
      </c>
      <c r="C28" s="88"/>
      <c r="D28" s="100">
        <v>0.3</v>
      </c>
      <c r="E28" s="85" t="s">
        <v>134</v>
      </c>
      <c r="F28" s="106">
        <v>800</v>
      </c>
      <c r="G28" s="100">
        <v>0.12</v>
      </c>
      <c r="H28" s="99">
        <v>0</v>
      </c>
      <c r="I28" s="99"/>
      <c r="J28" s="88"/>
      <c r="K28" s="88"/>
      <c r="L28" s="88"/>
      <c r="M28" s="88"/>
      <c r="N28" s="88"/>
      <c r="O28" s="88"/>
      <c r="P28" s="88"/>
      <c r="Q28" s="88"/>
    </row>
    <row r="29" spans="1:26" x14ac:dyDescent="0.25">
      <c r="A29" s="90">
        <v>1</v>
      </c>
      <c r="B29" s="91" t="s">
        <v>123</v>
      </c>
      <c r="C29" s="90"/>
      <c r="D29" s="90">
        <v>0.05</v>
      </c>
      <c r="E29" s="90" t="s">
        <v>135</v>
      </c>
      <c r="F29" s="90">
        <v>1100</v>
      </c>
      <c r="G29" s="90">
        <v>0.28999999999999998</v>
      </c>
      <c r="H29" s="90">
        <f>(9086-5.5*262)/10^6</f>
        <v>7.6449999999999999E-3</v>
      </c>
      <c r="I29" s="90" t="s">
        <v>140</v>
      </c>
      <c r="J29" s="112">
        <v>0.85</v>
      </c>
      <c r="K29" s="112">
        <v>0.7</v>
      </c>
      <c r="L29" s="90"/>
      <c r="M29" s="90"/>
      <c r="N29" s="90"/>
      <c r="O29" s="90"/>
      <c r="P29" s="90"/>
      <c r="Q29" s="92"/>
      <c r="R29" s="80"/>
      <c r="S29" s="6"/>
      <c r="T29" s="6"/>
      <c r="U29" s="4"/>
      <c r="V29" s="4"/>
      <c r="W29" s="7"/>
      <c r="X29" s="8"/>
      <c r="Y29" s="9"/>
      <c r="Z29" s="9"/>
    </row>
    <row r="30" spans="1:26" x14ac:dyDescent="0.25">
      <c r="A30" s="90">
        <v>1</v>
      </c>
      <c r="B30" s="91" t="s">
        <v>124</v>
      </c>
      <c r="C30" s="90"/>
      <c r="D30" s="90">
        <v>0.05</v>
      </c>
      <c r="E30" s="90" t="s">
        <v>135</v>
      </c>
      <c r="F30" s="90">
        <v>1100</v>
      </c>
      <c r="G30" s="90">
        <v>0.28999999999999998</v>
      </c>
      <c r="H30" s="90">
        <v>0</v>
      </c>
      <c r="I30" s="90"/>
      <c r="J30" s="90"/>
      <c r="K30" s="90"/>
      <c r="L30" s="90"/>
      <c r="M30" s="90"/>
      <c r="N30" s="90"/>
      <c r="O30" s="90"/>
      <c r="P30" s="90"/>
      <c r="Q30" s="93"/>
      <c r="R30" s="80"/>
      <c r="S30" s="6"/>
      <c r="T30" s="6"/>
      <c r="U30" s="4"/>
      <c r="V30" s="4"/>
      <c r="W30" s="7"/>
      <c r="X30" s="8"/>
      <c r="Y30" s="9"/>
      <c r="Z30" s="9"/>
    </row>
    <row r="31" spans="1:26" x14ac:dyDescent="0.25">
      <c r="A31" s="90">
        <v>1</v>
      </c>
      <c r="B31" s="91" t="s">
        <v>125</v>
      </c>
      <c r="C31" s="90"/>
      <c r="D31" s="90">
        <v>0.05</v>
      </c>
      <c r="E31" s="90" t="s">
        <v>135</v>
      </c>
      <c r="F31" s="90">
        <v>1100</v>
      </c>
      <c r="G31" s="90">
        <v>0.28999999999999998</v>
      </c>
      <c r="H31" s="90">
        <v>0</v>
      </c>
      <c r="I31" s="90"/>
      <c r="J31" s="90"/>
      <c r="K31" s="90"/>
      <c r="L31" s="90"/>
      <c r="M31" s="90"/>
      <c r="N31" s="90"/>
      <c r="O31" s="90"/>
      <c r="P31" s="90"/>
      <c r="Q31" s="94"/>
      <c r="R31" s="80"/>
      <c r="S31" s="6"/>
      <c r="T31" s="6"/>
      <c r="U31" s="4"/>
      <c r="V31" s="4"/>
      <c r="W31" s="7"/>
      <c r="X31" s="8"/>
      <c r="Y31" s="9"/>
      <c r="Z31" s="9"/>
    </row>
    <row r="32" spans="1:26" x14ac:dyDescent="0.25">
      <c r="A32" s="90">
        <v>1</v>
      </c>
      <c r="B32" s="91" t="s">
        <v>126</v>
      </c>
      <c r="C32" s="90"/>
      <c r="D32" s="90">
        <v>0.05</v>
      </c>
      <c r="E32" s="90" t="s">
        <v>135</v>
      </c>
      <c r="F32" s="90">
        <v>1100</v>
      </c>
      <c r="G32" s="90">
        <v>0.28999999999999998</v>
      </c>
      <c r="H32" s="90">
        <v>0</v>
      </c>
      <c r="I32" s="90"/>
      <c r="J32" s="90"/>
      <c r="K32" s="90"/>
      <c r="L32" s="90"/>
      <c r="M32" s="90"/>
      <c r="N32" s="90"/>
      <c r="O32" s="90"/>
      <c r="P32" s="90"/>
      <c r="Q32" s="93"/>
      <c r="R32" s="80"/>
      <c r="S32" s="6"/>
      <c r="T32" s="6"/>
      <c r="U32" s="4"/>
      <c r="V32" s="4"/>
      <c r="W32" s="7"/>
      <c r="X32" s="8"/>
      <c r="Y32" s="9"/>
      <c r="Z32" s="9"/>
    </row>
    <row r="33" spans="1:26" x14ac:dyDescent="0.25">
      <c r="A33" s="90">
        <v>1</v>
      </c>
      <c r="B33" s="91" t="s">
        <v>127</v>
      </c>
      <c r="C33" s="90"/>
      <c r="D33" s="90">
        <v>0.05</v>
      </c>
      <c r="E33" s="90" t="s">
        <v>135</v>
      </c>
      <c r="F33" s="90">
        <v>1100</v>
      </c>
      <c r="G33" s="90">
        <v>0.28999999999999998</v>
      </c>
      <c r="H33" s="90">
        <v>0</v>
      </c>
      <c r="I33" s="90"/>
      <c r="J33" s="90"/>
      <c r="K33" s="90"/>
      <c r="L33" s="90"/>
      <c r="M33" s="90"/>
      <c r="N33" s="90"/>
      <c r="O33" s="90"/>
      <c r="P33" s="90"/>
      <c r="Q33" s="92"/>
      <c r="R33" s="80"/>
      <c r="S33" s="6"/>
      <c r="T33" s="6"/>
      <c r="U33" s="4"/>
      <c r="V33" s="4"/>
      <c r="W33" s="7"/>
      <c r="X33" s="8"/>
      <c r="Y33" s="9"/>
      <c r="Z33" s="9"/>
    </row>
    <row r="34" spans="1:26" x14ac:dyDescent="0.25">
      <c r="A34" s="90">
        <v>1</v>
      </c>
      <c r="B34" s="91" t="s">
        <v>128</v>
      </c>
      <c r="C34" s="90"/>
      <c r="D34" s="90">
        <v>0.05</v>
      </c>
      <c r="E34" s="90" t="s">
        <v>135</v>
      </c>
      <c r="F34" s="90">
        <v>1100</v>
      </c>
      <c r="G34" s="90">
        <v>0.28999999999999998</v>
      </c>
      <c r="H34" s="90">
        <v>0</v>
      </c>
      <c r="I34" s="90"/>
      <c r="J34" s="90"/>
      <c r="K34" s="90"/>
      <c r="L34" s="90"/>
      <c r="M34" s="90"/>
      <c r="N34" s="90"/>
      <c r="O34" s="90"/>
      <c r="P34" s="90"/>
      <c r="Q34" s="93"/>
      <c r="R34" s="80"/>
      <c r="S34" s="6"/>
      <c r="T34" s="6"/>
      <c r="U34" s="4"/>
      <c r="V34" s="4"/>
      <c r="W34" s="7"/>
      <c r="X34" s="8"/>
      <c r="Y34" s="9"/>
      <c r="Z34" s="9"/>
    </row>
    <row r="35" spans="1:26" x14ac:dyDescent="0.25">
      <c r="A35" s="90">
        <v>1</v>
      </c>
      <c r="B35" s="91" t="s">
        <v>129</v>
      </c>
      <c r="C35" s="90"/>
      <c r="D35" s="90">
        <v>0.05</v>
      </c>
      <c r="E35" s="90" t="s">
        <v>135</v>
      </c>
      <c r="F35" s="90">
        <v>1100</v>
      </c>
      <c r="G35" s="90">
        <v>0.28999999999999998</v>
      </c>
      <c r="H35" s="90">
        <v>0</v>
      </c>
      <c r="I35" s="90"/>
      <c r="J35" s="90"/>
      <c r="K35" s="90"/>
      <c r="L35" s="90"/>
      <c r="M35" s="90"/>
      <c r="N35" s="90"/>
      <c r="O35" s="90"/>
      <c r="P35" s="90"/>
      <c r="Q35" s="92"/>
      <c r="R35" s="80"/>
      <c r="S35" s="6"/>
      <c r="T35" s="6"/>
      <c r="U35" s="4"/>
      <c r="V35" s="4"/>
      <c r="W35" s="7"/>
      <c r="X35" s="8"/>
      <c r="Y35" s="9"/>
      <c r="Z35" s="9"/>
    </row>
    <row r="36" spans="1:26" x14ac:dyDescent="0.25">
      <c r="A36" s="101">
        <v>2</v>
      </c>
      <c r="B36" s="102" t="s">
        <v>100</v>
      </c>
      <c r="C36" s="101"/>
      <c r="D36" s="101">
        <v>0</v>
      </c>
      <c r="E36" s="101" t="s">
        <v>112</v>
      </c>
      <c r="F36" s="101">
        <v>448</v>
      </c>
      <c r="G36" s="101">
        <v>34</v>
      </c>
      <c r="H36" s="101"/>
      <c r="I36" s="101"/>
      <c r="J36" s="101"/>
      <c r="K36" s="101"/>
      <c r="L36" s="101"/>
      <c r="M36" s="101"/>
      <c r="N36" s="101"/>
      <c r="O36" s="101"/>
      <c r="P36" s="101"/>
      <c r="Q36" s="103"/>
      <c r="R36" s="80"/>
      <c r="S36" s="6"/>
      <c r="T36" s="6"/>
      <c r="U36" s="4"/>
      <c r="V36" s="4"/>
      <c r="W36" s="7"/>
      <c r="X36" s="8"/>
      <c r="Y36" s="9"/>
      <c r="Z36" s="9"/>
    </row>
    <row r="37" spans="1:26" x14ac:dyDescent="0.25">
      <c r="A37" s="101">
        <v>2</v>
      </c>
      <c r="B37" s="102" t="s">
        <v>101</v>
      </c>
      <c r="C37" s="101"/>
      <c r="D37" s="101">
        <v>1E-3</v>
      </c>
      <c r="E37" s="101" t="s">
        <v>113</v>
      </c>
      <c r="F37" s="101"/>
      <c r="G37" s="101"/>
      <c r="H37" s="101"/>
      <c r="I37" s="101"/>
      <c r="J37" s="101"/>
      <c r="K37" s="101"/>
      <c r="L37" s="101"/>
      <c r="M37" s="101"/>
      <c r="N37" s="101"/>
      <c r="O37" s="101"/>
      <c r="P37" s="101"/>
      <c r="Q37" s="104"/>
      <c r="R37" s="40"/>
    </row>
    <row r="38" spans="1:26" x14ac:dyDescent="0.25">
      <c r="A38" s="101">
        <v>2</v>
      </c>
      <c r="B38" s="102" t="s">
        <v>102</v>
      </c>
      <c r="C38" s="101"/>
      <c r="D38" s="101">
        <v>0</v>
      </c>
      <c r="E38" s="101" t="s">
        <v>114</v>
      </c>
      <c r="F38" s="101"/>
      <c r="G38" s="101"/>
      <c r="H38" s="101"/>
      <c r="I38" s="101"/>
      <c r="J38" s="101"/>
      <c r="K38" s="101"/>
      <c r="L38" s="101"/>
      <c r="M38" s="101"/>
      <c r="N38" s="101"/>
      <c r="O38" s="101"/>
      <c r="P38" s="101"/>
      <c r="Q38" s="105"/>
      <c r="R38" s="40"/>
    </row>
    <row r="39" spans="1:26" x14ac:dyDescent="0.25">
      <c r="A39" s="101">
        <v>2</v>
      </c>
      <c r="B39" s="102" t="s">
        <v>103</v>
      </c>
      <c r="C39" s="101"/>
      <c r="D39" s="101">
        <v>0</v>
      </c>
      <c r="E39" s="101" t="s">
        <v>114</v>
      </c>
      <c r="F39" s="101"/>
      <c r="G39" s="101"/>
      <c r="H39" s="101"/>
      <c r="I39" s="101"/>
      <c r="J39" s="101"/>
      <c r="K39" s="101"/>
      <c r="L39" s="101"/>
      <c r="M39" s="101"/>
      <c r="N39" s="101"/>
      <c r="O39" s="101"/>
      <c r="P39" s="101"/>
      <c r="Q39" s="105"/>
      <c r="R39" s="40"/>
    </row>
    <row r="40" spans="1:26" x14ac:dyDescent="0.25">
      <c r="A40" s="101" t="s">
        <v>109</v>
      </c>
      <c r="B40" s="102" t="s">
        <v>104</v>
      </c>
      <c r="C40" s="101"/>
      <c r="D40" s="101" t="e">
        <v>#VALUE!</v>
      </c>
      <c r="E40" s="101" t="s">
        <v>114</v>
      </c>
      <c r="F40" s="101"/>
      <c r="G40" s="101"/>
      <c r="H40" s="101"/>
      <c r="I40" s="101"/>
      <c r="J40" s="101"/>
      <c r="K40" s="101"/>
      <c r="L40" s="101"/>
      <c r="M40" s="101"/>
      <c r="N40" s="101"/>
      <c r="O40" s="101"/>
      <c r="P40" s="101"/>
      <c r="Q40" s="105"/>
      <c r="R40" s="40"/>
    </row>
    <row r="41" spans="1:26" x14ac:dyDescent="0.25">
      <c r="A41" s="101">
        <v>8</v>
      </c>
      <c r="B41" s="102" t="s">
        <v>105</v>
      </c>
      <c r="C41" s="101"/>
      <c r="D41" s="101">
        <v>0</v>
      </c>
      <c r="E41" s="101" t="s">
        <v>112</v>
      </c>
      <c r="F41" s="101"/>
      <c r="G41" s="101"/>
      <c r="H41" s="101"/>
      <c r="I41" s="101"/>
      <c r="J41" s="101"/>
      <c r="K41" s="101"/>
      <c r="L41" s="101"/>
      <c r="M41" s="101"/>
      <c r="N41" s="101"/>
      <c r="O41" s="101"/>
      <c r="P41" s="101"/>
      <c r="Q41" s="105"/>
      <c r="R41" s="40"/>
    </row>
    <row r="42" spans="1:26" x14ac:dyDescent="0.25">
      <c r="A42" s="101">
        <v>1</v>
      </c>
      <c r="B42" s="102" t="s">
        <v>106</v>
      </c>
      <c r="C42" s="101"/>
      <c r="D42" s="101" t="e">
        <v>#VALUE!</v>
      </c>
      <c r="E42" s="101" t="s">
        <v>114</v>
      </c>
      <c r="F42" s="101"/>
      <c r="G42" s="101"/>
      <c r="H42" s="101"/>
      <c r="I42" s="101"/>
      <c r="J42" s="101"/>
      <c r="K42" s="101"/>
      <c r="L42" s="101"/>
      <c r="M42" s="101"/>
      <c r="N42" s="101"/>
      <c r="O42" s="101"/>
      <c r="P42" s="101"/>
      <c r="Q42" s="105"/>
      <c r="R42" s="40"/>
    </row>
    <row r="43" spans="1:26" x14ac:dyDescent="0.25">
      <c r="A43" s="101" t="s">
        <v>109</v>
      </c>
      <c r="B43" s="102" t="s">
        <v>107</v>
      </c>
      <c r="C43" s="101"/>
      <c r="D43" s="101" t="e">
        <v>#VALUE!</v>
      </c>
      <c r="E43" s="101" t="s">
        <v>114</v>
      </c>
      <c r="F43" s="101"/>
      <c r="G43" s="101" t="s">
        <v>24</v>
      </c>
      <c r="H43" s="101"/>
      <c r="I43" s="101"/>
      <c r="J43" s="101"/>
      <c r="K43" s="101"/>
      <c r="L43" s="101"/>
      <c r="M43" s="101"/>
      <c r="N43" s="101"/>
      <c r="O43" s="101"/>
      <c r="P43" s="101"/>
      <c r="Q43" s="105"/>
      <c r="R43" s="40"/>
    </row>
    <row r="44" spans="1:26" x14ac:dyDescent="0.25">
      <c r="A44" s="101">
        <v>8</v>
      </c>
      <c r="B44" s="102" t="s">
        <v>108</v>
      </c>
      <c r="C44" s="101"/>
      <c r="D44" s="101">
        <v>0</v>
      </c>
      <c r="E44" s="101" t="s">
        <v>114</v>
      </c>
      <c r="F44" s="101"/>
      <c r="G44" s="101" t="s">
        <v>24</v>
      </c>
      <c r="H44" s="101"/>
      <c r="I44" s="101"/>
      <c r="J44" s="101"/>
      <c r="K44" s="101"/>
      <c r="L44" s="101"/>
      <c r="M44" s="101"/>
      <c r="N44" s="101"/>
      <c r="O44" s="101"/>
      <c r="P44" s="101"/>
      <c r="Q44" s="105"/>
      <c r="R44" s="40"/>
    </row>
    <row r="45" spans="1:26" x14ac:dyDescent="0.25"/>
    <row r="46" spans="1:26" x14ac:dyDescent="0.25"/>
    <row r="47" spans="1:26" x14ac:dyDescent="0.25"/>
    <row r="48" spans="1:26" ht="15.75" thickBot="1" x14ac:dyDescent="0.3"/>
    <row r="49" spans="2:16" ht="48" customHeight="1" x14ac:dyDescent="0.25">
      <c r="B49" s="214" t="s">
        <v>36</v>
      </c>
      <c r="C49" s="215" t="s">
        <v>30</v>
      </c>
      <c r="D49" s="215" t="s">
        <v>31</v>
      </c>
      <c r="E49" s="215" t="s">
        <v>55</v>
      </c>
      <c r="F49" s="215" t="s">
        <v>32</v>
      </c>
      <c r="G49" s="215" t="s">
        <v>28</v>
      </c>
      <c r="H49" s="215" t="s">
        <v>29</v>
      </c>
      <c r="I49" s="215" t="s">
        <v>33</v>
      </c>
      <c r="J49" s="215" t="s">
        <v>34</v>
      </c>
      <c r="K49" s="215" t="s">
        <v>35</v>
      </c>
      <c r="L49" s="215" t="s">
        <v>44</v>
      </c>
      <c r="M49" s="216" t="s">
        <v>130</v>
      </c>
    </row>
    <row r="50" spans="2:16" x14ac:dyDescent="0.25">
      <c r="B50" s="131" t="s">
        <v>88</v>
      </c>
      <c r="C50" s="133">
        <v>1.3869999999999999E-2</v>
      </c>
      <c r="D50" s="133">
        <v>896</v>
      </c>
      <c r="E50" s="133">
        <v>180</v>
      </c>
      <c r="F50" s="133">
        <v>0</v>
      </c>
      <c r="G50" s="133"/>
      <c r="H50" s="133"/>
      <c r="I50" s="134"/>
      <c r="J50" s="134"/>
      <c r="K50" s="134"/>
      <c r="L50" s="134">
        <v>0</v>
      </c>
      <c r="M50" s="135">
        <v>0</v>
      </c>
      <c r="N50" s="40"/>
    </row>
    <row r="51" spans="2:16" x14ac:dyDescent="0.25">
      <c r="B51" s="131" t="s">
        <v>89</v>
      </c>
      <c r="C51" s="133">
        <v>1.3859999999999999E-2</v>
      </c>
      <c r="D51" s="133">
        <v>896</v>
      </c>
      <c r="E51" s="133">
        <v>180</v>
      </c>
      <c r="F51" s="133">
        <v>0</v>
      </c>
      <c r="G51" s="133"/>
      <c r="H51" s="133"/>
      <c r="I51" s="134"/>
      <c r="J51" s="134"/>
      <c r="K51" s="134"/>
      <c r="L51" s="134">
        <v>0</v>
      </c>
      <c r="M51" s="135">
        <v>0</v>
      </c>
    </row>
    <row r="52" spans="2:16" x14ac:dyDescent="0.25">
      <c r="B52" s="131" t="s">
        <v>90</v>
      </c>
      <c r="C52" s="133">
        <v>1.3650000000000001E-2</v>
      </c>
      <c r="D52" s="133">
        <v>896</v>
      </c>
      <c r="E52" s="133">
        <v>180</v>
      </c>
      <c r="F52" s="133">
        <v>0</v>
      </c>
      <c r="G52" s="133"/>
      <c r="H52" s="133"/>
      <c r="I52" s="134"/>
      <c r="J52" s="134"/>
      <c r="K52" s="134"/>
      <c r="L52" s="134">
        <v>0</v>
      </c>
      <c r="M52" s="135">
        <v>0</v>
      </c>
    </row>
    <row r="53" spans="2:16" x14ac:dyDescent="0.25">
      <c r="B53" s="131" t="s">
        <v>91</v>
      </c>
      <c r="C53" s="133">
        <v>1.359E-2</v>
      </c>
      <c r="D53" s="133">
        <v>896</v>
      </c>
      <c r="E53" s="133">
        <v>180</v>
      </c>
      <c r="F53" s="133">
        <v>0</v>
      </c>
      <c r="G53" s="133"/>
      <c r="H53" s="133"/>
      <c r="I53" s="134"/>
      <c r="J53" s="134"/>
      <c r="K53" s="134"/>
      <c r="L53" s="134">
        <v>0</v>
      </c>
      <c r="M53" s="135">
        <v>0</v>
      </c>
    </row>
    <row r="54" spans="2:16" x14ac:dyDescent="0.25">
      <c r="B54" s="131" t="s">
        <v>151</v>
      </c>
      <c r="C54" s="133">
        <v>1.255E-2</v>
      </c>
      <c r="D54" s="133">
        <v>896</v>
      </c>
      <c r="E54" s="133">
        <v>180</v>
      </c>
      <c r="F54" s="133">
        <v>0</v>
      </c>
      <c r="G54" s="133"/>
      <c r="H54" s="133"/>
      <c r="I54" s="134"/>
      <c r="J54" s="134"/>
      <c r="K54" s="134"/>
      <c r="L54" s="134">
        <v>0</v>
      </c>
      <c r="M54" s="135">
        <v>0</v>
      </c>
    </row>
    <row r="55" spans="2:16" x14ac:dyDescent="0.25">
      <c r="B55" s="131" t="s">
        <v>153</v>
      </c>
      <c r="C55" s="133">
        <v>1.255E-2</v>
      </c>
      <c r="D55" s="133">
        <v>896</v>
      </c>
      <c r="E55" s="133">
        <v>180</v>
      </c>
      <c r="F55" s="133">
        <v>0</v>
      </c>
      <c r="G55" s="133"/>
      <c r="H55" s="133"/>
      <c r="I55" s="134"/>
      <c r="J55" s="134"/>
      <c r="K55" s="134"/>
      <c r="L55" s="134">
        <v>0</v>
      </c>
      <c r="M55" s="135">
        <v>0</v>
      </c>
      <c r="N55" s="10"/>
      <c r="O55" s="10"/>
      <c r="P55" s="10"/>
    </row>
    <row r="56" spans="2:16" x14ac:dyDescent="0.25">
      <c r="B56" s="131" t="s">
        <v>152</v>
      </c>
      <c r="C56" s="133">
        <f>0.01454/2</f>
        <v>7.2700000000000004E-3</v>
      </c>
      <c r="D56" s="133">
        <v>896</v>
      </c>
      <c r="E56" s="133">
        <v>180</v>
      </c>
      <c r="F56" s="133">
        <v>0</v>
      </c>
      <c r="G56" s="133"/>
      <c r="H56" s="133"/>
      <c r="I56" s="136"/>
      <c r="J56" s="136"/>
      <c r="K56" s="136"/>
      <c r="L56" s="134">
        <v>0</v>
      </c>
      <c r="M56" s="135">
        <v>0</v>
      </c>
      <c r="N56" s="10"/>
      <c r="O56" s="10"/>
      <c r="P56" s="10"/>
    </row>
    <row r="57" spans="2:16" x14ac:dyDescent="0.25">
      <c r="B57" s="131" t="s">
        <v>154</v>
      </c>
      <c r="C57" s="133">
        <f>0.01454/2</f>
        <v>7.2700000000000004E-3</v>
      </c>
      <c r="D57" s="133">
        <v>896</v>
      </c>
      <c r="E57" s="133">
        <v>180</v>
      </c>
      <c r="F57" s="133">
        <v>0</v>
      </c>
      <c r="G57" s="133"/>
      <c r="H57" s="133"/>
      <c r="I57" s="136"/>
      <c r="J57" s="136"/>
      <c r="K57" s="136"/>
      <c r="L57" s="134">
        <v>0</v>
      </c>
      <c r="M57" s="135">
        <v>0</v>
      </c>
      <c r="N57" s="10"/>
      <c r="O57" s="10"/>
      <c r="P57" s="10"/>
    </row>
    <row r="58" spans="2:16" x14ac:dyDescent="0.25">
      <c r="B58" s="131" t="s">
        <v>156</v>
      </c>
      <c r="C58" s="133">
        <v>0.06</v>
      </c>
      <c r="D58" s="133">
        <v>896</v>
      </c>
      <c r="E58" s="133">
        <v>180</v>
      </c>
      <c r="F58" s="133">
        <f>(227*8.5)/1000000</f>
        <v>1.9295E-3</v>
      </c>
      <c r="G58" s="137">
        <v>0.86</v>
      </c>
      <c r="H58" s="137">
        <v>0.9</v>
      </c>
      <c r="I58" s="138">
        <v>1</v>
      </c>
      <c r="J58" s="138">
        <v>1</v>
      </c>
      <c r="K58" s="138">
        <v>0</v>
      </c>
      <c r="L58" s="134">
        <v>1</v>
      </c>
      <c r="M58" s="135">
        <v>0</v>
      </c>
      <c r="N58" s="10"/>
      <c r="O58" s="10"/>
      <c r="P58" s="10"/>
    </row>
    <row r="59" spans="2:16" x14ac:dyDescent="0.25">
      <c r="B59" s="131" t="s">
        <v>157</v>
      </c>
      <c r="C59" s="133">
        <v>0.06</v>
      </c>
      <c r="D59" s="133">
        <v>896</v>
      </c>
      <c r="E59" s="133">
        <v>180</v>
      </c>
      <c r="F59" s="133">
        <f t="shared" ref="F59:F61" si="0">(227*8.5)/1000000</f>
        <v>1.9295E-3</v>
      </c>
      <c r="G59" s="137">
        <v>0.86</v>
      </c>
      <c r="H59" s="137">
        <v>0.9</v>
      </c>
      <c r="I59" s="138">
        <v>-1</v>
      </c>
      <c r="J59" s="138">
        <v>-1</v>
      </c>
      <c r="K59" s="138">
        <v>0</v>
      </c>
      <c r="L59" s="134">
        <v>1</v>
      </c>
      <c r="M59" s="135">
        <v>0</v>
      </c>
      <c r="N59" s="10"/>
      <c r="O59" s="10"/>
      <c r="P59" s="10"/>
    </row>
    <row r="60" spans="2:16" x14ac:dyDescent="0.25">
      <c r="B60" s="131" t="s">
        <v>158</v>
      </c>
      <c r="C60" s="133">
        <v>0.06</v>
      </c>
      <c r="D60" s="133">
        <v>896</v>
      </c>
      <c r="E60" s="133">
        <v>180</v>
      </c>
      <c r="F60" s="133">
        <f t="shared" si="0"/>
        <v>1.9295E-3</v>
      </c>
      <c r="G60" s="137">
        <v>0.86</v>
      </c>
      <c r="H60" s="137">
        <v>0.9</v>
      </c>
      <c r="I60" s="138">
        <v>1</v>
      </c>
      <c r="J60" s="138">
        <v>-1</v>
      </c>
      <c r="K60" s="138">
        <v>0</v>
      </c>
      <c r="L60" s="134">
        <v>1</v>
      </c>
      <c r="M60" s="135">
        <v>0</v>
      </c>
      <c r="N60" s="10"/>
      <c r="O60" s="10"/>
      <c r="P60" s="10"/>
    </row>
    <row r="61" spans="2:16" x14ac:dyDescent="0.25">
      <c r="B61" s="131" t="s">
        <v>261</v>
      </c>
      <c r="C61" s="133">
        <v>0.06</v>
      </c>
      <c r="D61" s="133">
        <v>896</v>
      </c>
      <c r="E61" s="133">
        <v>180</v>
      </c>
      <c r="F61" s="133">
        <f t="shared" si="0"/>
        <v>1.9295E-3</v>
      </c>
      <c r="G61" s="137">
        <v>0.86</v>
      </c>
      <c r="H61" s="137">
        <v>0.9</v>
      </c>
      <c r="I61" s="138">
        <v>-1</v>
      </c>
      <c r="J61" s="138">
        <v>-1</v>
      </c>
      <c r="K61" s="138">
        <v>0</v>
      </c>
      <c r="L61" s="134">
        <v>1</v>
      </c>
      <c r="M61" s="135">
        <v>0</v>
      </c>
      <c r="N61" s="10"/>
      <c r="O61" s="10"/>
      <c r="P61" s="10"/>
    </row>
    <row r="62" spans="2:16" x14ac:dyDescent="0.25">
      <c r="B62" s="131" t="s">
        <v>96</v>
      </c>
      <c r="C62" s="133">
        <v>3.9E-2</v>
      </c>
      <c r="D62" s="133">
        <v>896</v>
      </c>
      <c r="E62" s="133">
        <v>180</v>
      </c>
      <c r="F62" s="133">
        <v>0</v>
      </c>
      <c r="G62" s="133"/>
      <c r="H62" s="133"/>
      <c r="I62" s="136"/>
      <c r="J62" s="136"/>
      <c r="K62" s="136"/>
      <c r="L62" s="134">
        <v>0</v>
      </c>
      <c r="M62" s="135">
        <v>0</v>
      </c>
    </row>
    <row r="63" spans="2:16" x14ac:dyDescent="0.25">
      <c r="B63" s="131" t="s">
        <v>97</v>
      </c>
      <c r="C63" s="133">
        <v>3.9E-2</v>
      </c>
      <c r="D63" s="133">
        <v>896</v>
      </c>
      <c r="E63" s="133">
        <v>180</v>
      </c>
      <c r="F63" s="133">
        <v>0</v>
      </c>
      <c r="G63" s="133"/>
      <c r="H63" s="133"/>
      <c r="I63" s="136"/>
      <c r="J63" s="136"/>
      <c r="K63" s="136"/>
      <c r="L63" s="134">
        <v>0</v>
      </c>
      <c r="M63" s="135">
        <v>0</v>
      </c>
    </row>
    <row r="64" spans="2:16" x14ac:dyDescent="0.25">
      <c r="B64" s="131" t="s">
        <v>98</v>
      </c>
      <c r="C64" s="133">
        <v>2.1920000000000002E-2</v>
      </c>
      <c r="D64" s="133">
        <v>896</v>
      </c>
      <c r="E64" s="133">
        <v>180</v>
      </c>
      <c r="F64" s="133">
        <v>0</v>
      </c>
      <c r="G64" s="133"/>
      <c r="H64" s="133"/>
      <c r="I64" s="136"/>
      <c r="J64" s="136"/>
      <c r="K64" s="136"/>
      <c r="L64" s="134">
        <v>0</v>
      </c>
      <c r="M64" s="135">
        <v>0</v>
      </c>
    </row>
    <row r="65" spans="2:13" x14ac:dyDescent="0.25">
      <c r="B65" s="131" t="s">
        <v>143</v>
      </c>
      <c r="C65" s="133">
        <f>0.04/8</f>
        <v>5.0000000000000001E-3</v>
      </c>
      <c r="D65" s="133">
        <v>448</v>
      </c>
      <c r="E65" s="133">
        <v>34</v>
      </c>
      <c r="F65" s="133">
        <v>0</v>
      </c>
      <c r="G65" s="133"/>
      <c r="H65" s="133"/>
      <c r="I65" s="136"/>
      <c r="J65" s="136"/>
      <c r="K65" s="136"/>
      <c r="L65" s="134">
        <v>0</v>
      </c>
      <c r="M65" s="135">
        <v>0</v>
      </c>
    </row>
    <row r="66" spans="2:13" x14ac:dyDescent="0.25">
      <c r="B66" s="131" t="s">
        <v>144</v>
      </c>
      <c r="C66" s="133">
        <f t="shared" ref="C66:C72" si="1">0.04/8</f>
        <v>5.0000000000000001E-3</v>
      </c>
      <c r="D66" s="133">
        <v>448</v>
      </c>
      <c r="E66" s="133">
        <v>34</v>
      </c>
      <c r="F66" s="133">
        <v>0</v>
      </c>
      <c r="G66" s="133"/>
      <c r="H66" s="133"/>
      <c r="I66" s="136"/>
      <c r="J66" s="136"/>
      <c r="K66" s="136"/>
      <c r="L66" s="134">
        <v>0</v>
      </c>
      <c r="M66" s="135">
        <v>0</v>
      </c>
    </row>
    <row r="67" spans="2:13" x14ac:dyDescent="0.25">
      <c r="B67" s="131" t="s">
        <v>145</v>
      </c>
      <c r="C67" s="133">
        <f t="shared" si="1"/>
        <v>5.0000000000000001E-3</v>
      </c>
      <c r="D67" s="133">
        <v>448</v>
      </c>
      <c r="E67" s="133">
        <v>34</v>
      </c>
      <c r="F67" s="133">
        <v>0</v>
      </c>
      <c r="G67" s="133"/>
      <c r="H67" s="133"/>
      <c r="I67" s="136"/>
      <c r="J67" s="136"/>
      <c r="K67" s="136"/>
      <c r="L67" s="134">
        <v>0</v>
      </c>
      <c r="M67" s="135">
        <v>0</v>
      </c>
    </row>
    <row r="68" spans="2:13" x14ac:dyDescent="0.25">
      <c r="B68" s="131" t="s">
        <v>146</v>
      </c>
      <c r="C68" s="133">
        <f t="shared" si="1"/>
        <v>5.0000000000000001E-3</v>
      </c>
      <c r="D68" s="133">
        <v>448</v>
      </c>
      <c r="E68" s="133">
        <v>34</v>
      </c>
      <c r="F68" s="133">
        <v>0</v>
      </c>
      <c r="G68" s="133"/>
      <c r="H68" s="133"/>
      <c r="I68" s="136"/>
      <c r="J68" s="136"/>
      <c r="K68" s="136"/>
      <c r="L68" s="134">
        <v>0</v>
      </c>
      <c r="M68" s="135">
        <v>0</v>
      </c>
    </row>
    <row r="69" spans="2:13" x14ac:dyDescent="0.25">
      <c r="B69" s="131" t="s">
        <v>147</v>
      </c>
      <c r="C69" s="133">
        <f t="shared" si="1"/>
        <v>5.0000000000000001E-3</v>
      </c>
      <c r="D69" s="133">
        <v>448</v>
      </c>
      <c r="E69" s="133">
        <v>34</v>
      </c>
      <c r="F69" s="133">
        <v>0</v>
      </c>
      <c r="G69" s="133"/>
      <c r="H69" s="133"/>
      <c r="I69" s="136"/>
      <c r="J69" s="136"/>
      <c r="K69" s="136"/>
      <c r="L69" s="134">
        <v>0</v>
      </c>
      <c r="M69" s="135">
        <v>0</v>
      </c>
    </row>
    <row r="70" spans="2:13" x14ac:dyDescent="0.25">
      <c r="B70" s="131" t="s">
        <v>148</v>
      </c>
      <c r="C70" s="133">
        <f t="shared" si="1"/>
        <v>5.0000000000000001E-3</v>
      </c>
      <c r="D70" s="133">
        <v>448</v>
      </c>
      <c r="E70" s="133">
        <v>34</v>
      </c>
      <c r="F70" s="133">
        <v>0</v>
      </c>
      <c r="G70" s="133"/>
      <c r="H70" s="133"/>
      <c r="I70" s="136"/>
      <c r="J70" s="136"/>
      <c r="K70" s="136"/>
      <c r="L70" s="134">
        <v>0</v>
      </c>
      <c r="M70" s="135">
        <v>0</v>
      </c>
    </row>
    <row r="71" spans="2:13" x14ac:dyDescent="0.25">
      <c r="B71" s="131" t="s">
        <v>149</v>
      </c>
      <c r="C71" s="133">
        <f t="shared" si="1"/>
        <v>5.0000000000000001E-3</v>
      </c>
      <c r="D71" s="133">
        <v>448</v>
      </c>
      <c r="E71" s="133">
        <v>34</v>
      </c>
      <c r="F71" s="133">
        <v>0</v>
      </c>
      <c r="G71" s="133"/>
      <c r="H71" s="133"/>
      <c r="I71" s="136"/>
      <c r="J71" s="136"/>
      <c r="K71" s="136"/>
      <c r="L71" s="134">
        <v>0</v>
      </c>
      <c r="M71" s="135">
        <v>0</v>
      </c>
    </row>
    <row r="72" spans="2:13" x14ac:dyDescent="0.25">
      <c r="B72" s="131" t="s">
        <v>150</v>
      </c>
      <c r="C72" s="133">
        <f t="shared" si="1"/>
        <v>5.0000000000000001E-3</v>
      </c>
      <c r="D72" s="133">
        <v>448</v>
      </c>
      <c r="E72" s="133">
        <v>34</v>
      </c>
      <c r="F72" s="133">
        <v>0</v>
      </c>
      <c r="G72" s="133"/>
      <c r="H72" s="133"/>
      <c r="I72" s="136"/>
      <c r="J72" s="136"/>
      <c r="K72" s="136"/>
      <c r="L72" s="134">
        <v>0</v>
      </c>
      <c r="M72" s="135">
        <v>0</v>
      </c>
    </row>
    <row r="73" spans="2:13" x14ac:dyDescent="0.25">
      <c r="B73" s="131" t="s">
        <v>116</v>
      </c>
      <c r="C73" s="133">
        <v>8.0000000000000002E-3</v>
      </c>
      <c r="D73" s="133">
        <v>896</v>
      </c>
      <c r="E73" s="133">
        <v>180</v>
      </c>
      <c r="F73" s="133">
        <v>0</v>
      </c>
      <c r="G73" s="133"/>
      <c r="H73" s="133"/>
      <c r="I73" s="136"/>
      <c r="J73" s="136"/>
      <c r="K73" s="136"/>
      <c r="L73" s="134">
        <v>0</v>
      </c>
      <c r="M73" s="135">
        <v>0</v>
      </c>
    </row>
    <row r="74" spans="2:13" x14ac:dyDescent="0.25">
      <c r="B74" s="118" t="s">
        <v>188</v>
      </c>
      <c r="C74" s="139">
        <v>0.2</v>
      </c>
      <c r="D74" s="141">
        <v>800</v>
      </c>
      <c r="E74" s="141">
        <v>50</v>
      </c>
      <c r="F74" s="140">
        <v>800</v>
      </c>
      <c r="G74" s="140">
        <v>50</v>
      </c>
      <c r="H74" s="139">
        <v>0</v>
      </c>
      <c r="I74" s="141"/>
      <c r="J74" s="141"/>
      <c r="K74" s="141"/>
      <c r="L74" s="142">
        <v>0</v>
      </c>
      <c r="M74" s="143">
        <v>1</v>
      </c>
    </row>
    <row r="75" spans="2:13" x14ac:dyDescent="0.25">
      <c r="B75" s="119" t="s">
        <v>115</v>
      </c>
      <c r="C75" s="144">
        <v>3.2599999999999999E-3</v>
      </c>
      <c r="D75" s="145">
        <v>890</v>
      </c>
      <c r="E75" s="144">
        <v>180</v>
      </c>
      <c r="F75" s="144">
        <v>1.6764E-3</v>
      </c>
      <c r="G75" s="144">
        <v>0.02</v>
      </c>
      <c r="H75" s="144">
        <v>0.04</v>
      </c>
      <c r="I75" s="146">
        <v>0</v>
      </c>
      <c r="J75" s="146">
        <v>0</v>
      </c>
      <c r="K75" s="146">
        <v>1</v>
      </c>
      <c r="L75" s="147">
        <v>1</v>
      </c>
      <c r="M75" s="148">
        <v>1</v>
      </c>
    </row>
    <row r="76" spans="2:13" x14ac:dyDescent="0.25">
      <c r="B76" s="119" t="s">
        <v>155</v>
      </c>
      <c r="C76" s="147">
        <v>1.6000000000000001E-3</v>
      </c>
      <c r="D76" s="149">
        <v>700</v>
      </c>
      <c r="E76" s="149">
        <v>13</v>
      </c>
      <c r="F76" s="147">
        <f>5.5/10^6*262</f>
        <v>1.441E-3</v>
      </c>
      <c r="G76" s="149">
        <v>0.9</v>
      </c>
      <c r="H76" s="149">
        <v>0.5</v>
      </c>
      <c r="I76" s="150">
        <v>0</v>
      </c>
      <c r="J76" s="150">
        <v>0</v>
      </c>
      <c r="K76" s="150">
        <v>1</v>
      </c>
      <c r="L76" s="147">
        <v>1</v>
      </c>
      <c r="M76" s="148">
        <v>1</v>
      </c>
    </row>
    <row r="77" spans="2:13" x14ac:dyDescent="0.25">
      <c r="B77" s="119" t="s">
        <v>132</v>
      </c>
      <c r="C77" s="149">
        <v>0.115</v>
      </c>
      <c r="D77" s="149">
        <v>800</v>
      </c>
      <c r="E77" s="151">
        <v>50</v>
      </c>
      <c r="F77" s="147">
        <v>0</v>
      </c>
      <c r="G77" s="147"/>
      <c r="H77" s="147"/>
      <c r="I77" s="150"/>
      <c r="J77" s="150"/>
      <c r="K77" s="150"/>
      <c r="L77" s="147">
        <v>0</v>
      </c>
      <c r="M77" s="148">
        <v>0</v>
      </c>
    </row>
    <row r="78" spans="2:13" x14ac:dyDescent="0.25">
      <c r="B78" s="119" t="s">
        <v>117</v>
      </c>
      <c r="C78" s="144">
        <v>8.5000000000000006E-2</v>
      </c>
      <c r="D78" s="152">
        <v>890</v>
      </c>
      <c r="E78" s="152">
        <v>180</v>
      </c>
      <c r="F78" s="144">
        <v>0</v>
      </c>
      <c r="G78" s="144"/>
      <c r="H78" s="144"/>
      <c r="I78" s="150"/>
      <c r="J78" s="150"/>
      <c r="K78" s="150"/>
      <c r="L78" s="147">
        <v>0</v>
      </c>
      <c r="M78" s="148">
        <v>0</v>
      </c>
    </row>
    <row r="79" spans="2:13" x14ac:dyDescent="0.25">
      <c r="B79" s="120" t="s">
        <v>189</v>
      </c>
      <c r="C79" s="153">
        <f>0.044/5</f>
        <v>8.7999999999999988E-3</v>
      </c>
      <c r="D79" s="153">
        <v>703</v>
      </c>
      <c r="E79" s="153">
        <v>0.4</v>
      </c>
      <c r="F79" s="154">
        <f>0.007965/5</f>
        <v>1.593E-3</v>
      </c>
      <c r="G79" s="153">
        <v>0.85</v>
      </c>
      <c r="H79" s="153">
        <v>0.95</v>
      </c>
      <c r="I79" s="155">
        <v>1</v>
      </c>
      <c r="J79" s="155">
        <v>0</v>
      </c>
      <c r="K79" s="155">
        <v>0</v>
      </c>
      <c r="L79" s="156">
        <v>1</v>
      </c>
      <c r="M79" s="157">
        <v>0</v>
      </c>
    </row>
    <row r="80" spans="2:13" x14ac:dyDescent="0.25">
      <c r="B80" s="120" t="s">
        <v>190</v>
      </c>
      <c r="C80" s="153">
        <f t="shared" ref="C80:C83" si="2">0.044/5</f>
        <v>8.7999999999999988E-3</v>
      </c>
      <c r="D80" s="153">
        <v>703</v>
      </c>
      <c r="E80" s="153">
        <v>0.4</v>
      </c>
      <c r="F80" s="154">
        <f t="shared" ref="F80:F118" si="3">0.007965/5</f>
        <v>1.593E-3</v>
      </c>
      <c r="G80" s="153">
        <v>0.85</v>
      </c>
      <c r="H80" s="153">
        <v>0.95</v>
      </c>
      <c r="I80" s="155">
        <v>1</v>
      </c>
      <c r="J80" s="155">
        <v>0</v>
      </c>
      <c r="K80" s="155">
        <v>0</v>
      </c>
      <c r="L80" s="156">
        <v>1</v>
      </c>
      <c r="M80" s="157">
        <v>0</v>
      </c>
    </row>
    <row r="81" spans="2:13" x14ac:dyDescent="0.25">
      <c r="B81" s="120" t="s">
        <v>229</v>
      </c>
      <c r="C81" s="153">
        <f t="shared" si="2"/>
        <v>8.7999999999999988E-3</v>
      </c>
      <c r="D81" s="153">
        <v>703</v>
      </c>
      <c r="E81" s="153">
        <v>0.4</v>
      </c>
      <c r="F81" s="154">
        <f t="shared" si="3"/>
        <v>1.593E-3</v>
      </c>
      <c r="G81" s="153">
        <v>0.85</v>
      </c>
      <c r="H81" s="153">
        <v>0.95</v>
      </c>
      <c r="I81" s="155">
        <v>1</v>
      </c>
      <c r="J81" s="155">
        <v>0</v>
      </c>
      <c r="K81" s="155">
        <v>0</v>
      </c>
      <c r="L81" s="156">
        <v>1</v>
      </c>
      <c r="M81" s="157">
        <v>0</v>
      </c>
    </row>
    <row r="82" spans="2:13" x14ac:dyDescent="0.25">
      <c r="B82" s="120" t="s">
        <v>191</v>
      </c>
      <c r="C82" s="153">
        <f t="shared" si="2"/>
        <v>8.7999999999999988E-3</v>
      </c>
      <c r="D82" s="153">
        <v>703</v>
      </c>
      <c r="E82" s="153">
        <v>0.4</v>
      </c>
      <c r="F82" s="154">
        <f t="shared" si="3"/>
        <v>1.593E-3</v>
      </c>
      <c r="G82" s="153">
        <v>0.85</v>
      </c>
      <c r="H82" s="153">
        <v>0.95</v>
      </c>
      <c r="I82" s="155">
        <v>1</v>
      </c>
      <c r="J82" s="155">
        <v>0</v>
      </c>
      <c r="K82" s="155">
        <v>0</v>
      </c>
      <c r="L82" s="156">
        <v>1</v>
      </c>
      <c r="M82" s="157">
        <v>0</v>
      </c>
    </row>
    <row r="83" spans="2:13" x14ac:dyDescent="0.25">
      <c r="B83" s="120" t="s">
        <v>192</v>
      </c>
      <c r="C83" s="153">
        <f t="shared" si="2"/>
        <v>8.7999999999999988E-3</v>
      </c>
      <c r="D83" s="153">
        <v>703</v>
      </c>
      <c r="E83" s="153">
        <v>0.4</v>
      </c>
      <c r="F83" s="154">
        <f t="shared" si="3"/>
        <v>1.593E-3</v>
      </c>
      <c r="G83" s="153">
        <v>0.85</v>
      </c>
      <c r="H83" s="153">
        <v>0.95</v>
      </c>
      <c r="I83" s="155">
        <v>1</v>
      </c>
      <c r="J83" s="155">
        <v>0</v>
      </c>
      <c r="K83" s="155">
        <v>0</v>
      </c>
      <c r="L83" s="156">
        <v>1</v>
      </c>
      <c r="M83" s="157">
        <v>0</v>
      </c>
    </row>
    <row r="84" spans="2:13" x14ac:dyDescent="0.25">
      <c r="B84" s="121" t="s">
        <v>160</v>
      </c>
      <c r="C84" s="158">
        <f>0.044/5</f>
        <v>8.7999999999999988E-3</v>
      </c>
      <c r="D84" s="158">
        <v>703</v>
      </c>
      <c r="E84" s="158">
        <v>0.4</v>
      </c>
      <c r="F84" s="159">
        <f t="shared" si="3"/>
        <v>1.593E-3</v>
      </c>
      <c r="G84" s="158">
        <v>0.85</v>
      </c>
      <c r="H84" s="158">
        <v>0.95</v>
      </c>
      <c r="I84" s="160">
        <v>0</v>
      </c>
      <c r="J84" s="160">
        <v>1</v>
      </c>
      <c r="K84" s="160">
        <v>0</v>
      </c>
      <c r="L84" s="161">
        <v>1</v>
      </c>
      <c r="M84" s="162">
        <v>0</v>
      </c>
    </row>
    <row r="85" spans="2:13" x14ac:dyDescent="0.25">
      <c r="B85" s="121" t="s">
        <v>161</v>
      </c>
      <c r="C85" s="158">
        <f t="shared" ref="C85:C88" si="4">0.044/5</f>
        <v>8.7999999999999988E-3</v>
      </c>
      <c r="D85" s="158">
        <v>703</v>
      </c>
      <c r="E85" s="158">
        <v>0.4</v>
      </c>
      <c r="F85" s="159">
        <f t="shared" si="3"/>
        <v>1.593E-3</v>
      </c>
      <c r="G85" s="158">
        <v>0.85</v>
      </c>
      <c r="H85" s="158">
        <v>0.95</v>
      </c>
      <c r="I85" s="160">
        <v>0</v>
      </c>
      <c r="J85" s="160">
        <v>1</v>
      </c>
      <c r="K85" s="160">
        <v>0</v>
      </c>
      <c r="L85" s="161">
        <v>1</v>
      </c>
      <c r="M85" s="162">
        <v>0</v>
      </c>
    </row>
    <row r="86" spans="2:13" x14ac:dyDescent="0.25">
      <c r="B86" s="121" t="s">
        <v>230</v>
      </c>
      <c r="C86" s="158">
        <f t="shared" si="4"/>
        <v>8.7999999999999988E-3</v>
      </c>
      <c r="D86" s="158">
        <v>703</v>
      </c>
      <c r="E86" s="158">
        <v>0.4</v>
      </c>
      <c r="F86" s="159">
        <f t="shared" si="3"/>
        <v>1.593E-3</v>
      </c>
      <c r="G86" s="158">
        <v>0.85</v>
      </c>
      <c r="H86" s="158">
        <v>0.95</v>
      </c>
      <c r="I86" s="160">
        <v>0</v>
      </c>
      <c r="J86" s="160">
        <v>1</v>
      </c>
      <c r="K86" s="160">
        <v>0</v>
      </c>
      <c r="L86" s="161">
        <v>1</v>
      </c>
      <c r="M86" s="162">
        <v>0</v>
      </c>
    </row>
    <row r="87" spans="2:13" x14ac:dyDescent="0.25">
      <c r="B87" s="121" t="s">
        <v>162</v>
      </c>
      <c r="C87" s="158">
        <f t="shared" si="4"/>
        <v>8.7999999999999988E-3</v>
      </c>
      <c r="D87" s="158">
        <v>703</v>
      </c>
      <c r="E87" s="158">
        <v>0.4</v>
      </c>
      <c r="F87" s="159">
        <f t="shared" si="3"/>
        <v>1.593E-3</v>
      </c>
      <c r="G87" s="158">
        <v>0.85</v>
      </c>
      <c r="H87" s="158">
        <v>0.95</v>
      </c>
      <c r="I87" s="160">
        <v>0</v>
      </c>
      <c r="J87" s="160">
        <v>1</v>
      </c>
      <c r="K87" s="160">
        <v>0</v>
      </c>
      <c r="L87" s="161">
        <v>1</v>
      </c>
      <c r="M87" s="162">
        <v>0</v>
      </c>
    </row>
    <row r="88" spans="2:13" x14ac:dyDescent="0.25">
      <c r="B88" s="121" t="s">
        <v>163</v>
      </c>
      <c r="C88" s="158">
        <f t="shared" si="4"/>
        <v>8.7999999999999988E-3</v>
      </c>
      <c r="D88" s="158">
        <v>703</v>
      </c>
      <c r="E88" s="158">
        <v>0.4</v>
      </c>
      <c r="F88" s="159">
        <f t="shared" si="3"/>
        <v>1.593E-3</v>
      </c>
      <c r="G88" s="158">
        <v>0.85</v>
      </c>
      <c r="H88" s="158">
        <v>0.95</v>
      </c>
      <c r="I88" s="160">
        <v>0</v>
      </c>
      <c r="J88" s="160">
        <v>1</v>
      </c>
      <c r="K88" s="160">
        <v>0</v>
      </c>
      <c r="L88" s="161">
        <v>1</v>
      </c>
      <c r="M88" s="162">
        <v>0</v>
      </c>
    </row>
    <row r="89" spans="2:13" x14ac:dyDescent="0.25">
      <c r="B89" s="122" t="s">
        <v>164</v>
      </c>
      <c r="C89" s="163">
        <f>0.044/5</f>
        <v>8.7999999999999988E-3</v>
      </c>
      <c r="D89" s="163">
        <v>703</v>
      </c>
      <c r="E89" s="163">
        <v>0.4</v>
      </c>
      <c r="F89" s="164">
        <f t="shared" si="3"/>
        <v>1.593E-3</v>
      </c>
      <c r="G89" s="163">
        <v>0.85</v>
      </c>
      <c r="H89" s="163">
        <v>0.95</v>
      </c>
      <c r="I89" s="165">
        <v>-1</v>
      </c>
      <c r="J89" s="165">
        <v>0</v>
      </c>
      <c r="K89" s="165">
        <v>0</v>
      </c>
      <c r="L89" s="166">
        <v>1</v>
      </c>
      <c r="M89" s="167">
        <v>0</v>
      </c>
    </row>
    <row r="90" spans="2:13" x14ac:dyDescent="0.25">
      <c r="B90" s="122" t="s">
        <v>165</v>
      </c>
      <c r="C90" s="163">
        <f t="shared" ref="C90:C93" si="5">0.044/5</f>
        <v>8.7999999999999988E-3</v>
      </c>
      <c r="D90" s="163">
        <v>703</v>
      </c>
      <c r="E90" s="163">
        <v>0.4</v>
      </c>
      <c r="F90" s="164">
        <f t="shared" si="3"/>
        <v>1.593E-3</v>
      </c>
      <c r="G90" s="163">
        <v>0.85</v>
      </c>
      <c r="H90" s="163">
        <v>0.95</v>
      </c>
      <c r="I90" s="165">
        <v>-1</v>
      </c>
      <c r="J90" s="165">
        <v>0</v>
      </c>
      <c r="K90" s="165">
        <v>0</v>
      </c>
      <c r="L90" s="166">
        <v>1</v>
      </c>
      <c r="M90" s="167">
        <v>0</v>
      </c>
    </row>
    <row r="91" spans="2:13" x14ac:dyDescent="0.25">
      <c r="B91" s="122" t="s">
        <v>231</v>
      </c>
      <c r="C91" s="163">
        <f t="shared" si="5"/>
        <v>8.7999999999999988E-3</v>
      </c>
      <c r="D91" s="163">
        <v>703</v>
      </c>
      <c r="E91" s="163">
        <v>0.4</v>
      </c>
      <c r="F91" s="164">
        <f t="shared" si="3"/>
        <v>1.593E-3</v>
      </c>
      <c r="G91" s="163">
        <v>0.85</v>
      </c>
      <c r="H91" s="163">
        <v>0.95</v>
      </c>
      <c r="I91" s="165">
        <v>-1</v>
      </c>
      <c r="J91" s="165">
        <v>0</v>
      </c>
      <c r="K91" s="165">
        <v>0</v>
      </c>
      <c r="L91" s="166">
        <v>1</v>
      </c>
      <c r="M91" s="167">
        <v>0</v>
      </c>
    </row>
    <row r="92" spans="2:13" x14ac:dyDescent="0.25">
      <c r="B92" s="122" t="s">
        <v>166</v>
      </c>
      <c r="C92" s="163">
        <f t="shared" si="5"/>
        <v>8.7999999999999988E-3</v>
      </c>
      <c r="D92" s="163">
        <v>703</v>
      </c>
      <c r="E92" s="163">
        <v>0.4</v>
      </c>
      <c r="F92" s="164">
        <f t="shared" si="3"/>
        <v>1.593E-3</v>
      </c>
      <c r="G92" s="163">
        <v>0.85</v>
      </c>
      <c r="H92" s="163">
        <v>0.95</v>
      </c>
      <c r="I92" s="165">
        <v>-1</v>
      </c>
      <c r="J92" s="165">
        <v>0</v>
      </c>
      <c r="K92" s="165">
        <v>0</v>
      </c>
      <c r="L92" s="166">
        <v>1</v>
      </c>
      <c r="M92" s="167">
        <v>0</v>
      </c>
    </row>
    <row r="93" spans="2:13" x14ac:dyDescent="0.25">
      <c r="B93" s="122" t="s">
        <v>167</v>
      </c>
      <c r="C93" s="163">
        <f t="shared" si="5"/>
        <v>8.7999999999999988E-3</v>
      </c>
      <c r="D93" s="163">
        <v>703</v>
      </c>
      <c r="E93" s="163">
        <v>0.4</v>
      </c>
      <c r="F93" s="164">
        <f t="shared" si="3"/>
        <v>1.593E-3</v>
      </c>
      <c r="G93" s="163">
        <v>0.85</v>
      </c>
      <c r="H93" s="163">
        <v>0.95</v>
      </c>
      <c r="I93" s="165">
        <v>-1</v>
      </c>
      <c r="J93" s="165">
        <v>0</v>
      </c>
      <c r="K93" s="165">
        <v>0</v>
      </c>
      <c r="L93" s="166">
        <v>1</v>
      </c>
      <c r="M93" s="167">
        <v>0</v>
      </c>
    </row>
    <row r="94" spans="2:13" x14ac:dyDescent="0.25">
      <c r="B94" s="123" t="s">
        <v>168</v>
      </c>
      <c r="C94" s="168">
        <f>0.044/5</f>
        <v>8.7999999999999988E-3</v>
      </c>
      <c r="D94" s="168">
        <v>703</v>
      </c>
      <c r="E94" s="168">
        <v>0.4</v>
      </c>
      <c r="F94" s="169">
        <f t="shared" si="3"/>
        <v>1.593E-3</v>
      </c>
      <c r="G94" s="168">
        <v>0.85</v>
      </c>
      <c r="H94" s="168">
        <v>0.95</v>
      </c>
      <c r="I94" s="170">
        <v>0</v>
      </c>
      <c r="J94" s="170">
        <v>-1</v>
      </c>
      <c r="K94" s="170">
        <v>0</v>
      </c>
      <c r="L94" s="171">
        <v>1</v>
      </c>
      <c r="M94" s="172">
        <v>0</v>
      </c>
    </row>
    <row r="95" spans="2:13" x14ac:dyDescent="0.25">
      <c r="B95" s="123" t="s">
        <v>169</v>
      </c>
      <c r="C95" s="168">
        <f t="shared" ref="C95:C98" si="6">0.044/5</f>
        <v>8.7999999999999988E-3</v>
      </c>
      <c r="D95" s="168">
        <v>703</v>
      </c>
      <c r="E95" s="168">
        <v>0.4</v>
      </c>
      <c r="F95" s="169">
        <f t="shared" si="3"/>
        <v>1.593E-3</v>
      </c>
      <c r="G95" s="168">
        <v>0.85</v>
      </c>
      <c r="H95" s="168">
        <v>0.95</v>
      </c>
      <c r="I95" s="170">
        <v>0</v>
      </c>
      <c r="J95" s="170">
        <v>-1</v>
      </c>
      <c r="K95" s="170">
        <v>0</v>
      </c>
      <c r="L95" s="171">
        <v>1</v>
      </c>
      <c r="M95" s="172">
        <v>0</v>
      </c>
    </row>
    <row r="96" spans="2:13" x14ac:dyDescent="0.25">
      <c r="B96" s="123" t="s">
        <v>232</v>
      </c>
      <c r="C96" s="168">
        <f t="shared" si="6"/>
        <v>8.7999999999999988E-3</v>
      </c>
      <c r="D96" s="168">
        <v>703</v>
      </c>
      <c r="E96" s="168">
        <v>0.4</v>
      </c>
      <c r="F96" s="169">
        <f t="shared" si="3"/>
        <v>1.593E-3</v>
      </c>
      <c r="G96" s="168">
        <v>0.85</v>
      </c>
      <c r="H96" s="168">
        <v>0.95</v>
      </c>
      <c r="I96" s="170">
        <v>0</v>
      </c>
      <c r="J96" s="170">
        <v>-1</v>
      </c>
      <c r="K96" s="170">
        <v>0</v>
      </c>
      <c r="L96" s="171">
        <v>1</v>
      </c>
      <c r="M96" s="172">
        <v>0</v>
      </c>
    </row>
    <row r="97" spans="2:13" x14ac:dyDescent="0.25">
      <c r="B97" s="123" t="s">
        <v>170</v>
      </c>
      <c r="C97" s="168">
        <f t="shared" si="6"/>
        <v>8.7999999999999988E-3</v>
      </c>
      <c r="D97" s="168">
        <v>703</v>
      </c>
      <c r="E97" s="168">
        <v>0.4</v>
      </c>
      <c r="F97" s="169">
        <f t="shared" si="3"/>
        <v>1.593E-3</v>
      </c>
      <c r="G97" s="168">
        <v>0.85</v>
      </c>
      <c r="H97" s="168">
        <v>0.95</v>
      </c>
      <c r="I97" s="170">
        <v>0</v>
      </c>
      <c r="J97" s="170">
        <v>-1</v>
      </c>
      <c r="K97" s="170">
        <v>0</v>
      </c>
      <c r="L97" s="171">
        <v>1</v>
      </c>
      <c r="M97" s="172">
        <v>0</v>
      </c>
    </row>
    <row r="98" spans="2:13" x14ac:dyDescent="0.25">
      <c r="B98" s="123" t="s">
        <v>171</v>
      </c>
      <c r="C98" s="168">
        <f t="shared" si="6"/>
        <v>8.7999999999999988E-3</v>
      </c>
      <c r="D98" s="168">
        <v>703</v>
      </c>
      <c r="E98" s="168">
        <v>0.4</v>
      </c>
      <c r="F98" s="169">
        <f t="shared" si="3"/>
        <v>1.593E-3</v>
      </c>
      <c r="G98" s="168">
        <v>0.85</v>
      </c>
      <c r="H98" s="168">
        <v>0.95</v>
      </c>
      <c r="I98" s="170">
        <v>0</v>
      </c>
      <c r="J98" s="170">
        <v>-1</v>
      </c>
      <c r="K98" s="170">
        <v>0</v>
      </c>
      <c r="L98" s="171">
        <v>1</v>
      </c>
      <c r="M98" s="172">
        <v>0</v>
      </c>
    </row>
    <row r="99" spans="2:13" x14ac:dyDescent="0.25">
      <c r="B99" s="124" t="s">
        <v>172</v>
      </c>
      <c r="C99" s="173">
        <f>0.045/5</f>
        <v>8.9999999999999993E-3</v>
      </c>
      <c r="D99" s="173">
        <v>703</v>
      </c>
      <c r="E99" s="173">
        <v>0.4</v>
      </c>
      <c r="F99" s="174">
        <f t="shared" si="3"/>
        <v>1.593E-3</v>
      </c>
      <c r="G99" s="173">
        <v>0.85</v>
      </c>
      <c r="H99" s="173">
        <v>0.95</v>
      </c>
      <c r="I99" s="175">
        <v>1</v>
      </c>
      <c r="J99" s="175">
        <v>0</v>
      </c>
      <c r="K99" s="175">
        <v>0</v>
      </c>
      <c r="L99" s="176">
        <v>1</v>
      </c>
      <c r="M99" s="177">
        <v>0</v>
      </c>
    </row>
    <row r="100" spans="2:13" x14ac:dyDescent="0.25">
      <c r="B100" s="124" t="s">
        <v>173</v>
      </c>
      <c r="C100" s="173">
        <f t="shared" ref="C100:C103" si="7">0.045/5</f>
        <v>8.9999999999999993E-3</v>
      </c>
      <c r="D100" s="173">
        <v>703</v>
      </c>
      <c r="E100" s="173">
        <v>0.4</v>
      </c>
      <c r="F100" s="174">
        <f t="shared" si="3"/>
        <v>1.593E-3</v>
      </c>
      <c r="G100" s="173">
        <v>0.85</v>
      </c>
      <c r="H100" s="173">
        <v>0.95</v>
      </c>
      <c r="I100" s="175">
        <v>1</v>
      </c>
      <c r="J100" s="175">
        <v>0</v>
      </c>
      <c r="K100" s="175">
        <v>0</v>
      </c>
      <c r="L100" s="176">
        <v>1</v>
      </c>
      <c r="M100" s="177">
        <v>0</v>
      </c>
    </row>
    <row r="101" spans="2:13" x14ac:dyDescent="0.25">
      <c r="B101" s="124" t="s">
        <v>233</v>
      </c>
      <c r="C101" s="173">
        <f t="shared" si="7"/>
        <v>8.9999999999999993E-3</v>
      </c>
      <c r="D101" s="173">
        <v>703</v>
      </c>
      <c r="E101" s="173">
        <v>0.4</v>
      </c>
      <c r="F101" s="174">
        <f t="shared" si="3"/>
        <v>1.593E-3</v>
      </c>
      <c r="G101" s="173">
        <v>0.85</v>
      </c>
      <c r="H101" s="173">
        <v>0.95</v>
      </c>
      <c r="I101" s="175">
        <v>1</v>
      </c>
      <c r="J101" s="175">
        <v>0</v>
      </c>
      <c r="K101" s="175">
        <v>0</v>
      </c>
      <c r="L101" s="176">
        <v>1</v>
      </c>
      <c r="M101" s="177">
        <v>0</v>
      </c>
    </row>
    <row r="102" spans="2:13" x14ac:dyDescent="0.25">
      <c r="B102" s="124" t="s">
        <v>174</v>
      </c>
      <c r="C102" s="173">
        <f t="shared" si="7"/>
        <v>8.9999999999999993E-3</v>
      </c>
      <c r="D102" s="173">
        <v>703</v>
      </c>
      <c r="E102" s="173">
        <v>0.4</v>
      </c>
      <c r="F102" s="174">
        <f t="shared" si="3"/>
        <v>1.593E-3</v>
      </c>
      <c r="G102" s="173">
        <v>0.85</v>
      </c>
      <c r="H102" s="173">
        <v>0.95</v>
      </c>
      <c r="I102" s="175">
        <v>1</v>
      </c>
      <c r="J102" s="175">
        <v>0</v>
      </c>
      <c r="K102" s="175">
        <v>0</v>
      </c>
      <c r="L102" s="176">
        <v>1</v>
      </c>
      <c r="M102" s="177">
        <v>0</v>
      </c>
    </row>
    <row r="103" spans="2:13" x14ac:dyDescent="0.25">
      <c r="B103" s="124" t="s">
        <v>175</v>
      </c>
      <c r="C103" s="173">
        <f t="shared" si="7"/>
        <v>8.9999999999999993E-3</v>
      </c>
      <c r="D103" s="173">
        <v>703</v>
      </c>
      <c r="E103" s="173">
        <v>0.4</v>
      </c>
      <c r="F103" s="174">
        <f t="shared" si="3"/>
        <v>1.593E-3</v>
      </c>
      <c r="G103" s="173">
        <v>0.85</v>
      </c>
      <c r="H103" s="173">
        <v>0.95</v>
      </c>
      <c r="I103" s="175">
        <v>1</v>
      </c>
      <c r="J103" s="175">
        <v>0</v>
      </c>
      <c r="K103" s="175">
        <v>0</v>
      </c>
      <c r="L103" s="176">
        <v>1</v>
      </c>
      <c r="M103" s="177">
        <v>0</v>
      </c>
    </row>
    <row r="104" spans="2:13" x14ac:dyDescent="0.25">
      <c r="B104" s="125" t="s">
        <v>176</v>
      </c>
      <c r="C104" s="178">
        <f>0.053/5</f>
        <v>1.06E-2</v>
      </c>
      <c r="D104" s="178">
        <v>703</v>
      </c>
      <c r="E104" s="178">
        <v>0.4</v>
      </c>
      <c r="F104" s="179">
        <f t="shared" si="3"/>
        <v>1.593E-3</v>
      </c>
      <c r="G104" s="178">
        <v>0.85</v>
      </c>
      <c r="H104" s="178">
        <v>0.95</v>
      </c>
      <c r="I104" s="180">
        <v>-1</v>
      </c>
      <c r="J104" s="180">
        <v>0</v>
      </c>
      <c r="K104" s="180">
        <v>0</v>
      </c>
      <c r="L104" s="181">
        <v>1</v>
      </c>
      <c r="M104" s="182">
        <v>0</v>
      </c>
    </row>
    <row r="105" spans="2:13" x14ac:dyDescent="0.25">
      <c r="B105" s="125" t="s">
        <v>177</v>
      </c>
      <c r="C105" s="178">
        <f t="shared" ref="C105:C108" si="8">0.053/5</f>
        <v>1.06E-2</v>
      </c>
      <c r="D105" s="178">
        <v>703</v>
      </c>
      <c r="E105" s="178">
        <v>0.4</v>
      </c>
      <c r="F105" s="179">
        <f t="shared" si="3"/>
        <v>1.593E-3</v>
      </c>
      <c r="G105" s="178">
        <v>0.85</v>
      </c>
      <c r="H105" s="178">
        <v>0.95</v>
      </c>
      <c r="I105" s="180">
        <v>-1</v>
      </c>
      <c r="J105" s="180">
        <v>0</v>
      </c>
      <c r="K105" s="180">
        <v>0</v>
      </c>
      <c r="L105" s="181">
        <v>1</v>
      </c>
      <c r="M105" s="182">
        <v>0</v>
      </c>
    </row>
    <row r="106" spans="2:13" x14ac:dyDescent="0.25">
      <c r="B106" s="125" t="s">
        <v>234</v>
      </c>
      <c r="C106" s="178">
        <f t="shared" si="8"/>
        <v>1.06E-2</v>
      </c>
      <c r="D106" s="178">
        <v>703</v>
      </c>
      <c r="E106" s="178">
        <v>0.4</v>
      </c>
      <c r="F106" s="179">
        <f t="shared" si="3"/>
        <v>1.593E-3</v>
      </c>
      <c r="G106" s="178">
        <v>0.85</v>
      </c>
      <c r="H106" s="178">
        <v>0.95</v>
      </c>
      <c r="I106" s="180">
        <v>-1</v>
      </c>
      <c r="J106" s="180">
        <v>0</v>
      </c>
      <c r="K106" s="180">
        <v>0</v>
      </c>
      <c r="L106" s="181">
        <v>1</v>
      </c>
      <c r="M106" s="182">
        <v>0</v>
      </c>
    </row>
    <row r="107" spans="2:13" x14ac:dyDescent="0.25">
      <c r="B107" s="125" t="s">
        <v>178</v>
      </c>
      <c r="C107" s="178">
        <f t="shared" si="8"/>
        <v>1.06E-2</v>
      </c>
      <c r="D107" s="178">
        <v>703</v>
      </c>
      <c r="E107" s="178">
        <v>0.4</v>
      </c>
      <c r="F107" s="179">
        <f t="shared" si="3"/>
        <v>1.593E-3</v>
      </c>
      <c r="G107" s="178">
        <v>0.85</v>
      </c>
      <c r="H107" s="178">
        <v>0.95</v>
      </c>
      <c r="I107" s="180">
        <v>-1</v>
      </c>
      <c r="J107" s="180">
        <v>0</v>
      </c>
      <c r="K107" s="180">
        <v>0</v>
      </c>
      <c r="L107" s="181">
        <v>1</v>
      </c>
      <c r="M107" s="182">
        <v>0</v>
      </c>
    </row>
    <row r="108" spans="2:13" x14ac:dyDescent="0.25">
      <c r="B108" s="125" t="s">
        <v>179</v>
      </c>
      <c r="C108" s="178">
        <f t="shared" si="8"/>
        <v>1.06E-2</v>
      </c>
      <c r="D108" s="178">
        <v>703</v>
      </c>
      <c r="E108" s="178">
        <v>0.4</v>
      </c>
      <c r="F108" s="179">
        <f t="shared" si="3"/>
        <v>1.593E-3</v>
      </c>
      <c r="G108" s="178">
        <v>0.85</v>
      </c>
      <c r="H108" s="178">
        <v>0.95</v>
      </c>
      <c r="I108" s="180">
        <v>-1</v>
      </c>
      <c r="J108" s="180">
        <v>0</v>
      </c>
      <c r="K108" s="180">
        <v>0</v>
      </c>
      <c r="L108" s="181">
        <v>1</v>
      </c>
      <c r="M108" s="182">
        <v>0</v>
      </c>
    </row>
    <row r="109" spans="2:13" x14ac:dyDescent="0.25">
      <c r="B109" s="126" t="s">
        <v>180</v>
      </c>
      <c r="C109" s="183">
        <f>0.053/5</f>
        <v>1.06E-2</v>
      </c>
      <c r="D109" s="183">
        <v>703</v>
      </c>
      <c r="E109" s="183">
        <v>0.4</v>
      </c>
      <c r="F109" s="184">
        <f t="shared" si="3"/>
        <v>1.593E-3</v>
      </c>
      <c r="G109" s="183">
        <v>0.85</v>
      </c>
      <c r="H109" s="183">
        <v>0.95</v>
      </c>
      <c r="I109" s="185">
        <v>-1</v>
      </c>
      <c r="J109" s="185">
        <v>0</v>
      </c>
      <c r="K109" s="185">
        <v>0</v>
      </c>
      <c r="L109" s="186">
        <v>1</v>
      </c>
      <c r="M109" s="187">
        <v>0</v>
      </c>
    </row>
    <row r="110" spans="2:13" x14ac:dyDescent="0.25">
      <c r="B110" s="126" t="s">
        <v>181</v>
      </c>
      <c r="C110" s="183">
        <f t="shared" ref="C110:C113" si="9">0.053/5</f>
        <v>1.06E-2</v>
      </c>
      <c r="D110" s="183">
        <v>703</v>
      </c>
      <c r="E110" s="183">
        <v>0.4</v>
      </c>
      <c r="F110" s="184">
        <f t="shared" si="3"/>
        <v>1.593E-3</v>
      </c>
      <c r="G110" s="183">
        <v>0.85</v>
      </c>
      <c r="H110" s="183">
        <v>0.95</v>
      </c>
      <c r="I110" s="185">
        <v>-1</v>
      </c>
      <c r="J110" s="185">
        <v>0</v>
      </c>
      <c r="K110" s="185">
        <v>0</v>
      </c>
      <c r="L110" s="186">
        <v>1</v>
      </c>
      <c r="M110" s="187">
        <v>0</v>
      </c>
    </row>
    <row r="111" spans="2:13" x14ac:dyDescent="0.25">
      <c r="B111" s="126" t="s">
        <v>235</v>
      </c>
      <c r="C111" s="183">
        <f t="shared" si="9"/>
        <v>1.06E-2</v>
      </c>
      <c r="D111" s="183">
        <v>703</v>
      </c>
      <c r="E111" s="183">
        <v>0.4</v>
      </c>
      <c r="F111" s="184">
        <f t="shared" si="3"/>
        <v>1.593E-3</v>
      </c>
      <c r="G111" s="183">
        <v>0.85</v>
      </c>
      <c r="H111" s="183">
        <v>0.95</v>
      </c>
      <c r="I111" s="185">
        <v>-1</v>
      </c>
      <c r="J111" s="185">
        <v>0</v>
      </c>
      <c r="K111" s="185">
        <v>0</v>
      </c>
      <c r="L111" s="186">
        <v>1</v>
      </c>
      <c r="M111" s="187">
        <v>0</v>
      </c>
    </row>
    <row r="112" spans="2:13" x14ac:dyDescent="0.25">
      <c r="B112" s="126" t="s">
        <v>182</v>
      </c>
      <c r="C112" s="183">
        <f t="shared" si="9"/>
        <v>1.06E-2</v>
      </c>
      <c r="D112" s="183">
        <v>703</v>
      </c>
      <c r="E112" s="183">
        <v>0.4</v>
      </c>
      <c r="F112" s="184">
        <f t="shared" si="3"/>
        <v>1.593E-3</v>
      </c>
      <c r="G112" s="183">
        <v>0.85</v>
      </c>
      <c r="H112" s="183">
        <v>0.95</v>
      </c>
      <c r="I112" s="185">
        <v>-1</v>
      </c>
      <c r="J112" s="185">
        <v>0</v>
      </c>
      <c r="K112" s="185">
        <v>0</v>
      </c>
      <c r="L112" s="186">
        <v>1</v>
      </c>
      <c r="M112" s="187">
        <v>0</v>
      </c>
    </row>
    <row r="113" spans="2:13" x14ac:dyDescent="0.25">
      <c r="B113" s="126" t="s">
        <v>183</v>
      </c>
      <c r="C113" s="183">
        <f t="shared" si="9"/>
        <v>1.06E-2</v>
      </c>
      <c r="D113" s="183">
        <v>703</v>
      </c>
      <c r="E113" s="183">
        <v>0.4</v>
      </c>
      <c r="F113" s="184">
        <f t="shared" si="3"/>
        <v>1.593E-3</v>
      </c>
      <c r="G113" s="183">
        <v>0.85</v>
      </c>
      <c r="H113" s="183">
        <v>0.95</v>
      </c>
      <c r="I113" s="185">
        <v>-1</v>
      </c>
      <c r="J113" s="185">
        <v>0</v>
      </c>
      <c r="K113" s="185">
        <v>0</v>
      </c>
      <c r="L113" s="186">
        <v>1</v>
      </c>
      <c r="M113" s="187">
        <v>0</v>
      </c>
    </row>
    <row r="114" spans="2:13" x14ac:dyDescent="0.25">
      <c r="B114" s="127" t="s">
        <v>184</v>
      </c>
      <c r="C114" s="188">
        <f>0.044/5</f>
        <v>8.7999999999999988E-3</v>
      </c>
      <c r="D114" s="188">
        <v>703</v>
      </c>
      <c r="E114" s="188">
        <v>0.4</v>
      </c>
      <c r="F114" s="189">
        <f t="shared" si="3"/>
        <v>1.593E-3</v>
      </c>
      <c r="G114" s="188">
        <v>0.85</v>
      </c>
      <c r="H114" s="188">
        <v>0.95</v>
      </c>
      <c r="I114" s="190">
        <v>0</v>
      </c>
      <c r="J114" s="190">
        <v>-1</v>
      </c>
      <c r="K114" s="190">
        <v>0</v>
      </c>
      <c r="L114" s="191">
        <v>1</v>
      </c>
      <c r="M114" s="192">
        <v>0</v>
      </c>
    </row>
    <row r="115" spans="2:13" x14ac:dyDescent="0.25">
      <c r="B115" s="127" t="s">
        <v>185</v>
      </c>
      <c r="C115" s="188">
        <f t="shared" ref="C115:C118" si="10">0.044/5</f>
        <v>8.7999999999999988E-3</v>
      </c>
      <c r="D115" s="188">
        <v>703</v>
      </c>
      <c r="E115" s="188">
        <v>0.4</v>
      </c>
      <c r="F115" s="189">
        <f t="shared" si="3"/>
        <v>1.593E-3</v>
      </c>
      <c r="G115" s="188">
        <v>0.85</v>
      </c>
      <c r="H115" s="188">
        <v>0.95</v>
      </c>
      <c r="I115" s="190">
        <v>0</v>
      </c>
      <c r="J115" s="190">
        <v>-1</v>
      </c>
      <c r="K115" s="190">
        <v>0</v>
      </c>
      <c r="L115" s="191">
        <v>1</v>
      </c>
      <c r="M115" s="192">
        <v>0</v>
      </c>
    </row>
    <row r="116" spans="2:13" x14ac:dyDescent="0.25">
      <c r="B116" s="127" t="s">
        <v>236</v>
      </c>
      <c r="C116" s="188">
        <f t="shared" si="10"/>
        <v>8.7999999999999988E-3</v>
      </c>
      <c r="D116" s="188">
        <v>703</v>
      </c>
      <c r="E116" s="188">
        <v>0.4</v>
      </c>
      <c r="F116" s="189">
        <f t="shared" si="3"/>
        <v>1.593E-3</v>
      </c>
      <c r="G116" s="188">
        <v>0.85</v>
      </c>
      <c r="H116" s="188">
        <v>0.95</v>
      </c>
      <c r="I116" s="190">
        <v>0</v>
      </c>
      <c r="J116" s="190">
        <v>-1</v>
      </c>
      <c r="K116" s="190">
        <v>0</v>
      </c>
      <c r="L116" s="191">
        <v>1</v>
      </c>
      <c r="M116" s="192">
        <v>0</v>
      </c>
    </row>
    <row r="117" spans="2:13" x14ac:dyDescent="0.25">
      <c r="B117" s="127" t="s">
        <v>186</v>
      </c>
      <c r="C117" s="188">
        <f t="shared" si="10"/>
        <v>8.7999999999999988E-3</v>
      </c>
      <c r="D117" s="188">
        <v>703</v>
      </c>
      <c r="E117" s="188">
        <v>0.4</v>
      </c>
      <c r="F117" s="189">
        <f t="shared" si="3"/>
        <v>1.593E-3</v>
      </c>
      <c r="G117" s="188">
        <v>0.85</v>
      </c>
      <c r="H117" s="188">
        <v>0.95</v>
      </c>
      <c r="I117" s="190">
        <v>0</v>
      </c>
      <c r="J117" s="190">
        <v>-1</v>
      </c>
      <c r="K117" s="190">
        <v>0</v>
      </c>
      <c r="L117" s="191">
        <v>1</v>
      </c>
      <c r="M117" s="192">
        <v>0</v>
      </c>
    </row>
    <row r="118" spans="2:13" x14ac:dyDescent="0.25">
      <c r="B118" s="127" t="s">
        <v>187</v>
      </c>
      <c r="C118" s="188">
        <f t="shared" si="10"/>
        <v>8.7999999999999988E-3</v>
      </c>
      <c r="D118" s="188">
        <v>703</v>
      </c>
      <c r="E118" s="188">
        <v>0.4</v>
      </c>
      <c r="F118" s="189">
        <f t="shared" si="3"/>
        <v>1.593E-3</v>
      </c>
      <c r="G118" s="188">
        <v>0.85</v>
      </c>
      <c r="H118" s="188">
        <v>0.95</v>
      </c>
      <c r="I118" s="190">
        <v>0</v>
      </c>
      <c r="J118" s="190">
        <v>-1</v>
      </c>
      <c r="K118" s="190">
        <v>0</v>
      </c>
      <c r="L118" s="191">
        <v>1</v>
      </c>
      <c r="M118" s="192">
        <v>0</v>
      </c>
    </row>
    <row r="119" spans="2:13" x14ac:dyDescent="0.25">
      <c r="B119" s="119" t="s">
        <v>159</v>
      </c>
      <c r="C119" s="145">
        <v>5.7500000000000002E-2</v>
      </c>
      <c r="D119" s="145">
        <v>703</v>
      </c>
      <c r="E119" s="145">
        <v>0.4</v>
      </c>
      <c r="F119" s="144">
        <f>0.009306/4</f>
        <v>2.3265E-3</v>
      </c>
      <c r="G119" s="145">
        <v>0.85</v>
      </c>
      <c r="H119" s="145">
        <v>0.95</v>
      </c>
      <c r="I119" s="146">
        <v>0</v>
      </c>
      <c r="J119" s="146">
        <v>0</v>
      </c>
      <c r="K119" s="146">
        <v>-1</v>
      </c>
      <c r="L119" s="147">
        <v>1</v>
      </c>
      <c r="M119" s="148">
        <v>0</v>
      </c>
    </row>
    <row r="120" spans="2:13" x14ac:dyDescent="0.25">
      <c r="B120" s="128" t="s">
        <v>133</v>
      </c>
      <c r="C120" s="151">
        <v>0.3</v>
      </c>
      <c r="D120" s="152">
        <v>800</v>
      </c>
      <c r="E120" s="151">
        <v>0.12</v>
      </c>
      <c r="F120" s="147">
        <v>0</v>
      </c>
      <c r="G120" s="147"/>
      <c r="H120" s="147"/>
      <c r="I120" s="150"/>
      <c r="J120" s="150"/>
      <c r="K120" s="150"/>
      <c r="L120" s="147">
        <v>0</v>
      </c>
      <c r="M120" s="148">
        <v>0</v>
      </c>
    </row>
    <row r="121" spans="2:13" x14ac:dyDescent="0.25">
      <c r="B121" s="129" t="s">
        <v>123</v>
      </c>
      <c r="C121" s="193">
        <v>0.05</v>
      </c>
      <c r="D121" s="193">
        <v>1100</v>
      </c>
      <c r="E121" s="193">
        <v>0.28999999999999998</v>
      </c>
      <c r="F121" s="193">
        <f>(9086-5.5*262)/10^6</f>
        <v>7.6449999999999999E-3</v>
      </c>
      <c r="G121" s="194">
        <v>0.85</v>
      </c>
      <c r="H121" s="194">
        <v>0.7</v>
      </c>
      <c r="I121" s="195">
        <v>0</v>
      </c>
      <c r="J121" s="195">
        <v>0</v>
      </c>
      <c r="K121" s="195">
        <v>1</v>
      </c>
      <c r="L121" s="196">
        <v>1</v>
      </c>
      <c r="M121" s="197">
        <v>1</v>
      </c>
    </row>
    <row r="122" spans="2:13" x14ac:dyDescent="0.25">
      <c r="B122" s="129" t="s">
        <v>126</v>
      </c>
      <c r="C122" s="193">
        <v>0.05</v>
      </c>
      <c r="D122" s="193">
        <v>1100</v>
      </c>
      <c r="E122" s="193">
        <v>0.28999999999999998</v>
      </c>
      <c r="F122" s="193">
        <v>0</v>
      </c>
      <c r="G122" s="193"/>
      <c r="H122" s="193"/>
      <c r="I122" s="198"/>
      <c r="J122" s="198"/>
      <c r="K122" s="198"/>
      <c r="L122" s="196">
        <v>0</v>
      </c>
      <c r="M122" s="197">
        <v>0</v>
      </c>
    </row>
    <row r="123" spans="2:13" x14ac:dyDescent="0.25">
      <c r="B123" s="129" t="s">
        <v>125</v>
      </c>
      <c r="C123" s="193">
        <v>0.05</v>
      </c>
      <c r="D123" s="193">
        <v>1100</v>
      </c>
      <c r="E123" s="193">
        <v>0.28999999999999998</v>
      </c>
      <c r="F123" s="193">
        <v>0</v>
      </c>
      <c r="G123" s="193"/>
      <c r="H123" s="193"/>
      <c r="I123" s="198"/>
      <c r="J123" s="198"/>
      <c r="K123" s="198"/>
      <c r="L123" s="196">
        <v>0</v>
      </c>
      <c r="M123" s="197">
        <v>0</v>
      </c>
    </row>
    <row r="124" spans="2:13" x14ac:dyDescent="0.25">
      <c r="B124" s="129" t="s">
        <v>124</v>
      </c>
      <c r="C124" s="193">
        <v>0.05</v>
      </c>
      <c r="D124" s="193">
        <v>1100</v>
      </c>
      <c r="E124" s="193">
        <v>0.28999999999999998</v>
      </c>
      <c r="F124" s="193">
        <v>0</v>
      </c>
      <c r="G124" s="193"/>
      <c r="H124" s="193"/>
      <c r="I124" s="198"/>
      <c r="J124" s="198"/>
      <c r="K124" s="198"/>
      <c r="L124" s="196">
        <v>0</v>
      </c>
      <c r="M124" s="197">
        <v>0</v>
      </c>
    </row>
    <row r="125" spans="2:13" x14ac:dyDescent="0.25">
      <c r="B125" s="129" t="s">
        <v>127</v>
      </c>
      <c r="C125" s="193">
        <v>0.05</v>
      </c>
      <c r="D125" s="193">
        <v>1100</v>
      </c>
      <c r="E125" s="193">
        <v>0.28999999999999998</v>
      </c>
      <c r="F125" s="193">
        <v>0</v>
      </c>
      <c r="G125" s="193"/>
      <c r="H125" s="193"/>
      <c r="I125" s="198"/>
      <c r="J125" s="198"/>
      <c r="K125" s="198"/>
      <c r="L125" s="196">
        <v>0</v>
      </c>
      <c r="M125" s="197">
        <v>0</v>
      </c>
    </row>
    <row r="126" spans="2:13" x14ac:dyDescent="0.25">
      <c r="B126" s="129" t="s">
        <v>129</v>
      </c>
      <c r="C126" s="193">
        <v>0.05</v>
      </c>
      <c r="D126" s="193">
        <v>1100</v>
      </c>
      <c r="E126" s="193">
        <v>0.28999999999999998</v>
      </c>
      <c r="F126" s="193">
        <v>0</v>
      </c>
      <c r="G126" s="193"/>
      <c r="H126" s="193"/>
      <c r="I126" s="198"/>
      <c r="J126" s="198"/>
      <c r="K126" s="198"/>
      <c r="L126" s="196">
        <v>0</v>
      </c>
      <c r="M126" s="197">
        <v>0</v>
      </c>
    </row>
    <row r="127" spans="2:13" ht="15.75" thickBot="1" x14ac:dyDescent="0.3">
      <c r="B127" s="130" t="s">
        <v>128</v>
      </c>
      <c r="C127" s="199">
        <v>0.05</v>
      </c>
      <c r="D127" s="199">
        <v>1100</v>
      </c>
      <c r="E127" s="199">
        <v>0.28999999999999998</v>
      </c>
      <c r="F127" s="199">
        <v>0</v>
      </c>
      <c r="G127" s="199"/>
      <c r="H127" s="199"/>
      <c r="I127" s="200"/>
      <c r="J127" s="200"/>
      <c r="K127" s="200"/>
      <c r="L127" s="201">
        <v>0</v>
      </c>
      <c r="M127" s="202">
        <v>0</v>
      </c>
    </row>
    <row r="128" spans="2:13" x14ac:dyDescent="0.25">
      <c r="I128" s="132"/>
      <c r="J128" s="132"/>
      <c r="K128" s="132"/>
    </row>
    <row r="129" spans="9:11" x14ac:dyDescent="0.25">
      <c r="I129" s="132"/>
      <c r="J129" s="132"/>
      <c r="K129" s="132"/>
    </row>
    <row r="130" spans="9:11" x14ac:dyDescent="0.25">
      <c r="I130" s="132"/>
      <c r="J130" s="132"/>
      <c r="K130" s="132"/>
    </row>
    <row r="131" spans="9:11" x14ac:dyDescent="0.25">
      <c r="I131" s="132"/>
      <c r="J131" s="132"/>
      <c r="K131" s="132"/>
    </row>
    <row r="132" spans="9:11" x14ac:dyDescent="0.25">
      <c r="I132" s="132"/>
      <c r="J132" s="132"/>
      <c r="K132" s="132"/>
    </row>
    <row r="133" spans="9:11" x14ac:dyDescent="0.25">
      <c r="I133" s="132"/>
      <c r="J133" s="132"/>
      <c r="K133" s="132"/>
    </row>
    <row r="134" spans="9:11" x14ac:dyDescent="0.25">
      <c r="I134" s="132"/>
      <c r="J134" s="132"/>
      <c r="K134" s="132"/>
    </row>
    <row r="135" spans="9:11" x14ac:dyDescent="0.25">
      <c r="I135" s="132"/>
      <c r="J135" s="132"/>
      <c r="K135" s="132"/>
    </row>
    <row r="136" spans="9:11" x14ac:dyDescent="0.25">
      <c r="I136" s="132"/>
      <c r="J136" s="132"/>
      <c r="K136" s="132"/>
    </row>
    <row r="137" spans="9:11" x14ac:dyDescent="0.25">
      <c r="I137" s="132"/>
      <c r="J137" s="132"/>
      <c r="K137" s="132"/>
    </row>
    <row r="138" spans="9:11" x14ac:dyDescent="0.25">
      <c r="I138" s="132"/>
      <c r="J138" s="132"/>
      <c r="K138" s="132"/>
    </row>
    <row r="139" spans="9:11" x14ac:dyDescent="0.25">
      <c r="I139" s="132"/>
      <c r="J139" s="132"/>
      <c r="K139" s="132"/>
    </row>
    <row r="140" spans="9:11" x14ac:dyDescent="0.25">
      <c r="I140" s="132"/>
      <c r="J140" s="132"/>
      <c r="K140" s="132"/>
    </row>
    <row r="141" spans="9:11" x14ac:dyDescent="0.25">
      <c r="I141" s="132"/>
      <c r="J141" s="132"/>
      <c r="K141" s="132"/>
    </row>
    <row r="142" spans="9:11" x14ac:dyDescent="0.25">
      <c r="I142" s="132"/>
      <c r="J142" s="132"/>
      <c r="K142" s="132"/>
    </row>
    <row r="143" spans="9:11" x14ac:dyDescent="0.25">
      <c r="I143" s="132"/>
      <c r="J143" s="132"/>
      <c r="K143" s="132"/>
    </row>
    <row r="144" spans="9:11" x14ac:dyDescent="0.25">
      <c r="I144" s="132"/>
      <c r="J144" s="132"/>
      <c r="K144" s="132"/>
    </row>
    <row r="145" spans="3:11" x14ac:dyDescent="0.25">
      <c r="I145" s="132"/>
      <c r="J145" s="132"/>
      <c r="K145" s="132"/>
    </row>
    <row r="146" spans="3:11" x14ac:dyDescent="0.25">
      <c r="I146" s="132"/>
      <c r="J146" s="132"/>
      <c r="K146" s="132"/>
    </row>
    <row r="147" spans="3:11" x14ac:dyDescent="0.25">
      <c r="I147" s="132"/>
      <c r="J147" s="132"/>
      <c r="K147" s="132"/>
    </row>
    <row r="148" spans="3:11" x14ac:dyDescent="0.25">
      <c r="I148" s="132"/>
      <c r="J148" s="132"/>
      <c r="K148" s="132"/>
    </row>
    <row r="149" spans="3:11" x14ac:dyDescent="0.25">
      <c r="I149" s="132"/>
      <c r="J149" s="132"/>
      <c r="K149" s="132"/>
    </row>
    <row r="150" spans="3:11" x14ac:dyDescent="0.25">
      <c r="I150" s="132"/>
      <c r="J150" s="132"/>
      <c r="K150" s="132"/>
    </row>
    <row r="151" spans="3:11" x14ac:dyDescent="0.25">
      <c r="I151" s="132"/>
      <c r="J151" s="132"/>
      <c r="K151" s="132"/>
    </row>
    <row r="152" spans="3:11" x14ac:dyDescent="0.25">
      <c r="I152" s="132"/>
      <c r="J152" s="132"/>
      <c r="K152" s="132"/>
    </row>
    <row r="153" spans="3:11" x14ac:dyDescent="0.25">
      <c r="I153" s="132"/>
      <c r="J153" s="132"/>
      <c r="K153" s="132"/>
    </row>
    <row r="154" spans="3:11" x14ac:dyDescent="0.25">
      <c r="C154" s="1"/>
      <c r="E154" s="1"/>
      <c r="I154" s="132"/>
      <c r="J154" s="132"/>
      <c r="K154" s="132"/>
    </row>
    <row r="155" spans="3:11" x14ac:dyDescent="0.25">
      <c r="C155" s="1"/>
      <c r="E155" s="1"/>
      <c r="I155" s="132"/>
      <c r="J155" s="132"/>
      <c r="K155" s="132"/>
    </row>
    <row r="156" spans="3:11" x14ac:dyDescent="0.25">
      <c r="C156" s="1"/>
      <c r="E156" s="1"/>
      <c r="I156" s="132"/>
      <c r="J156" s="132"/>
      <c r="K156" s="132"/>
    </row>
    <row r="157" spans="3:11" x14ac:dyDescent="0.25">
      <c r="C157" s="1"/>
      <c r="E157" s="1"/>
      <c r="I157" s="132"/>
      <c r="J157" s="132"/>
      <c r="K157" s="132"/>
    </row>
    <row r="158" spans="3:11" x14ac:dyDescent="0.25">
      <c r="C158" s="1"/>
      <c r="E158" s="1"/>
      <c r="I158" s="132"/>
      <c r="J158" s="132"/>
      <c r="K158" s="132"/>
    </row>
    <row r="159" spans="3:11" x14ac:dyDescent="0.25">
      <c r="C159" s="1"/>
      <c r="E159" s="1"/>
      <c r="I159" s="132"/>
      <c r="J159" s="132"/>
      <c r="K159" s="132"/>
    </row>
    <row r="160" spans="3:11" x14ac:dyDescent="0.25">
      <c r="C160" s="1"/>
      <c r="E160" s="1"/>
      <c r="I160" s="132"/>
      <c r="J160" s="132"/>
      <c r="K160" s="132"/>
    </row>
    <row r="161" spans="3:11" x14ac:dyDescent="0.25">
      <c r="C161" s="1"/>
      <c r="E161" s="1"/>
      <c r="I161" s="132"/>
      <c r="J161" s="132"/>
      <c r="K161" s="132"/>
    </row>
    <row r="162" spans="3:11" x14ac:dyDescent="0.25">
      <c r="C162" s="1"/>
      <c r="E162" s="1"/>
      <c r="I162" s="132"/>
      <c r="J162" s="132"/>
      <c r="K162" s="132"/>
    </row>
    <row r="163" spans="3:11" x14ac:dyDescent="0.25">
      <c r="C163" s="1"/>
      <c r="E163" s="1"/>
      <c r="I163" s="132"/>
      <c r="J163" s="132"/>
      <c r="K163" s="132"/>
    </row>
    <row r="164" spans="3:11" x14ac:dyDescent="0.25">
      <c r="C164" s="1"/>
      <c r="E164" s="1"/>
      <c r="I164" s="132"/>
      <c r="J164" s="132"/>
      <c r="K164" s="132"/>
    </row>
    <row r="165" spans="3:11" x14ac:dyDescent="0.25">
      <c r="C165" s="1"/>
      <c r="E165" s="1"/>
      <c r="I165" s="132"/>
      <c r="J165" s="132"/>
      <c r="K165" s="132"/>
    </row>
    <row r="166" spans="3:11" x14ac:dyDescent="0.25">
      <c r="C166" s="1"/>
      <c r="E166" s="1"/>
      <c r="I166" s="132"/>
      <c r="J166" s="132"/>
      <c r="K166" s="132"/>
    </row>
    <row r="167" spans="3:11" x14ac:dyDescent="0.25">
      <c r="C167" s="1"/>
      <c r="E167" s="1"/>
      <c r="I167" s="132"/>
      <c r="J167" s="132"/>
      <c r="K167" s="132"/>
    </row>
    <row r="168" spans="3:11" x14ac:dyDescent="0.25">
      <c r="C168" s="1"/>
      <c r="E168" s="1"/>
      <c r="I168" s="132"/>
      <c r="J168" s="132"/>
      <c r="K168" s="132"/>
    </row>
    <row r="169" spans="3:11" x14ac:dyDescent="0.25">
      <c r="C169" s="1"/>
      <c r="E169" s="1"/>
      <c r="I169" s="132"/>
      <c r="J169" s="132"/>
      <c r="K169" s="132"/>
    </row>
    <row r="170" spans="3:11" x14ac:dyDescent="0.25">
      <c r="C170" s="1"/>
      <c r="E170" s="1"/>
      <c r="I170" s="132"/>
      <c r="J170" s="132"/>
      <c r="K170" s="132"/>
    </row>
    <row r="171" spans="3:11" x14ac:dyDescent="0.25">
      <c r="C171" s="1"/>
      <c r="E171" s="1"/>
      <c r="I171" s="132"/>
      <c r="J171" s="132"/>
      <c r="K171" s="132"/>
    </row>
    <row r="172" spans="3:11" x14ac:dyDescent="0.25">
      <c r="C172" s="1"/>
      <c r="E172" s="1"/>
      <c r="I172" s="132"/>
      <c r="J172" s="132"/>
      <c r="K172" s="132"/>
    </row>
    <row r="173" spans="3:11" x14ac:dyDescent="0.25">
      <c r="C173" s="1"/>
      <c r="E173" s="1"/>
      <c r="I173" s="132"/>
      <c r="J173" s="132"/>
      <c r="K173" s="132"/>
    </row>
    <row r="174" spans="3:11" x14ac:dyDescent="0.25">
      <c r="C174" s="1"/>
      <c r="E174" s="1"/>
      <c r="I174" s="132"/>
      <c r="J174" s="132"/>
      <c r="K174" s="132"/>
    </row>
    <row r="175" spans="3:11" x14ac:dyDescent="0.25">
      <c r="C175" s="1"/>
      <c r="E175" s="1"/>
      <c r="I175" s="132"/>
      <c r="J175" s="132"/>
      <c r="K175" s="132"/>
    </row>
    <row r="176" spans="3:11" x14ac:dyDescent="0.25">
      <c r="C176" s="1"/>
      <c r="E176" s="1"/>
      <c r="I176" s="132"/>
      <c r="J176" s="132"/>
      <c r="K176" s="132"/>
    </row>
    <row r="177" spans="3:11" x14ac:dyDescent="0.25">
      <c r="C177" s="1"/>
      <c r="E177" s="1"/>
      <c r="I177" s="132"/>
      <c r="J177" s="132"/>
      <c r="K177" s="132"/>
    </row>
    <row r="178" spans="3:11" x14ac:dyDescent="0.25">
      <c r="C178" s="1"/>
      <c r="E178" s="1"/>
      <c r="I178" s="132"/>
      <c r="J178" s="132"/>
      <c r="K178" s="132"/>
    </row>
    <row r="179" spans="3:11" x14ac:dyDescent="0.25">
      <c r="C179" s="1"/>
      <c r="E179" s="1"/>
      <c r="I179" s="132"/>
      <c r="J179" s="132"/>
      <c r="K179" s="132"/>
    </row>
    <row r="180" spans="3:11" x14ac:dyDescent="0.25">
      <c r="C180" s="1"/>
      <c r="E180" s="1"/>
      <c r="I180" s="132"/>
      <c r="J180" s="132"/>
      <c r="K180" s="132"/>
    </row>
    <row r="181" spans="3:11" x14ac:dyDescent="0.25">
      <c r="C181" s="1"/>
      <c r="E181" s="1"/>
      <c r="I181" s="132"/>
      <c r="J181" s="132"/>
      <c r="K181" s="132"/>
    </row>
    <row r="182" spans="3:11" x14ac:dyDescent="0.25">
      <c r="C182" s="1"/>
      <c r="E182" s="1"/>
      <c r="I182" s="132"/>
      <c r="J182" s="132"/>
      <c r="K182" s="132"/>
    </row>
    <row r="183" spans="3:11" x14ac:dyDescent="0.25">
      <c r="C183" s="1"/>
      <c r="E183" s="1"/>
      <c r="I183" s="132"/>
      <c r="J183" s="132"/>
      <c r="K183" s="132"/>
    </row>
    <row r="184" spans="3:11" x14ac:dyDescent="0.25">
      <c r="C184" s="1"/>
      <c r="E184" s="1"/>
      <c r="I184" s="132"/>
      <c r="J184" s="132"/>
      <c r="K184" s="132"/>
    </row>
    <row r="185" spans="3:11" x14ac:dyDescent="0.25">
      <c r="C185" s="1"/>
      <c r="E185" s="1"/>
      <c r="I185" s="132"/>
      <c r="J185" s="132"/>
      <c r="K185" s="132"/>
    </row>
    <row r="186" spans="3:11" x14ac:dyDescent="0.25">
      <c r="C186" s="1"/>
      <c r="E186" s="1"/>
      <c r="I186" s="132"/>
      <c r="J186" s="132"/>
      <c r="K186" s="132"/>
    </row>
    <row r="187" spans="3:11" x14ac:dyDescent="0.25">
      <c r="C187" s="1"/>
      <c r="E187" s="1"/>
      <c r="I187" s="132"/>
      <c r="J187" s="132"/>
      <c r="K187" s="132"/>
    </row>
    <row r="188" spans="3:11" x14ac:dyDescent="0.25">
      <c r="C188" s="1"/>
      <c r="E188" s="1"/>
      <c r="I188" s="132"/>
      <c r="J188" s="132"/>
      <c r="K188" s="132"/>
    </row>
    <row r="189" spans="3:11" x14ac:dyDescent="0.25">
      <c r="C189" s="1"/>
      <c r="E189" s="1"/>
      <c r="I189" s="132"/>
      <c r="J189" s="132"/>
      <c r="K189" s="132"/>
    </row>
    <row r="190" spans="3:11" x14ac:dyDescent="0.25">
      <c r="C190" s="1"/>
      <c r="E190" s="1"/>
      <c r="I190" s="132"/>
      <c r="J190" s="132"/>
      <c r="K190" s="132"/>
    </row>
    <row r="191" spans="3:11" x14ac:dyDescent="0.25">
      <c r="C191" s="1"/>
      <c r="E191" s="1"/>
      <c r="I191" s="132"/>
      <c r="J191" s="132"/>
      <c r="K191" s="132"/>
    </row>
    <row r="192" spans="3:11" x14ac:dyDescent="0.25">
      <c r="C192" s="1"/>
      <c r="E192" s="1"/>
      <c r="I192" s="132"/>
      <c r="J192" s="132"/>
      <c r="K192" s="132"/>
    </row>
    <row r="193" spans="3:11" x14ac:dyDescent="0.25">
      <c r="C193" s="1"/>
      <c r="E193" s="1"/>
      <c r="I193" s="132"/>
      <c r="J193" s="132"/>
      <c r="K193" s="132"/>
    </row>
    <row r="194" spans="3:11" x14ac:dyDescent="0.25">
      <c r="C194" s="1"/>
      <c r="E194" s="1"/>
      <c r="I194" s="132"/>
      <c r="J194" s="132"/>
      <c r="K194" s="132"/>
    </row>
    <row r="195" spans="3:11" x14ac:dyDescent="0.25">
      <c r="C195" s="1"/>
      <c r="E195" s="1"/>
      <c r="I195" s="132"/>
      <c r="J195" s="132"/>
      <c r="K195" s="132"/>
    </row>
    <row r="196" spans="3:11" x14ac:dyDescent="0.25">
      <c r="C196" s="1"/>
      <c r="E196" s="1"/>
      <c r="I196" s="132"/>
      <c r="J196" s="132"/>
      <c r="K196" s="132"/>
    </row>
    <row r="197" spans="3:11" x14ac:dyDescent="0.25">
      <c r="C197" s="1"/>
      <c r="E197" s="1"/>
      <c r="I197" s="132"/>
      <c r="J197" s="132"/>
      <c r="K197" s="132"/>
    </row>
    <row r="198" spans="3:11" x14ac:dyDescent="0.25">
      <c r="C198" s="1"/>
      <c r="E198" s="1"/>
      <c r="I198" s="132"/>
      <c r="J198" s="132"/>
      <c r="K198" s="132"/>
    </row>
    <row r="199" spans="3:11" x14ac:dyDescent="0.25">
      <c r="C199" s="1"/>
      <c r="E199" s="1"/>
      <c r="I199" s="132"/>
      <c r="J199" s="132"/>
      <c r="K199" s="132"/>
    </row>
    <row r="200" spans="3:11" x14ac:dyDescent="0.25">
      <c r="C200" s="1"/>
      <c r="E200" s="1"/>
      <c r="I200" s="132"/>
      <c r="J200" s="132"/>
      <c r="K200" s="132"/>
    </row>
    <row r="201" spans="3:11" x14ac:dyDescent="0.25">
      <c r="C201" s="1"/>
      <c r="E201" s="1"/>
      <c r="I201" s="132"/>
      <c r="J201" s="132"/>
      <c r="K201" s="132"/>
    </row>
    <row r="202" spans="3:11" x14ac:dyDescent="0.25">
      <c r="C202" s="1"/>
      <c r="E202" s="1"/>
      <c r="I202" s="132"/>
      <c r="J202" s="132"/>
      <c r="K202" s="132"/>
    </row>
    <row r="203" spans="3:11" x14ac:dyDescent="0.25">
      <c r="C203" s="1"/>
      <c r="E203" s="1"/>
      <c r="I203" s="132"/>
      <c r="J203" s="132"/>
      <c r="K203" s="132"/>
    </row>
    <row r="204" spans="3:11" x14ac:dyDescent="0.25">
      <c r="C204" s="1"/>
      <c r="E204" s="1"/>
      <c r="I204" s="132"/>
      <c r="J204" s="132"/>
      <c r="K204" s="132"/>
    </row>
    <row r="205" spans="3:11" x14ac:dyDescent="0.25">
      <c r="C205" s="1"/>
      <c r="E205" s="1"/>
      <c r="I205" s="132"/>
      <c r="J205" s="132"/>
      <c r="K205" s="132"/>
    </row>
    <row r="206" spans="3:11" x14ac:dyDescent="0.25">
      <c r="C206" s="1"/>
      <c r="E206" s="1"/>
      <c r="I206" s="132"/>
      <c r="J206" s="132"/>
      <c r="K206" s="132"/>
    </row>
    <row r="207" spans="3:11" x14ac:dyDescent="0.25">
      <c r="C207" s="1"/>
      <c r="E207" s="1"/>
      <c r="I207" s="132"/>
      <c r="J207" s="132"/>
      <c r="K207" s="132"/>
    </row>
    <row r="208" spans="3:11" x14ac:dyDescent="0.25">
      <c r="C208" s="1"/>
      <c r="E208" s="1"/>
      <c r="I208" s="132"/>
      <c r="J208" s="132"/>
      <c r="K208" s="132"/>
    </row>
    <row r="209" spans="3:11" x14ac:dyDescent="0.25">
      <c r="C209" s="1"/>
      <c r="E209" s="1"/>
      <c r="I209" s="132"/>
      <c r="J209" s="132"/>
      <c r="K209" s="132"/>
    </row>
    <row r="210" spans="3:11" x14ac:dyDescent="0.25">
      <c r="C210" s="1"/>
      <c r="E210" s="1"/>
    </row>
    <row r="211" spans="3:11" x14ac:dyDescent="0.25">
      <c r="C211" s="1"/>
      <c r="E211" s="1"/>
    </row>
    <row r="212" spans="3:11" x14ac:dyDescent="0.25">
      <c r="C212" s="1"/>
      <c r="E212" s="1"/>
    </row>
    <row r="213" spans="3:11" x14ac:dyDescent="0.25">
      <c r="C213" s="1"/>
      <c r="E213" s="1"/>
    </row>
    <row r="214" spans="3:11" x14ac:dyDescent="0.25">
      <c r="C214" s="1"/>
      <c r="E214" s="1"/>
    </row>
    <row r="215" spans="3:11" x14ac:dyDescent="0.25">
      <c r="C215" s="1"/>
      <c r="E215" s="1"/>
    </row>
    <row r="216" spans="3:11" x14ac:dyDescent="0.25">
      <c r="C216" s="1"/>
      <c r="E216" s="1"/>
    </row>
    <row r="217" spans="3:11" x14ac:dyDescent="0.25">
      <c r="C217" s="1"/>
      <c r="E217" s="1"/>
    </row>
    <row r="218" spans="3:11" x14ac:dyDescent="0.25">
      <c r="C218" s="1"/>
      <c r="E218" s="1"/>
    </row>
    <row r="219" spans="3:11" x14ac:dyDescent="0.25">
      <c r="C219" s="1"/>
      <c r="E219" s="1"/>
    </row>
    <row r="220" spans="3:11" x14ac:dyDescent="0.25">
      <c r="C220" s="1"/>
      <c r="E220" s="1"/>
    </row>
    <row r="221" spans="3:11" x14ac:dyDescent="0.25">
      <c r="C221" s="1"/>
      <c r="E221" s="1"/>
    </row>
    <row r="222" spans="3:11" x14ac:dyDescent="0.25">
      <c r="C222" s="1"/>
      <c r="E222" s="1"/>
    </row>
    <row r="223" spans="3:11" x14ac:dyDescent="0.25">
      <c r="C223" s="1"/>
      <c r="E223" s="1"/>
    </row>
    <row r="224" spans="3:11" x14ac:dyDescent="0.25">
      <c r="C224" s="1"/>
      <c r="E224" s="1"/>
    </row>
    <row r="225" spans="3:5" x14ac:dyDescent="0.25">
      <c r="C225" s="1"/>
      <c r="E225" s="1"/>
    </row>
    <row r="226" spans="3:5" x14ac:dyDescent="0.25">
      <c r="C226" s="1"/>
      <c r="E226" s="1"/>
    </row>
    <row r="227" spans="3:5" x14ac:dyDescent="0.25">
      <c r="C227" s="1"/>
      <c r="E227" s="1"/>
    </row>
    <row r="228" spans="3:5" x14ac:dyDescent="0.25">
      <c r="C228" s="1"/>
      <c r="E228" s="1"/>
    </row>
    <row r="229" spans="3:5" x14ac:dyDescent="0.25">
      <c r="C229" s="1"/>
      <c r="E229" s="1"/>
    </row>
    <row r="230" spans="3:5" x14ac:dyDescent="0.25">
      <c r="C230" s="1"/>
      <c r="E230" s="1"/>
    </row>
    <row r="231" spans="3:5" x14ac:dyDescent="0.25">
      <c r="C231" s="1"/>
      <c r="E231" s="1"/>
    </row>
    <row r="232" spans="3:5" x14ac:dyDescent="0.25">
      <c r="C232" s="1"/>
      <c r="E232" s="1"/>
    </row>
    <row r="233" spans="3:5" x14ac:dyDescent="0.25">
      <c r="C233" s="1"/>
      <c r="E233" s="1"/>
    </row>
    <row r="234" spans="3:5" x14ac:dyDescent="0.25">
      <c r="C234" s="1"/>
      <c r="E234" s="1"/>
    </row>
    <row r="235" spans="3:5" x14ac:dyDescent="0.25">
      <c r="C235" s="1"/>
      <c r="E235" s="1"/>
    </row>
    <row r="236" spans="3:5" x14ac:dyDescent="0.25">
      <c r="C236" s="1"/>
      <c r="E236" s="1"/>
    </row>
    <row r="237" spans="3:5" x14ac:dyDescent="0.25">
      <c r="C237" s="1"/>
      <c r="E237" s="1"/>
    </row>
    <row r="238" spans="3:5" x14ac:dyDescent="0.25">
      <c r="C238" s="1"/>
      <c r="E238" s="1"/>
    </row>
    <row r="239" spans="3:5" x14ac:dyDescent="0.25">
      <c r="C239" s="1"/>
      <c r="E239" s="1"/>
    </row>
    <row r="240" spans="3:5" x14ac:dyDescent="0.25">
      <c r="C240" s="1"/>
      <c r="E240" s="1"/>
    </row>
    <row r="241" spans="3:5" x14ac:dyDescent="0.25">
      <c r="C241" s="1"/>
      <c r="E241" s="1"/>
    </row>
    <row r="242" spans="3:5" x14ac:dyDescent="0.25">
      <c r="C242" s="1"/>
      <c r="E242" s="1"/>
    </row>
    <row r="243" spans="3:5" x14ac:dyDescent="0.25">
      <c r="C243" s="1"/>
      <c r="E243" s="1"/>
    </row>
    <row r="244" spans="3:5" x14ac:dyDescent="0.25">
      <c r="C244" s="1"/>
      <c r="E244" s="1"/>
    </row>
    <row r="245" spans="3:5" x14ac:dyDescent="0.25">
      <c r="C245" s="1"/>
      <c r="E245" s="1"/>
    </row>
    <row r="246" spans="3:5" x14ac:dyDescent="0.25">
      <c r="C246" s="1"/>
      <c r="E246" s="1"/>
    </row>
    <row r="247" spans="3:5" x14ac:dyDescent="0.25">
      <c r="C247" s="1"/>
      <c r="E247" s="1"/>
    </row>
    <row r="248" spans="3:5" x14ac:dyDescent="0.25">
      <c r="C248" s="1"/>
      <c r="E248" s="1"/>
    </row>
    <row r="249" spans="3:5" x14ac:dyDescent="0.25">
      <c r="C249" s="1"/>
      <c r="E249" s="1"/>
    </row>
    <row r="250" spans="3:5" x14ac:dyDescent="0.25">
      <c r="C250" s="1"/>
      <c r="E250" s="1"/>
    </row>
    <row r="251" spans="3:5" x14ac:dyDescent="0.25">
      <c r="C251" s="1"/>
      <c r="E251" s="1"/>
    </row>
    <row r="252" spans="3:5" x14ac:dyDescent="0.25">
      <c r="C252" s="1"/>
      <c r="E252" s="1"/>
    </row>
    <row r="253" spans="3:5" x14ac:dyDescent="0.25">
      <c r="C253" s="1"/>
      <c r="E253" s="1"/>
    </row>
    <row r="254" spans="3:5" x14ac:dyDescent="0.25">
      <c r="C254" s="1"/>
      <c r="E254" s="1"/>
    </row>
    <row r="255" spans="3:5" x14ac:dyDescent="0.25">
      <c r="C255" s="1"/>
      <c r="E255" s="1"/>
    </row>
    <row r="256" spans="3:5" x14ac:dyDescent="0.25">
      <c r="C256" s="1"/>
      <c r="E256" s="1"/>
    </row>
    <row r="257" spans="3:5" x14ac:dyDescent="0.25">
      <c r="C257" s="1"/>
      <c r="E257" s="1"/>
    </row>
    <row r="258" spans="3:5" x14ac:dyDescent="0.25">
      <c r="C258" s="1"/>
      <c r="E258" s="1"/>
    </row>
    <row r="259" spans="3:5" x14ac:dyDescent="0.25">
      <c r="C259" s="1"/>
      <c r="E259" s="1"/>
    </row>
    <row r="260" spans="3:5" x14ac:dyDescent="0.25">
      <c r="C260" s="1"/>
      <c r="E260" s="1"/>
    </row>
    <row r="261" spans="3:5" x14ac:dyDescent="0.25">
      <c r="C261" s="1"/>
      <c r="E261" s="1"/>
    </row>
    <row r="262" spans="3:5" x14ac:dyDescent="0.25">
      <c r="C262" s="1"/>
      <c r="E262" s="1"/>
    </row>
    <row r="263" spans="3:5" x14ac:dyDescent="0.25">
      <c r="C263" s="1"/>
      <c r="E263" s="1"/>
    </row>
    <row r="264" spans="3:5" x14ac:dyDescent="0.25">
      <c r="C264" s="1"/>
      <c r="E264" s="1"/>
    </row>
    <row r="265" spans="3:5" x14ac:dyDescent="0.25">
      <c r="C265" s="1"/>
      <c r="E265" s="1"/>
    </row>
    <row r="266" spans="3:5" x14ac:dyDescent="0.25">
      <c r="C266" s="1"/>
      <c r="E266" s="1"/>
    </row>
    <row r="267" spans="3:5" x14ac:dyDescent="0.25">
      <c r="C267" s="1"/>
      <c r="E267" s="1"/>
    </row>
    <row r="268" spans="3:5" x14ac:dyDescent="0.25">
      <c r="C268" s="1"/>
      <c r="E268" s="1"/>
    </row>
    <row r="269" spans="3:5" x14ac:dyDescent="0.25">
      <c r="C269" s="1"/>
      <c r="E269" s="1"/>
    </row>
    <row r="270" spans="3:5" x14ac:dyDescent="0.25">
      <c r="C270" s="1"/>
      <c r="E270" s="1"/>
    </row>
    <row r="271" spans="3:5" x14ac:dyDescent="0.25">
      <c r="C271" s="1"/>
      <c r="E271" s="1"/>
    </row>
    <row r="272" spans="3:5" x14ac:dyDescent="0.25">
      <c r="C272" s="1"/>
      <c r="E272" s="1"/>
    </row>
    <row r="273" spans="3:5" x14ac:dyDescent="0.25">
      <c r="C273" s="1"/>
      <c r="E273" s="1"/>
    </row>
    <row r="274" spans="3:5" x14ac:dyDescent="0.25">
      <c r="C274" s="1"/>
      <c r="E274" s="1"/>
    </row>
    <row r="275" spans="3:5" x14ac:dyDescent="0.25">
      <c r="C275" s="1"/>
      <c r="E275" s="1"/>
    </row>
    <row r="276" spans="3:5" x14ac:dyDescent="0.25">
      <c r="C276" s="1"/>
      <c r="E276" s="1"/>
    </row>
    <row r="277" spans="3:5" x14ac:dyDescent="0.25">
      <c r="C277" s="1"/>
      <c r="E277" s="1"/>
    </row>
    <row r="278" spans="3:5" x14ac:dyDescent="0.25">
      <c r="C278" s="1"/>
      <c r="E278" s="1"/>
    </row>
    <row r="279" spans="3:5" x14ac:dyDescent="0.25">
      <c r="C279" s="1"/>
      <c r="E279" s="1"/>
    </row>
    <row r="280" spans="3:5" x14ac:dyDescent="0.25">
      <c r="C280" s="1"/>
      <c r="E280" s="1"/>
    </row>
    <row r="281" spans="3:5" x14ac:dyDescent="0.25">
      <c r="C281" s="1"/>
      <c r="E281" s="1"/>
    </row>
    <row r="282" spans="3:5" x14ac:dyDescent="0.25">
      <c r="C282" s="1"/>
      <c r="E282" s="1"/>
    </row>
    <row r="283" spans="3:5" x14ac:dyDescent="0.25">
      <c r="C283" s="1"/>
      <c r="E283" s="1"/>
    </row>
    <row r="284" spans="3:5" x14ac:dyDescent="0.25">
      <c r="C284" s="1"/>
      <c r="E284" s="1"/>
    </row>
    <row r="285" spans="3:5" x14ac:dyDescent="0.25">
      <c r="C285" s="1"/>
      <c r="E285" s="1"/>
    </row>
    <row r="286" spans="3:5" x14ac:dyDescent="0.25">
      <c r="C286" s="1"/>
      <c r="E286" s="1"/>
    </row>
    <row r="287" spans="3:5" x14ac:dyDescent="0.25">
      <c r="C287" s="1"/>
      <c r="E287" s="1"/>
    </row>
    <row r="288" spans="3:5" x14ac:dyDescent="0.25">
      <c r="C288" s="1"/>
      <c r="E288" s="1"/>
    </row>
    <row r="289" spans="3:5" x14ac:dyDescent="0.25">
      <c r="C289" s="1"/>
      <c r="E289" s="1"/>
    </row>
    <row r="290" spans="3:5" x14ac:dyDescent="0.25">
      <c r="C290" s="1"/>
      <c r="E290" s="1"/>
    </row>
    <row r="291" spans="3:5" x14ac:dyDescent="0.25">
      <c r="C291" s="1"/>
      <c r="E291" s="1"/>
    </row>
    <row r="292" spans="3:5" x14ac:dyDescent="0.25">
      <c r="C292" s="1"/>
      <c r="E292" s="1"/>
    </row>
    <row r="293" spans="3:5" x14ac:dyDescent="0.25">
      <c r="C293" s="1"/>
      <c r="E293" s="1"/>
    </row>
    <row r="294" spans="3:5" x14ac:dyDescent="0.25">
      <c r="C294" s="1"/>
      <c r="E294" s="1"/>
    </row>
    <row r="295" spans="3:5" x14ac:dyDescent="0.25">
      <c r="C295" s="1"/>
      <c r="E295" s="1"/>
    </row>
    <row r="296" spans="3:5" x14ac:dyDescent="0.25">
      <c r="C296" s="1"/>
      <c r="E296" s="1"/>
    </row>
    <row r="297" spans="3:5" x14ac:dyDescent="0.25">
      <c r="C297" s="1"/>
      <c r="E297" s="1"/>
    </row>
    <row r="298" spans="3:5" x14ac:dyDescent="0.25">
      <c r="C298" s="1"/>
      <c r="E298" s="1"/>
    </row>
    <row r="299" spans="3:5" x14ac:dyDescent="0.25">
      <c r="C299" s="1"/>
      <c r="E299" s="1"/>
    </row>
    <row r="300" spans="3:5" x14ac:dyDescent="0.25">
      <c r="C300" s="1"/>
      <c r="E300" s="1"/>
    </row>
    <row r="301" spans="3:5" x14ac:dyDescent="0.25">
      <c r="C301" s="1"/>
      <c r="E301" s="1"/>
    </row>
    <row r="302" spans="3:5" x14ac:dyDescent="0.25">
      <c r="C302" s="1"/>
      <c r="E302" s="1"/>
    </row>
    <row r="303" spans="3:5" x14ac:dyDescent="0.25">
      <c r="C303" s="1"/>
      <c r="E303" s="1"/>
    </row>
    <row r="304" spans="3:5" x14ac:dyDescent="0.25">
      <c r="C304" s="1"/>
      <c r="E304" s="1"/>
    </row>
    <row r="305" spans="3:5" x14ac:dyDescent="0.25">
      <c r="C305" s="1"/>
      <c r="E305" s="1"/>
    </row>
    <row r="306" spans="3:5" x14ac:dyDescent="0.25">
      <c r="C306" s="1"/>
      <c r="E306" s="1"/>
    </row>
    <row r="307" spans="3:5" x14ac:dyDescent="0.25">
      <c r="C307" s="1"/>
      <c r="E307" s="1"/>
    </row>
    <row r="308" spans="3:5" x14ac:dyDescent="0.25">
      <c r="C308" s="1"/>
      <c r="E308" s="1"/>
    </row>
    <row r="309" spans="3:5" x14ac:dyDescent="0.25">
      <c r="C309" s="1"/>
      <c r="E309" s="1"/>
    </row>
    <row r="310" spans="3:5" x14ac:dyDescent="0.25">
      <c r="C310" s="1"/>
      <c r="E310" s="1"/>
    </row>
    <row r="311" spans="3:5" x14ac:dyDescent="0.25">
      <c r="C311" s="1"/>
      <c r="E311" s="1"/>
    </row>
    <row r="312" spans="3:5" x14ac:dyDescent="0.25">
      <c r="C312" s="1"/>
      <c r="E312" s="1"/>
    </row>
    <row r="313" spans="3:5" x14ac:dyDescent="0.25">
      <c r="C313" s="1"/>
      <c r="E313" s="1"/>
    </row>
    <row r="314" spans="3:5" x14ac:dyDescent="0.25">
      <c r="C314" s="1"/>
      <c r="E314" s="1"/>
    </row>
    <row r="315" spans="3:5" x14ac:dyDescent="0.25">
      <c r="C315" s="1"/>
      <c r="E315" s="1"/>
    </row>
    <row r="316" spans="3:5" x14ac:dyDescent="0.25">
      <c r="C316" s="1"/>
      <c r="E316" s="1"/>
    </row>
    <row r="317" spans="3:5" x14ac:dyDescent="0.25">
      <c r="C317" s="1"/>
      <c r="E317" s="1"/>
    </row>
    <row r="318" spans="3:5" x14ac:dyDescent="0.25">
      <c r="C318" s="1"/>
      <c r="E318" s="1"/>
    </row>
    <row r="319" spans="3:5" x14ac:dyDescent="0.25">
      <c r="C319" s="1"/>
      <c r="E319" s="1"/>
    </row>
    <row r="320" spans="3:5" x14ac:dyDescent="0.25">
      <c r="C320" s="1"/>
      <c r="E320" s="1"/>
    </row>
    <row r="321" spans="3:5" x14ac:dyDescent="0.25">
      <c r="C321" s="1"/>
      <c r="E321" s="1"/>
    </row>
    <row r="322" spans="3:5" x14ac:dyDescent="0.25">
      <c r="C322" s="1"/>
      <c r="E322" s="1"/>
    </row>
    <row r="323" spans="3:5" x14ac:dyDescent="0.25">
      <c r="C323" s="1"/>
      <c r="E323" s="1"/>
    </row>
    <row r="324" spans="3:5" x14ac:dyDescent="0.25">
      <c r="C324" s="1"/>
      <c r="E324" s="1"/>
    </row>
    <row r="325" spans="3:5" x14ac:dyDescent="0.25">
      <c r="C325" s="1"/>
      <c r="E325" s="1"/>
    </row>
    <row r="326" spans="3:5" x14ac:dyDescent="0.25">
      <c r="C326" s="1"/>
      <c r="E326" s="1"/>
    </row>
    <row r="327" spans="3:5" x14ac:dyDescent="0.25">
      <c r="C327" s="1"/>
      <c r="E327" s="1"/>
    </row>
    <row r="328" spans="3:5" x14ac:dyDescent="0.25">
      <c r="C328" s="1"/>
      <c r="E328" s="1"/>
    </row>
    <row r="329" spans="3:5" x14ac:dyDescent="0.25">
      <c r="C329" s="1"/>
      <c r="E329" s="1"/>
    </row>
    <row r="330" spans="3:5" x14ac:dyDescent="0.25">
      <c r="C330" s="1"/>
      <c r="E330" s="1"/>
    </row>
    <row r="331" spans="3:5" x14ac:dyDescent="0.25">
      <c r="C331" s="1"/>
      <c r="E331" s="1"/>
    </row>
    <row r="332" spans="3:5" x14ac:dyDescent="0.25">
      <c r="C332" s="1"/>
      <c r="E332" s="1"/>
    </row>
    <row r="333" spans="3:5" x14ac:dyDescent="0.25">
      <c r="C333" s="1"/>
      <c r="E333" s="1"/>
    </row>
    <row r="334" spans="3:5" x14ac:dyDescent="0.25">
      <c r="C334" s="1"/>
      <c r="E334" s="1"/>
    </row>
    <row r="335" spans="3:5" x14ac:dyDescent="0.25">
      <c r="C335" s="1"/>
      <c r="E335" s="1"/>
    </row>
    <row r="336" spans="3:5" x14ac:dyDescent="0.25">
      <c r="C336" s="1"/>
      <c r="E336" s="1"/>
    </row>
    <row r="337" spans="3:5" x14ac:dyDescent="0.25">
      <c r="C337" s="1"/>
      <c r="E337" s="1"/>
    </row>
    <row r="338" spans="3:5" x14ac:dyDescent="0.25">
      <c r="C338" s="1"/>
      <c r="E338" s="1"/>
    </row>
    <row r="339" spans="3:5" x14ac:dyDescent="0.25">
      <c r="C339" s="1"/>
      <c r="E339" s="1"/>
    </row>
    <row r="340" spans="3:5" x14ac:dyDescent="0.25">
      <c r="C340" s="1"/>
      <c r="E340" s="1"/>
    </row>
    <row r="341" spans="3:5" x14ac:dyDescent="0.25">
      <c r="C341" s="1"/>
      <c r="E341" s="1"/>
    </row>
    <row r="342" spans="3:5" x14ac:dyDescent="0.25">
      <c r="C342" s="1"/>
      <c r="E342" s="1"/>
    </row>
    <row r="343" spans="3:5" x14ac:dyDescent="0.25">
      <c r="C343" s="1"/>
      <c r="E343" s="1"/>
    </row>
    <row r="344" spans="3:5" x14ac:dyDescent="0.25">
      <c r="C344" s="1"/>
      <c r="E344" s="1"/>
    </row>
    <row r="345" spans="3:5" x14ac:dyDescent="0.25">
      <c r="C345" s="1"/>
      <c r="E345" s="1"/>
    </row>
    <row r="346" spans="3:5" x14ac:dyDescent="0.25">
      <c r="C346" s="1"/>
      <c r="E346" s="1"/>
    </row>
    <row r="347" spans="3:5" x14ac:dyDescent="0.25">
      <c r="C347" s="1"/>
      <c r="E347" s="1"/>
    </row>
    <row r="348" spans="3:5" x14ac:dyDescent="0.25">
      <c r="C348" s="1"/>
      <c r="E348" s="1"/>
    </row>
    <row r="349" spans="3:5" x14ac:dyDescent="0.25">
      <c r="C349" s="1"/>
      <c r="E349" s="1"/>
    </row>
    <row r="350" spans="3:5" x14ac:dyDescent="0.25">
      <c r="C350" s="1"/>
      <c r="E350" s="1"/>
    </row>
    <row r="351" spans="3:5" x14ac:dyDescent="0.25">
      <c r="C351" s="1"/>
      <c r="E351" s="1"/>
    </row>
    <row r="352" spans="3:5" x14ac:dyDescent="0.25">
      <c r="C352" s="1"/>
      <c r="E352" s="1"/>
    </row>
    <row r="353" spans="3:5" x14ac:dyDescent="0.25">
      <c r="C353" s="1"/>
      <c r="E353" s="1"/>
    </row>
    <row r="354" spans="3:5" x14ac:dyDescent="0.25">
      <c r="C354" s="1"/>
      <c r="E354" s="1"/>
    </row>
    <row r="355" spans="3:5" x14ac:dyDescent="0.25">
      <c r="C355" s="1"/>
      <c r="E355" s="1"/>
    </row>
    <row r="356" spans="3:5" x14ac:dyDescent="0.25">
      <c r="C356" s="1"/>
      <c r="E356" s="1"/>
    </row>
    <row r="357" spans="3:5" x14ac:dyDescent="0.25">
      <c r="C357" s="1"/>
      <c r="E357" s="1"/>
    </row>
    <row r="358" spans="3:5" x14ac:dyDescent="0.25">
      <c r="C358" s="1"/>
      <c r="E358" s="1"/>
    </row>
    <row r="359" spans="3:5" x14ac:dyDescent="0.25">
      <c r="C359" s="1"/>
      <c r="E359" s="1"/>
    </row>
    <row r="360" spans="3:5" x14ac:dyDescent="0.25">
      <c r="C360" s="1"/>
      <c r="E360" s="1"/>
    </row>
    <row r="361" spans="3:5" x14ac:dyDescent="0.25">
      <c r="C361" s="1"/>
      <c r="E361" s="1"/>
    </row>
    <row r="362" spans="3:5" x14ac:dyDescent="0.25">
      <c r="C362" s="1"/>
      <c r="E362" s="1"/>
    </row>
    <row r="363" spans="3:5" x14ac:dyDescent="0.25">
      <c r="C363" s="1"/>
      <c r="E363" s="1"/>
    </row>
    <row r="364" spans="3:5" x14ac:dyDescent="0.25">
      <c r="C364" s="1"/>
      <c r="E364" s="1"/>
    </row>
    <row r="365" spans="3:5" x14ac:dyDescent="0.25">
      <c r="C365" s="1"/>
      <c r="E365" s="1"/>
    </row>
    <row r="366" spans="3:5" x14ac:dyDescent="0.25">
      <c r="C366" s="1"/>
      <c r="E366" s="1"/>
    </row>
    <row r="367" spans="3:5" x14ac:dyDescent="0.25">
      <c r="C367" s="1"/>
      <c r="E367" s="1"/>
    </row>
    <row r="368" spans="3:5" x14ac:dyDescent="0.25">
      <c r="C368" s="1"/>
      <c r="E368" s="1"/>
    </row>
    <row r="369" spans="3:5" x14ac:dyDescent="0.25">
      <c r="C369" s="1"/>
      <c r="E369" s="1"/>
    </row>
    <row r="370" spans="3:5" x14ac:dyDescent="0.25">
      <c r="C370" s="1"/>
      <c r="E370" s="1"/>
    </row>
    <row r="371" spans="3:5" x14ac:dyDescent="0.25">
      <c r="C371" s="1"/>
      <c r="E371" s="1"/>
    </row>
    <row r="372" spans="3:5" x14ac:dyDescent="0.25">
      <c r="C372" s="1"/>
      <c r="E372" s="1"/>
    </row>
    <row r="373" spans="3:5" x14ac:dyDescent="0.25">
      <c r="C373" s="1"/>
      <c r="E373" s="1"/>
    </row>
    <row r="374" spans="3:5" x14ac:dyDescent="0.25">
      <c r="C374" s="1"/>
      <c r="E374" s="1"/>
    </row>
    <row r="375" spans="3:5" x14ac:dyDescent="0.25">
      <c r="C375" s="1"/>
      <c r="E375" s="1"/>
    </row>
    <row r="376" spans="3:5" x14ac:dyDescent="0.25">
      <c r="C376" s="1"/>
      <c r="E376" s="1"/>
    </row>
    <row r="377" spans="3:5" x14ac:dyDescent="0.25">
      <c r="C377" s="1"/>
      <c r="E377" s="1"/>
    </row>
    <row r="378" spans="3:5" x14ac:dyDescent="0.25">
      <c r="C378" s="1"/>
      <c r="E378" s="1"/>
    </row>
    <row r="379" spans="3:5" x14ac:dyDescent="0.25">
      <c r="C379" s="1"/>
      <c r="E379" s="1"/>
    </row>
    <row r="380" spans="3:5" x14ac:dyDescent="0.25">
      <c r="C380" s="1"/>
      <c r="E380" s="1"/>
    </row>
    <row r="381" spans="3:5" x14ac:dyDescent="0.25">
      <c r="C381" s="1"/>
      <c r="E381" s="1"/>
    </row>
    <row r="382" spans="3:5" x14ac:dyDescent="0.25">
      <c r="C382" s="1"/>
      <c r="E382" s="1"/>
    </row>
    <row r="383" spans="3:5" x14ac:dyDescent="0.25">
      <c r="C383" s="1"/>
      <c r="E383" s="1"/>
    </row>
    <row r="384" spans="3:5" x14ac:dyDescent="0.25">
      <c r="C384" s="1"/>
      <c r="E384" s="1"/>
    </row>
    <row r="385" spans="3:5" x14ac:dyDescent="0.25">
      <c r="C385" s="1"/>
      <c r="E385" s="1"/>
    </row>
    <row r="386" spans="3:5" x14ac:dyDescent="0.25">
      <c r="C386" s="1"/>
      <c r="E386" s="1"/>
    </row>
    <row r="387" spans="3:5" x14ac:dyDescent="0.25">
      <c r="C387" s="1"/>
      <c r="E387" s="1"/>
    </row>
    <row r="388" spans="3:5" x14ac:dyDescent="0.25">
      <c r="C388" s="1"/>
      <c r="E388" s="1"/>
    </row>
    <row r="389" spans="3:5" x14ac:dyDescent="0.25">
      <c r="C389" s="1"/>
      <c r="E389" s="1"/>
    </row>
    <row r="390" spans="3:5" x14ac:dyDescent="0.25">
      <c r="C390" s="1"/>
      <c r="E390" s="1"/>
    </row>
    <row r="391" spans="3:5" x14ac:dyDescent="0.25">
      <c r="C391" s="1"/>
      <c r="E391" s="1"/>
    </row>
    <row r="392" spans="3:5" x14ac:dyDescent="0.25">
      <c r="C392" s="1"/>
      <c r="E392" s="1"/>
    </row>
    <row r="393" spans="3:5" x14ac:dyDescent="0.25">
      <c r="C393" s="1"/>
      <c r="E393" s="1"/>
    </row>
    <row r="394" spans="3:5" x14ac:dyDescent="0.25">
      <c r="C394" s="1"/>
      <c r="E394" s="1"/>
    </row>
    <row r="395" spans="3:5" x14ac:dyDescent="0.25">
      <c r="C395" s="1"/>
      <c r="E395" s="1"/>
    </row>
    <row r="396" spans="3:5" x14ac:dyDescent="0.25">
      <c r="C396" s="1"/>
      <c r="E396" s="1"/>
    </row>
    <row r="397" spans="3:5" x14ac:dyDescent="0.25">
      <c r="C397" s="1"/>
      <c r="E397" s="1"/>
    </row>
    <row r="398" spans="3:5" x14ac:dyDescent="0.25">
      <c r="C398" s="1"/>
      <c r="E398" s="1"/>
    </row>
    <row r="399" spans="3:5" x14ac:dyDescent="0.25">
      <c r="C399" s="1"/>
      <c r="E399" s="1"/>
    </row>
    <row r="400" spans="3:5" x14ac:dyDescent="0.25">
      <c r="C400" s="1"/>
      <c r="E400" s="1"/>
    </row>
    <row r="401" spans="3:5" x14ac:dyDescent="0.25">
      <c r="C401" s="1"/>
      <c r="E401" s="1"/>
    </row>
    <row r="402" spans="3:5" x14ac:dyDescent="0.25">
      <c r="C402" s="1"/>
      <c r="E402" s="1"/>
    </row>
    <row r="403" spans="3:5" x14ac:dyDescent="0.25">
      <c r="C403" s="1"/>
      <c r="E403" s="1"/>
    </row>
    <row r="404" spans="3:5" x14ac:dyDescent="0.25">
      <c r="C404" s="1"/>
      <c r="E404" s="1"/>
    </row>
    <row r="405" spans="3:5" x14ac:dyDescent="0.25">
      <c r="C405" s="1"/>
      <c r="E405" s="1"/>
    </row>
    <row r="406" spans="3:5" x14ac:dyDescent="0.25">
      <c r="C406" s="1"/>
      <c r="E406" s="1"/>
    </row>
    <row r="407" spans="3:5" x14ac:dyDescent="0.25">
      <c r="C407" s="1"/>
      <c r="E407" s="1"/>
    </row>
    <row r="408" spans="3:5" x14ac:dyDescent="0.25">
      <c r="C408" s="1"/>
      <c r="E408" s="1"/>
    </row>
    <row r="409" spans="3:5" x14ac:dyDescent="0.25">
      <c r="C409" s="1"/>
      <c r="E409" s="1"/>
    </row>
    <row r="410" spans="3:5" x14ac:dyDescent="0.25">
      <c r="C410" s="1"/>
      <c r="E410" s="1"/>
    </row>
    <row r="411" spans="3:5" x14ac:dyDescent="0.25">
      <c r="C411" s="1"/>
      <c r="E411" s="1"/>
    </row>
    <row r="412" spans="3:5" x14ac:dyDescent="0.25">
      <c r="C412" s="1"/>
      <c r="E412" s="1"/>
    </row>
    <row r="413" spans="3:5" x14ac:dyDescent="0.25">
      <c r="C413" s="1"/>
      <c r="E413" s="1"/>
    </row>
    <row r="414" spans="3:5" x14ac:dyDescent="0.25">
      <c r="C414" s="1"/>
      <c r="E414" s="1"/>
    </row>
    <row r="415" spans="3:5" x14ac:dyDescent="0.25">
      <c r="C415" s="1"/>
      <c r="E415" s="1"/>
    </row>
    <row r="416" spans="3:5" x14ac:dyDescent="0.25">
      <c r="C416" s="1"/>
      <c r="E416" s="1"/>
    </row>
    <row r="417" spans="3:5" x14ac:dyDescent="0.25">
      <c r="C417" s="1"/>
      <c r="E417" s="1"/>
    </row>
    <row r="418" spans="3:5" x14ac:dyDescent="0.25">
      <c r="C418" s="1"/>
      <c r="E418" s="1"/>
    </row>
    <row r="419" spans="3:5" x14ac:dyDescent="0.25">
      <c r="C419" s="1"/>
      <c r="E419" s="1"/>
    </row>
    <row r="420" spans="3:5" x14ac:dyDescent="0.25">
      <c r="C420" s="1"/>
      <c r="E420" s="1"/>
    </row>
    <row r="421" spans="3:5" x14ac:dyDescent="0.25">
      <c r="C421" s="1"/>
      <c r="E421" s="1"/>
    </row>
    <row r="422" spans="3:5" x14ac:dyDescent="0.25">
      <c r="C422" s="1"/>
      <c r="E422" s="1"/>
    </row>
    <row r="423" spans="3:5" x14ac:dyDescent="0.25">
      <c r="C423" s="1"/>
      <c r="E423" s="1"/>
    </row>
    <row r="424" spans="3:5" x14ac:dyDescent="0.25">
      <c r="C424" s="1"/>
      <c r="E424" s="1"/>
    </row>
    <row r="425" spans="3:5" x14ac:dyDescent="0.25">
      <c r="C425" s="1"/>
      <c r="E425" s="1"/>
    </row>
    <row r="426" spans="3:5" x14ac:dyDescent="0.25">
      <c r="C426" s="1"/>
      <c r="E426" s="1"/>
    </row>
    <row r="427" spans="3:5" x14ac:dyDescent="0.25">
      <c r="C427" s="1"/>
      <c r="E427" s="1"/>
    </row>
    <row r="428" spans="3:5" x14ac:dyDescent="0.25">
      <c r="C428" s="1"/>
      <c r="E428" s="1"/>
    </row>
    <row r="429" spans="3:5" x14ac:dyDescent="0.25">
      <c r="C429" s="1"/>
      <c r="E429" s="1"/>
    </row>
    <row r="430" spans="3:5" x14ac:dyDescent="0.25">
      <c r="C430" s="1"/>
      <c r="E430" s="1"/>
    </row>
    <row r="431" spans="3:5" x14ac:dyDescent="0.25">
      <c r="C431" s="1"/>
      <c r="E431" s="1"/>
    </row>
    <row r="432" spans="3:5" x14ac:dyDescent="0.25">
      <c r="C432" s="1"/>
      <c r="E432" s="1"/>
    </row>
    <row r="433" spans="3:5" x14ac:dyDescent="0.25">
      <c r="C433" s="1"/>
      <c r="E433" s="1"/>
    </row>
    <row r="434" spans="3:5" x14ac:dyDescent="0.25">
      <c r="C434" s="1"/>
      <c r="E434" s="1"/>
    </row>
    <row r="435" spans="3:5" x14ac:dyDescent="0.25">
      <c r="C435" s="1"/>
      <c r="E435" s="1"/>
    </row>
    <row r="436" spans="3:5" x14ac:dyDescent="0.25">
      <c r="C436" s="1"/>
      <c r="E436" s="1"/>
    </row>
    <row r="437" spans="3:5" x14ac:dyDescent="0.25">
      <c r="C437" s="1"/>
      <c r="E437" s="1"/>
    </row>
    <row r="438" spans="3:5" x14ac:dyDescent="0.25">
      <c r="C438" s="1"/>
      <c r="E438" s="1"/>
    </row>
    <row r="439" spans="3:5" x14ac:dyDescent="0.25">
      <c r="C439" s="1"/>
      <c r="E439" s="1"/>
    </row>
    <row r="440" spans="3:5" x14ac:dyDescent="0.25">
      <c r="C440" s="1"/>
      <c r="E440" s="1"/>
    </row>
    <row r="441" spans="3:5" x14ac:dyDescent="0.25">
      <c r="C441" s="1"/>
      <c r="E441" s="1"/>
    </row>
    <row r="442" spans="3:5" x14ac:dyDescent="0.25">
      <c r="C442" s="1"/>
      <c r="E442" s="1"/>
    </row>
    <row r="443" spans="3:5" x14ac:dyDescent="0.25">
      <c r="C443" s="1"/>
      <c r="E443" s="1"/>
    </row>
    <row r="444" spans="3:5" x14ac:dyDescent="0.25">
      <c r="C444" s="1"/>
      <c r="E444" s="1"/>
    </row>
    <row r="445" spans="3:5" x14ac:dyDescent="0.25">
      <c r="C445" s="1"/>
      <c r="E445" s="1"/>
    </row>
    <row r="446" spans="3:5" x14ac:dyDescent="0.25">
      <c r="C446" s="1"/>
      <c r="E446" s="1"/>
    </row>
    <row r="447" spans="3:5" x14ac:dyDescent="0.25">
      <c r="C447" s="1"/>
      <c r="E447" s="1"/>
    </row>
    <row r="448" spans="3:5" x14ac:dyDescent="0.25">
      <c r="C448" s="1"/>
      <c r="E448" s="1"/>
    </row>
    <row r="449" spans="3:5" x14ac:dyDescent="0.25">
      <c r="C449" s="1"/>
      <c r="E449" s="1"/>
    </row>
    <row r="450" spans="3:5" x14ac:dyDescent="0.25">
      <c r="C450" s="1"/>
      <c r="E450" s="1"/>
    </row>
    <row r="451" spans="3:5" x14ac:dyDescent="0.25">
      <c r="C451" s="1"/>
      <c r="E451" s="1"/>
    </row>
    <row r="452" spans="3:5" x14ac:dyDescent="0.25">
      <c r="C452" s="1"/>
      <c r="E452" s="1"/>
    </row>
    <row r="453" spans="3:5" x14ac:dyDescent="0.25">
      <c r="C453" s="1"/>
      <c r="E453" s="1"/>
    </row>
    <row r="454" spans="3:5" x14ac:dyDescent="0.25">
      <c r="C454" s="1"/>
      <c r="E454" s="1"/>
    </row>
    <row r="455" spans="3:5" x14ac:dyDescent="0.25">
      <c r="C455" s="1"/>
      <c r="E455" s="1"/>
    </row>
    <row r="456" spans="3:5" x14ac:dyDescent="0.25">
      <c r="C456" s="1"/>
      <c r="E456" s="1"/>
    </row>
    <row r="457" spans="3:5" x14ac:dyDescent="0.25">
      <c r="C457" s="1"/>
      <c r="E457" s="1"/>
    </row>
    <row r="458" spans="3:5" x14ac:dyDescent="0.25">
      <c r="C458" s="1"/>
      <c r="E458" s="1"/>
    </row>
    <row r="459" spans="3:5" x14ac:dyDescent="0.25">
      <c r="C459" s="1"/>
      <c r="E459" s="1"/>
    </row>
    <row r="460" spans="3:5" x14ac:dyDescent="0.25">
      <c r="C460" s="1"/>
      <c r="E460" s="1"/>
    </row>
    <row r="461" spans="3:5" x14ac:dyDescent="0.25">
      <c r="C461" s="1"/>
      <c r="E461" s="1"/>
    </row>
    <row r="462" spans="3:5" x14ac:dyDescent="0.25">
      <c r="C462" s="1"/>
      <c r="E462" s="1"/>
    </row>
    <row r="463" spans="3:5" x14ac:dyDescent="0.25">
      <c r="C463" s="1"/>
      <c r="E463" s="1"/>
    </row>
    <row r="464" spans="3:5" x14ac:dyDescent="0.25">
      <c r="C464" s="1"/>
      <c r="E464" s="1"/>
    </row>
    <row r="465" spans="3:5" x14ac:dyDescent="0.25">
      <c r="C465" s="1"/>
      <c r="E465" s="1"/>
    </row>
    <row r="466" spans="3:5" x14ac:dyDescent="0.25">
      <c r="C466" s="1"/>
      <c r="E466" s="1"/>
    </row>
    <row r="467" spans="3:5" x14ac:dyDescent="0.25">
      <c r="C467" s="1"/>
      <c r="E467" s="1"/>
    </row>
    <row r="468" spans="3:5" x14ac:dyDescent="0.25">
      <c r="C468" s="1"/>
      <c r="E468" s="1"/>
    </row>
    <row r="469" spans="3:5" x14ac:dyDescent="0.25">
      <c r="C469" s="1"/>
      <c r="E469" s="1"/>
    </row>
    <row r="470" spans="3:5" x14ac:dyDescent="0.25">
      <c r="C470" s="1"/>
      <c r="E470" s="1"/>
    </row>
    <row r="471" spans="3:5" x14ac:dyDescent="0.25">
      <c r="C471" s="1"/>
      <c r="E471" s="1"/>
    </row>
    <row r="472" spans="3:5" x14ac:dyDescent="0.25">
      <c r="C472" s="1"/>
      <c r="E472" s="1"/>
    </row>
    <row r="473" spans="3:5" x14ac:dyDescent="0.25">
      <c r="C473" s="1"/>
      <c r="E473" s="1"/>
    </row>
    <row r="474" spans="3:5" x14ac:dyDescent="0.25">
      <c r="C474" s="1"/>
      <c r="E474" s="1"/>
    </row>
    <row r="475" spans="3:5" x14ac:dyDescent="0.25">
      <c r="C475" s="1"/>
      <c r="E475" s="1"/>
    </row>
    <row r="476" spans="3:5" x14ac:dyDescent="0.25">
      <c r="C476" s="1"/>
      <c r="E476" s="1"/>
    </row>
    <row r="477" spans="3:5" x14ac:dyDescent="0.25">
      <c r="C477" s="1"/>
      <c r="E477" s="1"/>
    </row>
    <row r="478" spans="3:5" x14ac:dyDescent="0.25">
      <c r="C478" s="1"/>
      <c r="E478" s="1"/>
    </row>
    <row r="479" spans="3:5" x14ac:dyDescent="0.25">
      <c r="C479" s="1"/>
      <c r="E479" s="1"/>
    </row>
    <row r="480" spans="3:5" x14ac:dyDescent="0.25">
      <c r="C480" s="1"/>
      <c r="E480" s="1"/>
    </row>
    <row r="481" spans="3:5" x14ac:dyDescent="0.25">
      <c r="C481" s="1"/>
      <c r="E481" s="1"/>
    </row>
    <row r="482" spans="3:5" x14ac:dyDescent="0.25">
      <c r="C482" s="1"/>
      <c r="E482" s="1"/>
    </row>
    <row r="483" spans="3:5" x14ac:dyDescent="0.25">
      <c r="C483" s="1"/>
      <c r="E483" s="1"/>
    </row>
    <row r="484" spans="3:5" x14ac:dyDescent="0.25">
      <c r="C484" s="1"/>
      <c r="E484" s="1"/>
    </row>
    <row r="485" spans="3:5" x14ac:dyDescent="0.25">
      <c r="C485" s="1"/>
      <c r="E485" s="1"/>
    </row>
    <row r="486" spans="3:5" x14ac:dyDescent="0.25">
      <c r="C486" s="1"/>
      <c r="E486" s="1"/>
    </row>
    <row r="487" spans="3:5" x14ac:dyDescent="0.25">
      <c r="C487" s="1"/>
      <c r="E487" s="1"/>
    </row>
    <row r="488" spans="3:5" x14ac:dyDescent="0.25">
      <c r="C488" s="1"/>
      <c r="E488" s="1"/>
    </row>
    <row r="489" spans="3:5" x14ac:dyDescent="0.25">
      <c r="C489" s="1"/>
      <c r="E489" s="1"/>
    </row>
    <row r="490" spans="3:5" x14ac:dyDescent="0.25">
      <c r="C490" s="1"/>
      <c r="E490" s="1"/>
    </row>
    <row r="491" spans="3:5" x14ac:dyDescent="0.25">
      <c r="C491" s="1"/>
      <c r="E491" s="1"/>
    </row>
    <row r="492" spans="3:5" x14ac:dyDescent="0.25">
      <c r="C492" s="1"/>
      <c r="E492" s="1"/>
    </row>
    <row r="493" spans="3:5" x14ac:dyDescent="0.25">
      <c r="C493" s="1"/>
      <c r="E493" s="1"/>
    </row>
    <row r="494" spans="3:5" x14ac:dyDescent="0.25">
      <c r="C494" s="1"/>
      <c r="E494" s="1"/>
    </row>
    <row r="495" spans="3:5" x14ac:dyDescent="0.25">
      <c r="C495" s="1"/>
      <c r="E495" s="1"/>
    </row>
    <row r="496" spans="3:5" x14ac:dyDescent="0.25">
      <c r="C496" s="1"/>
      <c r="E496" s="1"/>
    </row>
    <row r="497" spans="3:5" x14ac:dyDescent="0.25">
      <c r="C497" s="1"/>
      <c r="E497" s="1"/>
    </row>
    <row r="498" spans="3:5" x14ac:dyDescent="0.25">
      <c r="C498" s="1"/>
      <c r="E498" s="1"/>
    </row>
    <row r="499" spans="3:5" x14ac:dyDescent="0.25">
      <c r="C499" s="1"/>
      <c r="E499" s="1"/>
    </row>
    <row r="500" spans="3:5" x14ac:dyDescent="0.25">
      <c r="C500" s="1"/>
      <c r="E500" s="1"/>
    </row>
    <row r="501" spans="3:5" x14ac:dyDescent="0.25">
      <c r="C501" s="1"/>
      <c r="E501" s="1"/>
    </row>
    <row r="502" spans="3:5" x14ac:dyDescent="0.25">
      <c r="C502" s="1"/>
      <c r="E502" s="1"/>
    </row>
    <row r="503" spans="3:5" x14ac:dyDescent="0.25">
      <c r="C503" s="1"/>
      <c r="E503" s="1"/>
    </row>
    <row r="504" spans="3:5" x14ac:dyDescent="0.25">
      <c r="C504" s="1"/>
      <c r="E504" s="1"/>
    </row>
    <row r="505" spans="3:5" x14ac:dyDescent="0.25">
      <c r="C505" s="1"/>
      <c r="E505" s="1"/>
    </row>
    <row r="506" spans="3:5" x14ac:dyDescent="0.25">
      <c r="C506" s="1"/>
      <c r="E506" s="1"/>
    </row>
    <row r="507" spans="3:5" x14ac:dyDescent="0.25">
      <c r="C507" s="1"/>
      <c r="E507" s="1"/>
    </row>
    <row r="508" spans="3:5" x14ac:dyDescent="0.25">
      <c r="C508" s="1"/>
      <c r="E508" s="1"/>
    </row>
    <row r="509" spans="3:5" x14ac:dyDescent="0.25">
      <c r="C509" s="1"/>
      <c r="E509" s="1"/>
    </row>
    <row r="510" spans="3:5" x14ac:dyDescent="0.25">
      <c r="C510" s="1"/>
      <c r="E510" s="1"/>
    </row>
    <row r="511" spans="3:5" x14ac:dyDescent="0.25">
      <c r="C511" s="1"/>
      <c r="E511" s="1"/>
    </row>
    <row r="512" spans="3:5" x14ac:dyDescent="0.25">
      <c r="C512" s="1"/>
      <c r="E512" s="1"/>
    </row>
    <row r="513" spans="3:5" x14ac:dyDescent="0.25">
      <c r="C513" s="1"/>
      <c r="E513" s="1"/>
    </row>
    <row r="514" spans="3:5" x14ac:dyDescent="0.25">
      <c r="C514" s="1"/>
      <c r="E514" s="1"/>
    </row>
    <row r="515" spans="3:5" x14ac:dyDescent="0.25">
      <c r="C515" s="1"/>
      <c r="E515" s="1"/>
    </row>
    <row r="516" spans="3:5" x14ac:dyDescent="0.25">
      <c r="C516" s="1"/>
      <c r="E516" s="1"/>
    </row>
    <row r="517" spans="3:5" x14ac:dyDescent="0.25">
      <c r="C517" s="1"/>
      <c r="E517" s="1"/>
    </row>
    <row r="518" spans="3:5" x14ac:dyDescent="0.25">
      <c r="C518" s="1"/>
      <c r="E518" s="1"/>
    </row>
    <row r="519" spans="3:5" x14ac:dyDescent="0.25">
      <c r="C519" s="1"/>
      <c r="E519" s="1"/>
    </row>
    <row r="520" spans="3:5" x14ac:dyDescent="0.25">
      <c r="C520" s="1"/>
      <c r="E520" s="1"/>
    </row>
    <row r="521" spans="3:5" x14ac:dyDescent="0.25">
      <c r="C521" s="1"/>
      <c r="E521" s="1"/>
    </row>
    <row r="522" spans="3:5" x14ac:dyDescent="0.25">
      <c r="C522" s="1"/>
      <c r="E522" s="1"/>
    </row>
    <row r="523" spans="3:5" x14ac:dyDescent="0.25">
      <c r="C523" s="1"/>
      <c r="E523" s="1"/>
    </row>
    <row r="524" spans="3:5" x14ac:dyDescent="0.25">
      <c r="C524" s="1"/>
      <c r="E524" s="1"/>
    </row>
    <row r="525" spans="3:5" x14ac:dyDescent="0.25">
      <c r="C525" s="1"/>
      <c r="E525" s="1"/>
    </row>
    <row r="526" spans="3:5" x14ac:dyDescent="0.25">
      <c r="C526" s="1"/>
      <c r="E526" s="1"/>
    </row>
    <row r="527" spans="3:5" x14ac:dyDescent="0.25">
      <c r="C527" s="1"/>
      <c r="E527" s="1"/>
    </row>
    <row r="528" spans="3:5" x14ac:dyDescent="0.25">
      <c r="C528" s="1"/>
      <c r="E528" s="1"/>
    </row>
    <row r="529" spans="3:5" x14ac:dyDescent="0.25">
      <c r="C529" s="1"/>
      <c r="E529" s="1"/>
    </row>
    <row r="530" spans="3:5" x14ac:dyDescent="0.25">
      <c r="C530" s="1"/>
      <c r="E530" s="1"/>
    </row>
    <row r="531" spans="3:5" x14ac:dyDescent="0.25">
      <c r="C531" s="1"/>
      <c r="E531" s="1"/>
    </row>
    <row r="532" spans="3:5" x14ac:dyDescent="0.25">
      <c r="C532" s="1"/>
      <c r="E532" s="1"/>
    </row>
    <row r="533" spans="3:5" x14ac:dyDescent="0.25">
      <c r="C533" s="1"/>
      <c r="E533" s="1"/>
    </row>
    <row r="534" spans="3:5" x14ac:dyDescent="0.25">
      <c r="C534" s="1"/>
      <c r="E534" s="1"/>
    </row>
    <row r="535" spans="3:5" x14ac:dyDescent="0.25">
      <c r="C535" s="1"/>
      <c r="E535" s="1"/>
    </row>
    <row r="536" spans="3:5" x14ac:dyDescent="0.25">
      <c r="C536" s="1"/>
      <c r="E536" s="1"/>
    </row>
    <row r="537" spans="3:5" x14ac:dyDescent="0.25">
      <c r="C537" s="1"/>
      <c r="E537" s="1"/>
    </row>
    <row r="538" spans="3:5" x14ac:dyDescent="0.25">
      <c r="C538" s="1"/>
      <c r="E538" s="1"/>
    </row>
    <row r="539" spans="3:5" x14ac:dyDescent="0.25">
      <c r="C539" s="1"/>
      <c r="E539" s="1"/>
    </row>
    <row r="540" spans="3:5" x14ac:dyDescent="0.25">
      <c r="C540" s="1"/>
      <c r="E540" s="1"/>
    </row>
    <row r="541" spans="3:5" x14ac:dyDescent="0.25">
      <c r="C541" s="1"/>
      <c r="E541" s="1"/>
    </row>
    <row r="542" spans="3:5" x14ac:dyDescent="0.25">
      <c r="C542" s="1"/>
      <c r="E542" s="1"/>
    </row>
    <row r="543" spans="3:5" x14ac:dyDescent="0.25">
      <c r="C543" s="1"/>
      <c r="E543" s="1"/>
    </row>
    <row r="544" spans="3:5" x14ac:dyDescent="0.25">
      <c r="C544" s="1"/>
      <c r="E544" s="1"/>
    </row>
    <row r="545" spans="3:5" x14ac:dyDescent="0.25">
      <c r="C545" s="1"/>
      <c r="E545" s="1"/>
    </row>
    <row r="546" spans="3:5" x14ac:dyDescent="0.25">
      <c r="C546" s="1"/>
      <c r="E546" s="1"/>
    </row>
    <row r="547" spans="3:5" x14ac:dyDescent="0.25">
      <c r="C547" s="1"/>
      <c r="E547" s="1"/>
    </row>
    <row r="548" spans="3:5" x14ac:dyDescent="0.25">
      <c r="C548" s="1"/>
      <c r="E548" s="1"/>
    </row>
    <row r="549" spans="3:5" x14ac:dyDescent="0.25">
      <c r="C549" s="1"/>
      <c r="E549" s="1"/>
    </row>
    <row r="550" spans="3:5" x14ac:dyDescent="0.25">
      <c r="C550" s="1"/>
      <c r="E550" s="1"/>
    </row>
    <row r="551" spans="3:5" x14ac:dyDescent="0.25">
      <c r="C551" s="1"/>
      <c r="E551" s="1"/>
    </row>
    <row r="552" spans="3:5" x14ac:dyDescent="0.25">
      <c r="C552" s="1"/>
      <c r="E552" s="1"/>
    </row>
    <row r="553" spans="3:5" x14ac:dyDescent="0.25">
      <c r="C553" s="1"/>
      <c r="E553" s="1"/>
    </row>
    <row r="554" spans="3:5" x14ac:dyDescent="0.25">
      <c r="C554" s="1"/>
      <c r="E554" s="1"/>
    </row>
    <row r="555" spans="3:5" x14ac:dyDescent="0.25">
      <c r="C555" s="1"/>
      <c r="E555" s="1"/>
    </row>
    <row r="556" spans="3:5" x14ac:dyDescent="0.25">
      <c r="C556" s="1"/>
      <c r="E556" s="1"/>
    </row>
    <row r="557" spans="3:5" x14ac:dyDescent="0.25">
      <c r="C557" s="1"/>
      <c r="E557" s="1"/>
    </row>
    <row r="558" spans="3:5" x14ac:dyDescent="0.25">
      <c r="C558" s="1"/>
      <c r="E558" s="1"/>
    </row>
    <row r="559" spans="3:5" x14ac:dyDescent="0.25">
      <c r="C559" s="1"/>
      <c r="E559" s="1"/>
    </row>
    <row r="560" spans="3:5" x14ac:dyDescent="0.25">
      <c r="C560" s="1"/>
      <c r="E560" s="1"/>
    </row>
    <row r="561" spans="3:5" x14ac:dyDescent="0.25">
      <c r="C561" s="1"/>
      <c r="E561" s="1"/>
    </row>
    <row r="562" spans="3:5" x14ac:dyDescent="0.25">
      <c r="C562" s="1"/>
      <c r="E562" s="1"/>
    </row>
    <row r="563" spans="3:5" x14ac:dyDescent="0.25">
      <c r="C563" s="1"/>
      <c r="E563" s="1"/>
    </row>
    <row r="564" spans="3:5" x14ac:dyDescent="0.25">
      <c r="C564" s="1"/>
      <c r="E564" s="1"/>
    </row>
    <row r="565" spans="3:5" x14ac:dyDescent="0.25">
      <c r="C565" s="1"/>
      <c r="E565" s="1"/>
    </row>
    <row r="566" spans="3:5" x14ac:dyDescent="0.25">
      <c r="C566" s="1"/>
      <c r="E566" s="1"/>
    </row>
    <row r="567" spans="3:5" x14ac:dyDescent="0.25">
      <c r="C567" s="1"/>
      <c r="E567" s="1"/>
    </row>
    <row r="568" spans="3:5" x14ac:dyDescent="0.25">
      <c r="C568" s="1"/>
      <c r="E568" s="1"/>
    </row>
    <row r="569" spans="3:5" x14ac:dyDescent="0.25">
      <c r="C569" s="1"/>
      <c r="E569" s="1"/>
    </row>
    <row r="570" spans="3:5" x14ac:dyDescent="0.25">
      <c r="C570" s="1"/>
      <c r="E570" s="1"/>
    </row>
    <row r="571" spans="3:5" x14ac:dyDescent="0.25">
      <c r="C571" s="1"/>
      <c r="E571" s="1"/>
    </row>
    <row r="572" spans="3:5" x14ac:dyDescent="0.25">
      <c r="C572" s="1"/>
      <c r="E572" s="1"/>
    </row>
    <row r="573" spans="3:5" x14ac:dyDescent="0.25">
      <c r="C573" s="1"/>
      <c r="E573" s="1"/>
    </row>
    <row r="574" spans="3:5" x14ac:dyDescent="0.25">
      <c r="C574" s="1"/>
      <c r="E574" s="1"/>
    </row>
    <row r="575" spans="3:5" x14ac:dyDescent="0.25">
      <c r="C575" s="1"/>
      <c r="E575" s="1"/>
    </row>
    <row r="576" spans="3:5" x14ac:dyDescent="0.25">
      <c r="C576" s="1"/>
      <c r="E576" s="1"/>
    </row>
    <row r="577" spans="3:5" x14ac:dyDescent="0.25">
      <c r="C577" s="1"/>
      <c r="E577" s="1"/>
    </row>
    <row r="578" spans="3:5" x14ac:dyDescent="0.25">
      <c r="C578" s="1"/>
      <c r="E578" s="1"/>
    </row>
    <row r="579" spans="3:5" x14ac:dyDescent="0.25">
      <c r="C579" s="1"/>
      <c r="E579" s="1"/>
    </row>
    <row r="580" spans="3:5" x14ac:dyDescent="0.25">
      <c r="C580" s="1"/>
      <c r="E580" s="1"/>
    </row>
    <row r="581" spans="3:5" x14ac:dyDescent="0.25">
      <c r="C581" s="1"/>
      <c r="E581" s="1"/>
    </row>
    <row r="582" spans="3:5" x14ac:dyDescent="0.25">
      <c r="C582" s="1"/>
      <c r="E582" s="1"/>
    </row>
    <row r="583" spans="3:5" x14ac:dyDescent="0.25">
      <c r="C583" s="1"/>
      <c r="E583" s="1"/>
    </row>
    <row r="584" spans="3:5" x14ac:dyDescent="0.25">
      <c r="C584" s="1"/>
      <c r="E584" s="1"/>
    </row>
    <row r="585" spans="3:5" x14ac:dyDescent="0.25">
      <c r="C585" s="1"/>
      <c r="E585" s="1"/>
    </row>
    <row r="586" spans="3:5" x14ac:dyDescent="0.25">
      <c r="C586" s="1"/>
      <c r="E586" s="1"/>
    </row>
    <row r="587" spans="3:5" x14ac:dyDescent="0.25">
      <c r="C587" s="1"/>
      <c r="E587" s="1"/>
    </row>
    <row r="588" spans="3:5" x14ac:dyDescent="0.25">
      <c r="C588" s="1"/>
      <c r="E588" s="1"/>
    </row>
    <row r="589" spans="3:5" x14ac:dyDescent="0.25">
      <c r="C589" s="1"/>
      <c r="E589" s="1"/>
    </row>
    <row r="590" spans="3:5" x14ac:dyDescent="0.25">
      <c r="C590" s="1"/>
      <c r="E590" s="1"/>
    </row>
    <row r="591" spans="3:5" x14ac:dyDescent="0.25">
      <c r="C591" s="1"/>
      <c r="E591" s="1"/>
    </row>
    <row r="592" spans="3:5" x14ac:dyDescent="0.25">
      <c r="C592" s="1"/>
      <c r="E592" s="1"/>
    </row>
    <row r="593" spans="3:5" x14ac:dyDescent="0.25">
      <c r="C593" s="1"/>
      <c r="E593" s="1"/>
    </row>
    <row r="594" spans="3:5" x14ac:dyDescent="0.25">
      <c r="C594" s="1"/>
      <c r="E594" s="1"/>
    </row>
    <row r="595" spans="3:5" x14ac:dyDescent="0.25">
      <c r="C595" s="1"/>
      <c r="E595" s="1"/>
    </row>
    <row r="596" spans="3:5" x14ac:dyDescent="0.25">
      <c r="C596" s="1"/>
      <c r="E596" s="1"/>
    </row>
    <row r="597" spans="3:5" x14ac:dyDescent="0.25">
      <c r="C597" s="1"/>
      <c r="E597" s="1"/>
    </row>
    <row r="598" spans="3:5" x14ac:dyDescent="0.25">
      <c r="C598" s="1"/>
      <c r="E598" s="1"/>
    </row>
    <row r="599" spans="3:5" x14ac:dyDescent="0.25">
      <c r="C599" s="1"/>
      <c r="E599" s="1"/>
    </row>
    <row r="600" spans="3:5" x14ac:dyDescent="0.25">
      <c r="C600" s="1"/>
      <c r="E600" s="1"/>
    </row>
    <row r="601" spans="3:5" x14ac:dyDescent="0.25">
      <c r="C601" s="1"/>
      <c r="E601" s="1"/>
    </row>
    <row r="602" spans="3:5" x14ac:dyDescent="0.25">
      <c r="C602" s="1"/>
      <c r="E602" s="1"/>
    </row>
    <row r="603" spans="3:5" x14ac:dyDescent="0.25">
      <c r="C603" s="1"/>
      <c r="E603" s="1"/>
    </row>
    <row r="604" spans="3:5" x14ac:dyDescent="0.25">
      <c r="C604" s="1"/>
      <c r="E604" s="1"/>
    </row>
    <row r="605" spans="3:5" x14ac:dyDescent="0.25">
      <c r="C605" s="1"/>
      <c r="E605" s="1"/>
    </row>
    <row r="606" spans="3:5" x14ac:dyDescent="0.25">
      <c r="C606" s="1"/>
      <c r="E606" s="1"/>
    </row>
    <row r="607" spans="3:5" x14ac:dyDescent="0.25">
      <c r="C607" s="1"/>
      <c r="E607" s="1"/>
    </row>
    <row r="608" spans="3:5" x14ac:dyDescent="0.25">
      <c r="C608" s="1"/>
      <c r="E608" s="1"/>
    </row>
    <row r="609" spans="3:5" x14ac:dyDescent="0.25">
      <c r="C609" s="1"/>
      <c r="E609" s="1"/>
    </row>
    <row r="610" spans="3:5" x14ac:dyDescent="0.25">
      <c r="C610" s="1"/>
      <c r="E610" s="1"/>
    </row>
    <row r="611" spans="3:5" x14ac:dyDescent="0.25">
      <c r="C611" s="1"/>
      <c r="E611" s="1"/>
    </row>
    <row r="612" spans="3:5" x14ac:dyDescent="0.25">
      <c r="C612" s="1"/>
      <c r="E612" s="1"/>
    </row>
    <row r="613" spans="3:5" x14ac:dyDescent="0.25">
      <c r="C613" s="1"/>
      <c r="E613" s="1"/>
    </row>
    <row r="614" spans="3:5" x14ac:dyDescent="0.25">
      <c r="C614" s="1"/>
      <c r="E614" s="1"/>
    </row>
    <row r="615" spans="3:5" x14ac:dyDescent="0.25">
      <c r="C615" s="1"/>
      <c r="E615" s="1"/>
    </row>
    <row r="616" spans="3:5" x14ac:dyDescent="0.25">
      <c r="C616" s="1"/>
      <c r="E616" s="1"/>
    </row>
    <row r="617" spans="3:5" x14ac:dyDescent="0.25">
      <c r="C617" s="1"/>
      <c r="E617" s="1"/>
    </row>
    <row r="618" spans="3:5" x14ac:dyDescent="0.25">
      <c r="C618" s="1"/>
      <c r="E618" s="1"/>
    </row>
    <row r="619" spans="3:5" x14ac:dyDescent="0.25">
      <c r="C619" s="1"/>
      <c r="E619" s="1"/>
    </row>
    <row r="620" spans="3:5" x14ac:dyDescent="0.25">
      <c r="C620" s="1"/>
      <c r="E620" s="1"/>
    </row>
    <row r="621" spans="3:5" x14ac:dyDescent="0.25">
      <c r="C621" s="1"/>
      <c r="E621" s="1"/>
    </row>
    <row r="622" spans="3:5" x14ac:dyDescent="0.25">
      <c r="C622" s="1"/>
      <c r="E622" s="1"/>
    </row>
    <row r="623" spans="3:5" x14ac:dyDescent="0.25">
      <c r="C623" s="1"/>
      <c r="E623" s="1"/>
    </row>
    <row r="624" spans="3:5" x14ac:dyDescent="0.25">
      <c r="C624" s="1"/>
      <c r="E624" s="1"/>
    </row>
    <row r="625" spans="3:5" x14ac:dyDescent="0.25">
      <c r="C625" s="1"/>
      <c r="E625" s="1"/>
    </row>
    <row r="626" spans="3:5" x14ac:dyDescent="0.25">
      <c r="C626" s="1"/>
      <c r="E626" s="1"/>
    </row>
    <row r="627" spans="3:5" x14ac:dyDescent="0.25">
      <c r="C627" s="1"/>
      <c r="E627" s="1"/>
    </row>
    <row r="628" spans="3:5" x14ac:dyDescent="0.25">
      <c r="C628" s="1"/>
      <c r="E628" s="1"/>
    </row>
    <row r="629" spans="3:5" x14ac:dyDescent="0.25">
      <c r="C629" s="1"/>
      <c r="E629" s="1"/>
    </row>
    <row r="630" spans="3:5" x14ac:dyDescent="0.25">
      <c r="C630" s="1"/>
      <c r="E630" s="1"/>
    </row>
    <row r="631" spans="3:5" x14ac:dyDescent="0.25">
      <c r="C631" s="1"/>
      <c r="E631" s="1"/>
    </row>
    <row r="632" spans="3:5" x14ac:dyDescent="0.25">
      <c r="C632" s="1"/>
      <c r="E632" s="1"/>
    </row>
    <row r="633" spans="3:5" x14ac:dyDescent="0.25">
      <c r="C633" s="1"/>
      <c r="E633" s="1"/>
    </row>
    <row r="634" spans="3:5" x14ac:dyDescent="0.25">
      <c r="C634" s="1"/>
      <c r="E634" s="1"/>
    </row>
    <row r="635" spans="3:5" x14ac:dyDescent="0.25">
      <c r="C635" s="1"/>
      <c r="E635" s="1"/>
    </row>
    <row r="636" spans="3:5" x14ac:dyDescent="0.25">
      <c r="C636" s="1"/>
      <c r="E636" s="1"/>
    </row>
    <row r="637" spans="3:5" x14ac:dyDescent="0.25">
      <c r="C637" s="1"/>
      <c r="E637" s="1"/>
    </row>
    <row r="638" spans="3:5" x14ac:dyDescent="0.25">
      <c r="C638" s="1"/>
      <c r="E638" s="1"/>
    </row>
    <row r="639" spans="3:5" x14ac:dyDescent="0.25">
      <c r="C639" s="1"/>
      <c r="E639" s="1"/>
    </row>
    <row r="640" spans="3:5" x14ac:dyDescent="0.25">
      <c r="C640" s="1"/>
      <c r="E640" s="1"/>
    </row>
    <row r="641" spans="3:5" x14ac:dyDescent="0.25">
      <c r="C641" s="1"/>
      <c r="E641" s="1"/>
    </row>
    <row r="642" spans="3:5" x14ac:dyDescent="0.25">
      <c r="C642" s="1"/>
      <c r="E642" s="1"/>
    </row>
    <row r="643" spans="3:5" x14ac:dyDescent="0.25">
      <c r="C643" s="1"/>
      <c r="E643" s="1"/>
    </row>
    <row r="644" spans="3:5" x14ac:dyDescent="0.25">
      <c r="C644" s="1"/>
      <c r="E644" s="1"/>
    </row>
    <row r="645" spans="3:5" x14ac:dyDescent="0.25">
      <c r="C645" s="1"/>
      <c r="E645" s="1"/>
    </row>
    <row r="646" spans="3:5" x14ac:dyDescent="0.25">
      <c r="C646" s="1"/>
      <c r="E646" s="1"/>
    </row>
    <row r="647" spans="3:5" x14ac:dyDescent="0.25">
      <c r="C647" s="1"/>
      <c r="E647" s="1"/>
    </row>
    <row r="648" spans="3:5" x14ac:dyDescent="0.25">
      <c r="C648" s="1"/>
      <c r="E648" s="1"/>
    </row>
    <row r="649" spans="3:5" x14ac:dyDescent="0.25">
      <c r="C649" s="1"/>
      <c r="E649" s="1"/>
    </row>
    <row r="650" spans="3:5" x14ac:dyDescent="0.25">
      <c r="C650" s="1"/>
      <c r="E650" s="1"/>
    </row>
    <row r="651" spans="3:5" x14ac:dyDescent="0.25">
      <c r="C651" s="1"/>
      <c r="E651" s="1"/>
    </row>
    <row r="652" spans="3:5" x14ac:dyDescent="0.25">
      <c r="C652" s="1"/>
      <c r="E652" s="1"/>
    </row>
    <row r="653" spans="3:5" x14ac:dyDescent="0.25">
      <c r="C653" s="1"/>
      <c r="E653" s="1"/>
    </row>
    <row r="654" spans="3:5" x14ac:dyDescent="0.25">
      <c r="C654" s="1"/>
      <c r="E654" s="1"/>
    </row>
    <row r="655" spans="3:5" x14ac:dyDescent="0.25">
      <c r="C655" s="1"/>
      <c r="E655" s="1"/>
    </row>
    <row r="656" spans="3:5" x14ac:dyDescent="0.25">
      <c r="C656" s="1"/>
      <c r="E656" s="1"/>
    </row>
    <row r="657" spans="3:5" x14ac:dyDescent="0.25">
      <c r="C657" s="1"/>
      <c r="E657" s="1"/>
    </row>
    <row r="658" spans="3:5" x14ac:dyDescent="0.25">
      <c r="C658" s="1"/>
      <c r="E658" s="1"/>
    </row>
    <row r="659" spans="3:5" x14ac:dyDescent="0.25">
      <c r="C659" s="1"/>
      <c r="E659" s="1"/>
    </row>
    <row r="660" spans="3:5" x14ac:dyDescent="0.25">
      <c r="C660" s="1"/>
      <c r="E660" s="1"/>
    </row>
    <row r="661" spans="3:5" x14ac:dyDescent="0.25">
      <c r="C661" s="1"/>
      <c r="E661" s="1"/>
    </row>
    <row r="662" spans="3:5" x14ac:dyDescent="0.25">
      <c r="C662" s="1"/>
      <c r="E662" s="1"/>
    </row>
    <row r="663" spans="3:5" x14ac:dyDescent="0.25">
      <c r="C663" s="1"/>
      <c r="E663" s="1"/>
    </row>
    <row r="664" spans="3:5" x14ac:dyDescent="0.25">
      <c r="C664" s="1"/>
      <c r="E664" s="1"/>
    </row>
    <row r="665" spans="3:5" x14ac:dyDescent="0.25">
      <c r="C665" s="1"/>
      <c r="E665" s="1"/>
    </row>
    <row r="666" spans="3:5" x14ac:dyDescent="0.25">
      <c r="C666" s="1"/>
      <c r="E666" s="1"/>
    </row>
    <row r="667" spans="3:5" x14ac:dyDescent="0.25">
      <c r="C667" s="1"/>
      <c r="E667" s="1"/>
    </row>
    <row r="668" spans="3:5" x14ac:dyDescent="0.25">
      <c r="C668" s="1"/>
      <c r="E668" s="1"/>
    </row>
    <row r="669" spans="3:5" x14ac:dyDescent="0.25">
      <c r="C669" s="1"/>
      <c r="E669" s="1"/>
    </row>
    <row r="670" spans="3:5" x14ac:dyDescent="0.25">
      <c r="C670" s="1"/>
      <c r="E670" s="1"/>
    </row>
    <row r="671" spans="3:5" x14ac:dyDescent="0.25">
      <c r="C671" s="1"/>
      <c r="E671" s="1"/>
    </row>
    <row r="672" spans="3:5" x14ac:dyDescent="0.25">
      <c r="C672" s="1"/>
      <c r="E672" s="1"/>
    </row>
    <row r="673" spans="3:5" x14ac:dyDescent="0.25">
      <c r="C673" s="1"/>
      <c r="E673" s="1"/>
    </row>
    <row r="674" spans="3:5" x14ac:dyDescent="0.25">
      <c r="C674" s="1"/>
      <c r="E674" s="1"/>
    </row>
    <row r="675" spans="3:5" x14ac:dyDescent="0.25">
      <c r="C675" s="1"/>
      <c r="E675" s="1"/>
    </row>
    <row r="676" spans="3:5" x14ac:dyDescent="0.25">
      <c r="C676" s="1"/>
      <c r="E676" s="1"/>
    </row>
    <row r="677" spans="3:5" x14ac:dyDescent="0.25">
      <c r="C677" s="1"/>
      <c r="E677" s="1"/>
    </row>
    <row r="678" spans="3:5" x14ac:dyDescent="0.25">
      <c r="C678" s="1"/>
      <c r="E678" s="1"/>
    </row>
    <row r="679" spans="3:5" x14ac:dyDescent="0.25">
      <c r="C679" s="1"/>
      <c r="E679" s="1"/>
    </row>
    <row r="680" spans="3:5" x14ac:dyDescent="0.25">
      <c r="C680" s="1"/>
      <c r="E680" s="1"/>
    </row>
    <row r="681" spans="3:5" x14ac:dyDescent="0.25">
      <c r="C681" s="1"/>
      <c r="E681" s="1"/>
    </row>
    <row r="682" spans="3:5" x14ac:dyDescent="0.25">
      <c r="C682" s="1"/>
      <c r="E682" s="1"/>
    </row>
    <row r="683" spans="3:5" x14ac:dyDescent="0.25">
      <c r="C683" s="1"/>
      <c r="E683" s="1"/>
    </row>
    <row r="684" spans="3:5" x14ac:dyDescent="0.25">
      <c r="C684" s="1"/>
      <c r="E684" s="1"/>
    </row>
    <row r="685" spans="3:5" x14ac:dyDescent="0.25">
      <c r="C685" s="1"/>
      <c r="E685" s="1"/>
    </row>
    <row r="686" spans="3:5" x14ac:dyDescent="0.25">
      <c r="C686" s="1"/>
      <c r="E686" s="1"/>
    </row>
    <row r="687" spans="3:5" x14ac:dyDescent="0.25">
      <c r="C687" s="1"/>
      <c r="E687" s="1"/>
    </row>
    <row r="688" spans="3:5" x14ac:dyDescent="0.25">
      <c r="C688" s="1"/>
      <c r="E688" s="1"/>
    </row>
    <row r="689" spans="3:5" x14ac:dyDescent="0.25">
      <c r="C689" s="1"/>
      <c r="E689" s="1"/>
    </row>
    <row r="690" spans="3:5" x14ac:dyDescent="0.25">
      <c r="C690" s="1"/>
      <c r="E690" s="1"/>
    </row>
    <row r="691" spans="3:5" x14ac:dyDescent="0.25">
      <c r="C691" s="1"/>
      <c r="E691" s="1"/>
    </row>
    <row r="692" spans="3:5" x14ac:dyDescent="0.25">
      <c r="C692" s="1"/>
      <c r="E692" s="1"/>
    </row>
    <row r="693" spans="3:5" x14ac:dyDescent="0.25">
      <c r="C693" s="1"/>
      <c r="E693" s="1"/>
    </row>
    <row r="694" spans="3:5" x14ac:dyDescent="0.25">
      <c r="C694" s="1"/>
      <c r="E694" s="1"/>
    </row>
    <row r="695" spans="3:5" x14ac:dyDescent="0.25">
      <c r="C695" s="1"/>
      <c r="E695" s="1"/>
    </row>
    <row r="696" spans="3:5" x14ac:dyDescent="0.25">
      <c r="C696" s="1"/>
      <c r="E696" s="1"/>
    </row>
    <row r="697" spans="3:5" x14ac:dyDescent="0.25">
      <c r="C697" s="1"/>
      <c r="E697" s="1"/>
    </row>
    <row r="698" spans="3:5" x14ac:dyDescent="0.25">
      <c r="C698" s="1"/>
      <c r="E698" s="1"/>
    </row>
    <row r="699" spans="3:5" x14ac:dyDescent="0.25">
      <c r="C699" s="1"/>
      <c r="E699" s="1"/>
    </row>
    <row r="700" spans="3:5" x14ac:dyDescent="0.25">
      <c r="C700" s="1"/>
      <c r="E700" s="1"/>
    </row>
    <row r="701" spans="3:5" x14ac:dyDescent="0.25">
      <c r="C701" s="1"/>
      <c r="E701" s="1"/>
    </row>
    <row r="702" spans="3:5" x14ac:dyDescent="0.25">
      <c r="C702" s="1"/>
      <c r="E702" s="1"/>
    </row>
    <row r="703" spans="3:5" x14ac:dyDescent="0.25">
      <c r="C703" s="1"/>
      <c r="E703" s="1"/>
    </row>
    <row r="704" spans="3:5" x14ac:dyDescent="0.25">
      <c r="C704" s="1"/>
      <c r="E704" s="1"/>
    </row>
    <row r="705" spans="3:5" x14ac:dyDescent="0.25">
      <c r="C705" s="1"/>
      <c r="E705" s="1"/>
    </row>
    <row r="706" spans="3:5" x14ac:dyDescent="0.25">
      <c r="C706" s="1"/>
      <c r="E706" s="1"/>
    </row>
    <row r="707" spans="3:5" x14ac:dyDescent="0.25">
      <c r="C707" s="1"/>
      <c r="E707" s="1"/>
    </row>
    <row r="708" spans="3:5" x14ac:dyDescent="0.25">
      <c r="C708" s="1"/>
      <c r="E708" s="1"/>
    </row>
    <row r="709" spans="3:5" x14ac:dyDescent="0.25">
      <c r="C709" s="1"/>
      <c r="E709" s="1"/>
    </row>
    <row r="710" spans="3:5" x14ac:dyDescent="0.25">
      <c r="C710" s="1"/>
      <c r="E710" s="1"/>
    </row>
    <row r="711" spans="3:5" x14ac:dyDescent="0.25">
      <c r="C711" s="1"/>
      <c r="E711" s="1"/>
    </row>
    <row r="712" spans="3:5" x14ac:dyDescent="0.25">
      <c r="C712" s="1"/>
      <c r="E712" s="1"/>
    </row>
    <row r="713" spans="3:5" x14ac:dyDescent="0.25">
      <c r="C713" s="1"/>
      <c r="E713" s="1"/>
    </row>
    <row r="714" spans="3:5" x14ac:dyDescent="0.25">
      <c r="C714" s="1"/>
      <c r="E714" s="1"/>
    </row>
    <row r="715" spans="3:5" x14ac:dyDescent="0.25">
      <c r="C715" s="1"/>
      <c r="E715" s="1"/>
    </row>
    <row r="716" spans="3:5" x14ac:dyDescent="0.25">
      <c r="C716" s="1"/>
      <c r="E716" s="1"/>
    </row>
    <row r="717" spans="3:5" x14ac:dyDescent="0.25">
      <c r="C717" s="1"/>
      <c r="E717" s="1"/>
    </row>
    <row r="718" spans="3:5" x14ac:dyDescent="0.25">
      <c r="C718" s="1"/>
      <c r="E718" s="1"/>
    </row>
    <row r="719" spans="3:5" x14ac:dyDescent="0.25">
      <c r="C719" s="1"/>
      <c r="E719" s="1"/>
    </row>
    <row r="720" spans="3:5" x14ac:dyDescent="0.25">
      <c r="C720" s="1"/>
      <c r="E720" s="1"/>
    </row>
    <row r="721" spans="3:5" x14ac:dyDescent="0.25">
      <c r="C721" s="1"/>
      <c r="E721" s="1"/>
    </row>
    <row r="722" spans="3:5" x14ac:dyDescent="0.25">
      <c r="C722" s="1"/>
      <c r="E722" s="1"/>
    </row>
    <row r="723" spans="3:5" x14ac:dyDescent="0.25">
      <c r="C723" s="1"/>
      <c r="E723" s="1"/>
    </row>
    <row r="724" spans="3:5" x14ac:dyDescent="0.25">
      <c r="C724" s="1"/>
      <c r="E724" s="1"/>
    </row>
    <row r="725" spans="3:5" x14ac:dyDescent="0.25">
      <c r="C725" s="1"/>
      <c r="E725" s="1"/>
    </row>
    <row r="726" spans="3:5" x14ac:dyDescent="0.25">
      <c r="C726" s="1"/>
      <c r="E726" s="1"/>
    </row>
    <row r="727" spans="3:5" x14ac:dyDescent="0.25">
      <c r="C727" s="1"/>
      <c r="E727" s="1"/>
    </row>
    <row r="728" spans="3:5" x14ac:dyDescent="0.25">
      <c r="C728" s="1"/>
      <c r="E728" s="1"/>
    </row>
    <row r="729" spans="3:5" x14ac:dyDescent="0.25">
      <c r="C729" s="1"/>
      <c r="E729" s="1"/>
    </row>
    <row r="730" spans="3:5" x14ac:dyDescent="0.25">
      <c r="C730" s="1"/>
      <c r="E730" s="1"/>
    </row>
    <row r="731" spans="3:5" x14ac:dyDescent="0.25">
      <c r="C731" s="1"/>
      <c r="E731" s="1"/>
    </row>
    <row r="732" spans="3:5" x14ac:dyDescent="0.25">
      <c r="C732" s="1"/>
      <c r="E732" s="1"/>
    </row>
    <row r="733" spans="3:5" x14ac:dyDescent="0.25">
      <c r="C733" s="1"/>
      <c r="E733" s="1"/>
    </row>
    <row r="734" spans="3:5" x14ac:dyDescent="0.25">
      <c r="C734" s="1"/>
      <c r="E734" s="1"/>
    </row>
    <row r="735" spans="3:5" x14ac:dyDescent="0.25">
      <c r="C735" s="1"/>
      <c r="E735" s="1"/>
    </row>
    <row r="736" spans="3:5" x14ac:dyDescent="0.25">
      <c r="C736" s="1"/>
      <c r="E736" s="1"/>
    </row>
    <row r="737" spans="3:5" x14ac:dyDescent="0.25">
      <c r="C737" s="1"/>
      <c r="E737" s="1"/>
    </row>
    <row r="738" spans="3:5" x14ac:dyDescent="0.25">
      <c r="C738" s="1"/>
      <c r="E738" s="1"/>
    </row>
    <row r="739" spans="3:5" x14ac:dyDescent="0.25">
      <c r="C739" s="1"/>
      <c r="E739" s="1"/>
    </row>
    <row r="740" spans="3:5" x14ac:dyDescent="0.25">
      <c r="C740" s="1"/>
      <c r="E740" s="1"/>
    </row>
    <row r="741" spans="3:5" x14ac:dyDescent="0.25">
      <c r="C741" s="1"/>
      <c r="E741" s="1"/>
    </row>
    <row r="742" spans="3:5" x14ac:dyDescent="0.25">
      <c r="C742" s="1"/>
      <c r="E742" s="1"/>
    </row>
    <row r="743" spans="3:5" x14ac:dyDescent="0.25">
      <c r="C743" s="1"/>
      <c r="E743" s="1"/>
    </row>
    <row r="744" spans="3:5" x14ac:dyDescent="0.25">
      <c r="C744" s="1"/>
      <c r="E744" s="1"/>
    </row>
    <row r="745" spans="3:5" x14ac:dyDescent="0.25">
      <c r="C745" s="1"/>
      <c r="E745" s="1"/>
    </row>
    <row r="746" spans="3:5" x14ac:dyDescent="0.25">
      <c r="C746" s="1"/>
      <c r="E746" s="1"/>
    </row>
    <row r="747" spans="3:5" x14ac:dyDescent="0.25">
      <c r="C747" s="1"/>
      <c r="E747" s="1"/>
    </row>
    <row r="748" spans="3:5" x14ac:dyDescent="0.25">
      <c r="C748" s="1"/>
      <c r="E748" s="1"/>
    </row>
    <row r="749" spans="3:5" x14ac:dyDescent="0.25">
      <c r="C749" s="1"/>
      <c r="E749" s="1"/>
    </row>
    <row r="750" spans="3:5" x14ac:dyDescent="0.25">
      <c r="C750" s="1"/>
      <c r="E750" s="1"/>
    </row>
    <row r="751" spans="3:5" x14ac:dyDescent="0.25">
      <c r="C751" s="1"/>
      <c r="E751" s="1"/>
    </row>
    <row r="752" spans="3:5" x14ac:dyDescent="0.25">
      <c r="C752" s="1"/>
      <c r="E752" s="1"/>
    </row>
    <row r="753" spans="3:5" x14ac:dyDescent="0.25">
      <c r="C753" s="1"/>
      <c r="E753" s="1"/>
    </row>
    <row r="754" spans="3:5" x14ac:dyDescent="0.25">
      <c r="C754" s="1"/>
      <c r="E754" s="1"/>
    </row>
    <row r="755" spans="3:5" x14ac:dyDescent="0.25">
      <c r="C755" s="1"/>
      <c r="E755" s="1"/>
    </row>
    <row r="756" spans="3:5" x14ac:dyDescent="0.25">
      <c r="C756" s="1"/>
      <c r="E756" s="1"/>
    </row>
    <row r="757" spans="3:5" x14ac:dyDescent="0.25">
      <c r="C757" s="1"/>
      <c r="E757" s="1"/>
    </row>
    <row r="758" spans="3:5" x14ac:dyDescent="0.25">
      <c r="C758" s="1"/>
      <c r="E758" s="1"/>
    </row>
    <row r="759" spans="3:5" x14ac:dyDescent="0.25">
      <c r="C759" s="1"/>
      <c r="E759" s="1"/>
    </row>
    <row r="760" spans="3:5" x14ac:dyDescent="0.25">
      <c r="C760" s="1"/>
      <c r="E760" s="1"/>
    </row>
    <row r="761" spans="3:5" x14ac:dyDescent="0.25">
      <c r="C761" s="1"/>
      <c r="E761" s="1"/>
    </row>
    <row r="762" spans="3:5" x14ac:dyDescent="0.25">
      <c r="C762" s="1"/>
      <c r="E762" s="1"/>
    </row>
    <row r="763" spans="3:5" x14ac:dyDescent="0.25">
      <c r="C763" s="1"/>
      <c r="E763" s="1"/>
    </row>
    <row r="764" spans="3:5" x14ac:dyDescent="0.25">
      <c r="C764" s="1"/>
      <c r="E764" s="1"/>
    </row>
    <row r="765" spans="3:5" x14ac:dyDescent="0.25">
      <c r="C765" s="1"/>
      <c r="E765" s="1"/>
    </row>
    <row r="766" spans="3:5" x14ac:dyDescent="0.25">
      <c r="C766" s="1"/>
      <c r="E766" s="1"/>
    </row>
    <row r="767" spans="3:5" x14ac:dyDescent="0.25">
      <c r="C767" s="1"/>
      <c r="E767" s="1"/>
    </row>
    <row r="768" spans="3:5" x14ac:dyDescent="0.25">
      <c r="C768" s="1"/>
      <c r="E768" s="1"/>
    </row>
    <row r="769" spans="3:5" x14ac:dyDescent="0.25">
      <c r="C769" s="1"/>
      <c r="E769" s="1"/>
    </row>
    <row r="770" spans="3:5" x14ac:dyDescent="0.25">
      <c r="C770" s="1"/>
      <c r="E770" s="1"/>
    </row>
    <row r="771" spans="3:5" x14ac:dyDescent="0.25">
      <c r="C771" s="1"/>
      <c r="E771" s="1"/>
    </row>
    <row r="772" spans="3:5" x14ac:dyDescent="0.25">
      <c r="C772" s="1"/>
      <c r="E772" s="1"/>
    </row>
    <row r="773" spans="3:5" x14ac:dyDescent="0.25">
      <c r="C773" s="1"/>
      <c r="E773" s="1"/>
    </row>
    <row r="774" spans="3:5" x14ac:dyDescent="0.25">
      <c r="C774" s="1"/>
      <c r="E774" s="1"/>
    </row>
    <row r="775" spans="3:5" x14ac:dyDescent="0.25">
      <c r="C775" s="1"/>
      <c r="E775" s="1"/>
    </row>
    <row r="776" spans="3:5" x14ac:dyDescent="0.25">
      <c r="C776" s="1"/>
      <c r="E776" s="1"/>
    </row>
    <row r="777" spans="3:5" x14ac:dyDescent="0.25">
      <c r="C777" s="1"/>
      <c r="E777" s="1"/>
    </row>
    <row r="778" spans="3:5" x14ac:dyDescent="0.25">
      <c r="C778" s="1"/>
      <c r="E778" s="1"/>
    </row>
    <row r="779" spans="3:5" x14ac:dyDescent="0.25">
      <c r="C779" s="1"/>
      <c r="E779" s="1"/>
    </row>
    <row r="780" spans="3:5" x14ac:dyDescent="0.25">
      <c r="C780" s="1"/>
      <c r="E780" s="1"/>
    </row>
    <row r="781" spans="3:5" x14ac:dyDescent="0.25">
      <c r="C781" s="1"/>
      <c r="E781" s="1"/>
    </row>
    <row r="782" spans="3:5" x14ac:dyDescent="0.25">
      <c r="C782" s="1"/>
      <c r="E782" s="1"/>
    </row>
    <row r="783" spans="3:5" x14ac:dyDescent="0.25">
      <c r="C783" s="1"/>
      <c r="E783" s="1"/>
    </row>
    <row r="784" spans="3:5" x14ac:dyDescent="0.25">
      <c r="C784" s="1"/>
      <c r="E784" s="1"/>
    </row>
    <row r="785" spans="3:5" x14ac:dyDescent="0.25">
      <c r="C785" s="1"/>
      <c r="E785" s="1"/>
    </row>
    <row r="786" spans="3:5" x14ac:dyDescent="0.25">
      <c r="C786" s="1"/>
      <c r="E786" s="1"/>
    </row>
    <row r="787" spans="3:5" x14ac:dyDescent="0.25">
      <c r="C787" s="1"/>
      <c r="E787" s="1"/>
    </row>
    <row r="788" spans="3:5" x14ac:dyDescent="0.25">
      <c r="C788" s="1"/>
      <c r="E788" s="1"/>
    </row>
    <row r="789" spans="3:5" x14ac:dyDescent="0.25">
      <c r="C789" s="1"/>
      <c r="E789" s="1"/>
    </row>
    <row r="790" spans="3:5" x14ac:dyDescent="0.25">
      <c r="C790" s="1"/>
      <c r="E790" s="1"/>
    </row>
    <row r="791" spans="3:5" x14ac:dyDescent="0.25">
      <c r="C791" s="1"/>
      <c r="E791" s="1"/>
    </row>
    <row r="792" spans="3:5" x14ac:dyDescent="0.25">
      <c r="C792" s="1"/>
      <c r="E792" s="1"/>
    </row>
    <row r="793" spans="3:5" x14ac:dyDescent="0.25">
      <c r="C793" s="1"/>
      <c r="E793" s="1"/>
    </row>
    <row r="794" spans="3:5" x14ac:dyDescent="0.25">
      <c r="C794" s="1"/>
      <c r="E794" s="1"/>
    </row>
    <row r="795" spans="3:5" x14ac:dyDescent="0.25">
      <c r="C795" s="1"/>
      <c r="E795" s="1"/>
    </row>
    <row r="796" spans="3:5" x14ac:dyDescent="0.25">
      <c r="C796" s="1"/>
      <c r="E796" s="1"/>
    </row>
    <row r="797" spans="3:5" x14ac:dyDescent="0.25">
      <c r="C797" s="1"/>
      <c r="E797" s="1"/>
    </row>
    <row r="798" spans="3:5" x14ac:dyDescent="0.25">
      <c r="C798" s="1"/>
      <c r="E798" s="1"/>
    </row>
    <row r="799" spans="3:5" x14ac:dyDescent="0.25">
      <c r="C799" s="1"/>
      <c r="E799" s="1"/>
    </row>
    <row r="800" spans="3:5" x14ac:dyDescent="0.25">
      <c r="C800" s="1"/>
      <c r="E800" s="1"/>
    </row>
    <row r="801" spans="3:5" x14ac:dyDescent="0.25">
      <c r="C801" s="1"/>
      <c r="E801" s="1"/>
    </row>
    <row r="802" spans="3:5" x14ac:dyDescent="0.25">
      <c r="C802" s="1"/>
      <c r="E802" s="1"/>
    </row>
    <row r="803" spans="3:5" x14ac:dyDescent="0.25">
      <c r="C803" s="1"/>
      <c r="E803" s="1"/>
    </row>
    <row r="804" spans="3:5" x14ac:dyDescent="0.25">
      <c r="C804" s="1"/>
      <c r="E804" s="1"/>
    </row>
    <row r="805" spans="3:5" x14ac:dyDescent="0.25">
      <c r="C805" s="1"/>
      <c r="E805" s="1"/>
    </row>
    <row r="806" spans="3:5" x14ac:dyDescent="0.25">
      <c r="C806" s="1"/>
      <c r="E806" s="1"/>
    </row>
    <row r="807" spans="3:5" x14ac:dyDescent="0.25">
      <c r="C807" s="1"/>
      <c r="E807" s="1"/>
    </row>
    <row r="808" spans="3:5" x14ac:dyDescent="0.25">
      <c r="C808" s="1"/>
      <c r="E808" s="1"/>
    </row>
    <row r="809" spans="3:5" x14ac:dyDescent="0.25">
      <c r="C809" s="1"/>
      <c r="E809" s="1"/>
    </row>
    <row r="810" spans="3:5" x14ac:dyDescent="0.25">
      <c r="C810" s="1"/>
      <c r="E810" s="1"/>
    </row>
    <row r="811" spans="3:5" x14ac:dyDescent="0.25">
      <c r="C811" s="1"/>
      <c r="E811" s="1"/>
    </row>
    <row r="812" spans="3:5" x14ac:dyDescent="0.25">
      <c r="C812" s="1"/>
      <c r="E812" s="1"/>
    </row>
    <row r="813" spans="3:5" x14ac:dyDescent="0.25">
      <c r="C813" s="1"/>
      <c r="E813" s="1"/>
    </row>
    <row r="814" spans="3:5" x14ac:dyDescent="0.25">
      <c r="C814" s="1"/>
      <c r="E814" s="1"/>
    </row>
    <row r="815" spans="3:5" x14ac:dyDescent="0.25">
      <c r="C815" s="1"/>
      <c r="E815" s="1"/>
    </row>
    <row r="816" spans="3:5" x14ac:dyDescent="0.25">
      <c r="C816" s="1"/>
      <c r="E816" s="1"/>
    </row>
    <row r="817" spans="3:5" x14ac:dyDescent="0.25">
      <c r="C817" s="1"/>
      <c r="E817" s="1"/>
    </row>
    <row r="818" spans="3:5" x14ac:dyDescent="0.25">
      <c r="C818" s="1"/>
      <c r="E818" s="1"/>
    </row>
    <row r="819" spans="3:5" x14ac:dyDescent="0.25">
      <c r="C819" s="1"/>
      <c r="E819" s="1"/>
    </row>
    <row r="820" spans="3:5" x14ac:dyDescent="0.25">
      <c r="C820" s="1"/>
      <c r="E820" s="1"/>
    </row>
    <row r="821" spans="3:5" x14ac:dyDescent="0.25">
      <c r="C821" s="1"/>
      <c r="E821" s="1"/>
    </row>
    <row r="822" spans="3:5" x14ac:dyDescent="0.25">
      <c r="C822" s="1"/>
      <c r="E822" s="1"/>
    </row>
    <row r="823" spans="3:5" x14ac:dyDescent="0.25">
      <c r="C823" s="1"/>
      <c r="E823" s="1"/>
    </row>
    <row r="824" spans="3:5" x14ac:dyDescent="0.25">
      <c r="C824" s="1"/>
      <c r="E824" s="1"/>
    </row>
    <row r="825" spans="3:5" x14ac:dyDescent="0.25">
      <c r="C825" s="1"/>
      <c r="E825" s="1"/>
    </row>
    <row r="826" spans="3:5" x14ac:dyDescent="0.25">
      <c r="C826" s="1"/>
      <c r="E826" s="1"/>
    </row>
    <row r="827" spans="3:5" x14ac:dyDescent="0.25">
      <c r="C827" s="1"/>
      <c r="E827" s="1"/>
    </row>
    <row r="828" spans="3:5" x14ac:dyDescent="0.25">
      <c r="C828" s="1"/>
      <c r="E828" s="1"/>
    </row>
    <row r="829" spans="3:5" x14ac:dyDescent="0.25">
      <c r="C829" s="1"/>
      <c r="E829" s="1"/>
    </row>
    <row r="830" spans="3:5" x14ac:dyDescent="0.25">
      <c r="C830" s="1"/>
      <c r="E830" s="1"/>
    </row>
    <row r="831" spans="3:5" x14ac:dyDescent="0.25">
      <c r="C831" s="1"/>
      <c r="E831" s="1"/>
    </row>
    <row r="832" spans="3:5" x14ac:dyDescent="0.25">
      <c r="C832" s="1"/>
      <c r="E832" s="1"/>
    </row>
    <row r="833" spans="3:5" x14ac:dyDescent="0.25">
      <c r="C833" s="1"/>
      <c r="E833" s="1"/>
    </row>
    <row r="834" spans="3:5" x14ac:dyDescent="0.25">
      <c r="C834" s="1"/>
      <c r="E834" s="1"/>
    </row>
    <row r="835" spans="3:5" x14ac:dyDescent="0.25">
      <c r="C835" s="1"/>
      <c r="E835" s="1"/>
    </row>
    <row r="836" spans="3:5" x14ac:dyDescent="0.25">
      <c r="C836" s="1"/>
      <c r="E836" s="1"/>
    </row>
    <row r="837" spans="3:5" x14ac:dyDescent="0.25">
      <c r="C837" s="1"/>
      <c r="E837" s="1"/>
    </row>
    <row r="838" spans="3:5" x14ac:dyDescent="0.25">
      <c r="C838" s="1"/>
      <c r="E838" s="1"/>
    </row>
    <row r="839" spans="3:5" x14ac:dyDescent="0.25">
      <c r="C839" s="1"/>
      <c r="E839" s="1"/>
    </row>
    <row r="840" spans="3:5" x14ac:dyDescent="0.25">
      <c r="C840" s="1"/>
      <c r="E840" s="1"/>
    </row>
    <row r="841" spans="3:5" x14ac:dyDescent="0.25">
      <c r="C841" s="1"/>
      <c r="E841" s="1"/>
    </row>
    <row r="842" spans="3:5" x14ac:dyDescent="0.25">
      <c r="C842" s="1"/>
      <c r="E842" s="1"/>
    </row>
    <row r="843" spans="3:5" x14ac:dyDescent="0.25">
      <c r="C843" s="1"/>
      <c r="E843" s="1"/>
    </row>
    <row r="844" spans="3:5" x14ac:dyDescent="0.25">
      <c r="C844" s="1"/>
      <c r="E844" s="1"/>
    </row>
    <row r="845" spans="3:5" x14ac:dyDescent="0.25">
      <c r="C845" s="1"/>
      <c r="E845" s="1"/>
    </row>
    <row r="846" spans="3:5" x14ac:dyDescent="0.25">
      <c r="C846" s="1"/>
      <c r="E846" s="1"/>
    </row>
    <row r="847" spans="3:5" x14ac:dyDescent="0.25">
      <c r="C847" s="1"/>
      <c r="E847" s="1"/>
    </row>
    <row r="848" spans="3:5" x14ac:dyDescent="0.25">
      <c r="C848" s="1"/>
      <c r="E848" s="1"/>
    </row>
    <row r="849" spans="3:5" x14ac:dyDescent="0.25">
      <c r="C849" s="1"/>
      <c r="E849" s="1"/>
    </row>
    <row r="850" spans="3:5" x14ac:dyDescent="0.25">
      <c r="C850" s="1"/>
      <c r="E850" s="1"/>
    </row>
    <row r="851" spans="3:5" x14ac:dyDescent="0.25">
      <c r="C851" s="1"/>
      <c r="E851" s="1"/>
    </row>
    <row r="852" spans="3:5" x14ac:dyDescent="0.25">
      <c r="C852" s="1"/>
      <c r="E852" s="1"/>
    </row>
    <row r="853" spans="3:5" x14ac:dyDescent="0.25">
      <c r="C853" s="1"/>
      <c r="E853" s="1"/>
    </row>
    <row r="854" spans="3:5" x14ac:dyDescent="0.25">
      <c r="C854" s="1"/>
      <c r="E854" s="1"/>
    </row>
    <row r="855" spans="3:5" x14ac:dyDescent="0.25">
      <c r="C855" s="1"/>
      <c r="E855" s="1"/>
    </row>
    <row r="856" spans="3:5" x14ac:dyDescent="0.25">
      <c r="C856" s="1"/>
      <c r="E856" s="1"/>
    </row>
    <row r="857" spans="3:5" x14ac:dyDescent="0.25">
      <c r="C857" s="1"/>
      <c r="E857" s="1"/>
    </row>
    <row r="858" spans="3:5" x14ac:dyDescent="0.25">
      <c r="C858" s="1"/>
      <c r="E858" s="1"/>
    </row>
    <row r="859" spans="3:5" x14ac:dyDescent="0.25">
      <c r="C859" s="1"/>
      <c r="E859" s="1"/>
    </row>
    <row r="860" spans="3:5" x14ac:dyDescent="0.25">
      <c r="C860" s="1"/>
      <c r="E860" s="1"/>
    </row>
    <row r="861" spans="3:5" x14ac:dyDescent="0.25">
      <c r="C861" s="1"/>
      <c r="E861" s="1"/>
    </row>
    <row r="862" spans="3:5" x14ac:dyDescent="0.25">
      <c r="C862" s="1"/>
      <c r="E862" s="1"/>
    </row>
    <row r="863" spans="3:5" x14ac:dyDescent="0.25">
      <c r="C863" s="1"/>
      <c r="E863" s="1"/>
    </row>
    <row r="864" spans="3:5" x14ac:dyDescent="0.25">
      <c r="C864" s="1"/>
      <c r="E864" s="1"/>
    </row>
    <row r="865" spans="3:5" x14ac:dyDescent="0.25">
      <c r="C865" s="1"/>
      <c r="E865" s="1"/>
    </row>
    <row r="866" spans="3:5" x14ac:dyDescent="0.25">
      <c r="C866" s="1"/>
      <c r="E866" s="1"/>
    </row>
    <row r="867" spans="3:5" x14ac:dyDescent="0.25">
      <c r="C867" s="1"/>
      <c r="E867" s="1"/>
    </row>
    <row r="868" spans="3:5" x14ac:dyDescent="0.25">
      <c r="C868" s="1"/>
      <c r="E868" s="1"/>
    </row>
    <row r="869" spans="3:5" x14ac:dyDescent="0.25">
      <c r="C869" s="1"/>
      <c r="E869" s="1"/>
    </row>
    <row r="870" spans="3:5" x14ac:dyDescent="0.25">
      <c r="C870" s="1"/>
      <c r="E870" s="1"/>
    </row>
    <row r="871" spans="3:5" x14ac:dyDescent="0.25">
      <c r="C871" s="1"/>
      <c r="E871" s="1"/>
    </row>
    <row r="872" spans="3:5" x14ac:dyDescent="0.25">
      <c r="C872" s="1"/>
      <c r="E872" s="1"/>
    </row>
    <row r="873" spans="3:5" x14ac:dyDescent="0.25">
      <c r="C873" s="1"/>
      <c r="E873" s="1"/>
    </row>
    <row r="874" spans="3:5" x14ac:dyDescent="0.25">
      <c r="C874" s="1"/>
      <c r="E874" s="1"/>
    </row>
    <row r="875" spans="3:5" x14ac:dyDescent="0.25">
      <c r="C875" s="1"/>
      <c r="E875" s="1"/>
    </row>
    <row r="876" spans="3:5" x14ac:dyDescent="0.25">
      <c r="C876" s="1"/>
      <c r="E876" s="1"/>
    </row>
    <row r="877" spans="3:5" x14ac:dyDescent="0.25">
      <c r="C877" s="1"/>
      <c r="E877" s="1"/>
    </row>
    <row r="878" spans="3:5" x14ac:dyDescent="0.25">
      <c r="C878" s="1"/>
      <c r="E878" s="1"/>
    </row>
    <row r="879" spans="3:5" x14ac:dyDescent="0.25">
      <c r="C879" s="1"/>
      <c r="E879" s="1"/>
    </row>
    <row r="880" spans="3:5" x14ac:dyDescent="0.25">
      <c r="C880" s="1"/>
      <c r="E880" s="1"/>
    </row>
    <row r="881" spans="3:5" x14ac:dyDescent="0.25">
      <c r="C881" s="1"/>
      <c r="E881" s="1"/>
    </row>
    <row r="882" spans="3:5" x14ac:dyDescent="0.25">
      <c r="C882" s="1"/>
      <c r="E882" s="1"/>
    </row>
    <row r="883" spans="3:5" x14ac:dyDescent="0.25">
      <c r="C883" s="1"/>
      <c r="E883" s="1"/>
    </row>
    <row r="884" spans="3:5" x14ac:dyDescent="0.25">
      <c r="C884" s="1"/>
      <c r="E884" s="1"/>
    </row>
    <row r="885" spans="3:5" x14ac:dyDescent="0.25">
      <c r="C885" s="1"/>
      <c r="E885" s="1"/>
    </row>
    <row r="886" spans="3:5" x14ac:dyDescent="0.25">
      <c r="C886" s="1"/>
      <c r="E886" s="1"/>
    </row>
    <row r="887" spans="3:5" x14ac:dyDescent="0.25">
      <c r="C887" s="1"/>
      <c r="E887" s="1"/>
    </row>
    <row r="888" spans="3:5" x14ac:dyDescent="0.25">
      <c r="C888" s="1"/>
      <c r="E888" s="1"/>
    </row>
    <row r="889" spans="3:5" x14ac:dyDescent="0.25">
      <c r="C889" s="1"/>
      <c r="E889" s="1"/>
    </row>
    <row r="890" spans="3:5" x14ac:dyDescent="0.25">
      <c r="C890" s="1"/>
      <c r="E890" s="1"/>
    </row>
    <row r="891" spans="3:5" x14ac:dyDescent="0.25">
      <c r="C891" s="1"/>
      <c r="E891" s="1"/>
    </row>
    <row r="892" spans="3:5" x14ac:dyDescent="0.25">
      <c r="C892" s="1"/>
      <c r="E892" s="1"/>
    </row>
    <row r="893" spans="3:5" x14ac:dyDescent="0.25">
      <c r="C893" s="1"/>
      <c r="E893" s="1"/>
    </row>
    <row r="894" spans="3:5" x14ac:dyDescent="0.25">
      <c r="C894" s="1"/>
      <c r="E894" s="1"/>
    </row>
    <row r="895" spans="3:5" x14ac:dyDescent="0.25">
      <c r="C895" s="1"/>
      <c r="E895" s="1"/>
    </row>
    <row r="896" spans="3:5" x14ac:dyDescent="0.25">
      <c r="C896" s="1"/>
      <c r="E896" s="1"/>
    </row>
    <row r="897" spans="3:5" x14ac:dyDescent="0.25">
      <c r="C897" s="1"/>
      <c r="E897" s="1"/>
    </row>
    <row r="898" spans="3:5" x14ac:dyDescent="0.25">
      <c r="C898" s="1"/>
      <c r="E898" s="1"/>
    </row>
    <row r="899" spans="3:5" x14ac:dyDescent="0.25">
      <c r="C899" s="1"/>
      <c r="E899" s="1"/>
    </row>
    <row r="900" spans="3:5" x14ac:dyDescent="0.25">
      <c r="C900" s="1"/>
      <c r="E900" s="1"/>
    </row>
    <row r="901" spans="3:5" x14ac:dyDescent="0.25">
      <c r="C901" s="1"/>
      <c r="E901" s="1"/>
    </row>
    <row r="902" spans="3:5" x14ac:dyDescent="0.25">
      <c r="C902" s="1"/>
      <c r="E902" s="1"/>
    </row>
    <row r="903" spans="3:5" x14ac:dyDescent="0.25">
      <c r="C903" s="1"/>
      <c r="E903" s="1"/>
    </row>
    <row r="904" spans="3:5" x14ac:dyDescent="0.25">
      <c r="C904" s="1"/>
      <c r="E904" s="1"/>
    </row>
    <row r="905" spans="3:5" x14ac:dyDescent="0.25">
      <c r="C905" s="1"/>
      <c r="E905" s="1"/>
    </row>
    <row r="906" spans="3:5" x14ac:dyDescent="0.25">
      <c r="C906" s="1"/>
      <c r="E906" s="1"/>
    </row>
    <row r="907" spans="3:5" x14ac:dyDescent="0.25">
      <c r="C907" s="1"/>
      <c r="E907" s="1"/>
    </row>
    <row r="908" spans="3:5" x14ac:dyDescent="0.25">
      <c r="C908" s="1"/>
      <c r="E908" s="1"/>
    </row>
    <row r="909" spans="3:5" x14ac:dyDescent="0.25">
      <c r="C909" s="1"/>
      <c r="E909" s="1"/>
    </row>
    <row r="910" spans="3:5" x14ac:dyDescent="0.25">
      <c r="C910" s="1"/>
      <c r="E910" s="1"/>
    </row>
    <row r="911" spans="3:5" x14ac:dyDescent="0.25">
      <c r="C911" s="1"/>
      <c r="E911" s="1"/>
    </row>
    <row r="912" spans="3:5" x14ac:dyDescent="0.25">
      <c r="C912" s="1"/>
      <c r="E912" s="1"/>
    </row>
    <row r="913" spans="3:5" x14ac:dyDescent="0.25">
      <c r="C913" s="1"/>
      <c r="E913" s="1"/>
    </row>
    <row r="914" spans="3:5" x14ac:dyDescent="0.25">
      <c r="C914" s="1"/>
      <c r="E914" s="1"/>
    </row>
    <row r="915" spans="3:5" x14ac:dyDescent="0.25">
      <c r="C915" s="1"/>
      <c r="E915" s="1"/>
    </row>
    <row r="916" spans="3:5" x14ac:dyDescent="0.25">
      <c r="C916" s="1"/>
      <c r="E916" s="1"/>
    </row>
    <row r="917" spans="3:5" x14ac:dyDescent="0.25">
      <c r="C917" s="1"/>
      <c r="E917" s="1"/>
    </row>
    <row r="918" spans="3:5" x14ac:dyDescent="0.25">
      <c r="C918" s="1"/>
      <c r="E918" s="1"/>
    </row>
    <row r="919" spans="3:5" x14ac:dyDescent="0.25">
      <c r="C919" s="1"/>
      <c r="E919" s="1"/>
    </row>
    <row r="920" spans="3:5" x14ac:dyDescent="0.25">
      <c r="C920" s="1"/>
      <c r="E920" s="1"/>
    </row>
    <row r="921" spans="3:5" x14ac:dyDescent="0.25">
      <c r="C921" s="1"/>
      <c r="E921" s="1"/>
    </row>
    <row r="922" spans="3:5" x14ac:dyDescent="0.25">
      <c r="C922" s="1"/>
      <c r="E922" s="1"/>
    </row>
    <row r="923" spans="3:5" x14ac:dyDescent="0.25">
      <c r="C923" s="1"/>
      <c r="E923" s="1"/>
    </row>
    <row r="924" spans="3:5" x14ac:dyDescent="0.25">
      <c r="C924" s="1"/>
      <c r="E924" s="1"/>
    </row>
    <row r="925" spans="3:5" x14ac:dyDescent="0.25">
      <c r="C925" s="1"/>
      <c r="E925" s="1"/>
    </row>
    <row r="926" spans="3:5" x14ac:dyDescent="0.25">
      <c r="C926" s="1"/>
      <c r="E926" s="1"/>
    </row>
    <row r="927" spans="3:5" x14ac:dyDescent="0.25">
      <c r="C927" s="1"/>
      <c r="E927" s="1"/>
    </row>
    <row r="928" spans="3:5" x14ac:dyDescent="0.25">
      <c r="C928" s="1"/>
      <c r="E928" s="1"/>
    </row>
    <row r="929" spans="3:5" x14ac:dyDescent="0.25">
      <c r="C929" s="1"/>
      <c r="E929" s="1"/>
    </row>
    <row r="930" spans="3:5" x14ac:dyDescent="0.25">
      <c r="C930" s="1"/>
      <c r="E930" s="1"/>
    </row>
    <row r="931" spans="3:5" x14ac:dyDescent="0.25">
      <c r="C931" s="1"/>
      <c r="E931" s="1"/>
    </row>
    <row r="932" spans="3:5" x14ac:dyDescent="0.25">
      <c r="C932" s="1"/>
      <c r="E932" s="1"/>
    </row>
    <row r="933" spans="3:5" x14ac:dyDescent="0.25">
      <c r="C933" s="1"/>
      <c r="E933" s="1"/>
    </row>
    <row r="934" spans="3:5" x14ac:dyDescent="0.25">
      <c r="C934" s="1"/>
      <c r="E934" s="1"/>
    </row>
    <row r="935" spans="3:5" x14ac:dyDescent="0.25">
      <c r="C935" s="1"/>
      <c r="E935" s="1"/>
    </row>
    <row r="936" spans="3:5" x14ac:dyDescent="0.25">
      <c r="C936" s="1"/>
      <c r="E936" s="1"/>
    </row>
    <row r="937" spans="3:5" x14ac:dyDescent="0.25">
      <c r="C937" s="1"/>
      <c r="E937" s="1"/>
    </row>
    <row r="938" spans="3:5" x14ac:dyDescent="0.25">
      <c r="C938" s="1"/>
      <c r="E938" s="1"/>
    </row>
    <row r="939" spans="3:5" x14ac:dyDescent="0.25">
      <c r="C939" s="1"/>
      <c r="E939" s="1"/>
    </row>
    <row r="940" spans="3:5" x14ac:dyDescent="0.25">
      <c r="C940" s="1"/>
      <c r="E940" s="1"/>
    </row>
    <row r="941" spans="3:5" x14ac:dyDescent="0.25">
      <c r="C941" s="1"/>
      <c r="E941" s="1"/>
    </row>
    <row r="942" spans="3:5" x14ac:dyDescent="0.25">
      <c r="C942" s="1"/>
      <c r="E942" s="1"/>
    </row>
    <row r="943" spans="3:5" x14ac:dyDescent="0.25">
      <c r="C943" s="1"/>
      <c r="E943" s="1"/>
    </row>
    <row r="944" spans="3:5" x14ac:dyDescent="0.25">
      <c r="C944" s="1"/>
      <c r="E944" s="1"/>
    </row>
    <row r="945" spans="3:5" x14ac:dyDescent="0.25">
      <c r="C945" s="1"/>
      <c r="E945" s="1"/>
    </row>
    <row r="946" spans="3:5" x14ac:dyDescent="0.25">
      <c r="C946" s="1"/>
      <c r="E946" s="1"/>
    </row>
    <row r="947" spans="3:5" x14ac:dyDescent="0.25">
      <c r="C947" s="1"/>
      <c r="E947" s="1"/>
    </row>
    <row r="948" spans="3:5" x14ac:dyDescent="0.25">
      <c r="C948" s="1"/>
      <c r="E948" s="1"/>
    </row>
    <row r="949" spans="3:5" x14ac:dyDescent="0.25">
      <c r="C949" s="1"/>
      <c r="E949" s="1"/>
    </row>
    <row r="950" spans="3:5" x14ac:dyDescent="0.25">
      <c r="C950" s="1"/>
      <c r="E950" s="1"/>
    </row>
    <row r="951" spans="3:5" x14ac:dyDescent="0.25">
      <c r="C951" s="1"/>
      <c r="E951" s="1"/>
    </row>
    <row r="952" spans="3:5" x14ac:dyDescent="0.25">
      <c r="C952" s="1"/>
      <c r="E952" s="1"/>
    </row>
    <row r="953" spans="3:5" x14ac:dyDescent="0.25">
      <c r="C953" s="1"/>
      <c r="E953" s="1"/>
    </row>
    <row r="954" spans="3:5" x14ac:dyDescent="0.25">
      <c r="C954" s="1"/>
      <c r="E954" s="1"/>
    </row>
    <row r="955" spans="3:5" x14ac:dyDescent="0.25">
      <c r="C955" s="1"/>
      <c r="E955" s="1"/>
    </row>
    <row r="956" spans="3:5" x14ac:dyDescent="0.25">
      <c r="C956" s="1"/>
      <c r="E956" s="1"/>
    </row>
    <row r="957" spans="3:5" x14ac:dyDescent="0.25">
      <c r="C957" s="1"/>
      <c r="E957" s="1"/>
    </row>
    <row r="958" spans="3:5" x14ac:dyDescent="0.25">
      <c r="C958" s="1"/>
      <c r="E958" s="1"/>
    </row>
    <row r="959" spans="3:5" x14ac:dyDescent="0.25">
      <c r="C959" s="1"/>
      <c r="E959" s="1"/>
    </row>
    <row r="960" spans="3:5" x14ac:dyDescent="0.25">
      <c r="C960" s="1"/>
      <c r="E960" s="1"/>
    </row>
    <row r="961" spans="3:5" x14ac:dyDescent="0.25">
      <c r="C961" s="1"/>
      <c r="E961" s="1"/>
    </row>
    <row r="962" spans="3:5" x14ac:dyDescent="0.25">
      <c r="C962" s="1"/>
      <c r="E962" s="1"/>
    </row>
    <row r="963" spans="3:5" x14ac:dyDescent="0.25">
      <c r="C963" s="1"/>
      <c r="E963" s="1"/>
    </row>
    <row r="964" spans="3:5" x14ac:dyDescent="0.25">
      <c r="C964" s="1"/>
      <c r="E964" s="1"/>
    </row>
    <row r="965" spans="3:5" x14ac:dyDescent="0.25">
      <c r="C965" s="1"/>
      <c r="E965" s="1"/>
    </row>
    <row r="966" spans="3:5" x14ac:dyDescent="0.25">
      <c r="C966" s="1"/>
      <c r="E966" s="1"/>
    </row>
    <row r="967" spans="3:5" x14ac:dyDescent="0.25">
      <c r="C967" s="1"/>
      <c r="E967" s="1"/>
    </row>
    <row r="968" spans="3:5" x14ac:dyDescent="0.25">
      <c r="C968" s="1"/>
      <c r="E968" s="1"/>
    </row>
    <row r="969" spans="3:5" x14ac:dyDescent="0.25">
      <c r="C969" s="1"/>
      <c r="E969" s="1"/>
    </row>
    <row r="970" spans="3:5" x14ac:dyDescent="0.25">
      <c r="C970" s="1"/>
      <c r="E970" s="1"/>
    </row>
    <row r="971" spans="3:5" x14ac:dyDescent="0.25">
      <c r="C971" s="1"/>
      <c r="E971" s="1"/>
    </row>
    <row r="972" spans="3:5" x14ac:dyDescent="0.25">
      <c r="C972" s="1"/>
      <c r="E972" s="1"/>
    </row>
    <row r="973" spans="3:5" x14ac:dyDescent="0.25">
      <c r="C973" s="1"/>
      <c r="E973" s="1"/>
    </row>
    <row r="974" spans="3:5" x14ac:dyDescent="0.25">
      <c r="C974" s="1"/>
      <c r="E974" s="1"/>
    </row>
    <row r="975" spans="3:5" x14ac:dyDescent="0.25">
      <c r="C975" s="1"/>
      <c r="E975" s="1"/>
    </row>
    <row r="976" spans="3:5" x14ac:dyDescent="0.25">
      <c r="C976" s="1"/>
      <c r="E976" s="1"/>
    </row>
    <row r="977" spans="3:5" x14ac:dyDescent="0.25">
      <c r="C977" s="1"/>
      <c r="E977" s="1"/>
    </row>
    <row r="978" spans="3:5" x14ac:dyDescent="0.25">
      <c r="C978" s="1"/>
      <c r="E978" s="1"/>
    </row>
    <row r="979" spans="3:5" x14ac:dyDescent="0.25">
      <c r="C979" s="1"/>
      <c r="E979" s="1"/>
    </row>
    <row r="980" spans="3:5" x14ac:dyDescent="0.25">
      <c r="C980" s="1"/>
      <c r="E980" s="1"/>
    </row>
    <row r="981" spans="3:5" x14ac:dyDescent="0.25">
      <c r="C981" s="1"/>
      <c r="E981" s="1"/>
    </row>
    <row r="982" spans="3:5" x14ac:dyDescent="0.25">
      <c r="C982" s="1"/>
      <c r="E982" s="1"/>
    </row>
    <row r="983" spans="3:5" x14ac:dyDescent="0.25">
      <c r="C983" s="1"/>
      <c r="E983" s="1"/>
    </row>
    <row r="984" spans="3:5" x14ac:dyDescent="0.25">
      <c r="C984" s="1"/>
      <c r="E984" s="1"/>
    </row>
    <row r="985" spans="3:5" x14ac:dyDescent="0.25">
      <c r="C985" s="1"/>
      <c r="E985" s="1"/>
    </row>
    <row r="986" spans="3:5" x14ac:dyDescent="0.25">
      <c r="C986" s="1"/>
      <c r="E986" s="1"/>
    </row>
    <row r="987" spans="3:5" x14ac:dyDescent="0.25">
      <c r="C987" s="1"/>
      <c r="E987" s="1"/>
    </row>
    <row r="988" spans="3:5" x14ac:dyDescent="0.25">
      <c r="C988" s="1"/>
      <c r="E988" s="1"/>
    </row>
    <row r="989" spans="3:5" x14ac:dyDescent="0.25">
      <c r="C989" s="1"/>
      <c r="E989" s="1"/>
    </row>
    <row r="990" spans="3:5" x14ac:dyDescent="0.25">
      <c r="C990" s="1"/>
      <c r="E990" s="1"/>
    </row>
    <row r="991" spans="3:5" x14ac:dyDescent="0.25">
      <c r="C991" s="1"/>
      <c r="E991" s="1"/>
    </row>
    <row r="992" spans="3:5" x14ac:dyDescent="0.25">
      <c r="C992" s="1"/>
      <c r="E992" s="1"/>
    </row>
    <row r="993" spans="3:5" x14ac:dyDescent="0.25">
      <c r="C993" s="1"/>
      <c r="E993" s="1"/>
    </row>
    <row r="994" spans="3:5" x14ac:dyDescent="0.25">
      <c r="C994" s="1"/>
      <c r="E994" s="1"/>
    </row>
    <row r="995" spans="3:5" x14ac:dyDescent="0.25">
      <c r="C995" s="1"/>
      <c r="E995" s="1"/>
    </row>
    <row r="996" spans="3:5" x14ac:dyDescent="0.25">
      <c r="C996" s="1"/>
      <c r="E996" s="1"/>
    </row>
    <row r="997" spans="3:5" x14ac:dyDescent="0.25">
      <c r="C997" s="1"/>
      <c r="E997" s="1"/>
    </row>
    <row r="998" spans="3:5" x14ac:dyDescent="0.25">
      <c r="C998" s="1"/>
      <c r="E998" s="1"/>
    </row>
    <row r="999" spans="3:5" x14ac:dyDescent="0.25">
      <c r="C999" s="1"/>
      <c r="E999" s="1"/>
    </row>
    <row r="1000" spans="3:5" x14ac:dyDescent="0.25">
      <c r="C1000" s="1"/>
      <c r="E1000" s="1"/>
    </row>
    <row r="1001" spans="3:5" x14ac:dyDescent="0.25">
      <c r="C1001" s="1"/>
      <c r="E1001" s="1"/>
    </row>
    <row r="1002" spans="3:5" x14ac:dyDescent="0.25">
      <c r="C1002" s="1"/>
      <c r="E1002" s="1"/>
    </row>
    <row r="1003" spans="3:5" x14ac:dyDescent="0.25">
      <c r="C1003" s="1"/>
      <c r="E1003" s="1"/>
    </row>
    <row r="1004" spans="3:5" x14ac:dyDescent="0.25">
      <c r="C1004" s="1"/>
      <c r="E1004" s="1"/>
    </row>
    <row r="1005" spans="3:5" x14ac:dyDescent="0.25">
      <c r="C1005" s="1"/>
      <c r="E1005" s="1"/>
    </row>
    <row r="1006" spans="3:5" x14ac:dyDescent="0.25">
      <c r="C1006" s="1"/>
      <c r="E1006" s="1"/>
    </row>
    <row r="1007" spans="3:5" x14ac:dyDescent="0.25">
      <c r="C1007" s="1"/>
      <c r="E1007" s="1"/>
    </row>
    <row r="1008" spans="3:5" x14ac:dyDescent="0.25">
      <c r="C1008" s="1"/>
      <c r="E1008" s="1"/>
    </row>
    <row r="1009" spans="3:5" x14ac:dyDescent="0.25">
      <c r="C1009" s="1"/>
      <c r="E1009" s="1"/>
    </row>
    <row r="1010" spans="3:5" x14ac:dyDescent="0.25">
      <c r="C1010" s="1"/>
      <c r="E1010" s="1"/>
    </row>
    <row r="1011" spans="3:5" x14ac:dyDescent="0.25">
      <c r="C1011" s="1"/>
      <c r="E1011" s="1"/>
    </row>
    <row r="1012" spans="3:5" x14ac:dyDescent="0.25">
      <c r="C1012" s="1"/>
      <c r="E1012" s="1"/>
    </row>
    <row r="1013" spans="3:5" x14ac:dyDescent="0.25">
      <c r="C1013" s="1"/>
      <c r="E1013" s="1"/>
    </row>
    <row r="1014" spans="3:5" x14ac:dyDescent="0.25">
      <c r="C1014" s="1"/>
      <c r="E1014" s="1"/>
    </row>
    <row r="1015" spans="3:5" x14ac:dyDescent="0.25">
      <c r="C1015" s="1"/>
      <c r="E1015" s="1"/>
    </row>
    <row r="1016" spans="3:5" x14ac:dyDescent="0.25">
      <c r="C1016" s="1"/>
      <c r="E1016" s="1"/>
    </row>
    <row r="1017" spans="3:5" x14ac:dyDescent="0.25">
      <c r="C1017" s="1"/>
      <c r="E1017" s="1"/>
    </row>
    <row r="1018" spans="3:5" x14ac:dyDescent="0.25">
      <c r="C1018" s="1"/>
      <c r="E1018" s="1"/>
    </row>
    <row r="1019" spans="3:5" x14ac:dyDescent="0.25">
      <c r="C1019" s="1"/>
      <c r="E1019" s="1"/>
    </row>
    <row r="1020" spans="3:5" x14ac:dyDescent="0.25">
      <c r="C1020" s="1"/>
      <c r="E1020" s="1"/>
    </row>
    <row r="1021" spans="3:5" x14ac:dyDescent="0.25">
      <c r="C1021" s="1"/>
      <c r="E1021" s="1"/>
    </row>
    <row r="1022" spans="3:5" x14ac:dyDescent="0.25">
      <c r="C1022" s="1"/>
      <c r="E1022" s="1"/>
    </row>
    <row r="1023" spans="3:5" x14ac:dyDescent="0.25">
      <c r="C1023" s="1"/>
      <c r="E1023" s="1"/>
    </row>
    <row r="1024" spans="3:5" x14ac:dyDescent="0.25">
      <c r="C1024" s="1"/>
      <c r="E1024" s="1"/>
    </row>
    <row r="1025" spans="3:5" x14ac:dyDescent="0.25">
      <c r="C1025" s="1"/>
      <c r="E1025" s="1"/>
    </row>
    <row r="1026" spans="3:5" x14ac:dyDescent="0.25">
      <c r="C1026" s="1"/>
      <c r="E1026" s="1"/>
    </row>
    <row r="1027" spans="3:5" x14ac:dyDescent="0.25">
      <c r="C1027" s="1"/>
      <c r="E1027" s="1"/>
    </row>
    <row r="1028" spans="3:5" x14ac:dyDescent="0.25">
      <c r="C1028" s="1"/>
      <c r="E1028" s="1"/>
    </row>
    <row r="1029" spans="3:5" x14ac:dyDescent="0.25">
      <c r="C1029" s="1"/>
      <c r="E1029" s="1"/>
    </row>
    <row r="1030" spans="3:5" x14ac:dyDescent="0.25">
      <c r="C1030" s="1"/>
      <c r="E1030" s="1"/>
    </row>
    <row r="1031" spans="3:5" x14ac:dyDescent="0.25">
      <c r="C1031" s="1"/>
      <c r="E1031" s="1"/>
    </row>
    <row r="1032" spans="3:5" x14ac:dyDescent="0.25">
      <c r="C1032" s="1"/>
      <c r="E1032" s="1"/>
    </row>
    <row r="1033" spans="3:5" x14ac:dyDescent="0.25">
      <c r="C1033" s="1"/>
      <c r="E1033" s="1"/>
    </row>
    <row r="1034" spans="3:5" x14ac:dyDescent="0.25">
      <c r="C1034" s="1"/>
      <c r="E1034" s="1"/>
    </row>
    <row r="1035" spans="3:5" x14ac:dyDescent="0.25">
      <c r="C1035" s="1"/>
      <c r="E1035" s="1"/>
    </row>
    <row r="1036" spans="3:5" x14ac:dyDescent="0.25">
      <c r="C1036" s="1"/>
      <c r="E1036" s="1"/>
    </row>
    <row r="1037" spans="3:5" x14ac:dyDescent="0.25">
      <c r="C1037" s="1"/>
      <c r="E1037" s="1"/>
    </row>
    <row r="1038" spans="3:5" x14ac:dyDescent="0.25">
      <c r="C1038" s="1"/>
      <c r="E1038" s="1"/>
    </row>
    <row r="1039" spans="3:5" x14ac:dyDescent="0.25">
      <c r="C1039" s="1"/>
      <c r="E1039" s="1"/>
    </row>
    <row r="1040" spans="3:5" x14ac:dyDescent="0.25">
      <c r="C1040" s="1"/>
      <c r="E1040" s="1"/>
    </row>
    <row r="1041" spans="3:5" x14ac:dyDescent="0.25">
      <c r="C1041" s="1"/>
      <c r="E1041" s="1"/>
    </row>
    <row r="1042" spans="3:5" x14ac:dyDescent="0.25">
      <c r="C1042" s="1"/>
      <c r="E1042" s="1"/>
    </row>
    <row r="1043" spans="3:5" x14ac:dyDescent="0.25">
      <c r="C1043" s="1"/>
      <c r="E1043" s="1"/>
    </row>
    <row r="1044" spans="3:5" x14ac:dyDescent="0.25">
      <c r="C1044" s="1"/>
      <c r="E1044" s="1"/>
    </row>
    <row r="1045" spans="3:5" x14ac:dyDescent="0.25">
      <c r="C1045" s="1"/>
      <c r="E1045" s="1"/>
    </row>
    <row r="1046" spans="3:5" x14ac:dyDescent="0.25">
      <c r="C1046" s="1"/>
      <c r="E1046" s="1"/>
    </row>
    <row r="1047" spans="3:5" x14ac:dyDescent="0.25">
      <c r="C1047" s="1"/>
      <c r="E1047" s="1"/>
    </row>
    <row r="1048" spans="3:5" x14ac:dyDescent="0.25">
      <c r="C1048" s="1"/>
      <c r="E1048" s="1"/>
    </row>
    <row r="1049" spans="3:5" x14ac:dyDescent="0.25">
      <c r="C1049" s="1"/>
      <c r="E1049" s="1"/>
    </row>
    <row r="1050" spans="3:5" x14ac:dyDescent="0.25">
      <c r="C1050" s="1"/>
      <c r="E1050" s="1"/>
    </row>
  </sheetData>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2:M118"/>
  <sheetViews>
    <sheetView workbookViewId="0">
      <selection activeCell="F36" sqref="F36"/>
    </sheetView>
  </sheetViews>
  <sheetFormatPr baseColWidth="10" defaultColWidth="14.42578125" defaultRowHeight="15" customHeight="1" x14ac:dyDescent="0.25"/>
  <cols>
    <col min="2" max="2" width="32.42578125" bestFit="1" customWidth="1"/>
    <col min="3" max="3" width="22.42578125" customWidth="1"/>
    <col min="4" max="4" width="20.42578125" customWidth="1"/>
    <col min="5" max="5" width="11" customWidth="1"/>
    <col min="6" max="6" width="19.28515625" customWidth="1"/>
    <col min="7" max="7" width="12" bestFit="1" customWidth="1"/>
    <col min="8" max="8" width="19.140625" customWidth="1"/>
    <col min="9" max="9" width="15.42578125" bestFit="1" customWidth="1"/>
    <col min="10" max="10" width="10.7109375" bestFit="1" customWidth="1"/>
    <col min="11" max="11" width="19.85546875" bestFit="1" customWidth="1"/>
    <col min="12" max="12" width="17.140625" bestFit="1" customWidth="1"/>
  </cols>
  <sheetData>
    <row r="2" spans="1:12" x14ac:dyDescent="0.25">
      <c r="B2" s="5" t="s">
        <v>16</v>
      </c>
      <c r="H2" s="13" t="s">
        <v>17</v>
      </c>
      <c r="I2" s="14"/>
      <c r="J2" s="15"/>
    </row>
    <row r="3" spans="1:12" x14ac:dyDescent="0.25">
      <c r="B3" s="16" t="s">
        <v>18</v>
      </c>
      <c r="C3" s="217" t="s">
        <v>248</v>
      </c>
      <c r="H3" s="17"/>
      <c r="I3" s="267" t="s">
        <v>19</v>
      </c>
      <c r="J3" s="268"/>
    </row>
    <row r="4" spans="1:12" x14ac:dyDescent="0.25">
      <c r="B4" s="18" t="s">
        <v>20</v>
      </c>
      <c r="C4" s="5" t="s">
        <v>21</v>
      </c>
      <c r="H4" s="19" t="s">
        <v>22</v>
      </c>
      <c r="I4" s="20">
        <v>1.57</v>
      </c>
      <c r="J4" s="21">
        <v>3.18</v>
      </c>
    </row>
    <row r="5" spans="1:12" x14ac:dyDescent="0.25">
      <c r="B5" s="22" t="s">
        <v>23</v>
      </c>
      <c r="C5" s="217" t="s">
        <v>246</v>
      </c>
      <c r="H5" s="23">
        <v>2.5</v>
      </c>
      <c r="I5" s="24">
        <v>15.17</v>
      </c>
      <c r="J5" s="25" t="s">
        <v>24</v>
      </c>
    </row>
    <row r="6" spans="1:12" x14ac:dyDescent="0.25">
      <c r="B6" s="26" t="s">
        <v>25</v>
      </c>
      <c r="C6" s="217" t="s">
        <v>247</v>
      </c>
      <c r="H6" s="27">
        <v>2.8</v>
      </c>
      <c r="I6" s="28">
        <v>12.6</v>
      </c>
      <c r="J6" s="29" t="s">
        <v>24</v>
      </c>
    </row>
    <row r="7" spans="1:12" x14ac:dyDescent="0.25">
      <c r="H7" s="23">
        <v>3</v>
      </c>
      <c r="I7" s="24">
        <f>((I6-I8)/(H6-H8))*(H7-H8)+I8</f>
        <v>10.888571428571428</v>
      </c>
      <c r="J7" s="25">
        <f>((J8-J9)/(H8-H9))*(H7-H8)+J8</f>
        <v>2.7</v>
      </c>
    </row>
    <row r="8" spans="1:12" x14ac:dyDescent="0.25">
      <c r="H8" s="27">
        <v>3.5</v>
      </c>
      <c r="I8" s="28">
        <v>6.61</v>
      </c>
      <c r="J8" s="29">
        <v>2.2000000000000002</v>
      </c>
    </row>
    <row r="9" spans="1:12" x14ac:dyDescent="0.25">
      <c r="H9" s="30">
        <v>4.2</v>
      </c>
      <c r="I9" s="31">
        <v>4.5</v>
      </c>
      <c r="J9" s="32">
        <v>1.5</v>
      </c>
    </row>
    <row r="10" spans="1:12" ht="15.75" thickBot="1" x14ac:dyDescent="0.3"/>
    <row r="11" spans="1:12" ht="44.25" customHeight="1" x14ac:dyDescent="0.25">
      <c r="B11" s="231" t="s">
        <v>224</v>
      </c>
      <c r="C11" s="232" t="s">
        <v>223</v>
      </c>
      <c r="D11" s="233" t="s">
        <v>257</v>
      </c>
      <c r="E11" s="232" t="s">
        <v>222</v>
      </c>
      <c r="F11" s="233" t="s">
        <v>237</v>
      </c>
      <c r="G11" s="232" t="s">
        <v>228</v>
      </c>
      <c r="H11" s="232" t="s">
        <v>225</v>
      </c>
      <c r="I11" s="232" t="s">
        <v>227</v>
      </c>
      <c r="J11" s="232" t="s">
        <v>26</v>
      </c>
      <c r="K11" s="232" t="s">
        <v>226</v>
      </c>
      <c r="L11" s="234" t="s">
        <v>251</v>
      </c>
    </row>
    <row r="12" spans="1:12" x14ac:dyDescent="0.25">
      <c r="A12" s="245" t="s">
        <v>263</v>
      </c>
      <c r="B12" s="119" t="s">
        <v>115</v>
      </c>
      <c r="C12" s="219" t="s">
        <v>238</v>
      </c>
      <c r="D12" s="85">
        <v>180</v>
      </c>
      <c r="E12" s="220" t="s">
        <v>23</v>
      </c>
      <c r="F12" s="218">
        <v>303.95999999999998</v>
      </c>
      <c r="G12" s="218">
        <v>50</v>
      </c>
      <c r="H12" s="218"/>
      <c r="I12" s="218">
        <v>0</v>
      </c>
      <c r="J12" s="218"/>
      <c r="K12" s="218">
        <v>10.89</v>
      </c>
      <c r="L12" s="224">
        <f>F12*G12/10^6+I12*1/K12</f>
        <v>1.5197999999999998E-2</v>
      </c>
    </row>
    <row r="13" spans="1:12" x14ac:dyDescent="0.25">
      <c r="A13" s="245" t="s">
        <v>263</v>
      </c>
      <c r="B13" s="119" t="s">
        <v>132</v>
      </c>
      <c r="C13" s="244" t="s">
        <v>266</v>
      </c>
      <c r="D13" s="100">
        <v>50</v>
      </c>
      <c r="E13" s="220" t="s">
        <v>23</v>
      </c>
      <c r="F13" s="219">
        <v>23.73</v>
      </c>
      <c r="G13" s="218">
        <v>50</v>
      </c>
      <c r="H13" s="218"/>
      <c r="I13" s="218">
        <v>0</v>
      </c>
      <c r="J13" s="218"/>
      <c r="K13" s="218">
        <v>10.89</v>
      </c>
      <c r="L13" s="224">
        <f t="shared" ref="L13:L32" si="0">F13*G13/10^6+I13*1/K13</f>
        <v>1.1865000000000001E-3</v>
      </c>
    </row>
    <row r="14" spans="1:12" x14ac:dyDescent="0.25">
      <c r="A14" s="245" t="s">
        <v>263</v>
      </c>
      <c r="B14" s="119" t="s">
        <v>117</v>
      </c>
      <c r="C14" s="244" t="s">
        <v>267</v>
      </c>
      <c r="D14" s="106">
        <v>177</v>
      </c>
      <c r="E14" s="221" t="s">
        <v>20</v>
      </c>
      <c r="F14" s="218">
        <v>470.9</v>
      </c>
      <c r="G14" s="218">
        <v>0</v>
      </c>
      <c r="H14" s="218">
        <v>4</v>
      </c>
      <c r="I14" s="218">
        <v>2</v>
      </c>
      <c r="J14" s="219" t="s">
        <v>27</v>
      </c>
      <c r="K14" s="218">
        <v>2.7</v>
      </c>
      <c r="L14" s="224">
        <f t="shared" si="0"/>
        <v>0.7407407407407407</v>
      </c>
    </row>
    <row r="15" spans="1:12" x14ac:dyDescent="0.25">
      <c r="A15" s="247" t="s">
        <v>263</v>
      </c>
      <c r="B15" s="119" t="s">
        <v>117</v>
      </c>
      <c r="C15" s="219" t="s">
        <v>245</v>
      </c>
      <c r="D15" s="106">
        <v>177</v>
      </c>
      <c r="E15" s="220" t="s">
        <v>23</v>
      </c>
      <c r="F15" s="218">
        <v>166.55</v>
      </c>
      <c r="G15" s="218">
        <v>50</v>
      </c>
      <c r="H15" s="218"/>
      <c r="I15" s="218">
        <v>0</v>
      </c>
      <c r="J15" s="219"/>
      <c r="K15" s="218">
        <v>10.89</v>
      </c>
      <c r="L15" s="224">
        <f t="shared" si="0"/>
        <v>8.3274999999999998E-3</v>
      </c>
    </row>
    <row r="16" spans="1:12" x14ac:dyDescent="0.25">
      <c r="A16" s="247" t="s">
        <v>263</v>
      </c>
      <c r="B16" s="119" t="s">
        <v>239</v>
      </c>
      <c r="C16" s="219" t="s">
        <v>243</v>
      </c>
      <c r="D16" s="107">
        <v>0.4</v>
      </c>
      <c r="E16" s="221" t="s">
        <v>20</v>
      </c>
      <c r="F16" s="218">
        <v>651.29999999999995</v>
      </c>
      <c r="G16" s="218">
        <v>0</v>
      </c>
      <c r="H16" s="218">
        <v>2.2000000000000002</v>
      </c>
      <c r="I16" s="218">
        <v>2</v>
      </c>
      <c r="J16" s="219" t="s">
        <v>27</v>
      </c>
      <c r="K16" s="218">
        <v>10.89</v>
      </c>
      <c r="L16" s="224">
        <f t="shared" si="0"/>
        <v>0.18365472910927455</v>
      </c>
    </row>
    <row r="17" spans="1:13" x14ac:dyDescent="0.25">
      <c r="A17" s="247" t="s">
        <v>263</v>
      </c>
      <c r="B17" s="119" t="s">
        <v>239</v>
      </c>
      <c r="C17" s="244" t="s">
        <v>262</v>
      </c>
      <c r="D17" s="107">
        <v>0.4</v>
      </c>
      <c r="E17" s="221" t="s">
        <v>20</v>
      </c>
      <c r="F17" s="218">
        <v>1311.67</v>
      </c>
      <c r="G17" s="218">
        <v>0</v>
      </c>
      <c r="H17" s="218">
        <v>2.2000000000000002</v>
      </c>
      <c r="I17" s="218">
        <v>2</v>
      </c>
      <c r="J17" s="219" t="s">
        <v>27</v>
      </c>
      <c r="K17" s="218">
        <v>10.89</v>
      </c>
      <c r="L17" s="224">
        <f t="shared" si="0"/>
        <v>0.18365472910927455</v>
      </c>
    </row>
    <row r="18" spans="1:13" x14ac:dyDescent="0.25">
      <c r="A18" s="247" t="s">
        <v>263</v>
      </c>
      <c r="B18" s="119" t="s">
        <v>239</v>
      </c>
      <c r="C18" s="244" t="s">
        <v>92</v>
      </c>
      <c r="D18" s="107">
        <v>0.4</v>
      </c>
      <c r="E18" s="221" t="s">
        <v>20</v>
      </c>
      <c r="F18" s="218">
        <v>650.79999999999995</v>
      </c>
      <c r="G18" s="218">
        <v>0</v>
      </c>
      <c r="H18" s="218">
        <v>2.2000000000000002</v>
      </c>
      <c r="I18" s="218">
        <v>2</v>
      </c>
      <c r="J18" s="219" t="s">
        <v>27</v>
      </c>
      <c r="K18" s="218">
        <v>10.89</v>
      </c>
      <c r="L18" s="224">
        <f t="shared" si="0"/>
        <v>0.18365472910927455</v>
      </c>
    </row>
    <row r="19" spans="1:13" x14ac:dyDescent="0.25">
      <c r="A19" s="247" t="s">
        <v>263</v>
      </c>
      <c r="B19" s="119" t="s">
        <v>239</v>
      </c>
      <c r="C19" s="244" t="s">
        <v>93</v>
      </c>
      <c r="D19" s="107">
        <v>0.4</v>
      </c>
      <c r="E19" s="221" t="s">
        <v>20</v>
      </c>
      <c r="F19" s="218">
        <v>830.59</v>
      </c>
      <c r="G19" s="218">
        <v>0</v>
      </c>
      <c r="H19" s="218">
        <v>2.2000000000000002</v>
      </c>
      <c r="I19" s="218">
        <v>2</v>
      </c>
      <c r="J19" s="219" t="s">
        <v>27</v>
      </c>
      <c r="K19" s="218">
        <v>10.89</v>
      </c>
      <c r="L19" s="224">
        <f t="shared" si="0"/>
        <v>0.18365472910927455</v>
      </c>
    </row>
    <row r="20" spans="1:13" ht="15" customHeight="1" x14ac:dyDescent="0.25">
      <c r="A20" s="247" t="s">
        <v>263</v>
      </c>
      <c r="B20" s="119" t="s">
        <v>240</v>
      </c>
      <c r="C20" s="219" t="s">
        <v>117</v>
      </c>
      <c r="D20" s="107">
        <v>0.4</v>
      </c>
      <c r="E20" s="221" t="s">
        <v>20</v>
      </c>
      <c r="F20" s="218">
        <v>9306.35</v>
      </c>
      <c r="G20" s="218">
        <v>0</v>
      </c>
      <c r="H20" s="218">
        <v>2.2000000000000002</v>
      </c>
      <c r="I20" s="218">
        <v>8</v>
      </c>
      <c r="J20" s="219" t="s">
        <v>27</v>
      </c>
      <c r="K20" s="218">
        <v>10.89</v>
      </c>
      <c r="L20" s="224">
        <f t="shared" si="0"/>
        <v>0.7346189164370982</v>
      </c>
    </row>
    <row r="21" spans="1:13" x14ac:dyDescent="0.25">
      <c r="A21" s="247" t="s">
        <v>263</v>
      </c>
      <c r="B21" s="128" t="s">
        <v>133</v>
      </c>
      <c r="C21" s="244" t="s">
        <v>266</v>
      </c>
      <c r="D21" s="100">
        <v>0.12</v>
      </c>
      <c r="E21" s="220" t="s">
        <v>23</v>
      </c>
      <c r="F21" s="219">
        <v>23.73</v>
      </c>
      <c r="G21" s="218">
        <v>50</v>
      </c>
      <c r="H21" s="218"/>
      <c r="I21" s="218">
        <v>0</v>
      </c>
      <c r="J21" s="219"/>
      <c r="K21" s="218">
        <v>10.89</v>
      </c>
      <c r="L21" s="224">
        <f t="shared" si="0"/>
        <v>1.1865000000000001E-3</v>
      </c>
    </row>
    <row r="22" spans="1:13" ht="15.75" thickBot="1" x14ac:dyDescent="0.3">
      <c r="A22" s="247" t="s">
        <v>263</v>
      </c>
      <c r="B22" s="118" t="s">
        <v>188</v>
      </c>
      <c r="C22" s="244" t="s">
        <v>268</v>
      </c>
      <c r="D22" s="117">
        <v>50</v>
      </c>
      <c r="E22" s="220" t="s">
        <v>23</v>
      </c>
      <c r="F22" s="219">
        <v>23.73</v>
      </c>
      <c r="G22" s="218">
        <v>50</v>
      </c>
      <c r="H22" s="218"/>
      <c r="I22" s="218">
        <v>0</v>
      </c>
      <c r="J22" s="219"/>
      <c r="K22" s="218">
        <v>10.89</v>
      </c>
      <c r="L22" s="224">
        <f t="shared" si="0"/>
        <v>1.1865000000000001E-3</v>
      </c>
    </row>
    <row r="23" spans="1:13" x14ac:dyDescent="0.25">
      <c r="A23" s="247" t="s">
        <v>263</v>
      </c>
      <c r="B23" s="129" t="s">
        <v>123</v>
      </c>
      <c r="C23" s="219" t="s">
        <v>98</v>
      </c>
      <c r="D23" s="90">
        <v>0.28999999999999998</v>
      </c>
      <c r="E23" s="222" t="s">
        <v>18</v>
      </c>
      <c r="F23" s="219">
        <v>9086.0300000000007</v>
      </c>
      <c r="G23" s="218">
        <v>1000</v>
      </c>
      <c r="H23" s="218">
        <v>1.2</v>
      </c>
      <c r="I23" s="218">
        <v>8</v>
      </c>
      <c r="J23" s="219" t="s">
        <v>27</v>
      </c>
      <c r="K23" s="218">
        <v>10.89</v>
      </c>
      <c r="L23" s="251">
        <f>F23*G23/10^6+I23*1/K23</f>
        <v>9.8206489164370971</v>
      </c>
      <c r="M23" s="252">
        <f>($F$37^(-1)+L23^(-1))^-1</f>
        <v>3.0345750227525516</v>
      </c>
    </row>
    <row r="24" spans="1:13" ht="15.75" thickBot="1" x14ac:dyDescent="0.3">
      <c r="A24" s="247" t="s">
        <v>263</v>
      </c>
      <c r="B24" s="129" t="s">
        <v>123</v>
      </c>
      <c r="C24" s="219" t="s">
        <v>244</v>
      </c>
      <c r="D24" s="90">
        <v>0.28999999999999998</v>
      </c>
      <c r="E24" s="223" t="s">
        <v>25</v>
      </c>
      <c r="F24" s="219">
        <v>1441</v>
      </c>
      <c r="G24" s="218">
        <v>1000</v>
      </c>
      <c r="H24" s="218"/>
      <c r="I24" s="218">
        <v>0</v>
      </c>
      <c r="J24" s="219"/>
      <c r="K24" s="218">
        <v>10.89</v>
      </c>
      <c r="L24" s="251">
        <f>F24*G24/10^6+I24*1/K24</f>
        <v>1.4410000000000001</v>
      </c>
      <c r="M24" s="253">
        <f>($F$37^(-1)+L24^(-1))^-1</f>
        <v>1.0849850380335702</v>
      </c>
    </row>
    <row r="25" spans="1:13" x14ac:dyDescent="0.25">
      <c r="B25" s="129" t="s">
        <v>249</v>
      </c>
      <c r="C25" s="219" t="s">
        <v>241</v>
      </c>
      <c r="D25" s="90">
        <v>0.28999999999999998</v>
      </c>
      <c r="E25" s="220" t="s">
        <v>23</v>
      </c>
      <c r="F25" s="219">
        <v>23.73</v>
      </c>
      <c r="G25" s="218">
        <v>50</v>
      </c>
      <c r="H25" s="218"/>
      <c r="I25" s="218">
        <v>0</v>
      </c>
      <c r="J25" s="219"/>
      <c r="K25" s="218">
        <v>10.89</v>
      </c>
      <c r="L25" s="224">
        <f t="shared" si="0"/>
        <v>1.1865000000000001E-3</v>
      </c>
    </row>
    <row r="26" spans="1:13" x14ac:dyDescent="0.25">
      <c r="A26" s="245" t="s">
        <v>263</v>
      </c>
      <c r="B26" s="225" t="s">
        <v>245</v>
      </c>
      <c r="C26" s="219" t="s">
        <v>242</v>
      </c>
      <c r="D26" s="81">
        <v>180</v>
      </c>
      <c r="E26" s="221" t="s">
        <v>20</v>
      </c>
      <c r="F26" s="218">
        <v>154.44999999999999</v>
      </c>
      <c r="G26" s="218">
        <v>0</v>
      </c>
      <c r="H26" s="218">
        <v>2</v>
      </c>
      <c r="I26" s="218">
        <v>1</v>
      </c>
      <c r="J26" s="219" t="s">
        <v>27</v>
      </c>
      <c r="K26" s="218">
        <v>10.89</v>
      </c>
      <c r="L26" s="224">
        <f t="shared" si="0"/>
        <v>9.1827364554637275E-2</v>
      </c>
    </row>
    <row r="27" spans="1:13" x14ac:dyDescent="0.25">
      <c r="A27" s="245" t="s">
        <v>263</v>
      </c>
      <c r="B27" s="225" t="s">
        <v>245</v>
      </c>
      <c r="C27" s="219" t="s">
        <v>243</v>
      </c>
      <c r="D27" s="81">
        <v>180</v>
      </c>
      <c r="E27" s="221" t="s">
        <v>20</v>
      </c>
      <c r="F27" s="218">
        <v>73.22</v>
      </c>
      <c r="G27" s="218">
        <v>0</v>
      </c>
      <c r="H27" s="218">
        <v>6</v>
      </c>
      <c r="I27" s="218">
        <v>1</v>
      </c>
      <c r="J27" s="219" t="s">
        <v>27</v>
      </c>
      <c r="K27" s="218">
        <v>2.7</v>
      </c>
      <c r="L27" s="224">
        <f t="shared" si="0"/>
        <v>0.37037037037037035</v>
      </c>
    </row>
    <row r="28" spans="1:13" x14ac:dyDescent="0.25">
      <c r="A28" s="245" t="s">
        <v>263</v>
      </c>
      <c r="B28" s="225" t="s">
        <v>241</v>
      </c>
      <c r="C28" s="244" t="s">
        <v>262</v>
      </c>
      <c r="D28" s="81">
        <v>34</v>
      </c>
      <c r="E28" s="220" t="s">
        <v>23</v>
      </c>
      <c r="F28" s="219">
        <v>42.23</v>
      </c>
      <c r="G28" s="218">
        <v>50</v>
      </c>
      <c r="H28" s="218"/>
      <c r="I28" s="218">
        <v>0</v>
      </c>
      <c r="J28" s="219"/>
      <c r="K28" s="218">
        <v>10.89</v>
      </c>
      <c r="L28" s="224">
        <f t="shared" si="0"/>
        <v>2.1115000000000001E-3</v>
      </c>
    </row>
    <row r="29" spans="1:13" x14ac:dyDescent="0.25">
      <c r="A29" s="245" t="s">
        <v>263</v>
      </c>
      <c r="B29" s="225" t="s">
        <v>241</v>
      </c>
      <c r="C29" s="219" t="s">
        <v>243</v>
      </c>
      <c r="D29" s="81">
        <v>34</v>
      </c>
      <c r="E29" s="220" t="s">
        <v>23</v>
      </c>
      <c r="F29" s="219">
        <v>28.91</v>
      </c>
      <c r="G29" s="218">
        <v>50</v>
      </c>
      <c r="H29" s="218"/>
      <c r="I29" s="218">
        <v>0</v>
      </c>
      <c r="J29" s="219"/>
      <c r="K29" s="218">
        <v>10.89</v>
      </c>
      <c r="L29" s="224">
        <f t="shared" si="0"/>
        <v>1.4455E-3</v>
      </c>
    </row>
    <row r="30" spans="1:13" x14ac:dyDescent="0.25">
      <c r="A30" s="245" t="s">
        <v>263</v>
      </c>
      <c r="B30" s="225" t="s">
        <v>98</v>
      </c>
      <c r="C30" s="244" t="s">
        <v>264</v>
      </c>
      <c r="D30" s="81">
        <v>180</v>
      </c>
      <c r="E30" s="221" t="s">
        <v>20</v>
      </c>
      <c r="F30" s="219">
        <v>470.09</v>
      </c>
      <c r="G30" s="218">
        <v>0</v>
      </c>
      <c r="H30" s="218">
        <v>1.2</v>
      </c>
      <c r="I30" s="218">
        <v>2</v>
      </c>
      <c r="J30" s="219" t="s">
        <v>27</v>
      </c>
      <c r="K30" s="218">
        <v>10.89</v>
      </c>
      <c r="L30" s="224">
        <f t="shared" si="0"/>
        <v>0.18365472910927455</v>
      </c>
    </row>
    <row r="31" spans="1:13" x14ac:dyDescent="0.25">
      <c r="A31" s="245" t="s">
        <v>263</v>
      </c>
      <c r="B31" s="225" t="s">
        <v>98</v>
      </c>
      <c r="C31" s="219" t="s">
        <v>245</v>
      </c>
      <c r="D31" s="81">
        <v>180</v>
      </c>
      <c r="E31" s="220" t="s">
        <v>23</v>
      </c>
      <c r="F31" s="219">
        <v>166.55</v>
      </c>
      <c r="G31" s="218">
        <v>50</v>
      </c>
      <c r="H31" s="218"/>
      <c r="I31" s="218">
        <v>0</v>
      </c>
      <c r="J31" s="219"/>
      <c r="K31" s="218">
        <v>10.89</v>
      </c>
      <c r="L31" s="224">
        <f t="shared" si="0"/>
        <v>8.3274999999999998E-3</v>
      </c>
    </row>
    <row r="32" spans="1:13" ht="15.75" thickBot="1" x14ac:dyDescent="0.3">
      <c r="A32" s="245" t="s">
        <v>263</v>
      </c>
      <c r="B32" s="226" t="s">
        <v>98</v>
      </c>
      <c r="C32" s="227" t="s">
        <v>238</v>
      </c>
      <c r="D32" s="228">
        <v>180</v>
      </c>
      <c r="E32" s="229" t="s">
        <v>23</v>
      </c>
      <c r="F32" s="227">
        <v>394.67</v>
      </c>
      <c r="G32" s="42">
        <v>50</v>
      </c>
      <c r="H32" s="42"/>
      <c r="I32" s="42">
        <v>0</v>
      </c>
      <c r="J32" s="227"/>
      <c r="K32" s="42">
        <v>10.89</v>
      </c>
      <c r="L32" s="230">
        <f t="shared" si="0"/>
        <v>1.9733500000000001E-2</v>
      </c>
    </row>
    <row r="33" spans="2:6" ht="15.75" thickBot="1" x14ac:dyDescent="0.3"/>
    <row r="34" spans="2:6" x14ac:dyDescent="0.25">
      <c r="B34" s="269" t="s">
        <v>252</v>
      </c>
      <c r="C34" s="270"/>
      <c r="D34" s="270"/>
      <c r="E34" s="270"/>
      <c r="F34" s="271"/>
    </row>
    <row r="35" spans="2:6" x14ac:dyDescent="0.25">
      <c r="B35" s="129" t="s">
        <v>254</v>
      </c>
      <c r="C35" s="236" t="s">
        <v>256</v>
      </c>
      <c r="D35" s="236" t="s">
        <v>258</v>
      </c>
      <c r="E35" s="236" t="s">
        <v>259</v>
      </c>
      <c r="F35" s="237" t="s">
        <v>255</v>
      </c>
    </row>
    <row r="36" spans="2:6" x14ac:dyDescent="0.25">
      <c r="B36" s="238" t="s">
        <v>253</v>
      </c>
      <c r="C36" s="218">
        <f>2.2*86.2/10^6</f>
        <v>1.8964000000000001E-4</v>
      </c>
      <c r="D36" s="218">
        <v>0.12</v>
      </c>
      <c r="E36" s="218">
        <f>98/5/10^3</f>
        <v>1.9600000000000003E-2</v>
      </c>
      <c r="F36" s="235">
        <f>D36*C36/E36</f>
        <v>1.1610612244897956E-3</v>
      </c>
    </row>
    <row r="37" spans="2:6" ht="15.75" thickBot="1" x14ac:dyDescent="0.3">
      <c r="B37" s="239" t="s">
        <v>265</v>
      </c>
      <c r="C37" s="42">
        <f>9086/10^6</f>
        <v>9.0860000000000003E-3</v>
      </c>
      <c r="D37" s="42">
        <v>0.28999999999999998</v>
      </c>
      <c r="E37" s="42">
        <f>1.2/1000/2</f>
        <v>5.9999999999999995E-4</v>
      </c>
      <c r="F37" s="43">
        <f>D37*C37/E37</f>
        <v>4.3915666666666668</v>
      </c>
    </row>
    <row r="38" spans="2:6" x14ac:dyDescent="0.25"/>
    <row r="39" spans="2:6" x14ac:dyDescent="0.25"/>
    <row r="40" spans="2:6" x14ac:dyDescent="0.25"/>
    <row r="41" spans="2:6" ht="15" customHeight="1" x14ac:dyDescent="0.25">
      <c r="B41" s="245" t="s">
        <v>277</v>
      </c>
    </row>
    <row r="42" spans="2:6" x14ac:dyDescent="0.25"/>
    <row r="43" spans="2:6" x14ac:dyDescent="0.25"/>
    <row r="44" spans="2:6" x14ac:dyDescent="0.25"/>
    <row r="45" spans="2:6" x14ac:dyDescent="0.25"/>
    <row r="46" spans="2:6" x14ac:dyDescent="0.25"/>
    <row r="47" spans="2:6" x14ac:dyDescent="0.25"/>
    <row r="48" spans="2:6" x14ac:dyDescent="0.25"/>
    <row r="49" spans="3:3" x14ac:dyDescent="0.25"/>
    <row r="50" spans="3:3" x14ac:dyDescent="0.25"/>
    <row r="51" spans="3:3" x14ac:dyDescent="0.25"/>
    <row r="52" spans="3:3" x14ac:dyDescent="0.25"/>
    <row r="54" spans="3:3" x14ac:dyDescent="0.25"/>
    <row r="55" spans="3:3" x14ac:dyDescent="0.25"/>
    <row r="56" spans="3:3" x14ac:dyDescent="0.25"/>
    <row r="57" spans="3:3" x14ac:dyDescent="0.25"/>
    <row r="58" spans="3:3" x14ac:dyDescent="0.25"/>
    <row r="59" spans="3:3" x14ac:dyDescent="0.25"/>
    <row r="60" spans="3:3" x14ac:dyDescent="0.25"/>
    <row r="61" spans="3:3" x14ac:dyDescent="0.25"/>
    <row r="62" spans="3:3" x14ac:dyDescent="0.25"/>
    <row r="63" spans="3:3" x14ac:dyDescent="0.25"/>
    <row r="64" spans="3:3" x14ac:dyDescent="0.25"/>
    <row r="66" x14ac:dyDescent="0.25"/>
    <row r="67" x14ac:dyDescent="0.25"/>
    <row r="68" x14ac:dyDescent="0.25"/>
    <row r="69" x14ac:dyDescent="0.25"/>
    <row r="70" x14ac:dyDescent="0.25"/>
    <row r="71" x14ac:dyDescent="0.25"/>
    <row r="72" x14ac:dyDescent="0.25"/>
    <row r="73" x14ac:dyDescent="0.25"/>
    <row r="74" x14ac:dyDescent="0.25"/>
    <row r="75" x14ac:dyDescent="0.25"/>
    <row r="76" x14ac:dyDescent="0.25"/>
    <row r="77" x14ac:dyDescent="0.25"/>
    <row r="79" x14ac:dyDescent="0.25"/>
    <row r="80" x14ac:dyDescent="0.25"/>
    <row r="81" x14ac:dyDescent="0.25"/>
    <row r="82" x14ac:dyDescent="0.25"/>
    <row r="83" x14ac:dyDescent="0.25"/>
    <row r="84" x14ac:dyDescent="0.25"/>
    <row r="85" x14ac:dyDescent="0.25"/>
    <row r="86" x14ac:dyDescent="0.25"/>
    <row r="87" x14ac:dyDescent="0.25"/>
    <row r="88" x14ac:dyDescent="0.25"/>
    <row r="90" x14ac:dyDescent="0.25"/>
    <row r="91" x14ac:dyDescent="0.25"/>
    <row r="92" x14ac:dyDescent="0.25"/>
    <row r="93" x14ac:dyDescent="0.25"/>
    <row r="94" x14ac:dyDescent="0.25"/>
    <row r="95" x14ac:dyDescent="0.25"/>
    <row r="96" x14ac:dyDescent="0.25"/>
    <row r="97" x14ac:dyDescent="0.25"/>
    <row r="98" x14ac:dyDescent="0.25"/>
    <row r="99" x14ac:dyDescent="0.25"/>
    <row r="101" x14ac:dyDescent="0.25"/>
    <row r="102" x14ac:dyDescent="0.25"/>
    <row r="103" x14ac:dyDescent="0.25"/>
    <row r="104" x14ac:dyDescent="0.25"/>
    <row r="105" x14ac:dyDescent="0.25"/>
    <row r="106" x14ac:dyDescent="0.25"/>
    <row r="108" x14ac:dyDescent="0.25"/>
    <row r="109" x14ac:dyDescent="0.25"/>
    <row r="110" x14ac:dyDescent="0.25"/>
    <row r="111" x14ac:dyDescent="0.25"/>
    <row r="112" x14ac:dyDescent="0.25"/>
    <row r="113" x14ac:dyDescent="0.25"/>
    <row r="114" x14ac:dyDescent="0.25"/>
    <row r="115" x14ac:dyDescent="0.25"/>
    <row r="116" x14ac:dyDescent="0.25"/>
    <row r="117" x14ac:dyDescent="0.25"/>
    <row r="118" x14ac:dyDescent="0.25"/>
  </sheetData>
  <mergeCells count="2">
    <mergeCell ref="I3:J3"/>
    <mergeCell ref="B34:F34"/>
  </mergeCells>
  <phoneticPr fontId="31" type="noConversion"/>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F58F4-2122-4D7A-8536-BCD5250BA286}">
  <dimension ref="B1:F3"/>
  <sheetViews>
    <sheetView workbookViewId="0">
      <selection activeCell="E21" sqref="E21"/>
    </sheetView>
  </sheetViews>
  <sheetFormatPr baseColWidth="10" defaultRowHeight="15" x14ac:dyDescent="0.25"/>
  <cols>
    <col min="2" max="2" width="14.85546875" customWidth="1"/>
    <col min="3" max="3" width="13.7109375" customWidth="1"/>
    <col min="4" max="4" width="15.140625" customWidth="1"/>
    <col min="5" max="5" width="16.140625" customWidth="1"/>
    <col min="6" max="6" width="16.28515625" customWidth="1"/>
  </cols>
  <sheetData>
    <row r="1" spans="2:6" ht="15.75" thickBot="1" x14ac:dyDescent="0.3"/>
    <row r="2" spans="2:6" ht="45" x14ac:dyDescent="0.25">
      <c r="B2" s="66" t="s">
        <v>66</v>
      </c>
      <c r="C2" s="67" t="s">
        <v>67</v>
      </c>
      <c r="D2" s="67" t="s">
        <v>47</v>
      </c>
      <c r="E2" s="67" t="s">
        <v>46</v>
      </c>
      <c r="F2" s="68" t="s">
        <v>45</v>
      </c>
    </row>
    <row r="3" spans="2:6" ht="15.75" thickBot="1" x14ac:dyDescent="0.3">
      <c r="B3" s="50">
        <v>1</v>
      </c>
      <c r="C3" s="36">
        <v>1</v>
      </c>
      <c r="D3" s="36">
        <v>2.7</v>
      </c>
      <c r="E3" s="36">
        <v>300</v>
      </c>
      <c r="F3" s="51">
        <v>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01517-96A7-414C-8030-8BA1AC45135C}">
  <dimension ref="B1:G5"/>
  <sheetViews>
    <sheetView workbookViewId="0">
      <selection activeCell="E14" sqref="E14"/>
    </sheetView>
  </sheetViews>
  <sheetFormatPr baseColWidth="10" defaultRowHeight="15" x14ac:dyDescent="0.25"/>
  <cols>
    <col min="5" max="5" width="19.140625" customWidth="1"/>
    <col min="6" max="6" width="13.85546875" customWidth="1"/>
  </cols>
  <sheetData>
    <row r="1" spans="2:7" ht="15.75" thickBot="1" x14ac:dyDescent="0.3"/>
    <row r="2" spans="2:7" ht="37.5" customHeight="1" x14ac:dyDescent="0.25">
      <c r="B2" s="63" t="s">
        <v>50</v>
      </c>
      <c r="C2" s="64" t="s">
        <v>51</v>
      </c>
      <c r="D2" s="64" t="s">
        <v>52</v>
      </c>
      <c r="E2" s="64" t="s">
        <v>53</v>
      </c>
      <c r="F2" s="64" t="s">
        <v>54</v>
      </c>
      <c r="G2" s="65" t="s">
        <v>48</v>
      </c>
    </row>
    <row r="3" spans="2:7" ht="15.75" thickBot="1" x14ac:dyDescent="0.3">
      <c r="B3" s="56">
        <v>0</v>
      </c>
      <c r="C3" s="42">
        <v>0</v>
      </c>
      <c r="D3" s="42">
        <v>0</v>
      </c>
      <c r="E3" s="42">
        <v>0</v>
      </c>
      <c r="F3" s="42">
        <v>26.5</v>
      </c>
      <c r="G3" s="43">
        <v>600</v>
      </c>
    </row>
    <row r="5" spans="2:7" x14ac:dyDescent="0.25">
      <c r="B5" s="55"/>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5A03E-5096-4337-92A3-24224C69AEFA}">
  <dimension ref="B1:M80"/>
  <sheetViews>
    <sheetView workbookViewId="0">
      <selection activeCell="M74" sqref="M74"/>
    </sheetView>
  </sheetViews>
  <sheetFormatPr baseColWidth="10" defaultRowHeight="15" x14ac:dyDescent="0.25"/>
  <cols>
    <col min="2" max="2" width="32" bestFit="1" customWidth="1"/>
    <col min="3" max="3" width="9" bestFit="1" customWidth="1"/>
    <col min="4" max="4" width="12.42578125" bestFit="1" customWidth="1"/>
    <col min="5" max="5" width="13" bestFit="1" customWidth="1"/>
    <col min="6" max="6" width="11.85546875" customWidth="1"/>
    <col min="7" max="7" width="9" bestFit="1" customWidth="1"/>
    <col min="8" max="8" width="11.85546875" bestFit="1" customWidth="1"/>
    <col min="9" max="10" width="7.42578125" bestFit="1" customWidth="1"/>
    <col min="11" max="11" width="7.28515625" bestFit="1" customWidth="1"/>
    <col min="12" max="12" width="14.7109375" customWidth="1"/>
  </cols>
  <sheetData>
    <row r="1" spans="2:13" ht="15.75" thickBot="1" x14ac:dyDescent="0.3"/>
    <row r="2" spans="2:13" ht="46.5" customHeight="1" thickBot="1" x14ac:dyDescent="0.3">
      <c r="B2" s="207" t="s">
        <v>36</v>
      </c>
      <c r="C2" s="208" t="s">
        <v>30</v>
      </c>
      <c r="D2" s="208" t="s">
        <v>31</v>
      </c>
      <c r="E2" s="208" t="s">
        <v>55</v>
      </c>
      <c r="F2" s="208" t="s">
        <v>32</v>
      </c>
      <c r="G2" s="208" t="s">
        <v>28</v>
      </c>
      <c r="H2" s="208" t="s">
        <v>29</v>
      </c>
      <c r="I2" s="208" t="s">
        <v>33</v>
      </c>
      <c r="J2" s="208" t="s">
        <v>34</v>
      </c>
      <c r="K2" s="208" t="s">
        <v>35</v>
      </c>
      <c r="L2" s="208" t="s">
        <v>44</v>
      </c>
      <c r="M2" s="209" t="s">
        <v>130</v>
      </c>
    </row>
    <row r="3" spans="2:13" x14ac:dyDescent="0.25">
      <c r="B3" s="203" t="s">
        <v>88</v>
      </c>
      <c r="C3" s="204">
        <v>1.3869999999999999E-2</v>
      </c>
      <c r="D3" s="204">
        <v>896</v>
      </c>
      <c r="E3" s="204">
        <v>180</v>
      </c>
      <c r="F3" s="204">
        <v>0</v>
      </c>
      <c r="G3" s="204"/>
      <c r="H3" s="204"/>
      <c r="I3" s="205"/>
      <c r="J3" s="205"/>
      <c r="K3" s="205"/>
      <c r="L3" s="205">
        <v>0</v>
      </c>
      <c r="M3" s="206">
        <v>1</v>
      </c>
    </row>
    <row r="4" spans="2:13" x14ac:dyDescent="0.25">
      <c r="B4" s="131" t="s">
        <v>89</v>
      </c>
      <c r="C4" s="133">
        <v>1.3859999999999999E-2</v>
      </c>
      <c r="D4" s="133">
        <v>896</v>
      </c>
      <c r="E4" s="133">
        <v>180</v>
      </c>
      <c r="F4" s="133">
        <v>0</v>
      </c>
      <c r="G4" s="133"/>
      <c r="H4" s="133"/>
      <c r="I4" s="134"/>
      <c r="J4" s="134"/>
      <c r="K4" s="134"/>
      <c r="L4" s="134">
        <v>0</v>
      </c>
      <c r="M4" s="206">
        <v>1</v>
      </c>
    </row>
    <row r="5" spans="2:13" x14ac:dyDescent="0.25">
      <c r="B5" s="131" t="s">
        <v>90</v>
      </c>
      <c r="C5" s="133">
        <v>1.3650000000000001E-2</v>
      </c>
      <c r="D5" s="133">
        <v>896</v>
      </c>
      <c r="E5" s="133">
        <v>180</v>
      </c>
      <c r="F5" s="133">
        <v>0</v>
      </c>
      <c r="G5" s="133"/>
      <c r="H5" s="133"/>
      <c r="I5" s="134"/>
      <c r="J5" s="134"/>
      <c r="K5" s="134"/>
      <c r="L5" s="134">
        <v>0</v>
      </c>
      <c r="M5" s="206">
        <v>1</v>
      </c>
    </row>
    <row r="6" spans="2:13" x14ac:dyDescent="0.25">
      <c r="B6" s="131" t="s">
        <v>91</v>
      </c>
      <c r="C6" s="133">
        <v>1.359E-2</v>
      </c>
      <c r="D6" s="133">
        <v>896</v>
      </c>
      <c r="E6" s="133">
        <v>180</v>
      </c>
      <c r="F6" s="133">
        <v>0</v>
      </c>
      <c r="G6" s="133"/>
      <c r="H6" s="133"/>
      <c r="I6" s="134"/>
      <c r="J6" s="134"/>
      <c r="K6" s="134"/>
      <c r="L6" s="134">
        <v>0</v>
      </c>
      <c r="M6" s="206">
        <v>1</v>
      </c>
    </row>
    <row r="7" spans="2:13" x14ac:dyDescent="0.25">
      <c r="B7" s="131" t="s">
        <v>151</v>
      </c>
      <c r="C7" s="133">
        <v>1.255E-2</v>
      </c>
      <c r="D7" s="133">
        <v>896</v>
      </c>
      <c r="E7" s="133">
        <v>180</v>
      </c>
      <c r="F7" s="133">
        <v>0</v>
      </c>
      <c r="G7" s="133"/>
      <c r="H7" s="133"/>
      <c r="I7" s="134"/>
      <c r="J7" s="134"/>
      <c r="K7" s="134"/>
      <c r="L7" s="134">
        <v>0</v>
      </c>
      <c r="M7" s="206">
        <v>1</v>
      </c>
    </row>
    <row r="8" spans="2:13" x14ac:dyDescent="0.25">
      <c r="B8" s="131" t="s">
        <v>153</v>
      </c>
      <c r="C8" s="133">
        <v>1.255E-2</v>
      </c>
      <c r="D8" s="133">
        <v>896</v>
      </c>
      <c r="E8" s="133">
        <v>180</v>
      </c>
      <c r="F8" s="133">
        <v>0</v>
      </c>
      <c r="G8" s="133"/>
      <c r="H8" s="133"/>
      <c r="I8" s="134"/>
      <c r="J8" s="134"/>
      <c r="K8" s="134"/>
      <c r="L8" s="134">
        <v>0</v>
      </c>
      <c r="M8" s="206">
        <v>1</v>
      </c>
    </row>
    <row r="9" spans="2:13" x14ac:dyDescent="0.25">
      <c r="B9" s="131" t="s">
        <v>152</v>
      </c>
      <c r="C9" s="133">
        <f>0.01454/2</f>
        <v>7.2700000000000004E-3</v>
      </c>
      <c r="D9" s="133">
        <v>896</v>
      </c>
      <c r="E9" s="133">
        <v>180</v>
      </c>
      <c r="F9" s="133">
        <v>0</v>
      </c>
      <c r="G9" s="133"/>
      <c r="H9" s="133"/>
      <c r="I9" s="136"/>
      <c r="J9" s="136"/>
      <c r="K9" s="136"/>
      <c r="L9" s="134">
        <v>0</v>
      </c>
      <c r="M9" s="206">
        <v>1</v>
      </c>
    </row>
    <row r="10" spans="2:13" x14ac:dyDescent="0.25">
      <c r="B10" s="131" t="s">
        <v>154</v>
      </c>
      <c r="C10" s="133">
        <f>0.01454/2</f>
        <v>7.2700000000000004E-3</v>
      </c>
      <c r="D10" s="133">
        <v>896</v>
      </c>
      <c r="E10" s="133">
        <v>180</v>
      </c>
      <c r="F10" s="133">
        <v>0</v>
      </c>
      <c r="G10" s="133"/>
      <c r="H10" s="133"/>
      <c r="I10" s="136"/>
      <c r="J10" s="136"/>
      <c r="K10" s="136"/>
      <c r="L10" s="134">
        <v>0</v>
      </c>
      <c r="M10" s="206">
        <v>1</v>
      </c>
    </row>
    <row r="11" spans="2:13" x14ac:dyDescent="0.25">
      <c r="B11" s="131" t="s">
        <v>156</v>
      </c>
      <c r="C11" s="133">
        <v>0.06</v>
      </c>
      <c r="D11" s="133">
        <v>896</v>
      </c>
      <c r="E11" s="133">
        <v>180</v>
      </c>
      <c r="F11" s="133">
        <f>(227*8.5)/1000000</f>
        <v>1.9295E-3</v>
      </c>
      <c r="G11" s="137">
        <v>0.86</v>
      </c>
      <c r="H11" s="137">
        <v>0.9</v>
      </c>
      <c r="I11" s="138">
        <v>1</v>
      </c>
      <c r="J11" s="138">
        <v>1</v>
      </c>
      <c r="K11" s="138">
        <v>0</v>
      </c>
      <c r="L11" s="134">
        <v>1</v>
      </c>
      <c r="M11" s="206">
        <v>1</v>
      </c>
    </row>
    <row r="12" spans="2:13" x14ac:dyDescent="0.25">
      <c r="B12" s="131" t="s">
        <v>157</v>
      </c>
      <c r="C12" s="133">
        <v>0.06</v>
      </c>
      <c r="D12" s="133">
        <v>896</v>
      </c>
      <c r="E12" s="133">
        <v>180</v>
      </c>
      <c r="F12" s="133">
        <f t="shared" ref="F12:F14" si="0">(227*8.5)/1000000</f>
        <v>1.9295E-3</v>
      </c>
      <c r="G12" s="137">
        <v>0.86</v>
      </c>
      <c r="H12" s="137">
        <v>0.9</v>
      </c>
      <c r="I12" s="138">
        <v>-1</v>
      </c>
      <c r="J12" s="138">
        <v>-1</v>
      </c>
      <c r="K12" s="138">
        <v>0</v>
      </c>
      <c r="L12" s="134">
        <v>1</v>
      </c>
      <c r="M12" s="206">
        <v>1</v>
      </c>
    </row>
    <row r="13" spans="2:13" x14ac:dyDescent="0.25">
      <c r="B13" s="131" t="s">
        <v>158</v>
      </c>
      <c r="C13" s="133">
        <v>0.06</v>
      </c>
      <c r="D13" s="133">
        <v>896</v>
      </c>
      <c r="E13" s="133">
        <v>180</v>
      </c>
      <c r="F13" s="133">
        <f t="shared" si="0"/>
        <v>1.9295E-3</v>
      </c>
      <c r="G13" s="137">
        <v>0.86</v>
      </c>
      <c r="H13" s="137">
        <v>0.9</v>
      </c>
      <c r="I13" s="138">
        <v>1</v>
      </c>
      <c r="J13" s="138">
        <v>-1</v>
      </c>
      <c r="K13" s="138">
        <v>0</v>
      </c>
      <c r="L13" s="134">
        <v>1</v>
      </c>
      <c r="M13" s="206">
        <v>1</v>
      </c>
    </row>
    <row r="14" spans="2:13" x14ac:dyDescent="0.25">
      <c r="B14" s="131" t="s">
        <v>261</v>
      </c>
      <c r="C14" s="133">
        <v>0.06</v>
      </c>
      <c r="D14" s="133">
        <v>896</v>
      </c>
      <c r="E14" s="133">
        <v>180</v>
      </c>
      <c r="F14" s="133">
        <f t="shared" si="0"/>
        <v>1.9295E-3</v>
      </c>
      <c r="G14" s="137">
        <v>0.86</v>
      </c>
      <c r="H14" s="137">
        <v>0.9</v>
      </c>
      <c r="I14" s="138">
        <v>-1</v>
      </c>
      <c r="J14" s="138">
        <v>-1</v>
      </c>
      <c r="K14" s="138">
        <v>0</v>
      </c>
      <c r="L14" s="134">
        <v>1</v>
      </c>
      <c r="M14" s="206">
        <v>1</v>
      </c>
    </row>
    <row r="15" spans="2:13" x14ac:dyDescent="0.25">
      <c r="B15" s="131" t="s">
        <v>96</v>
      </c>
      <c r="C15" s="133">
        <v>3.9E-2</v>
      </c>
      <c r="D15" s="133">
        <v>896</v>
      </c>
      <c r="E15" s="133">
        <v>180</v>
      </c>
      <c r="F15" s="133">
        <v>0</v>
      </c>
      <c r="G15" s="133"/>
      <c r="H15" s="133"/>
      <c r="I15" s="136"/>
      <c r="J15" s="136"/>
      <c r="K15" s="136"/>
      <c r="L15" s="134">
        <v>0</v>
      </c>
      <c r="M15" s="206">
        <v>1</v>
      </c>
    </row>
    <row r="16" spans="2:13" x14ac:dyDescent="0.25">
      <c r="B16" s="131" t="s">
        <v>97</v>
      </c>
      <c r="C16" s="133">
        <v>3.9E-2</v>
      </c>
      <c r="D16" s="133">
        <v>896</v>
      </c>
      <c r="E16" s="133">
        <v>180</v>
      </c>
      <c r="F16" s="133">
        <v>0</v>
      </c>
      <c r="G16" s="133"/>
      <c r="H16" s="133"/>
      <c r="I16" s="136"/>
      <c r="J16" s="136"/>
      <c r="K16" s="136"/>
      <c r="L16" s="134">
        <v>0</v>
      </c>
      <c r="M16" s="206">
        <v>1</v>
      </c>
    </row>
    <row r="17" spans="2:13" x14ac:dyDescent="0.25">
      <c r="B17" s="131" t="s">
        <v>98</v>
      </c>
      <c r="C17" s="133">
        <v>2.1920000000000002E-2</v>
      </c>
      <c r="D17" s="133">
        <v>896</v>
      </c>
      <c r="E17" s="133">
        <v>180</v>
      </c>
      <c r="F17" s="133">
        <v>0</v>
      </c>
      <c r="G17" s="133"/>
      <c r="H17" s="133"/>
      <c r="I17" s="136"/>
      <c r="J17" s="136"/>
      <c r="K17" s="136"/>
      <c r="L17" s="134">
        <v>0</v>
      </c>
      <c r="M17" s="206">
        <v>1</v>
      </c>
    </row>
    <row r="18" spans="2:13" x14ac:dyDescent="0.25">
      <c r="B18" s="131" t="s">
        <v>269</v>
      </c>
      <c r="C18" s="133">
        <f>0.04/8</f>
        <v>5.0000000000000001E-3</v>
      </c>
      <c r="D18" s="133">
        <v>448</v>
      </c>
      <c r="E18" s="133">
        <v>34</v>
      </c>
      <c r="F18" s="133">
        <v>0</v>
      </c>
      <c r="G18" s="133"/>
      <c r="H18" s="133"/>
      <c r="I18" s="136"/>
      <c r="J18" s="136"/>
      <c r="K18" s="136"/>
      <c r="L18" s="134">
        <v>0</v>
      </c>
      <c r="M18" s="135">
        <v>0</v>
      </c>
    </row>
    <row r="19" spans="2:13" x14ac:dyDescent="0.25">
      <c r="B19" s="131" t="s">
        <v>270</v>
      </c>
      <c r="C19" s="133">
        <f t="shared" ref="C19:C25" si="1">0.04/8</f>
        <v>5.0000000000000001E-3</v>
      </c>
      <c r="D19" s="133">
        <v>448</v>
      </c>
      <c r="E19" s="133">
        <v>34</v>
      </c>
      <c r="F19" s="133">
        <v>0</v>
      </c>
      <c r="G19" s="133"/>
      <c r="H19" s="133"/>
      <c r="I19" s="136"/>
      <c r="J19" s="136"/>
      <c r="K19" s="136"/>
      <c r="L19" s="134">
        <v>0</v>
      </c>
      <c r="M19" s="135">
        <v>0</v>
      </c>
    </row>
    <row r="20" spans="2:13" x14ac:dyDescent="0.25">
      <c r="B20" s="131" t="s">
        <v>271</v>
      </c>
      <c r="C20" s="133">
        <f t="shared" si="1"/>
        <v>5.0000000000000001E-3</v>
      </c>
      <c r="D20" s="133">
        <v>448</v>
      </c>
      <c r="E20" s="133">
        <v>34</v>
      </c>
      <c r="F20" s="133">
        <v>0</v>
      </c>
      <c r="G20" s="133"/>
      <c r="H20" s="133"/>
      <c r="I20" s="136"/>
      <c r="J20" s="136"/>
      <c r="K20" s="136"/>
      <c r="L20" s="134">
        <v>0</v>
      </c>
      <c r="M20" s="135">
        <v>0</v>
      </c>
    </row>
    <row r="21" spans="2:13" x14ac:dyDescent="0.25">
      <c r="B21" s="131" t="s">
        <v>272</v>
      </c>
      <c r="C21" s="133">
        <f t="shared" si="1"/>
        <v>5.0000000000000001E-3</v>
      </c>
      <c r="D21" s="133">
        <v>448</v>
      </c>
      <c r="E21" s="133">
        <v>34</v>
      </c>
      <c r="F21" s="133">
        <v>0</v>
      </c>
      <c r="G21" s="133"/>
      <c r="H21" s="133"/>
      <c r="I21" s="136"/>
      <c r="J21" s="136"/>
      <c r="K21" s="136"/>
      <c r="L21" s="134">
        <v>0</v>
      </c>
      <c r="M21" s="135">
        <v>0</v>
      </c>
    </row>
    <row r="22" spans="2:13" x14ac:dyDescent="0.25">
      <c r="B22" s="131" t="s">
        <v>273</v>
      </c>
      <c r="C22" s="133">
        <f t="shared" si="1"/>
        <v>5.0000000000000001E-3</v>
      </c>
      <c r="D22" s="133">
        <v>448</v>
      </c>
      <c r="E22" s="133">
        <v>34</v>
      </c>
      <c r="F22" s="133">
        <v>0</v>
      </c>
      <c r="G22" s="133"/>
      <c r="H22" s="133"/>
      <c r="I22" s="136"/>
      <c r="J22" s="136"/>
      <c r="K22" s="136"/>
      <c r="L22" s="134">
        <v>0</v>
      </c>
      <c r="M22" s="135">
        <v>0</v>
      </c>
    </row>
    <row r="23" spans="2:13" x14ac:dyDescent="0.25">
      <c r="B23" s="131" t="s">
        <v>274</v>
      </c>
      <c r="C23" s="133">
        <f t="shared" si="1"/>
        <v>5.0000000000000001E-3</v>
      </c>
      <c r="D23" s="133">
        <v>448</v>
      </c>
      <c r="E23" s="133">
        <v>34</v>
      </c>
      <c r="F23" s="133">
        <v>0</v>
      </c>
      <c r="G23" s="133"/>
      <c r="H23" s="133"/>
      <c r="I23" s="136"/>
      <c r="J23" s="136"/>
      <c r="K23" s="136"/>
      <c r="L23" s="134">
        <v>0</v>
      </c>
      <c r="M23" s="135">
        <v>0</v>
      </c>
    </row>
    <row r="24" spans="2:13" x14ac:dyDescent="0.25">
      <c r="B24" s="131" t="s">
        <v>275</v>
      </c>
      <c r="C24" s="133">
        <f t="shared" si="1"/>
        <v>5.0000000000000001E-3</v>
      </c>
      <c r="D24" s="133">
        <v>448</v>
      </c>
      <c r="E24" s="133">
        <v>34</v>
      </c>
      <c r="F24" s="133">
        <v>0</v>
      </c>
      <c r="G24" s="133"/>
      <c r="H24" s="133"/>
      <c r="I24" s="136"/>
      <c r="J24" s="136"/>
      <c r="K24" s="136"/>
      <c r="L24" s="134">
        <v>0</v>
      </c>
      <c r="M24" s="135">
        <v>0</v>
      </c>
    </row>
    <row r="25" spans="2:13" x14ac:dyDescent="0.25">
      <c r="B25" s="131" t="s">
        <v>276</v>
      </c>
      <c r="C25" s="133">
        <f t="shared" si="1"/>
        <v>5.0000000000000001E-3</v>
      </c>
      <c r="D25" s="133">
        <v>448</v>
      </c>
      <c r="E25" s="133">
        <v>34</v>
      </c>
      <c r="F25" s="133">
        <v>0</v>
      </c>
      <c r="G25" s="133"/>
      <c r="H25" s="133"/>
      <c r="I25" s="136"/>
      <c r="J25" s="136"/>
      <c r="K25" s="136"/>
      <c r="L25" s="134">
        <v>0</v>
      </c>
      <c r="M25" s="135">
        <v>0</v>
      </c>
    </row>
    <row r="26" spans="2:13" x14ac:dyDescent="0.25">
      <c r="B26" s="131" t="s">
        <v>116</v>
      </c>
      <c r="C26" s="133">
        <v>8.0000000000000002E-3</v>
      </c>
      <c r="D26" s="133">
        <v>896</v>
      </c>
      <c r="E26" s="133">
        <v>180</v>
      </c>
      <c r="F26" s="133">
        <v>0</v>
      </c>
      <c r="G26" s="133"/>
      <c r="H26" s="133"/>
      <c r="I26" s="136"/>
      <c r="J26" s="136"/>
      <c r="K26" s="136"/>
      <c r="L26" s="134">
        <v>0</v>
      </c>
      <c r="M26" s="135">
        <v>0</v>
      </c>
    </row>
    <row r="27" spans="2:13" x14ac:dyDescent="0.25">
      <c r="B27" s="118" t="s">
        <v>188</v>
      </c>
      <c r="C27" s="139">
        <v>0.2</v>
      </c>
      <c r="D27" s="140">
        <v>800</v>
      </c>
      <c r="E27" s="140">
        <v>50</v>
      </c>
      <c r="F27" s="141">
        <v>0</v>
      </c>
      <c r="G27" s="141">
        <v>0</v>
      </c>
      <c r="H27" s="139">
        <v>0</v>
      </c>
      <c r="I27" s="141"/>
      <c r="J27" s="141"/>
      <c r="K27" s="141"/>
      <c r="L27" s="142">
        <v>0</v>
      </c>
      <c r="M27" s="143">
        <v>1</v>
      </c>
    </row>
    <row r="28" spans="2:13" x14ac:dyDescent="0.25">
      <c r="B28" s="119" t="s">
        <v>115</v>
      </c>
      <c r="C28" s="144">
        <v>3.2599999999999999E-3</v>
      </c>
      <c r="D28" s="145">
        <v>890</v>
      </c>
      <c r="E28" s="144">
        <v>180</v>
      </c>
      <c r="F28" s="144">
        <v>1.6764E-3</v>
      </c>
      <c r="G28" s="144">
        <v>0.02</v>
      </c>
      <c r="H28" s="144">
        <v>0.04</v>
      </c>
      <c r="I28" s="146">
        <v>0</v>
      </c>
      <c r="J28" s="146">
        <v>0</v>
      </c>
      <c r="K28" s="146">
        <v>1</v>
      </c>
      <c r="L28" s="147">
        <v>1</v>
      </c>
      <c r="M28" s="148">
        <v>1</v>
      </c>
    </row>
    <row r="29" spans="2:13" x14ac:dyDescent="0.25">
      <c r="B29" s="119" t="s">
        <v>155</v>
      </c>
      <c r="C29" s="147">
        <v>1.6000000000000001E-3</v>
      </c>
      <c r="D29" s="149">
        <v>700</v>
      </c>
      <c r="E29" s="149">
        <v>13</v>
      </c>
      <c r="F29" s="147">
        <f>5.5/10^6*262</f>
        <v>1.441E-3</v>
      </c>
      <c r="G29" s="149">
        <v>0.9</v>
      </c>
      <c r="H29" s="149">
        <v>0.5</v>
      </c>
      <c r="I29" s="150">
        <v>0</v>
      </c>
      <c r="J29" s="150">
        <v>0</v>
      </c>
      <c r="K29" s="150">
        <v>1</v>
      </c>
      <c r="L29" s="147">
        <v>1</v>
      </c>
      <c r="M29" s="148">
        <v>1</v>
      </c>
    </row>
    <row r="30" spans="2:13" x14ac:dyDescent="0.25">
      <c r="B30" s="119" t="s">
        <v>132</v>
      </c>
      <c r="C30" s="149">
        <v>0.115</v>
      </c>
      <c r="D30" s="149">
        <v>800</v>
      </c>
      <c r="E30" s="151">
        <v>50</v>
      </c>
      <c r="F30" s="147">
        <v>0</v>
      </c>
      <c r="G30" s="147"/>
      <c r="H30" s="147"/>
      <c r="I30" s="150"/>
      <c r="J30" s="150"/>
      <c r="K30" s="150"/>
      <c r="L30" s="147">
        <v>0</v>
      </c>
      <c r="M30" s="148">
        <v>0</v>
      </c>
    </row>
    <row r="31" spans="2:13" x14ac:dyDescent="0.25">
      <c r="B31" s="119" t="s">
        <v>117</v>
      </c>
      <c r="C31" s="144">
        <v>8.5000000000000006E-2</v>
      </c>
      <c r="D31" s="152">
        <v>890</v>
      </c>
      <c r="E31" s="152">
        <v>180</v>
      </c>
      <c r="F31" s="144">
        <v>0</v>
      </c>
      <c r="G31" s="144"/>
      <c r="H31" s="144"/>
      <c r="I31" s="150"/>
      <c r="J31" s="150"/>
      <c r="K31" s="150"/>
      <c r="L31" s="147">
        <v>0</v>
      </c>
      <c r="M31" s="148">
        <v>0</v>
      </c>
    </row>
    <row r="32" spans="2:13" x14ac:dyDescent="0.25">
      <c r="B32" s="120" t="s">
        <v>189</v>
      </c>
      <c r="C32" s="153">
        <f>0.044/5</f>
        <v>8.7999999999999988E-3</v>
      </c>
      <c r="D32" s="153">
        <v>703</v>
      </c>
      <c r="E32" s="153">
        <v>0.4</v>
      </c>
      <c r="F32" s="154">
        <f>0.007965/5</f>
        <v>1.593E-3</v>
      </c>
      <c r="G32" s="153">
        <v>0.85</v>
      </c>
      <c r="H32" s="153">
        <v>0.95</v>
      </c>
      <c r="I32" s="155">
        <v>1</v>
      </c>
      <c r="J32" s="155">
        <v>0</v>
      </c>
      <c r="K32" s="155">
        <v>0</v>
      </c>
      <c r="L32" s="156">
        <v>1</v>
      </c>
      <c r="M32" s="157">
        <v>0</v>
      </c>
    </row>
    <row r="33" spans="2:13" x14ac:dyDescent="0.25">
      <c r="B33" s="120" t="s">
        <v>190</v>
      </c>
      <c r="C33" s="153">
        <f t="shared" ref="C33:C36" si="2">0.044/5</f>
        <v>8.7999999999999988E-3</v>
      </c>
      <c r="D33" s="153">
        <v>703</v>
      </c>
      <c r="E33" s="153">
        <v>0.4</v>
      </c>
      <c r="F33" s="154">
        <f t="shared" ref="F33:F71" si="3">0.007965/5</f>
        <v>1.593E-3</v>
      </c>
      <c r="G33" s="153">
        <v>0.85</v>
      </c>
      <c r="H33" s="153">
        <v>0.95</v>
      </c>
      <c r="I33" s="155">
        <v>1</v>
      </c>
      <c r="J33" s="155">
        <v>0</v>
      </c>
      <c r="K33" s="155">
        <v>0</v>
      </c>
      <c r="L33" s="156">
        <v>1</v>
      </c>
      <c r="M33" s="157">
        <v>0</v>
      </c>
    </row>
    <row r="34" spans="2:13" x14ac:dyDescent="0.25">
      <c r="B34" s="120" t="s">
        <v>229</v>
      </c>
      <c r="C34" s="153">
        <f t="shared" si="2"/>
        <v>8.7999999999999988E-3</v>
      </c>
      <c r="D34" s="153">
        <v>703</v>
      </c>
      <c r="E34" s="153">
        <v>0.4</v>
      </c>
      <c r="F34" s="154">
        <f t="shared" si="3"/>
        <v>1.593E-3</v>
      </c>
      <c r="G34" s="153">
        <v>0.85</v>
      </c>
      <c r="H34" s="153">
        <v>0.95</v>
      </c>
      <c r="I34" s="155">
        <v>1</v>
      </c>
      <c r="J34" s="155">
        <v>0</v>
      </c>
      <c r="K34" s="155">
        <v>0</v>
      </c>
      <c r="L34" s="156">
        <v>1</v>
      </c>
      <c r="M34" s="157">
        <v>1</v>
      </c>
    </row>
    <row r="35" spans="2:13" x14ac:dyDescent="0.25">
      <c r="B35" s="120" t="s">
        <v>191</v>
      </c>
      <c r="C35" s="153">
        <f t="shared" si="2"/>
        <v>8.7999999999999988E-3</v>
      </c>
      <c r="D35" s="153">
        <v>703</v>
      </c>
      <c r="E35" s="153">
        <v>0.4</v>
      </c>
      <c r="F35" s="154">
        <f t="shared" si="3"/>
        <v>1.593E-3</v>
      </c>
      <c r="G35" s="153">
        <v>0.85</v>
      </c>
      <c r="H35" s="153">
        <v>0.95</v>
      </c>
      <c r="I35" s="155">
        <v>1</v>
      </c>
      <c r="J35" s="155">
        <v>0</v>
      </c>
      <c r="K35" s="155">
        <v>0</v>
      </c>
      <c r="L35" s="156">
        <v>1</v>
      </c>
      <c r="M35" s="157">
        <v>0</v>
      </c>
    </row>
    <row r="36" spans="2:13" x14ac:dyDescent="0.25">
      <c r="B36" s="120" t="s">
        <v>192</v>
      </c>
      <c r="C36" s="153">
        <f t="shared" si="2"/>
        <v>8.7999999999999988E-3</v>
      </c>
      <c r="D36" s="153">
        <v>703</v>
      </c>
      <c r="E36" s="153">
        <v>0.4</v>
      </c>
      <c r="F36" s="154">
        <f t="shared" si="3"/>
        <v>1.593E-3</v>
      </c>
      <c r="G36" s="153">
        <v>0.85</v>
      </c>
      <c r="H36" s="153">
        <v>0.95</v>
      </c>
      <c r="I36" s="155">
        <v>1</v>
      </c>
      <c r="J36" s="155">
        <v>0</v>
      </c>
      <c r="K36" s="155">
        <v>0</v>
      </c>
      <c r="L36" s="156">
        <v>1</v>
      </c>
      <c r="M36" s="157">
        <v>0</v>
      </c>
    </row>
    <row r="37" spans="2:13" x14ac:dyDescent="0.25">
      <c r="B37" s="121" t="s">
        <v>160</v>
      </c>
      <c r="C37" s="158">
        <f>0.044/5</f>
        <v>8.7999999999999988E-3</v>
      </c>
      <c r="D37" s="158">
        <v>703</v>
      </c>
      <c r="E37" s="158">
        <v>0.4</v>
      </c>
      <c r="F37" s="159">
        <f t="shared" si="3"/>
        <v>1.593E-3</v>
      </c>
      <c r="G37" s="158">
        <v>0.85</v>
      </c>
      <c r="H37" s="158">
        <v>0.95</v>
      </c>
      <c r="I37" s="160">
        <v>0</v>
      </c>
      <c r="J37" s="160">
        <v>1</v>
      </c>
      <c r="K37" s="160">
        <v>0</v>
      </c>
      <c r="L37" s="161">
        <v>1</v>
      </c>
      <c r="M37" s="162">
        <v>0</v>
      </c>
    </row>
    <row r="38" spans="2:13" x14ac:dyDescent="0.25">
      <c r="B38" s="121" t="s">
        <v>161</v>
      </c>
      <c r="C38" s="158">
        <f t="shared" ref="C38:C41" si="4">0.044/5</f>
        <v>8.7999999999999988E-3</v>
      </c>
      <c r="D38" s="158">
        <v>703</v>
      </c>
      <c r="E38" s="158">
        <v>0.4</v>
      </c>
      <c r="F38" s="159">
        <f t="shared" si="3"/>
        <v>1.593E-3</v>
      </c>
      <c r="G38" s="158">
        <v>0.85</v>
      </c>
      <c r="H38" s="158">
        <v>0.95</v>
      </c>
      <c r="I38" s="160">
        <v>0</v>
      </c>
      <c r="J38" s="160">
        <v>1</v>
      </c>
      <c r="K38" s="160">
        <v>0</v>
      </c>
      <c r="L38" s="161">
        <v>1</v>
      </c>
      <c r="M38" s="162">
        <v>0</v>
      </c>
    </row>
    <row r="39" spans="2:13" x14ac:dyDescent="0.25">
      <c r="B39" s="121" t="s">
        <v>230</v>
      </c>
      <c r="C39" s="158">
        <f t="shared" si="4"/>
        <v>8.7999999999999988E-3</v>
      </c>
      <c r="D39" s="158">
        <v>703</v>
      </c>
      <c r="E39" s="158">
        <v>0.4</v>
      </c>
      <c r="F39" s="159">
        <f t="shared" si="3"/>
        <v>1.593E-3</v>
      </c>
      <c r="G39" s="158">
        <v>0.85</v>
      </c>
      <c r="H39" s="158">
        <v>0.95</v>
      </c>
      <c r="I39" s="160">
        <v>0</v>
      </c>
      <c r="J39" s="160">
        <v>1</v>
      </c>
      <c r="K39" s="160">
        <v>0</v>
      </c>
      <c r="L39" s="161">
        <v>1</v>
      </c>
      <c r="M39" s="162">
        <v>1</v>
      </c>
    </row>
    <row r="40" spans="2:13" x14ac:dyDescent="0.25">
      <c r="B40" s="121" t="s">
        <v>162</v>
      </c>
      <c r="C40" s="158">
        <f t="shared" si="4"/>
        <v>8.7999999999999988E-3</v>
      </c>
      <c r="D40" s="158">
        <v>703</v>
      </c>
      <c r="E40" s="158">
        <v>0.4</v>
      </c>
      <c r="F40" s="159">
        <f t="shared" si="3"/>
        <v>1.593E-3</v>
      </c>
      <c r="G40" s="158">
        <v>0.85</v>
      </c>
      <c r="H40" s="158">
        <v>0.95</v>
      </c>
      <c r="I40" s="160">
        <v>0</v>
      </c>
      <c r="J40" s="160">
        <v>1</v>
      </c>
      <c r="K40" s="160">
        <v>0</v>
      </c>
      <c r="L40" s="161">
        <v>1</v>
      </c>
      <c r="M40" s="162">
        <v>0</v>
      </c>
    </row>
    <row r="41" spans="2:13" x14ac:dyDescent="0.25">
      <c r="B41" s="121" t="s">
        <v>163</v>
      </c>
      <c r="C41" s="158">
        <f t="shared" si="4"/>
        <v>8.7999999999999988E-3</v>
      </c>
      <c r="D41" s="158">
        <v>703</v>
      </c>
      <c r="E41" s="158">
        <v>0.4</v>
      </c>
      <c r="F41" s="159">
        <f t="shared" si="3"/>
        <v>1.593E-3</v>
      </c>
      <c r="G41" s="158">
        <v>0.85</v>
      </c>
      <c r="H41" s="158">
        <v>0.95</v>
      </c>
      <c r="I41" s="160">
        <v>0</v>
      </c>
      <c r="J41" s="160">
        <v>1</v>
      </c>
      <c r="K41" s="160">
        <v>0</v>
      </c>
      <c r="L41" s="161">
        <v>1</v>
      </c>
      <c r="M41" s="162">
        <v>0</v>
      </c>
    </row>
    <row r="42" spans="2:13" x14ac:dyDescent="0.25">
      <c r="B42" s="122" t="s">
        <v>164</v>
      </c>
      <c r="C42" s="163">
        <f>0.044/5</f>
        <v>8.7999999999999988E-3</v>
      </c>
      <c r="D42" s="163">
        <v>703</v>
      </c>
      <c r="E42" s="163">
        <v>0.4</v>
      </c>
      <c r="F42" s="164">
        <f t="shared" si="3"/>
        <v>1.593E-3</v>
      </c>
      <c r="G42" s="163">
        <v>0.85</v>
      </c>
      <c r="H42" s="163">
        <v>0.95</v>
      </c>
      <c r="I42" s="165">
        <v>-1</v>
      </c>
      <c r="J42" s="165">
        <v>0</v>
      </c>
      <c r="K42" s="165">
        <v>0</v>
      </c>
      <c r="L42" s="166">
        <v>1</v>
      </c>
      <c r="M42" s="167">
        <v>0</v>
      </c>
    </row>
    <row r="43" spans="2:13" x14ac:dyDescent="0.25">
      <c r="B43" s="122" t="s">
        <v>165</v>
      </c>
      <c r="C43" s="163">
        <f t="shared" ref="C43:C46" si="5">0.044/5</f>
        <v>8.7999999999999988E-3</v>
      </c>
      <c r="D43" s="163">
        <v>703</v>
      </c>
      <c r="E43" s="163">
        <v>0.4</v>
      </c>
      <c r="F43" s="164">
        <f t="shared" si="3"/>
        <v>1.593E-3</v>
      </c>
      <c r="G43" s="163">
        <v>0.85</v>
      </c>
      <c r="H43" s="163">
        <v>0.95</v>
      </c>
      <c r="I43" s="165">
        <v>-1</v>
      </c>
      <c r="J43" s="165">
        <v>0</v>
      </c>
      <c r="K43" s="165">
        <v>0</v>
      </c>
      <c r="L43" s="166">
        <v>1</v>
      </c>
      <c r="M43" s="167">
        <v>0</v>
      </c>
    </row>
    <row r="44" spans="2:13" x14ac:dyDescent="0.25">
      <c r="B44" s="122" t="s">
        <v>231</v>
      </c>
      <c r="C44" s="163">
        <f t="shared" si="5"/>
        <v>8.7999999999999988E-3</v>
      </c>
      <c r="D44" s="163">
        <v>703</v>
      </c>
      <c r="E44" s="163">
        <v>0.4</v>
      </c>
      <c r="F44" s="164">
        <f t="shared" si="3"/>
        <v>1.593E-3</v>
      </c>
      <c r="G44" s="163">
        <v>0.85</v>
      </c>
      <c r="H44" s="163">
        <v>0.95</v>
      </c>
      <c r="I44" s="165">
        <v>-1</v>
      </c>
      <c r="J44" s="165">
        <v>0</v>
      </c>
      <c r="K44" s="165">
        <v>0</v>
      </c>
      <c r="L44" s="166">
        <v>1</v>
      </c>
      <c r="M44" s="167">
        <v>1</v>
      </c>
    </row>
    <row r="45" spans="2:13" x14ac:dyDescent="0.25">
      <c r="B45" s="122" t="s">
        <v>166</v>
      </c>
      <c r="C45" s="163">
        <f t="shared" si="5"/>
        <v>8.7999999999999988E-3</v>
      </c>
      <c r="D45" s="163">
        <v>703</v>
      </c>
      <c r="E45" s="163">
        <v>0.4</v>
      </c>
      <c r="F45" s="164">
        <f t="shared" si="3"/>
        <v>1.593E-3</v>
      </c>
      <c r="G45" s="163">
        <v>0.85</v>
      </c>
      <c r="H45" s="163">
        <v>0.95</v>
      </c>
      <c r="I45" s="165">
        <v>-1</v>
      </c>
      <c r="J45" s="165">
        <v>0</v>
      </c>
      <c r="K45" s="165">
        <v>0</v>
      </c>
      <c r="L45" s="166">
        <v>1</v>
      </c>
      <c r="M45" s="167">
        <v>0</v>
      </c>
    </row>
    <row r="46" spans="2:13" x14ac:dyDescent="0.25">
      <c r="B46" s="122" t="s">
        <v>167</v>
      </c>
      <c r="C46" s="163">
        <f t="shared" si="5"/>
        <v>8.7999999999999988E-3</v>
      </c>
      <c r="D46" s="163">
        <v>703</v>
      </c>
      <c r="E46" s="163">
        <v>0.4</v>
      </c>
      <c r="F46" s="164">
        <f t="shared" si="3"/>
        <v>1.593E-3</v>
      </c>
      <c r="G46" s="163">
        <v>0.85</v>
      </c>
      <c r="H46" s="163">
        <v>0.95</v>
      </c>
      <c r="I46" s="165">
        <v>-1</v>
      </c>
      <c r="J46" s="165">
        <v>0</v>
      </c>
      <c r="K46" s="165">
        <v>0</v>
      </c>
      <c r="L46" s="166">
        <v>1</v>
      </c>
      <c r="M46" s="167">
        <v>0</v>
      </c>
    </row>
    <row r="47" spans="2:13" x14ac:dyDescent="0.25">
      <c r="B47" s="123" t="s">
        <v>168</v>
      </c>
      <c r="C47" s="168">
        <f>0.044/5</f>
        <v>8.7999999999999988E-3</v>
      </c>
      <c r="D47" s="168">
        <v>703</v>
      </c>
      <c r="E47" s="168">
        <v>0.4</v>
      </c>
      <c r="F47" s="169">
        <f t="shared" si="3"/>
        <v>1.593E-3</v>
      </c>
      <c r="G47" s="168">
        <v>0.85</v>
      </c>
      <c r="H47" s="168">
        <v>0.95</v>
      </c>
      <c r="I47" s="170">
        <v>0</v>
      </c>
      <c r="J47" s="170">
        <v>-1</v>
      </c>
      <c r="K47" s="170">
        <v>0</v>
      </c>
      <c r="L47" s="171">
        <v>1</v>
      </c>
      <c r="M47" s="172">
        <v>0</v>
      </c>
    </row>
    <row r="48" spans="2:13" x14ac:dyDescent="0.25">
      <c r="B48" s="123" t="s">
        <v>169</v>
      </c>
      <c r="C48" s="168">
        <f t="shared" ref="C48:C51" si="6">0.044/5</f>
        <v>8.7999999999999988E-3</v>
      </c>
      <c r="D48" s="168">
        <v>703</v>
      </c>
      <c r="E48" s="168">
        <v>0.4</v>
      </c>
      <c r="F48" s="169">
        <f t="shared" si="3"/>
        <v>1.593E-3</v>
      </c>
      <c r="G48" s="168">
        <v>0.85</v>
      </c>
      <c r="H48" s="168">
        <v>0.95</v>
      </c>
      <c r="I48" s="170">
        <v>0</v>
      </c>
      <c r="J48" s="170">
        <v>-1</v>
      </c>
      <c r="K48" s="170">
        <v>0</v>
      </c>
      <c r="L48" s="171">
        <v>1</v>
      </c>
      <c r="M48" s="172">
        <v>0</v>
      </c>
    </row>
    <row r="49" spans="2:13" x14ac:dyDescent="0.25">
      <c r="B49" s="123" t="s">
        <v>232</v>
      </c>
      <c r="C49" s="168">
        <f t="shared" si="6"/>
        <v>8.7999999999999988E-3</v>
      </c>
      <c r="D49" s="168">
        <v>703</v>
      </c>
      <c r="E49" s="168">
        <v>0.4</v>
      </c>
      <c r="F49" s="169">
        <f t="shared" si="3"/>
        <v>1.593E-3</v>
      </c>
      <c r="G49" s="168">
        <v>0.85</v>
      </c>
      <c r="H49" s="168">
        <v>0.95</v>
      </c>
      <c r="I49" s="170">
        <v>0</v>
      </c>
      <c r="J49" s="170">
        <v>-1</v>
      </c>
      <c r="K49" s="170">
        <v>0</v>
      </c>
      <c r="L49" s="171">
        <v>1</v>
      </c>
      <c r="M49" s="172">
        <v>1</v>
      </c>
    </row>
    <row r="50" spans="2:13" x14ac:dyDescent="0.25">
      <c r="B50" s="123" t="s">
        <v>170</v>
      </c>
      <c r="C50" s="168">
        <f t="shared" si="6"/>
        <v>8.7999999999999988E-3</v>
      </c>
      <c r="D50" s="168">
        <v>703</v>
      </c>
      <c r="E50" s="168">
        <v>0.4</v>
      </c>
      <c r="F50" s="169">
        <f t="shared" si="3"/>
        <v>1.593E-3</v>
      </c>
      <c r="G50" s="168">
        <v>0.85</v>
      </c>
      <c r="H50" s="168">
        <v>0.95</v>
      </c>
      <c r="I50" s="170">
        <v>0</v>
      </c>
      <c r="J50" s="170">
        <v>-1</v>
      </c>
      <c r="K50" s="170">
        <v>0</v>
      </c>
      <c r="L50" s="171">
        <v>1</v>
      </c>
      <c r="M50" s="172">
        <v>0</v>
      </c>
    </row>
    <row r="51" spans="2:13" x14ac:dyDescent="0.25">
      <c r="B51" s="123" t="s">
        <v>171</v>
      </c>
      <c r="C51" s="168">
        <f t="shared" si="6"/>
        <v>8.7999999999999988E-3</v>
      </c>
      <c r="D51" s="168">
        <v>703</v>
      </c>
      <c r="E51" s="168">
        <v>0.4</v>
      </c>
      <c r="F51" s="169">
        <f t="shared" si="3"/>
        <v>1.593E-3</v>
      </c>
      <c r="G51" s="168">
        <v>0.85</v>
      </c>
      <c r="H51" s="168">
        <v>0.95</v>
      </c>
      <c r="I51" s="170">
        <v>0</v>
      </c>
      <c r="J51" s="170">
        <v>-1</v>
      </c>
      <c r="K51" s="170">
        <v>0</v>
      </c>
      <c r="L51" s="171">
        <v>1</v>
      </c>
      <c r="M51" s="172">
        <v>0</v>
      </c>
    </row>
    <row r="52" spans="2:13" x14ac:dyDescent="0.25">
      <c r="B52" s="124" t="s">
        <v>172</v>
      </c>
      <c r="C52" s="173">
        <f>0.045/5</f>
        <v>8.9999999999999993E-3</v>
      </c>
      <c r="D52" s="173">
        <v>703</v>
      </c>
      <c r="E52" s="173">
        <v>0.4</v>
      </c>
      <c r="F52" s="174">
        <f t="shared" si="3"/>
        <v>1.593E-3</v>
      </c>
      <c r="G52" s="173">
        <v>0.85</v>
      </c>
      <c r="H52" s="173">
        <v>0.95</v>
      </c>
      <c r="I52" s="175">
        <v>1</v>
      </c>
      <c r="J52" s="175">
        <v>0</v>
      </c>
      <c r="K52" s="175">
        <v>0</v>
      </c>
      <c r="L52" s="176">
        <v>1</v>
      </c>
      <c r="M52" s="177">
        <v>0</v>
      </c>
    </row>
    <row r="53" spans="2:13" x14ac:dyDescent="0.25">
      <c r="B53" s="124" t="s">
        <v>173</v>
      </c>
      <c r="C53" s="173">
        <f t="shared" ref="C53:C56" si="7">0.045/5</f>
        <v>8.9999999999999993E-3</v>
      </c>
      <c r="D53" s="173">
        <v>703</v>
      </c>
      <c r="E53" s="173">
        <v>0.4</v>
      </c>
      <c r="F53" s="174">
        <f t="shared" si="3"/>
        <v>1.593E-3</v>
      </c>
      <c r="G53" s="173">
        <v>0.85</v>
      </c>
      <c r="H53" s="173">
        <v>0.95</v>
      </c>
      <c r="I53" s="175">
        <v>1</v>
      </c>
      <c r="J53" s="175">
        <v>0</v>
      </c>
      <c r="K53" s="175">
        <v>0</v>
      </c>
      <c r="L53" s="176">
        <v>1</v>
      </c>
      <c r="M53" s="177">
        <v>0</v>
      </c>
    </row>
    <row r="54" spans="2:13" x14ac:dyDescent="0.25">
      <c r="B54" s="124" t="s">
        <v>233</v>
      </c>
      <c r="C54" s="173">
        <f t="shared" si="7"/>
        <v>8.9999999999999993E-3</v>
      </c>
      <c r="D54" s="173">
        <v>703</v>
      </c>
      <c r="E54" s="173">
        <v>0.4</v>
      </c>
      <c r="F54" s="174">
        <f t="shared" si="3"/>
        <v>1.593E-3</v>
      </c>
      <c r="G54" s="173">
        <v>0.85</v>
      </c>
      <c r="H54" s="173">
        <v>0.95</v>
      </c>
      <c r="I54" s="175">
        <v>1</v>
      </c>
      <c r="J54" s="175">
        <v>0</v>
      </c>
      <c r="K54" s="175">
        <v>0</v>
      </c>
      <c r="L54" s="176">
        <v>1</v>
      </c>
      <c r="M54" s="177">
        <v>1</v>
      </c>
    </row>
    <row r="55" spans="2:13" x14ac:dyDescent="0.25">
      <c r="B55" s="124" t="s">
        <v>174</v>
      </c>
      <c r="C55" s="173">
        <f t="shared" si="7"/>
        <v>8.9999999999999993E-3</v>
      </c>
      <c r="D55" s="173">
        <v>703</v>
      </c>
      <c r="E55" s="173">
        <v>0.4</v>
      </c>
      <c r="F55" s="174">
        <f t="shared" si="3"/>
        <v>1.593E-3</v>
      </c>
      <c r="G55" s="173">
        <v>0.85</v>
      </c>
      <c r="H55" s="173">
        <v>0.95</v>
      </c>
      <c r="I55" s="175">
        <v>1</v>
      </c>
      <c r="J55" s="175">
        <v>0</v>
      </c>
      <c r="K55" s="175">
        <v>0</v>
      </c>
      <c r="L55" s="176">
        <v>1</v>
      </c>
      <c r="M55" s="177">
        <v>0</v>
      </c>
    </row>
    <row r="56" spans="2:13" x14ac:dyDescent="0.25">
      <c r="B56" s="124" t="s">
        <v>175</v>
      </c>
      <c r="C56" s="173">
        <f t="shared" si="7"/>
        <v>8.9999999999999993E-3</v>
      </c>
      <c r="D56" s="173">
        <v>703</v>
      </c>
      <c r="E56" s="173">
        <v>0.4</v>
      </c>
      <c r="F56" s="174">
        <f t="shared" si="3"/>
        <v>1.593E-3</v>
      </c>
      <c r="G56" s="173">
        <v>0.85</v>
      </c>
      <c r="H56" s="173">
        <v>0.95</v>
      </c>
      <c r="I56" s="175">
        <v>1</v>
      </c>
      <c r="J56" s="175">
        <v>0</v>
      </c>
      <c r="K56" s="175">
        <v>0</v>
      </c>
      <c r="L56" s="176">
        <v>1</v>
      </c>
      <c r="M56" s="177">
        <v>0</v>
      </c>
    </row>
    <row r="57" spans="2:13" x14ac:dyDescent="0.25">
      <c r="B57" s="125" t="s">
        <v>176</v>
      </c>
      <c r="C57" s="178">
        <f>0.053/5</f>
        <v>1.06E-2</v>
      </c>
      <c r="D57" s="178">
        <v>703</v>
      </c>
      <c r="E57" s="178">
        <v>0.4</v>
      </c>
      <c r="F57" s="179">
        <f t="shared" si="3"/>
        <v>1.593E-3</v>
      </c>
      <c r="G57" s="178">
        <v>0.85</v>
      </c>
      <c r="H57" s="178">
        <v>0.95</v>
      </c>
      <c r="I57" s="180">
        <v>-1</v>
      </c>
      <c r="J57" s="180">
        <v>0</v>
      </c>
      <c r="K57" s="180">
        <v>0</v>
      </c>
      <c r="L57" s="181">
        <v>1</v>
      </c>
      <c r="M57" s="182">
        <v>0</v>
      </c>
    </row>
    <row r="58" spans="2:13" x14ac:dyDescent="0.25">
      <c r="B58" s="125" t="s">
        <v>177</v>
      </c>
      <c r="C58" s="178">
        <f t="shared" ref="C58:C61" si="8">0.053/5</f>
        <v>1.06E-2</v>
      </c>
      <c r="D58" s="178">
        <v>703</v>
      </c>
      <c r="E58" s="178">
        <v>0.4</v>
      </c>
      <c r="F58" s="179">
        <f t="shared" si="3"/>
        <v>1.593E-3</v>
      </c>
      <c r="G58" s="178">
        <v>0.85</v>
      </c>
      <c r="H58" s="178">
        <v>0.95</v>
      </c>
      <c r="I58" s="180">
        <v>-1</v>
      </c>
      <c r="J58" s="180">
        <v>0</v>
      </c>
      <c r="K58" s="180">
        <v>0</v>
      </c>
      <c r="L58" s="181">
        <v>1</v>
      </c>
      <c r="M58" s="182">
        <v>0</v>
      </c>
    </row>
    <row r="59" spans="2:13" x14ac:dyDescent="0.25">
      <c r="B59" s="125" t="s">
        <v>234</v>
      </c>
      <c r="C59" s="178">
        <f t="shared" si="8"/>
        <v>1.06E-2</v>
      </c>
      <c r="D59" s="178">
        <v>703</v>
      </c>
      <c r="E59" s="178">
        <v>0.4</v>
      </c>
      <c r="F59" s="179">
        <f t="shared" si="3"/>
        <v>1.593E-3</v>
      </c>
      <c r="G59" s="178">
        <v>0.85</v>
      </c>
      <c r="H59" s="178">
        <v>0.95</v>
      </c>
      <c r="I59" s="180">
        <v>-1</v>
      </c>
      <c r="J59" s="180">
        <v>0</v>
      </c>
      <c r="K59" s="180">
        <v>0</v>
      </c>
      <c r="L59" s="181">
        <v>1</v>
      </c>
      <c r="M59" s="182">
        <v>1</v>
      </c>
    </row>
    <row r="60" spans="2:13" x14ac:dyDescent="0.25">
      <c r="B60" s="125" t="s">
        <v>178</v>
      </c>
      <c r="C60" s="178">
        <f t="shared" si="8"/>
        <v>1.06E-2</v>
      </c>
      <c r="D60" s="178">
        <v>703</v>
      </c>
      <c r="E60" s="178">
        <v>0.4</v>
      </c>
      <c r="F60" s="179">
        <f t="shared" si="3"/>
        <v>1.593E-3</v>
      </c>
      <c r="G60" s="178">
        <v>0.85</v>
      </c>
      <c r="H60" s="178">
        <v>0.95</v>
      </c>
      <c r="I60" s="180">
        <v>-1</v>
      </c>
      <c r="J60" s="180">
        <v>0</v>
      </c>
      <c r="K60" s="180">
        <v>0</v>
      </c>
      <c r="L60" s="181">
        <v>1</v>
      </c>
      <c r="M60" s="182">
        <v>0</v>
      </c>
    </row>
    <row r="61" spans="2:13" x14ac:dyDescent="0.25">
      <c r="B61" s="125" t="s">
        <v>179</v>
      </c>
      <c r="C61" s="178">
        <f t="shared" si="8"/>
        <v>1.06E-2</v>
      </c>
      <c r="D61" s="178">
        <v>703</v>
      </c>
      <c r="E61" s="178">
        <v>0.4</v>
      </c>
      <c r="F61" s="179">
        <f t="shared" si="3"/>
        <v>1.593E-3</v>
      </c>
      <c r="G61" s="178">
        <v>0.85</v>
      </c>
      <c r="H61" s="178">
        <v>0.95</v>
      </c>
      <c r="I61" s="180">
        <v>-1</v>
      </c>
      <c r="J61" s="180">
        <v>0</v>
      </c>
      <c r="K61" s="180">
        <v>0</v>
      </c>
      <c r="L61" s="181">
        <v>1</v>
      </c>
      <c r="M61" s="182">
        <v>0</v>
      </c>
    </row>
    <row r="62" spans="2:13" x14ac:dyDescent="0.25">
      <c r="B62" s="126" t="s">
        <v>180</v>
      </c>
      <c r="C62" s="183">
        <f>0.053/5</f>
        <v>1.06E-2</v>
      </c>
      <c r="D62" s="183">
        <v>703</v>
      </c>
      <c r="E62" s="183">
        <v>0.4</v>
      </c>
      <c r="F62" s="184">
        <f t="shared" si="3"/>
        <v>1.593E-3</v>
      </c>
      <c r="G62" s="183">
        <v>0.85</v>
      </c>
      <c r="H62" s="183">
        <v>0.95</v>
      </c>
      <c r="I62" s="185">
        <v>-1</v>
      </c>
      <c r="J62" s="185">
        <v>0</v>
      </c>
      <c r="K62" s="185">
        <v>0</v>
      </c>
      <c r="L62" s="186">
        <v>1</v>
      </c>
      <c r="M62" s="187">
        <v>0</v>
      </c>
    </row>
    <row r="63" spans="2:13" x14ac:dyDescent="0.25">
      <c r="B63" s="126" t="s">
        <v>181</v>
      </c>
      <c r="C63" s="183">
        <f t="shared" ref="C63:C66" si="9">0.053/5</f>
        <v>1.06E-2</v>
      </c>
      <c r="D63" s="183">
        <v>703</v>
      </c>
      <c r="E63" s="183">
        <v>0.4</v>
      </c>
      <c r="F63" s="184">
        <f t="shared" si="3"/>
        <v>1.593E-3</v>
      </c>
      <c r="G63" s="183">
        <v>0.85</v>
      </c>
      <c r="H63" s="183">
        <v>0.95</v>
      </c>
      <c r="I63" s="185">
        <v>-1</v>
      </c>
      <c r="J63" s="185">
        <v>0</v>
      </c>
      <c r="K63" s="185">
        <v>0</v>
      </c>
      <c r="L63" s="186">
        <v>1</v>
      </c>
      <c r="M63" s="187">
        <v>0</v>
      </c>
    </row>
    <row r="64" spans="2:13" x14ac:dyDescent="0.25">
      <c r="B64" s="126" t="s">
        <v>235</v>
      </c>
      <c r="C64" s="183">
        <f t="shared" si="9"/>
        <v>1.06E-2</v>
      </c>
      <c r="D64" s="183">
        <v>703</v>
      </c>
      <c r="E64" s="183">
        <v>0.4</v>
      </c>
      <c r="F64" s="184">
        <f t="shared" si="3"/>
        <v>1.593E-3</v>
      </c>
      <c r="G64" s="183">
        <v>0.85</v>
      </c>
      <c r="H64" s="183">
        <v>0.95</v>
      </c>
      <c r="I64" s="185">
        <v>-1</v>
      </c>
      <c r="J64" s="185">
        <v>0</v>
      </c>
      <c r="K64" s="185">
        <v>0</v>
      </c>
      <c r="L64" s="186">
        <v>1</v>
      </c>
      <c r="M64" s="187">
        <v>1</v>
      </c>
    </row>
    <row r="65" spans="2:13" x14ac:dyDescent="0.25">
      <c r="B65" s="126" t="s">
        <v>182</v>
      </c>
      <c r="C65" s="183">
        <f t="shared" si="9"/>
        <v>1.06E-2</v>
      </c>
      <c r="D65" s="183">
        <v>703</v>
      </c>
      <c r="E65" s="183">
        <v>0.4</v>
      </c>
      <c r="F65" s="184">
        <f t="shared" si="3"/>
        <v>1.593E-3</v>
      </c>
      <c r="G65" s="183">
        <v>0.85</v>
      </c>
      <c r="H65" s="183">
        <v>0.95</v>
      </c>
      <c r="I65" s="185">
        <v>-1</v>
      </c>
      <c r="J65" s="185">
        <v>0</v>
      </c>
      <c r="K65" s="185">
        <v>0</v>
      </c>
      <c r="L65" s="186">
        <v>1</v>
      </c>
      <c r="M65" s="187">
        <v>0</v>
      </c>
    </row>
    <row r="66" spans="2:13" x14ac:dyDescent="0.25">
      <c r="B66" s="126" t="s">
        <v>183</v>
      </c>
      <c r="C66" s="183">
        <f t="shared" si="9"/>
        <v>1.06E-2</v>
      </c>
      <c r="D66" s="183">
        <v>703</v>
      </c>
      <c r="E66" s="183">
        <v>0.4</v>
      </c>
      <c r="F66" s="184">
        <f t="shared" si="3"/>
        <v>1.593E-3</v>
      </c>
      <c r="G66" s="183">
        <v>0.85</v>
      </c>
      <c r="H66" s="183">
        <v>0.95</v>
      </c>
      <c r="I66" s="185">
        <v>-1</v>
      </c>
      <c r="J66" s="185">
        <v>0</v>
      </c>
      <c r="K66" s="185">
        <v>0</v>
      </c>
      <c r="L66" s="186">
        <v>1</v>
      </c>
      <c r="M66" s="187">
        <v>0</v>
      </c>
    </row>
    <row r="67" spans="2:13" x14ac:dyDescent="0.25">
      <c r="B67" s="127" t="s">
        <v>184</v>
      </c>
      <c r="C67" s="188">
        <f>0.044/5</f>
        <v>8.7999999999999988E-3</v>
      </c>
      <c r="D67" s="188">
        <v>703</v>
      </c>
      <c r="E67" s="188">
        <v>0.4</v>
      </c>
      <c r="F67" s="189">
        <f t="shared" si="3"/>
        <v>1.593E-3</v>
      </c>
      <c r="G67" s="188">
        <v>0.85</v>
      </c>
      <c r="H67" s="188">
        <v>0.95</v>
      </c>
      <c r="I67" s="190">
        <v>0</v>
      </c>
      <c r="J67" s="190">
        <v>-1</v>
      </c>
      <c r="K67" s="190">
        <v>0</v>
      </c>
      <c r="L67" s="191">
        <v>1</v>
      </c>
      <c r="M67" s="192">
        <v>0</v>
      </c>
    </row>
    <row r="68" spans="2:13" x14ac:dyDescent="0.25">
      <c r="B68" s="127" t="s">
        <v>185</v>
      </c>
      <c r="C68" s="188">
        <f t="shared" ref="C68:C71" si="10">0.044/5</f>
        <v>8.7999999999999988E-3</v>
      </c>
      <c r="D68" s="188">
        <v>703</v>
      </c>
      <c r="E68" s="188">
        <v>0.4</v>
      </c>
      <c r="F68" s="189">
        <f t="shared" si="3"/>
        <v>1.593E-3</v>
      </c>
      <c r="G68" s="188">
        <v>0.85</v>
      </c>
      <c r="H68" s="188">
        <v>0.95</v>
      </c>
      <c r="I68" s="190">
        <v>0</v>
      </c>
      <c r="J68" s="190">
        <v>-1</v>
      </c>
      <c r="K68" s="190">
        <v>0</v>
      </c>
      <c r="L68" s="191">
        <v>1</v>
      </c>
      <c r="M68" s="192">
        <v>0</v>
      </c>
    </row>
    <row r="69" spans="2:13" x14ac:dyDescent="0.25">
      <c r="B69" s="127" t="s">
        <v>236</v>
      </c>
      <c r="C69" s="188">
        <f t="shared" si="10"/>
        <v>8.7999999999999988E-3</v>
      </c>
      <c r="D69" s="188">
        <v>703</v>
      </c>
      <c r="E69" s="188">
        <v>0.4</v>
      </c>
      <c r="F69" s="189">
        <f t="shared" si="3"/>
        <v>1.593E-3</v>
      </c>
      <c r="G69" s="188">
        <v>0.85</v>
      </c>
      <c r="H69" s="188">
        <v>0.95</v>
      </c>
      <c r="I69" s="190">
        <v>0</v>
      </c>
      <c r="J69" s="190">
        <v>-1</v>
      </c>
      <c r="K69" s="190">
        <v>0</v>
      </c>
      <c r="L69" s="191">
        <v>1</v>
      </c>
      <c r="M69" s="192">
        <v>1</v>
      </c>
    </row>
    <row r="70" spans="2:13" x14ac:dyDescent="0.25">
      <c r="B70" s="127" t="s">
        <v>186</v>
      </c>
      <c r="C70" s="188">
        <f t="shared" si="10"/>
        <v>8.7999999999999988E-3</v>
      </c>
      <c r="D70" s="188">
        <v>703</v>
      </c>
      <c r="E70" s="188">
        <v>0.4</v>
      </c>
      <c r="F70" s="189">
        <f t="shared" si="3"/>
        <v>1.593E-3</v>
      </c>
      <c r="G70" s="188">
        <v>0.85</v>
      </c>
      <c r="H70" s="188">
        <v>0.95</v>
      </c>
      <c r="I70" s="190">
        <v>0</v>
      </c>
      <c r="J70" s="190">
        <v>-1</v>
      </c>
      <c r="K70" s="190">
        <v>0</v>
      </c>
      <c r="L70" s="191">
        <v>1</v>
      </c>
      <c r="M70" s="192">
        <v>0</v>
      </c>
    </row>
    <row r="71" spans="2:13" x14ac:dyDescent="0.25">
      <c r="B71" s="127" t="s">
        <v>187</v>
      </c>
      <c r="C71" s="188">
        <f t="shared" si="10"/>
        <v>8.7999999999999988E-3</v>
      </c>
      <c r="D71" s="188">
        <v>703</v>
      </c>
      <c r="E71" s="188">
        <v>0.4</v>
      </c>
      <c r="F71" s="189">
        <f t="shared" si="3"/>
        <v>1.593E-3</v>
      </c>
      <c r="G71" s="188">
        <v>0.85</v>
      </c>
      <c r="H71" s="188">
        <v>0.95</v>
      </c>
      <c r="I71" s="190">
        <v>0</v>
      </c>
      <c r="J71" s="190">
        <v>-1</v>
      </c>
      <c r="K71" s="190">
        <v>0</v>
      </c>
      <c r="L71" s="191">
        <v>1</v>
      </c>
      <c r="M71" s="192">
        <v>0</v>
      </c>
    </row>
    <row r="72" spans="2:13" x14ac:dyDescent="0.25">
      <c r="B72" s="119" t="s">
        <v>159</v>
      </c>
      <c r="C72" s="145">
        <v>5.7500000000000002E-2</v>
      </c>
      <c r="D72" s="145">
        <v>703</v>
      </c>
      <c r="E72" s="145">
        <v>0.4</v>
      </c>
      <c r="F72" s="144">
        <f>0.009306/4</f>
        <v>2.3265E-3</v>
      </c>
      <c r="G72" s="145">
        <v>0.85</v>
      </c>
      <c r="H72" s="145">
        <v>0.95</v>
      </c>
      <c r="I72" s="146">
        <v>0</v>
      </c>
      <c r="J72" s="146">
        <v>0</v>
      </c>
      <c r="K72" s="146">
        <v>-1</v>
      </c>
      <c r="L72" s="147">
        <v>1</v>
      </c>
      <c r="M72" s="148">
        <v>1</v>
      </c>
    </row>
    <row r="73" spans="2:13" x14ac:dyDescent="0.25">
      <c r="B73" s="128" t="s">
        <v>133</v>
      </c>
      <c r="C73" s="151">
        <v>0.3</v>
      </c>
      <c r="D73" s="152">
        <v>800</v>
      </c>
      <c r="E73" s="151">
        <v>0.12</v>
      </c>
      <c r="F73" s="147">
        <v>0</v>
      </c>
      <c r="G73" s="147"/>
      <c r="H73" s="147"/>
      <c r="I73" s="150"/>
      <c r="J73" s="150"/>
      <c r="K73" s="150"/>
      <c r="L73" s="147">
        <v>0</v>
      </c>
      <c r="M73" s="148">
        <v>1</v>
      </c>
    </row>
    <row r="74" spans="2:13" x14ac:dyDescent="0.25">
      <c r="B74" s="129" t="s">
        <v>123</v>
      </c>
      <c r="C74" s="193">
        <v>0.05</v>
      </c>
      <c r="D74" s="193">
        <v>1100</v>
      </c>
      <c r="E74" s="193">
        <v>0.28999999999999998</v>
      </c>
      <c r="F74" s="193">
        <f>(9086-5.5*262)/10^6</f>
        <v>7.6449999999999999E-3</v>
      </c>
      <c r="G74" s="194">
        <v>0.85</v>
      </c>
      <c r="H74" s="194">
        <v>0.7</v>
      </c>
      <c r="I74" s="195">
        <v>0</v>
      </c>
      <c r="J74" s="195">
        <v>0</v>
      </c>
      <c r="K74" s="195">
        <v>1</v>
      </c>
      <c r="L74" s="196">
        <v>1</v>
      </c>
      <c r="M74" s="197">
        <v>1</v>
      </c>
    </row>
    <row r="75" spans="2:13" x14ac:dyDescent="0.25">
      <c r="B75" s="129" t="s">
        <v>126</v>
      </c>
      <c r="C75" s="193">
        <v>0.05</v>
      </c>
      <c r="D75" s="193">
        <v>1100</v>
      </c>
      <c r="E75" s="193">
        <v>0.28999999999999998</v>
      </c>
      <c r="F75" s="193">
        <v>0</v>
      </c>
      <c r="G75" s="193"/>
      <c r="H75" s="193"/>
      <c r="I75" s="198"/>
      <c r="J75" s="198"/>
      <c r="K75" s="198"/>
      <c r="L75" s="196">
        <v>0</v>
      </c>
      <c r="M75" s="197">
        <v>1</v>
      </c>
    </row>
    <row r="76" spans="2:13" x14ac:dyDescent="0.25">
      <c r="B76" s="129" t="s">
        <v>125</v>
      </c>
      <c r="C76" s="193">
        <v>0.05</v>
      </c>
      <c r="D76" s="193">
        <v>1100</v>
      </c>
      <c r="E76" s="193">
        <v>0.28999999999999998</v>
      </c>
      <c r="F76" s="193">
        <v>0</v>
      </c>
      <c r="G76" s="193"/>
      <c r="H76" s="193"/>
      <c r="I76" s="198"/>
      <c r="J76" s="198"/>
      <c r="K76" s="198"/>
      <c r="L76" s="196">
        <v>0</v>
      </c>
      <c r="M76" s="197">
        <v>1</v>
      </c>
    </row>
    <row r="77" spans="2:13" x14ac:dyDescent="0.25">
      <c r="B77" s="129" t="s">
        <v>124</v>
      </c>
      <c r="C77" s="193">
        <v>0.05</v>
      </c>
      <c r="D77" s="193">
        <v>1100</v>
      </c>
      <c r="E77" s="193">
        <v>0.28999999999999998</v>
      </c>
      <c r="F77" s="193">
        <v>0</v>
      </c>
      <c r="G77" s="193"/>
      <c r="H77" s="193"/>
      <c r="I77" s="198"/>
      <c r="J77" s="198"/>
      <c r="K77" s="198"/>
      <c r="L77" s="196">
        <v>0</v>
      </c>
      <c r="M77" s="197">
        <v>1</v>
      </c>
    </row>
    <row r="78" spans="2:13" x14ac:dyDescent="0.25">
      <c r="B78" s="129" t="s">
        <v>127</v>
      </c>
      <c r="C78" s="193">
        <v>0.05</v>
      </c>
      <c r="D78" s="193">
        <v>1100</v>
      </c>
      <c r="E78" s="193">
        <v>0.28999999999999998</v>
      </c>
      <c r="F78" s="193">
        <v>0</v>
      </c>
      <c r="G78" s="193"/>
      <c r="H78" s="193"/>
      <c r="I78" s="198"/>
      <c r="J78" s="198"/>
      <c r="K78" s="198"/>
      <c r="L78" s="196">
        <v>0</v>
      </c>
      <c r="M78" s="197">
        <v>1</v>
      </c>
    </row>
    <row r="79" spans="2:13" x14ac:dyDescent="0.25">
      <c r="B79" s="129" t="s">
        <v>129</v>
      </c>
      <c r="C79" s="193">
        <v>0.05</v>
      </c>
      <c r="D79" s="193">
        <v>1100</v>
      </c>
      <c r="E79" s="193">
        <v>0.28999999999999998</v>
      </c>
      <c r="F79" s="193">
        <v>0</v>
      </c>
      <c r="G79" s="193"/>
      <c r="H79" s="193"/>
      <c r="I79" s="198"/>
      <c r="J79" s="198"/>
      <c r="K79" s="198"/>
      <c r="L79" s="196">
        <v>0</v>
      </c>
      <c r="M79" s="197">
        <v>1</v>
      </c>
    </row>
    <row r="80" spans="2:13" ht="15.75" thickBot="1" x14ac:dyDescent="0.3">
      <c r="B80" s="130" t="s">
        <v>128</v>
      </c>
      <c r="C80" s="199">
        <v>0.05</v>
      </c>
      <c r="D80" s="199">
        <v>1100</v>
      </c>
      <c r="E80" s="199">
        <v>0.28999999999999998</v>
      </c>
      <c r="F80" s="199">
        <v>0</v>
      </c>
      <c r="G80" s="199"/>
      <c r="H80" s="199"/>
      <c r="I80" s="200"/>
      <c r="J80" s="200"/>
      <c r="K80" s="200"/>
      <c r="L80" s="201">
        <v>0</v>
      </c>
      <c r="M80" s="202">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3E147-5D28-48F2-9A19-B61306348D73}">
  <dimension ref="A1:M85"/>
  <sheetViews>
    <sheetView topLeftCell="A72" workbookViewId="0">
      <selection activeCell="D6" sqref="D6"/>
    </sheetView>
  </sheetViews>
  <sheetFormatPr baseColWidth="10" defaultRowHeight="15" x14ac:dyDescent="0.25"/>
  <cols>
    <col min="2" max="2" width="32" bestFit="1" customWidth="1"/>
  </cols>
  <sheetData>
    <row r="1" spans="1:13" ht="15.75" thickBot="1" x14ac:dyDescent="0.3"/>
    <row r="2" spans="1:13" ht="15.75" thickBot="1" x14ac:dyDescent="0.3">
      <c r="B2" s="71" t="s">
        <v>41</v>
      </c>
      <c r="C2" s="78" t="s">
        <v>42</v>
      </c>
      <c r="D2" s="263" t="s">
        <v>278</v>
      </c>
      <c r="E2" s="54" t="s">
        <v>42</v>
      </c>
      <c r="F2" s="47"/>
    </row>
    <row r="3" spans="1:13" x14ac:dyDescent="0.25">
      <c r="B3" s="72" t="s">
        <v>37</v>
      </c>
      <c r="C3" s="38">
        <f>IFERROR(C4+C5*60+C6*3600+C7*3600*24+B3,C4+C5*60+C6*3600+C7*3600*24)</f>
        <v>86400</v>
      </c>
      <c r="D3" s="38">
        <f t="shared" ref="D3" si="0">IFERROR(D4+D5*60+D6*3600+D7*3600*24+C3,D4+D5*60+D6*3600+D7*3600*24)</f>
        <v>122400</v>
      </c>
      <c r="E3" s="38">
        <f>IFERROR(E4+E5*60+E6*3600+E7*3600*24+#REF!,E4+E5*60+E6*3600+E7*3600*24)</f>
        <v>0</v>
      </c>
      <c r="F3" s="40"/>
      <c r="G3" s="33"/>
      <c r="H3" s="33"/>
      <c r="I3" s="33"/>
      <c r="J3" s="33"/>
      <c r="K3" s="33"/>
      <c r="L3" s="33"/>
      <c r="M3" s="33"/>
    </row>
    <row r="4" spans="1:13" x14ac:dyDescent="0.25">
      <c r="B4" s="73" t="s">
        <v>40</v>
      </c>
      <c r="C4" s="37"/>
      <c r="D4" s="35"/>
      <c r="E4" s="39"/>
      <c r="F4" s="40"/>
    </row>
    <row r="5" spans="1:13" x14ac:dyDescent="0.25">
      <c r="B5" s="73" t="s">
        <v>39</v>
      </c>
      <c r="C5" s="37"/>
      <c r="D5" s="35"/>
      <c r="E5" s="39"/>
      <c r="F5" s="40"/>
    </row>
    <row r="6" spans="1:13" x14ac:dyDescent="0.25">
      <c r="B6" s="73" t="s">
        <v>38</v>
      </c>
      <c r="C6" s="53">
        <v>0</v>
      </c>
      <c r="D6" s="35">
        <v>10</v>
      </c>
      <c r="E6" s="39">
        <v>0</v>
      </c>
      <c r="F6" s="40"/>
    </row>
    <row r="7" spans="1:13" x14ac:dyDescent="0.25">
      <c r="B7" s="74" t="s">
        <v>43</v>
      </c>
      <c r="C7" s="44">
        <v>1</v>
      </c>
      <c r="D7" s="45"/>
      <c r="E7" s="46"/>
      <c r="F7" s="40"/>
    </row>
    <row r="8" spans="1:13" x14ac:dyDescent="0.25">
      <c r="A8" s="34">
        <v>1</v>
      </c>
      <c r="B8" s="203" t="s">
        <v>88</v>
      </c>
      <c r="C8" s="41">
        <f>HLOOKUP(C$2,Modes!$B$2:$O$80,$A8+1,FALSE)</f>
        <v>0</v>
      </c>
      <c r="D8" s="41">
        <f>HLOOKUP(D$2,Modes!$B$2:$O$80,$A8+1,FALSE)</f>
        <v>0</v>
      </c>
      <c r="E8" s="41">
        <f>HLOOKUP(E$2,Modes!$B$2:$O$80,$A8+1,FALSE)</f>
        <v>0</v>
      </c>
    </row>
    <row r="9" spans="1:13" x14ac:dyDescent="0.25">
      <c r="A9" s="34">
        <v>2</v>
      </c>
      <c r="B9" s="131" t="s">
        <v>89</v>
      </c>
      <c r="C9" s="41">
        <f>HLOOKUP(C$2,Modes!$B$2:$O$80,$A9+1,FALSE)</f>
        <v>0</v>
      </c>
      <c r="D9" s="41">
        <f>HLOOKUP(D$2,Modes!$B$2:$O$80,$A9+1,FALSE)</f>
        <v>0</v>
      </c>
      <c r="E9" s="41">
        <f>HLOOKUP(E$2,Modes!$B$2:$O$80,$A9+1,FALSE)</f>
        <v>0</v>
      </c>
    </row>
    <row r="10" spans="1:13" x14ac:dyDescent="0.25">
      <c r="A10" s="34">
        <v>3</v>
      </c>
      <c r="B10" s="131" t="s">
        <v>90</v>
      </c>
      <c r="C10" s="41">
        <f>HLOOKUP(C$2,Modes!$B$2:$O$80,$A10+1,FALSE)</f>
        <v>0</v>
      </c>
      <c r="D10" s="41">
        <f>HLOOKUP(D$2,Modes!$B$2:$O$80,$A10+1,FALSE)</f>
        <v>0</v>
      </c>
      <c r="E10" s="41">
        <f>HLOOKUP(E$2,Modes!$B$2:$O$80,$A10+1,FALSE)</f>
        <v>0</v>
      </c>
    </row>
    <row r="11" spans="1:13" x14ac:dyDescent="0.25">
      <c r="A11" s="34">
        <v>4</v>
      </c>
      <c r="B11" s="131" t="s">
        <v>91</v>
      </c>
      <c r="C11" s="41">
        <f>HLOOKUP(C$2,Modes!$B$2:$O$80,$A11+1,FALSE)</f>
        <v>0</v>
      </c>
      <c r="D11" s="41">
        <f>HLOOKUP(D$2,Modes!$B$2:$O$80,$A11+1,FALSE)</f>
        <v>0</v>
      </c>
      <c r="E11" s="41">
        <f>HLOOKUP(E$2,Modes!$B$2:$O$80,$A11+1,FALSE)</f>
        <v>0</v>
      </c>
    </row>
    <row r="12" spans="1:13" x14ac:dyDescent="0.25">
      <c r="A12" s="34">
        <v>5</v>
      </c>
      <c r="B12" s="131" t="s">
        <v>151</v>
      </c>
      <c r="C12" s="41">
        <f>HLOOKUP(C$2,Modes!$B$2:$O$80,$A12+1,FALSE)</f>
        <v>0</v>
      </c>
      <c r="D12" s="41">
        <f>HLOOKUP(D$2,Modes!$B$2:$O$80,$A12+1,FALSE)</f>
        <v>0</v>
      </c>
      <c r="E12" s="41">
        <f>HLOOKUP(E$2,Modes!$B$2:$O$80,$A12+1,FALSE)</f>
        <v>0</v>
      </c>
    </row>
    <row r="13" spans="1:13" x14ac:dyDescent="0.25">
      <c r="A13" s="34">
        <v>6</v>
      </c>
      <c r="B13" s="131" t="s">
        <v>153</v>
      </c>
      <c r="C13" s="41">
        <f>HLOOKUP(C$2,Modes!$B$2:$O$80,$A13+1,FALSE)</f>
        <v>0</v>
      </c>
      <c r="D13" s="41">
        <f>HLOOKUP(D$2,Modes!$B$2:$O$80,$A13+1,FALSE)</f>
        <v>0</v>
      </c>
      <c r="E13" s="41">
        <f>HLOOKUP(E$2,Modes!$B$2:$O$80,$A13+1,FALSE)</f>
        <v>0</v>
      </c>
    </row>
    <row r="14" spans="1:13" x14ac:dyDescent="0.25">
      <c r="A14" s="34">
        <v>7</v>
      </c>
      <c r="B14" s="131" t="s">
        <v>152</v>
      </c>
      <c r="C14" s="41">
        <f>HLOOKUP(C$2,Modes!$B$2:$O$80,$A14+1,FALSE)</f>
        <v>0</v>
      </c>
      <c r="D14" s="41">
        <f>HLOOKUP(D$2,Modes!$B$2:$O$80,$A14+1,FALSE)</f>
        <v>0</v>
      </c>
      <c r="E14" s="41">
        <f>HLOOKUP(E$2,Modes!$B$2:$O$80,$A14+1,FALSE)</f>
        <v>0</v>
      </c>
    </row>
    <row r="15" spans="1:13" x14ac:dyDescent="0.25">
      <c r="A15" s="34">
        <v>8</v>
      </c>
      <c r="B15" s="131" t="s">
        <v>154</v>
      </c>
      <c r="C15" s="41">
        <f>HLOOKUP(C$2,Modes!$B$2:$O$80,$A15+1,FALSE)</f>
        <v>0</v>
      </c>
      <c r="D15" s="41">
        <f>HLOOKUP(D$2,Modes!$B$2:$O$80,$A15+1,FALSE)</f>
        <v>0</v>
      </c>
      <c r="E15" s="41">
        <f>HLOOKUP(E$2,Modes!$B$2:$O$80,$A15+1,FALSE)</f>
        <v>0</v>
      </c>
    </row>
    <row r="16" spans="1:13" x14ac:dyDescent="0.25">
      <c r="A16" s="34">
        <v>9</v>
      </c>
      <c r="B16" s="131" t="s">
        <v>156</v>
      </c>
      <c r="C16" s="41">
        <f>HLOOKUP(C$2,Modes!$B$2:$O$80,$A16+1,FALSE)</f>
        <v>0</v>
      </c>
      <c r="D16" s="41">
        <f>HLOOKUP(D$2,Modes!$B$2:$O$80,$A16+1,FALSE)</f>
        <v>0</v>
      </c>
      <c r="E16" s="41">
        <f>HLOOKUP(E$2,Modes!$B$2:$O$80,$A16+1,FALSE)</f>
        <v>0</v>
      </c>
    </row>
    <row r="17" spans="1:5" x14ac:dyDescent="0.25">
      <c r="A17" s="34">
        <v>10</v>
      </c>
      <c r="B17" s="131" t="s">
        <v>157</v>
      </c>
      <c r="C17" s="41">
        <f>HLOOKUP(C$2,Modes!$B$2:$O$80,$A17+1,FALSE)</f>
        <v>0</v>
      </c>
      <c r="D17" s="41">
        <f>HLOOKUP(D$2,Modes!$B$2:$O$80,$A17+1,FALSE)</f>
        <v>0</v>
      </c>
      <c r="E17" s="41">
        <f>HLOOKUP(E$2,Modes!$B$2:$O$80,$A17+1,FALSE)</f>
        <v>0</v>
      </c>
    </row>
    <row r="18" spans="1:5" x14ac:dyDescent="0.25">
      <c r="A18" s="34">
        <v>11</v>
      </c>
      <c r="B18" s="131" t="s">
        <v>158</v>
      </c>
      <c r="C18" s="41">
        <f>HLOOKUP(C$2,Modes!$B$2:$O$80,$A18+1,FALSE)</f>
        <v>0</v>
      </c>
      <c r="D18" s="41">
        <f>HLOOKUP(D$2,Modes!$B$2:$O$80,$A18+1,FALSE)</f>
        <v>0</v>
      </c>
      <c r="E18" s="41">
        <f>HLOOKUP(E$2,Modes!$B$2:$O$80,$A18+1,FALSE)</f>
        <v>0</v>
      </c>
    </row>
    <row r="19" spans="1:5" x14ac:dyDescent="0.25">
      <c r="A19" s="34">
        <v>12</v>
      </c>
      <c r="B19" s="131" t="s">
        <v>261</v>
      </c>
      <c r="C19" s="41">
        <f>HLOOKUP(C$2,Modes!$B$2:$O$80,$A19+1,FALSE)</f>
        <v>0</v>
      </c>
      <c r="D19" s="41">
        <f>HLOOKUP(D$2,Modes!$B$2:$O$80,$A19+1,FALSE)</f>
        <v>0</v>
      </c>
      <c r="E19" s="41">
        <f>HLOOKUP(E$2,Modes!$B$2:$O$80,$A19+1,FALSE)</f>
        <v>0</v>
      </c>
    </row>
    <row r="20" spans="1:5" x14ac:dyDescent="0.25">
      <c r="A20" s="34">
        <v>13</v>
      </c>
      <c r="B20" s="131" t="s">
        <v>96</v>
      </c>
      <c r="C20" s="41">
        <f>HLOOKUP(C$2,Modes!$B$2:$O$80,$A20+1,FALSE)</f>
        <v>0</v>
      </c>
      <c r="D20" s="41">
        <f>HLOOKUP(D$2,Modes!$B$2:$O$80,$A20+1,FALSE)</f>
        <v>0</v>
      </c>
      <c r="E20" s="41">
        <f>HLOOKUP(E$2,Modes!$B$2:$O$80,$A20+1,FALSE)</f>
        <v>0</v>
      </c>
    </row>
    <row r="21" spans="1:5" x14ac:dyDescent="0.25">
      <c r="A21" s="34">
        <v>14</v>
      </c>
      <c r="B21" s="131" t="s">
        <v>97</v>
      </c>
      <c r="C21" s="41">
        <f>HLOOKUP(C$2,Modes!$B$2:$O$80,$A21+1,FALSE)</f>
        <v>0</v>
      </c>
      <c r="D21" s="41">
        <f>HLOOKUP(D$2,Modes!$B$2:$O$80,$A21+1,FALSE)</f>
        <v>0</v>
      </c>
      <c r="E21" s="41">
        <f>HLOOKUP(E$2,Modes!$B$2:$O$80,$A21+1,FALSE)</f>
        <v>0</v>
      </c>
    </row>
    <row r="22" spans="1:5" x14ac:dyDescent="0.25">
      <c r="A22" s="34">
        <v>15</v>
      </c>
      <c r="B22" s="131" t="s">
        <v>98</v>
      </c>
      <c r="C22" s="41">
        <f>HLOOKUP(C$2,Modes!$B$2:$O$80,$A22+1,FALSE)</f>
        <v>0</v>
      </c>
      <c r="D22" s="41">
        <f>HLOOKUP(D$2,Modes!$B$2:$O$80,$A22+1,FALSE)</f>
        <v>0</v>
      </c>
      <c r="E22" s="41">
        <f>HLOOKUP(E$2,Modes!$B$2:$O$80,$A22+1,FALSE)</f>
        <v>0</v>
      </c>
    </row>
    <row r="23" spans="1:5" x14ac:dyDescent="0.25">
      <c r="A23" s="34">
        <v>16</v>
      </c>
      <c r="B23" s="131" t="s">
        <v>269</v>
      </c>
      <c r="C23" s="41">
        <f>HLOOKUP(C$2,Modes!$B$2:$O$80,$A23+1,FALSE)</f>
        <v>0</v>
      </c>
      <c r="D23" s="41">
        <f>HLOOKUP(D$2,Modes!$B$2:$O$80,$A23+1,FALSE)</f>
        <v>0</v>
      </c>
      <c r="E23" s="41">
        <f>HLOOKUP(E$2,Modes!$B$2:$O$80,$A23+1,FALSE)</f>
        <v>0</v>
      </c>
    </row>
    <row r="24" spans="1:5" x14ac:dyDescent="0.25">
      <c r="A24" s="34">
        <v>17</v>
      </c>
      <c r="B24" s="131" t="s">
        <v>270</v>
      </c>
      <c r="C24" s="41">
        <f>HLOOKUP(C$2,Modes!$B$2:$O$80,$A24+1,FALSE)</f>
        <v>0</v>
      </c>
      <c r="D24" s="41">
        <f>HLOOKUP(D$2,Modes!$B$2:$O$80,$A24+1,FALSE)</f>
        <v>0</v>
      </c>
      <c r="E24" s="41">
        <f>HLOOKUP(E$2,Modes!$B$2:$O$80,$A24+1,FALSE)</f>
        <v>0</v>
      </c>
    </row>
    <row r="25" spans="1:5" x14ac:dyDescent="0.25">
      <c r="A25" s="34">
        <v>18</v>
      </c>
      <c r="B25" s="131" t="s">
        <v>271</v>
      </c>
      <c r="C25" s="41">
        <f>HLOOKUP(C$2,Modes!$B$2:$O$80,$A25+1,FALSE)</f>
        <v>0</v>
      </c>
      <c r="D25" s="41">
        <f>HLOOKUP(D$2,Modes!$B$2:$O$80,$A25+1,FALSE)</f>
        <v>0</v>
      </c>
      <c r="E25" s="41">
        <f>HLOOKUP(E$2,Modes!$B$2:$O$80,$A25+1,FALSE)</f>
        <v>0</v>
      </c>
    </row>
    <row r="26" spans="1:5" x14ac:dyDescent="0.25">
      <c r="A26" s="34">
        <v>19</v>
      </c>
      <c r="B26" s="131" t="s">
        <v>272</v>
      </c>
      <c r="C26" s="41">
        <f>HLOOKUP(C$2,Modes!$B$2:$O$80,$A26+1,FALSE)</f>
        <v>0</v>
      </c>
      <c r="D26" s="41">
        <f>HLOOKUP(D$2,Modes!$B$2:$O$80,$A26+1,FALSE)</f>
        <v>0</v>
      </c>
      <c r="E26" s="41">
        <f>HLOOKUP(E$2,Modes!$B$2:$O$80,$A26+1,FALSE)</f>
        <v>0</v>
      </c>
    </row>
    <row r="27" spans="1:5" x14ac:dyDescent="0.25">
      <c r="A27" s="34">
        <v>20</v>
      </c>
      <c r="B27" s="131" t="s">
        <v>273</v>
      </c>
      <c r="C27" s="41">
        <f>HLOOKUP(C$2,Modes!$B$2:$O$80,$A27+1,FALSE)</f>
        <v>0</v>
      </c>
      <c r="D27" s="41">
        <f>HLOOKUP(D$2,Modes!$B$2:$O$80,$A27+1,FALSE)</f>
        <v>0</v>
      </c>
      <c r="E27" s="41">
        <f>HLOOKUP(E$2,Modes!$B$2:$O$80,$A27+1,FALSE)</f>
        <v>0</v>
      </c>
    </row>
    <row r="28" spans="1:5" x14ac:dyDescent="0.25">
      <c r="A28" s="34">
        <v>21</v>
      </c>
      <c r="B28" s="131" t="s">
        <v>274</v>
      </c>
      <c r="C28" s="41">
        <f>HLOOKUP(C$2,Modes!$B$2:$O$80,$A28+1,FALSE)</f>
        <v>0</v>
      </c>
      <c r="D28" s="41">
        <f>HLOOKUP(D$2,Modes!$B$2:$O$80,$A28+1,FALSE)</f>
        <v>0</v>
      </c>
      <c r="E28" s="41">
        <f>HLOOKUP(E$2,Modes!$B$2:$O$80,$A28+1,FALSE)</f>
        <v>0</v>
      </c>
    </row>
    <row r="29" spans="1:5" x14ac:dyDescent="0.25">
      <c r="A29" s="34">
        <v>22</v>
      </c>
      <c r="B29" s="131" t="s">
        <v>275</v>
      </c>
      <c r="C29" s="41">
        <f>HLOOKUP(C$2,Modes!$B$2:$O$80,$A29+1,FALSE)</f>
        <v>0</v>
      </c>
      <c r="D29" s="41">
        <f>HLOOKUP(D$2,Modes!$B$2:$O$80,$A29+1,FALSE)</f>
        <v>0</v>
      </c>
      <c r="E29" s="41">
        <f>HLOOKUP(E$2,Modes!$B$2:$O$80,$A29+1,FALSE)</f>
        <v>0</v>
      </c>
    </row>
    <row r="30" spans="1:5" x14ac:dyDescent="0.25">
      <c r="A30" s="34">
        <v>23</v>
      </c>
      <c r="B30" s="131" t="s">
        <v>276</v>
      </c>
      <c r="C30" s="41">
        <f>HLOOKUP(C$2,Modes!$B$2:$O$80,$A30+1,FALSE)</f>
        <v>0</v>
      </c>
      <c r="D30" s="41">
        <f>HLOOKUP(D$2,Modes!$B$2:$O$80,$A30+1,FALSE)</f>
        <v>0</v>
      </c>
      <c r="E30" s="41">
        <f>HLOOKUP(E$2,Modes!$B$2:$O$80,$A30+1,FALSE)</f>
        <v>0</v>
      </c>
    </row>
    <row r="31" spans="1:5" x14ac:dyDescent="0.25">
      <c r="A31" s="34">
        <v>24</v>
      </c>
      <c r="B31" s="131" t="s">
        <v>116</v>
      </c>
      <c r="C31" s="41">
        <f>HLOOKUP(C$2,Modes!$B$2:$O$80,$A31+1,FALSE)</f>
        <v>0</v>
      </c>
      <c r="D31" s="41">
        <f>HLOOKUP(D$2,Modes!$B$2:$O$80,$A31+1,FALSE)</f>
        <v>0</v>
      </c>
      <c r="E31" s="41">
        <f>HLOOKUP(E$2,Modes!$B$2:$O$80,$A31+1,FALSE)</f>
        <v>0</v>
      </c>
    </row>
    <row r="32" spans="1:5" x14ac:dyDescent="0.25">
      <c r="A32" s="34">
        <v>25</v>
      </c>
      <c r="B32" s="118" t="s">
        <v>188</v>
      </c>
      <c r="C32" s="41">
        <f>HLOOKUP(C$2,Modes!$B$2:$O$80,$A32+1,FALSE)</f>
        <v>0</v>
      </c>
      <c r="D32" s="41">
        <f>HLOOKUP(D$2,Modes!$B$2:$O$80,$A32+1,FALSE)</f>
        <v>5.61</v>
      </c>
      <c r="E32" s="41">
        <f>HLOOKUP(E$2,Modes!$B$2:$O$80,$A32+1,FALSE)</f>
        <v>0</v>
      </c>
    </row>
    <row r="33" spans="1:5" x14ac:dyDescent="0.25">
      <c r="A33" s="34">
        <v>26</v>
      </c>
      <c r="B33" s="119" t="s">
        <v>115</v>
      </c>
      <c r="C33" s="41">
        <f>HLOOKUP(C$2,Modes!$B$2:$O$80,$A33+1,FALSE)</f>
        <v>0</v>
      </c>
      <c r="D33" s="41">
        <f>HLOOKUP(D$2,Modes!$B$2:$O$80,$A33+1,FALSE)</f>
        <v>0</v>
      </c>
      <c r="E33" s="41">
        <f>HLOOKUP(E$2,Modes!$B$2:$O$80,$A33+1,FALSE)</f>
        <v>0</v>
      </c>
    </row>
    <row r="34" spans="1:5" x14ac:dyDescent="0.25">
      <c r="A34" s="34">
        <v>27</v>
      </c>
      <c r="B34" s="119" t="s">
        <v>155</v>
      </c>
      <c r="C34" s="41">
        <f>HLOOKUP(C$2,Modes!$B$2:$O$80,$A34+1,FALSE)</f>
        <v>0</v>
      </c>
      <c r="D34" s="41">
        <f>HLOOKUP(D$2,Modes!$B$2:$O$80,$A34+1,FALSE)</f>
        <v>0</v>
      </c>
      <c r="E34" s="41">
        <f>HLOOKUP(E$2,Modes!$B$2:$O$80,$A34+1,FALSE)</f>
        <v>0</v>
      </c>
    </row>
    <row r="35" spans="1:5" x14ac:dyDescent="0.25">
      <c r="A35" s="34">
        <v>28</v>
      </c>
      <c r="B35" s="119" t="s">
        <v>132</v>
      </c>
      <c r="C35" s="41">
        <f>HLOOKUP(C$2,Modes!$B$2:$O$80,$A35+1,FALSE)</f>
        <v>0</v>
      </c>
      <c r="D35" s="41">
        <f>HLOOKUP(D$2,Modes!$B$2:$O$80,$A35+1,FALSE)</f>
        <v>0.6</v>
      </c>
      <c r="E35" s="41">
        <f>HLOOKUP(E$2,Modes!$B$2:$O$80,$A35+1,FALSE)</f>
        <v>0</v>
      </c>
    </row>
    <row r="36" spans="1:5" x14ac:dyDescent="0.25">
      <c r="A36" s="34">
        <v>29</v>
      </c>
      <c r="B36" s="119" t="s">
        <v>117</v>
      </c>
      <c r="C36" s="41">
        <f>HLOOKUP(C$2,Modes!$B$2:$O$80,$A36+1,FALSE)</f>
        <v>0</v>
      </c>
      <c r="D36" s="41">
        <f>HLOOKUP(D$2,Modes!$B$2:$O$80,$A36+1,FALSE)</f>
        <v>0</v>
      </c>
      <c r="E36" s="41">
        <f>HLOOKUP(E$2,Modes!$B$2:$O$80,$A36+1,FALSE)</f>
        <v>0</v>
      </c>
    </row>
    <row r="37" spans="1:5" x14ac:dyDescent="0.25">
      <c r="A37" s="34">
        <v>30</v>
      </c>
      <c r="B37" s="120" t="s">
        <v>189</v>
      </c>
      <c r="C37" s="41">
        <f>HLOOKUP(C$2,Modes!$B$2:$O$80,$A37+1,FALSE)</f>
        <v>0</v>
      </c>
      <c r="D37" s="41">
        <f>HLOOKUP(D$2,Modes!$B$2:$O$80,$A37+1,FALSE)</f>
        <v>0</v>
      </c>
      <c r="E37" s="41">
        <f>HLOOKUP(E$2,Modes!$B$2:$O$80,$A37+1,FALSE)</f>
        <v>0</v>
      </c>
    </row>
    <row r="38" spans="1:5" x14ac:dyDescent="0.25">
      <c r="A38" s="34">
        <v>31</v>
      </c>
      <c r="B38" s="120" t="s">
        <v>190</v>
      </c>
      <c r="C38" s="41">
        <f>HLOOKUP(C$2,Modes!$B$2:$O$80,$A38+1,FALSE)</f>
        <v>0</v>
      </c>
      <c r="D38" s="41">
        <f>HLOOKUP(D$2,Modes!$B$2:$O$80,$A38+1,FALSE)</f>
        <v>0</v>
      </c>
      <c r="E38" s="41">
        <f>HLOOKUP(E$2,Modes!$B$2:$O$80,$A38+1,FALSE)</f>
        <v>0</v>
      </c>
    </row>
    <row r="39" spans="1:5" x14ac:dyDescent="0.25">
      <c r="A39" s="34">
        <v>32</v>
      </c>
      <c r="B39" s="120" t="s">
        <v>229</v>
      </c>
      <c r="C39" s="41">
        <f>HLOOKUP(C$2,Modes!$B$2:$O$80,$A39+1,FALSE)</f>
        <v>0</v>
      </c>
      <c r="D39" s="41">
        <f>HLOOKUP(D$2,Modes!$B$2:$O$80,$A39+1,FALSE)</f>
        <v>0</v>
      </c>
      <c r="E39" s="41">
        <f>HLOOKUP(E$2,Modes!$B$2:$O$80,$A39+1,FALSE)</f>
        <v>0</v>
      </c>
    </row>
    <row r="40" spans="1:5" x14ac:dyDescent="0.25">
      <c r="A40" s="34">
        <v>33</v>
      </c>
      <c r="B40" s="120" t="s">
        <v>191</v>
      </c>
      <c r="C40" s="41">
        <f>HLOOKUP(C$2,Modes!$B$2:$O$80,$A40+1,FALSE)</f>
        <v>0</v>
      </c>
      <c r="D40" s="41">
        <f>HLOOKUP(D$2,Modes!$B$2:$O$80,$A40+1,FALSE)</f>
        <v>0</v>
      </c>
      <c r="E40" s="41">
        <f>HLOOKUP(E$2,Modes!$B$2:$O$80,$A40+1,FALSE)</f>
        <v>0</v>
      </c>
    </row>
    <row r="41" spans="1:5" x14ac:dyDescent="0.25">
      <c r="A41" s="34">
        <v>34</v>
      </c>
      <c r="B41" s="120" t="s">
        <v>192</v>
      </c>
      <c r="C41" s="41">
        <f>HLOOKUP(C$2,Modes!$B$2:$O$80,$A41+1,FALSE)</f>
        <v>0</v>
      </c>
      <c r="D41" s="41">
        <f>HLOOKUP(D$2,Modes!$B$2:$O$80,$A41+1,FALSE)</f>
        <v>0</v>
      </c>
      <c r="E41" s="41">
        <f>HLOOKUP(E$2,Modes!$B$2:$O$80,$A41+1,FALSE)</f>
        <v>0</v>
      </c>
    </row>
    <row r="42" spans="1:5" x14ac:dyDescent="0.25">
      <c r="A42" s="34">
        <v>35</v>
      </c>
      <c r="B42" s="121" t="s">
        <v>160</v>
      </c>
      <c r="C42" s="41">
        <f>HLOOKUP(C$2,Modes!$B$2:$O$80,$A42+1,FALSE)</f>
        <v>0</v>
      </c>
      <c r="D42" s="41">
        <f>HLOOKUP(D$2,Modes!$B$2:$O$80,$A42+1,FALSE)</f>
        <v>0</v>
      </c>
      <c r="E42" s="41">
        <f>HLOOKUP(E$2,Modes!$B$2:$O$80,$A42+1,FALSE)</f>
        <v>0</v>
      </c>
    </row>
    <row r="43" spans="1:5" x14ac:dyDescent="0.25">
      <c r="A43" s="34">
        <v>36</v>
      </c>
      <c r="B43" s="121" t="s">
        <v>161</v>
      </c>
      <c r="C43" s="41">
        <f>HLOOKUP(C$2,Modes!$B$2:$O$80,$A43+1,FALSE)</f>
        <v>0</v>
      </c>
      <c r="D43" s="41">
        <f>HLOOKUP(D$2,Modes!$B$2:$O$80,$A43+1,FALSE)</f>
        <v>0</v>
      </c>
      <c r="E43" s="41">
        <f>HLOOKUP(E$2,Modes!$B$2:$O$80,$A43+1,FALSE)</f>
        <v>0</v>
      </c>
    </row>
    <row r="44" spans="1:5" x14ac:dyDescent="0.25">
      <c r="A44" s="34">
        <v>37</v>
      </c>
      <c r="B44" s="121" t="s">
        <v>230</v>
      </c>
      <c r="C44" s="41">
        <f>HLOOKUP(C$2,Modes!$B$2:$O$80,$A44+1,FALSE)</f>
        <v>0</v>
      </c>
      <c r="D44" s="41">
        <f>HLOOKUP(D$2,Modes!$B$2:$O$80,$A44+1,FALSE)</f>
        <v>0</v>
      </c>
      <c r="E44" s="41">
        <f>HLOOKUP(E$2,Modes!$B$2:$O$80,$A44+1,FALSE)</f>
        <v>0</v>
      </c>
    </row>
    <row r="45" spans="1:5" x14ac:dyDescent="0.25">
      <c r="A45" s="34">
        <v>38</v>
      </c>
      <c r="B45" s="121" t="s">
        <v>162</v>
      </c>
      <c r="C45" s="41">
        <f>HLOOKUP(C$2,Modes!$B$2:$O$80,$A45+1,FALSE)</f>
        <v>0</v>
      </c>
      <c r="D45" s="41">
        <f>HLOOKUP(D$2,Modes!$B$2:$O$80,$A45+1,FALSE)</f>
        <v>0</v>
      </c>
      <c r="E45" s="41">
        <f>HLOOKUP(E$2,Modes!$B$2:$O$80,$A45+1,FALSE)</f>
        <v>0</v>
      </c>
    </row>
    <row r="46" spans="1:5" x14ac:dyDescent="0.25">
      <c r="A46" s="34">
        <v>39</v>
      </c>
      <c r="B46" s="121" t="s">
        <v>163</v>
      </c>
      <c r="C46" s="41">
        <f>HLOOKUP(C$2,Modes!$B$2:$O$80,$A46+1,FALSE)</f>
        <v>0</v>
      </c>
      <c r="D46" s="41">
        <f>HLOOKUP(D$2,Modes!$B$2:$O$80,$A46+1,FALSE)</f>
        <v>0</v>
      </c>
      <c r="E46" s="41">
        <f>HLOOKUP(E$2,Modes!$B$2:$O$80,$A46+1,FALSE)</f>
        <v>0</v>
      </c>
    </row>
    <row r="47" spans="1:5" x14ac:dyDescent="0.25">
      <c r="A47" s="34">
        <v>40</v>
      </c>
      <c r="B47" s="122" t="s">
        <v>164</v>
      </c>
      <c r="C47" s="41">
        <f>HLOOKUP(C$2,Modes!$B$2:$O$80,$A47+1,FALSE)</f>
        <v>0</v>
      </c>
      <c r="D47" s="41">
        <f>HLOOKUP(D$2,Modes!$B$2:$O$80,$A47+1,FALSE)</f>
        <v>0</v>
      </c>
      <c r="E47" s="41">
        <f>HLOOKUP(E$2,Modes!$B$2:$O$80,$A47+1,FALSE)</f>
        <v>0</v>
      </c>
    </row>
    <row r="48" spans="1:5" x14ac:dyDescent="0.25">
      <c r="A48" s="34">
        <v>41</v>
      </c>
      <c r="B48" s="122" t="s">
        <v>165</v>
      </c>
      <c r="C48" s="41">
        <f>HLOOKUP(C$2,Modes!$B$2:$O$80,$A48+1,FALSE)</f>
        <v>0</v>
      </c>
      <c r="D48" s="41">
        <f>HLOOKUP(D$2,Modes!$B$2:$O$80,$A48+1,FALSE)</f>
        <v>0</v>
      </c>
      <c r="E48" s="41">
        <f>HLOOKUP(E$2,Modes!$B$2:$O$80,$A48+1,FALSE)</f>
        <v>0</v>
      </c>
    </row>
    <row r="49" spans="1:5" x14ac:dyDescent="0.25">
      <c r="A49" s="34">
        <v>42</v>
      </c>
      <c r="B49" s="122" t="s">
        <v>231</v>
      </c>
      <c r="C49" s="41">
        <f>HLOOKUP(C$2,Modes!$B$2:$O$80,$A49+1,FALSE)</f>
        <v>0</v>
      </c>
      <c r="D49" s="41">
        <f>HLOOKUP(D$2,Modes!$B$2:$O$80,$A49+1,FALSE)</f>
        <v>0</v>
      </c>
      <c r="E49" s="41">
        <f>HLOOKUP(E$2,Modes!$B$2:$O$80,$A49+1,FALSE)</f>
        <v>0</v>
      </c>
    </row>
    <row r="50" spans="1:5" x14ac:dyDescent="0.25">
      <c r="A50" s="34">
        <v>43</v>
      </c>
      <c r="B50" s="122" t="s">
        <v>166</v>
      </c>
      <c r="C50" s="41">
        <f>HLOOKUP(C$2,Modes!$B$2:$O$80,$A50+1,FALSE)</f>
        <v>0</v>
      </c>
      <c r="D50" s="41">
        <f>HLOOKUP(D$2,Modes!$B$2:$O$80,$A50+1,FALSE)</f>
        <v>0</v>
      </c>
      <c r="E50" s="41">
        <f>HLOOKUP(E$2,Modes!$B$2:$O$80,$A50+1,FALSE)</f>
        <v>0</v>
      </c>
    </row>
    <row r="51" spans="1:5" x14ac:dyDescent="0.25">
      <c r="A51" s="34">
        <v>44</v>
      </c>
      <c r="B51" s="122" t="s">
        <v>167</v>
      </c>
      <c r="C51" s="41">
        <f>HLOOKUP(C$2,Modes!$B$2:$O$80,$A51+1,FALSE)</f>
        <v>0</v>
      </c>
      <c r="D51" s="41">
        <f>HLOOKUP(D$2,Modes!$B$2:$O$80,$A51+1,FALSE)</f>
        <v>0</v>
      </c>
      <c r="E51" s="41">
        <f>HLOOKUP(E$2,Modes!$B$2:$O$80,$A51+1,FALSE)</f>
        <v>0</v>
      </c>
    </row>
    <row r="52" spans="1:5" x14ac:dyDescent="0.25">
      <c r="A52" s="34">
        <v>45</v>
      </c>
      <c r="B52" s="123" t="s">
        <v>168</v>
      </c>
      <c r="C52" s="41">
        <f>HLOOKUP(C$2,Modes!$B$2:$O$80,$A52+1,FALSE)</f>
        <v>0</v>
      </c>
      <c r="D52" s="41">
        <f>HLOOKUP(D$2,Modes!$B$2:$O$80,$A52+1,FALSE)</f>
        <v>0</v>
      </c>
      <c r="E52" s="41">
        <f>HLOOKUP(E$2,Modes!$B$2:$O$80,$A52+1,FALSE)</f>
        <v>0</v>
      </c>
    </row>
    <row r="53" spans="1:5" x14ac:dyDescent="0.25">
      <c r="A53" s="34">
        <v>46</v>
      </c>
      <c r="B53" s="123" t="s">
        <v>169</v>
      </c>
      <c r="C53" s="41">
        <f>HLOOKUP(C$2,Modes!$B$2:$O$80,$A53+1,FALSE)</f>
        <v>0</v>
      </c>
      <c r="D53" s="41">
        <f>HLOOKUP(D$2,Modes!$B$2:$O$80,$A53+1,FALSE)</f>
        <v>0</v>
      </c>
      <c r="E53" s="41">
        <f>HLOOKUP(E$2,Modes!$B$2:$O$80,$A53+1,FALSE)</f>
        <v>0</v>
      </c>
    </row>
    <row r="54" spans="1:5" x14ac:dyDescent="0.25">
      <c r="A54" s="34">
        <v>47</v>
      </c>
      <c r="B54" s="123" t="s">
        <v>232</v>
      </c>
      <c r="C54" s="41">
        <f>HLOOKUP(C$2,Modes!$B$2:$O$80,$A54+1,FALSE)</f>
        <v>0</v>
      </c>
      <c r="D54" s="41">
        <f>HLOOKUP(D$2,Modes!$B$2:$O$80,$A54+1,FALSE)</f>
        <v>0</v>
      </c>
      <c r="E54" s="41">
        <f>HLOOKUP(E$2,Modes!$B$2:$O$80,$A54+1,FALSE)</f>
        <v>0</v>
      </c>
    </row>
    <row r="55" spans="1:5" x14ac:dyDescent="0.25">
      <c r="A55" s="34">
        <v>48</v>
      </c>
      <c r="B55" s="123" t="s">
        <v>170</v>
      </c>
      <c r="C55" s="41">
        <f>HLOOKUP(C$2,Modes!$B$2:$O$80,$A55+1,FALSE)</f>
        <v>0</v>
      </c>
      <c r="D55" s="41">
        <f>HLOOKUP(D$2,Modes!$B$2:$O$80,$A55+1,FALSE)</f>
        <v>0</v>
      </c>
      <c r="E55" s="41">
        <f>HLOOKUP(E$2,Modes!$B$2:$O$80,$A55+1,FALSE)</f>
        <v>0</v>
      </c>
    </row>
    <row r="56" spans="1:5" x14ac:dyDescent="0.25">
      <c r="A56" s="34">
        <v>49</v>
      </c>
      <c r="B56" s="123" t="s">
        <v>171</v>
      </c>
      <c r="C56" s="41">
        <f>HLOOKUP(C$2,Modes!$B$2:$O$80,$A56+1,FALSE)</f>
        <v>0</v>
      </c>
      <c r="D56" s="41">
        <f>HLOOKUP(D$2,Modes!$B$2:$O$80,$A56+1,FALSE)</f>
        <v>0</v>
      </c>
      <c r="E56" s="41">
        <f>HLOOKUP(E$2,Modes!$B$2:$O$80,$A56+1,FALSE)</f>
        <v>0</v>
      </c>
    </row>
    <row r="57" spans="1:5" x14ac:dyDescent="0.25">
      <c r="A57" s="34">
        <v>50</v>
      </c>
      <c r="B57" s="124" t="s">
        <v>172</v>
      </c>
      <c r="C57" s="41">
        <f>HLOOKUP(C$2,Modes!$B$2:$O$80,$A57+1,FALSE)</f>
        <v>0</v>
      </c>
      <c r="D57" s="41">
        <f>HLOOKUP(D$2,Modes!$B$2:$O$80,$A57+1,FALSE)</f>
        <v>0</v>
      </c>
      <c r="E57" s="41">
        <f>HLOOKUP(E$2,Modes!$B$2:$O$80,$A57+1,FALSE)</f>
        <v>0</v>
      </c>
    </row>
    <row r="58" spans="1:5" x14ac:dyDescent="0.25">
      <c r="A58" s="34">
        <v>51</v>
      </c>
      <c r="B58" s="124" t="s">
        <v>173</v>
      </c>
      <c r="C58" s="41">
        <f>HLOOKUP(C$2,Modes!$B$2:$O$80,$A58+1,FALSE)</f>
        <v>0</v>
      </c>
      <c r="D58" s="41">
        <f>HLOOKUP(D$2,Modes!$B$2:$O$80,$A58+1,FALSE)</f>
        <v>0</v>
      </c>
      <c r="E58" s="41">
        <f>HLOOKUP(E$2,Modes!$B$2:$O$80,$A58+1,FALSE)</f>
        <v>0</v>
      </c>
    </row>
    <row r="59" spans="1:5" x14ac:dyDescent="0.25">
      <c r="A59" s="34">
        <v>52</v>
      </c>
      <c r="B59" s="124" t="s">
        <v>233</v>
      </c>
      <c r="C59" s="41">
        <f>HLOOKUP(C$2,Modes!$B$2:$O$80,$A59+1,FALSE)</f>
        <v>0</v>
      </c>
      <c r="D59" s="41">
        <f>HLOOKUP(D$2,Modes!$B$2:$O$80,$A59+1,FALSE)</f>
        <v>0</v>
      </c>
      <c r="E59" s="41">
        <f>HLOOKUP(E$2,Modes!$B$2:$O$80,$A59+1,FALSE)</f>
        <v>0</v>
      </c>
    </row>
    <row r="60" spans="1:5" x14ac:dyDescent="0.25">
      <c r="A60" s="34">
        <v>53</v>
      </c>
      <c r="B60" s="124" t="s">
        <v>174</v>
      </c>
      <c r="C60" s="41">
        <f>HLOOKUP(C$2,Modes!$B$2:$O$80,$A60+1,FALSE)</f>
        <v>0</v>
      </c>
      <c r="D60" s="41">
        <f>HLOOKUP(D$2,Modes!$B$2:$O$80,$A60+1,FALSE)</f>
        <v>0</v>
      </c>
      <c r="E60" s="41">
        <f>HLOOKUP(E$2,Modes!$B$2:$O$80,$A60+1,FALSE)</f>
        <v>0</v>
      </c>
    </row>
    <row r="61" spans="1:5" x14ac:dyDescent="0.25">
      <c r="A61" s="34">
        <v>54</v>
      </c>
      <c r="B61" s="124" t="s">
        <v>175</v>
      </c>
      <c r="C61" s="41">
        <f>HLOOKUP(C$2,Modes!$B$2:$O$80,$A61+1,FALSE)</f>
        <v>0</v>
      </c>
      <c r="D61" s="41">
        <f>HLOOKUP(D$2,Modes!$B$2:$O$80,$A61+1,FALSE)</f>
        <v>0</v>
      </c>
      <c r="E61" s="41">
        <f>HLOOKUP(E$2,Modes!$B$2:$O$80,$A61+1,FALSE)</f>
        <v>0</v>
      </c>
    </row>
    <row r="62" spans="1:5" x14ac:dyDescent="0.25">
      <c r="A62" s="34">
        <v>55</v>
      </c>
      <c r="B62" s="125" t="s">
        <v>176</v>
      </c>
      <c r="C62" s="41">
        <f>HLOOKUP(C$2,Modes!$B$2:$O$80,$A62+1,FALSE)</f>
        <v>0</v>
      </c>
      <c r="D62" s="41">
        <f>HLOOKUP(D$2,Modes!$B$2:$O$80,$A62+1,FALSE)</f>
        <v>0</v>
      </c>
      <c r="E62" s="41">
        <f>HLOOKUP(E$2,Modes!$B$2:$O$80,$A62+1,FALSE)</f>
        <v>0</v>
      </c>
    </row>
    <row r="63" spans="1:5" x14ac:dyDescent="0.25">
      <c r="A63" s="34">
        <v>56</v>
      </c>
      <c r="B63" s="125" t="s">
        <v>177</v>
      </c>
      <c r="C63" s="41">
        <f>HLOOKUP(C$2,Modes!$B$2:$O$80,$A63+1,FALSE)</f>
        <v>0</v>
      </c>
      <c r="D63" s="41">
        <f>HLOOKUP(D$2,Modes!$B$2:$O$80,$A63+1,FALSE)</f>
        <v>0</v>
      </c>
      <c r="E63" s="41">
        <f>HLOOKUP(E$2,Modes!$B$2:$O$80,$A63+1,FALSE)</f>
        <v>0</v>
      </c>
    </row>
    <row r="64" spans="1:5" x14ac:dyDescent="0.25">
      <c r="A64" s="34">
        <v>57</v>
      </c>
      <c r="B64" s="125" t="s">
        <v>234</v>
      </c>
      <c r="C64" s="41">
        <f>HLOOKUP(C$2,Modes!$B$2:$O$80,$A64+1,FALSE)</f>
        <v>0</v>
      </c>
      <c r="D64" s="41">
        <f>HLOOKUP(D$2,Modes!$B$2:$O$80,$A64+1,FALSE)</f>
        <v>0</v>
      </c>
      <c r="E64" s="41">
        <f>HLOOKUP(E$2,Modes!$B$2:$O$80,$A64+1,FALSE)</f>
        <v>0</v>
      </c>
    </row>
    <row r="65" spans="1:5" x14ac:dyDescent="0.25">
      <c r="A65" s="34">
        <v>58</v>
      </c>
      <c r="B65" s="125" t="s">
        <v>178</v>
      </c>
      <c r="C65" s="41">
        <f>HLOOKUP(C$2,Modes!$B$2:$O$80,$A65+1,FALSE)</f>
        <v>0</v>
      </c>
      <c r="D65" s="41">
        <f>HLOOKUP(D$2,Modes!$B$2:$O$80,$A65+1,FALSE)</f>
        <v>0</v>
      </c>
      <c r="E65" s="41">
        <f>HLOOKUP(E$2,Modes!$B$2:$O$80,$A65+1,FALSE)</f>
        <v>0</v>
      </c>
    </row>
    <row r="66" spans="1:5" x14ac:dyDescent="0.25">
      <c r="A66" s="34">
        <v>59</v>
      </c>
      <c r="B66" s="125" t="s">
        <v>179</v>
      </c>
      <c r="C66" s="41">
        <f>HLOOKUP(C$2,Modes!$B$2:$O$80,$A66+1,FALSE)</f>
        <v>0</v>
      </c>
      <c r="D66" s="41">
        <f>HLOOKUP(D$2,Modes!$B$2:$O$80,$A66+1,FALSE)</f>
        <v>0</v>
      </c>
      <c r="E66" s="41">
        <f>HLOOKUP(E$2,Modes!$B$2:$O$80,$A66+1,FALSE)</f>
        <v>0</v>
      </c>
    </row>
    <row r="67" spans="1:5" x14ac:dyDescent="0.25">
      <c r="A67" s="34">
        <v>60</v>
      </c>
      <c r="B67" s="126" t="s">
        <v>180</v>
      </c>
      <c r="C67" s="41">
        <f>HLOOKUP(C$2,Modes!$B$2:$O$80,$A67+1,FALSE)</f>
        <v>0</v>
      </c>
      <c r="D67" s="41">
        <f>HLOOKUP(D$2,Modes!$B$2:$O$80,$A67+1,FALSE)</f>
        <v>0</v>
      </c>
      <c r="E67" s="41">
        <f>HLOOKUP(E$2,Modes!$B$2:$O$80,$A67+1,FALSE)</f>
        <v>0</v>
      </c>
    </row>
    <row r="68" spans="1:5" x14ac:dyDescent="0.25">
      <c r="A68" s="34">
        <v>61</v>
      </c>
      <c r="B68" s="126" t="s">
        <v>181</v>
      </c>
      <c r="C68" s="41">
        <f>HLOOKUP(C$2,Modes!$B$2:$O$80,$A68+1,FALSE)</f>
        <v>0</v>
      </c>
      <c r="D68" s="41">
        <f>HLOOKUP(D$2,Modes!$B$2:$O$80,$A68+1,FALSE)</f>
        <v>0</v>
      </c>
      <c r="E68" s="41">
        <f>HLOOKUP(E$2,Modes!$B$2:$O$80,$A68+1,FALSE)</f>
        <v>0</v>
      </c>
    </row>
    <row r="69" spans="1:5" x14ac:dyDescent="0.25">
      <c r="A69" s="34">
        <v>62</v>
      </c>
      <c r="B69" s="126" t="s">
        <v>235</v>
      </c>
      <c r="C69" s="41">
        <f>HLOOKUP(C$2,Modes!$B$2:$O$80,$A69+1,FALSE)</f>
        <v>0</v>
      </c>
      <c r="D69" s="41">
        <f>HLOOKUP(D$2,Modes!$B$2:$O$80,$A69+1,FALSE)</f>
        <v>0</v>
      </c>
      <c r="E69" s="41">
        <f>HLOOKUP(E$2,Modes!$B$2:$O$80,$A69+1,FALSE)</f>
        <v>0</v>
      </c>
    </row>
    <row r="70" spans="1:5" x14ac:dyDescent="0.25">
      <c r="A70" s="34">
        <v>63</v>
      </c>
      <c r="B70" s="126" t="s">
        <v>182</v>
      </c>
      <c r="C70" s="41">
        <f>HLOOKUP(C$2,Modes!$B$2:$O$80,$A70+1,FALSE)</f>
        <v>0</v>
      </c>
      <c r="D70" s="41">
        <f>HLOOKUP(D$2,Modes!$B$2:$O$80,$A70+1,FALSE)</f>
        <v>0</v>
      </c>
      <c r="E70" s="41">
        <f>HLOOKUP(E$2,Modes!$B$2:$O$80,$A70+1,FALSE)</f>
        <v>0</v>
      </c>
    </row>
    <row r="71" spans="1:5" x14ac:dyDescent="0.25">
      <c r="A71" s="34">
        <v>64</v>
      </c>
      <c r="B71" s="126" t="s">
        <v>183</v>
      </c>
      <c r="C71" s="41">
        <f>HLOOKUP(C$2,Modes!$B$2:$O$80,$A71+1,FALSE)</f>
        <v>0</v>
      </c>
      <c r="D71" s="41">
        <f>HLOOKUP(D$2,Modes!$B$2:$O$80,$A71+1,FALSE)</f>
        <v>0</v>
      </c>
      <c r="E71" s="41">
        <f>HLOOKUP(E$2,Modes!$B$2:$O$80,$A71+1,FALSE)</f>
        <v>0</v>
      </c>
    </row>
    <row r="72" spans="1:5" x14ac:dyDescent="0.25">
      <c r="A72" s="34">
        <v>65</v>
      </c>
      <c r="B72" s="127" t="s">
        <v>184</v>
      </c>
      <c r="C72" s="41">
        <f>HLOOKUP(C$2,Modes!$B$2:$O$80,$A72+1,FALSE)</f>
        <v>0</v>
      </c>
      <c r="D72" s="41">
        <f>HLOOKUP(D$2,Modes!$B$2:$O$80,$A72+1,FALSE)</f>
        <v>0</v>
      </c>
      <c r="E72" s="41">
        <f>HLOOKUP(E$2,Modes!$B$2:$O$80,$A72+1,FALSE)</f>
        <v>0</v>
      </c>
    </row>
    <row r="73" spans="1:5" x14ac:dyDescent="0.25">
      <c r="A73" s="34">
        <v>66</v>
      </c>
      <c r="B73" s="127" t="s">
        <v>185</v>
      </c>
      <c r="C73" s="41">
        <f>HLOOKUP(C$2,Modes!$B$2:$O$80,$A73+1,FALSE)</f>
        <v>0</v>
      </c>
      <c r="D73" s="41">
        <f>HLOOKUP(D$2,Modes!$B$2:$O$80,$A73+1,FALSE)</f>
        <v>0</v>
      </c>
      <c r="E73" s="41">
        <f>HLOOKUP(E$2,Modes!$B$2:$O$80,$A73+1,FALSE)</f>
        <v>0</v>
      </c>
    </row>
    <row r="74" spans="1:5" x14ac:dyDescent="0.25">
      <c r="A74" s="34">
        <v>67</v>
      </c>
      <c r="B74" s="127" t="s">
        <v>236</v>
      </c>
      <c r="C74" s="41">
        <f>HLOOKUP(C$2,Modes!$B$2:$O$80,$A74+1,FALSE)</f>
        <v>0</v>
      </c>
      <c r="D74" s="41">
        <f>HLOOKUP(D$2,Modes!$B$2:$O$80,$A74+1,FALSE)</f>
        <v>0</v>
      </c>
      <c r="E74" s="41">
        <f>HLOOKUP(E$2,Modes!$B$2:$O$80,$A74+1,FALSE)</f>
        <v>0</v>
      </c>
    </row>
    <row r="75" spans="1:5" x14ac:dyDescent="0.25">
      <c r="A75" s="34">
        <v>68</v>
      </c>
      <c r="B75" s="127" t="s">
        <v>186</v>
      </c>
      <c r="C75" s="41">
        <f>HLOOKUP(C$2,Modes!$B$2:$O$80,$A75+1,FALSE)</f>
        <v>0</v>
      </c>
      <c r="D75" s="41">
        <f>HLOOKUP(D$2,Modes!$B$2:$O$80,$A75+1,FALSE)</f>
        <v>0</v>
      </c>
      <c r="E75" s="41">
        <f>HLOOKUP(E$2,Modes!$B$2:$O$80,$A75+1,FALSE)</f>
        <v>0</v>
      </c>
    </row>
    <row r="76" spans="1:5" x14ac:dyDescent="0.25">
      <c r="A76" s="34">
        <v>69</v>
      </c>
      <c r="B76" s="127" t="s">
        <v>187</v>
      </c>
      <c r="C76" s="41">
        <f>HLOOKUP(C$2,Modes!$B$2:$O$80,$A76+1,FALSE)</f>
        <v>0</v>
      </c>
      <c r="D76" s="41">
        <f>HLOOKUP(D$2,Modes!$B$2:$O$80,$A76+1,FALSE)</f>
        <v>0</v>
      </c>
      <c r="E76" s="41">
        <f>HLOOKUP(E$2,Modes!$B$2:$O$80,$A76+1,FALSE)</f>
        <v>0</v>
      </c>
    </row>
    <row r="77" spans="1:5" x14ac:dyDescent="0.25">
      <c r="A77" s="34">
        <v>70</v>
      </c>
      <c r="B77" s="119" t="s">
        <v>159</v>
      </c>
      <c r="C77" s="41">
        <f>HLOOKUP(C$2,Modes!$B$2:$O$80,$A77+1,FALSE)</f>
        <v>0</v>
      </c>
      <c r="D77" s="41">
        <f>HLOOKUP(D$2,Modes!$B$2:$O$80,$A77+1,FALSE)</f>
        <v>0</v>
      </c>
      <c r="E77" s="41">
        <f>HLOOKUP(E$2,Modes!$B$2:$O$80,$A77+1,FALSE)</f>
        <v>0</v>
      </c>
    </row>
    <row r="78" spans="1:5" x14ac:dyDescent="0.25">
      <c r="A78" s="34">
        <v>71</v>
      </c>
      <c r="B78" s="128" t="s">
        <v>133</v>
      </c>
      <c r="C78" s="41">
        <f>HLOOKUP(C$2,Modes!$B$2:$O$80,$A78+1,FALSE)</f>
        <v>0</v>
      </c>
      <c r="D78" s="41">
        <f>HLOOKUP(D$2,Modes!$B$2:$O$80,$A78+1,FALSE)</f>
        <v>0</v>
      </c>
      <c r="E78" s="41">
        <f>HLOOKUP(E$2,Modes!$B$2:$O$80,$A78+1,FALSE)</f>
        <v>0</v>
      </c>
    </row>
    <row r="79" spans="1:5" x14ac:dyDescent="0.25">
      <c r="A79" s="34">
        <v>72</v>
      </c>
      <c r="B79" s="129" t="s">
        <v>123</v>
      </c>
      <c r="C79" s="41">
        <f>HLOOKUP(C$2,Modes!$B$2:$O$80,$A79+1,FALSE)</f>
        <v>0</v>
      </c>
      <c r="D79" s="41">
        <f>HLOOKUP(D$2,Modes!$B$2:$O$80,$A79+1,FALSE)</f>
        <v>0</v>
      </c>
      <c r="E79" s="41">
        <f>HLOOKUP(E$2,Modes!$B$2:$O$80,$A79+1,FALSE)</f>
        <v>0</v>
      </c>
    </row>
    <row r="80" spans="1:5" x14ac:dyDescent="0.25">
      <c r="A80" s="34">
        <v>73</v>
      </c>
      <c r="B80" s="129" t="s">
        <v>126</v>
      </c>
      <c r="C80" s="41">
        <f>HLOOKUP(C$2,Modes!$B$2:$O$80,$A80+1,FALSE)</f>
        <v>0</v>
      </c>
      <c r="D80" s="41">
        <f>HLOOKUP(D$2,Modes!$B$2:$O$80,$A80+1,FALSE)</f>
        <v>0</v>
      </c>
      <c r="E80" s="41">
        <f>HLOOKUP(E$2,Modes!$B$2:$O$80,$A80+1,FALSE)</f>
        <v>0</v>
      </c>
    </row>
    <row r="81" spans="1:5" x14ac:dyDescent="0.25">
      <c r="A81" s="34">
        <v>74</v>
      </c>
      <c r="B81" s="129" t="s">
        <v>125</v>
      </c>
      <c r="C81" s="41">
        <f>HLOOKUP(C$2,Modes!$B$2:$O$80,$A81+1,FALSE)</f>
        <v>0</v>
      </c>
      <c r="D81" s="41">
        <f>HLOOKUP(D$2,Modes!$B$2:$O$80,$A81+1,FALSE)</f>
        <v>0</v>
      </c>
      <c r="E81" s="41">
        <f>HLOOKUP(E$2,Modes!$B$2:$O$80,$A81+1,FALSE)</f>
        <v>0</v>
      </c>
    </row>
    <row r="82" spans="1:5" x14ac:dyDescent="0.25">
      <c r="A82" s="34">
        <v>75</v>
      </c>
      <c r="B82" s="129" t="s">
        <v>124</v>
      </c>
      <c r="C82" s="41">
        <f>HLOOKUP(C$2,Modes!$B$2:$O$80,$A82+1,FALSE)</f>
        <v>0</v>
      </c>
      <c r="D82" s="41">
        <f>HLOOKUP(D$2,Modes!$B$2:$O$80,$A82+1,FALSE)</f>
        <v>0</v>
      </c>
      <c r="E82" s="41">
        <f>HLOOKUP(E$2,Modes!$B$2:$O$80,$A82+1,FALSE)</f>
        <v>0</v>
      </c>
    </row>
    <row r="83" spans="1:5" x14ac:dyDescent="0.25">
      <c r="A83" s="34">
        <v>76</v>
      </c>
      <c r="B83" s="129" t="s">
        <v>127</v>
      </c>
      <c r="C83" s="41">
        <f>HLOOKUP(C$2,Modes!$B$2:$O$80,$A83+1,FALSE)</f>
        <v>0</v>
      </c>
      <c r="D83" s="41">
        <f>HLOOKUP(D$2,Modes!$B$2:$O$80,$A83+1,FALSE)</f>
        <v>2.01E-2</v>
      </c>
      <c r="E83" s="41">
        <f>HLOOKUP(E$2,Modes!$B$2:$O$80,$A83+1,FALSE)</f>
        <v>0</v>
      </c>
    </row>
    <row r="84" spans="1:5" x14ac:dyDescent="0.25">
      <c r="A84" s="34">
        <v>77</v>
      </c>
      <c r="B84" s="129" t="s">
        <v>129</v>
      </c>
      <c r="C84" s="41">
        <f>HLOOKUP(C$2,Modes!$B$2:$O$80,$A84+1,FALSE)</f>
        <v>0</v>
      </c>
      <c r="D84" s="41">
        <f>HLOOKUP(D$2,Modes!$B$2:$O$80,$A84+1,FALSE)</f>
        <v>0</v>
      </c>
      <c r="E84" s="41">
        <f>HLOOKUP(E$2,Modes!$B$2:$O$80,$A84+1,FALSE)</f>
        <v>0</v>
      </c>
    </row>
    <row r="85" spans="1:5" ht="15.75" thickBot="1" x14ac:dyDescent="0.3">
      <c r="A85" s="34">
        <v>78</v>
      </c>
      <c r="B85" s="130" t="s">
        <v>128</v>
      </c>
      <c r="C85" s="41">
        <f>HLOOKUP(C$2,Modes!$B$2:$O$80,$A85+1,FALSE)</f>
        <v>0</v>
      </c>
      <c r="D85" s="41">
        <f>HLOOKUP(D$2,Modes!$B$2:$O$80,$A85+1,FALSE)</f>
        <v>6.8640000000000007E-2</v>
      </c>
      <c r="E85" s="41">
        <f>HLOOKUP(E$2,Modes!$B$2:$O$80,$A85+1,FALSE)</f>
        <v>0</v>
      </c>
    </row>
  </sheetData>
  <conditionalFormatting sqref="C39:J85 C8:E38">
    <cfRule type="colorScale" priority="2">
      <colorScale>
        <cfvo type="min"/>
        <cfvo type="percentile" val="50"/>
        <cfvo type="max"/>
        <color theme="0"/>
        <color theme="7"/>
        <color rgb="FFFF0000"/>
      </colorScale>
    </cfRule>
  </conditionalFormatting>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5E130-2D16-4A0C-8BB3-2172273CEA1D}">
  <dimension ref="B1:O80"/>
  <sheetViews>
    <sheetView workbookViewId="0">
      <pane ySplit="2" topLeftCell="A3" activePane="bottomLeft" state="frozen"/>
      <selection pane="bottomLeft" activeCell="F36" sqref="F36"/>
    </sheetView>
  </sheetViews>
  <sheetFormatPr baseColWidth="10" defaultRowHeight="15" x14ac:dyDescent="0.25"/>
  <cols>
    <col min="2" max="2" width="32" bestFit="1" customWidth="1"/>
    <col min="7" max="7" width="14.5703125" customWidth="1"/>
    <col min="8" max="8" width="18.5703125" customWidth="1"/>
    <col min="9" max="9" width="13.7109375" bestFit="1" customWidth="1"/>
    <col min="10" max="10" width="13.140625" customWidth="1"/>
  </cols>
  <sheetData>
    <row r="1" spans="2:15" ht="15.75" thickBot="1" x14ac:dyDescent="0.3"/>
    <row r="2" spans="2:15" ht="15.75" thickBot="1" x14ac:dyDescent="0.3">
      <c r="B2" s="69" t="s">
        <v>41</v>
      </c>
      <c r="C2" s="259" t="s">
        <v>42</v>
      </c>
      <c r="D2" s="256" t="s">
        <v>279</v>
      </c>
      <c r="E2" s="260" t="s">
        <v>278</v>
      </c>
      <c r="F2" s="263" t="s">
        <v>280</v>
      </c>
      <c r="G2" s="263" t="s">
        <v>281</v>
      </c>
      <c r="H2" s="263" t="s">
        <v>282</v>
      </c>
      <c r="I2" s="263" t="s">
        <v>283</v>
      </c>
      <c r="J2" s="263" t="s">
        <v>284</v>
      </c>
      <c r="K2" s="261"/>
      <c r="L2" s="261"/>
      <c r="M2" s="261"/>
      <c r="N2" s="261"/>
      <c r="O2" s="262"/>
    </row>
    <row r="3" spans="2:15" x14ac:dyDescent="0.25">
      <c r="B3" s="203" t="s">
        <v>88</v>
      </c>
      <c r="C3" s="257">
        <v>0</v>
      </c>
      <c r="D3" s="255">
        <v>0</v>
      </c>
      <c r="E3" s="255">
        <v>0</v>
      </c>
      <c r="F3" s="255">
        <v>0</v>
      </c>
      <c r="G3" s="255">
        <v>0</v>
      </c>
      <c r="H3" s="255">
        <v>0</v>
      </c>
      <c r="I3" s="255">
        <v>0</v>
      </c>
      <c r="J3" s="255">
        <v>0</v>
      </c>
      <c r="K3" s="255"/>
      <c r="L3" s="255"/>
      <c r="M3" s="255"/>
      <c r="N3" s="255"/>
      <c r="O3" s="258"/>
    </row>
    <row r="4" spans="2:15" x14ac:dyDescent="0.25">
      <c r="B4" s="131" t="s">
        <v>89</v>
      </c>
      <c r="C4" s="48">
        <v>0</v>
      </c>
      <c r="D4" s="255">
        <v>0</v>
      </c>
      <c r="E4" s="255">
        <v>0</v>
      </c>
      <c r="F4" s="255">
        <v>0</v>
      </c>
      <c r="G4" s="255">
        <v>0</v>
      </c>
      <c r="H4" s="255">
        <v>0</v>
      </c>
      <c r="I4" s="255">
        <v>0</v>
      </c>
      <c r="J4" s="255">
        <v>0</v>
      </c>
      <c r="K4" s="35"/>
      <c r="L4" s="35"/>
      <c r="M4" s="35"/>
      <c r="N4" s="35"/>
      <c r="O4" s="49"/>
    </row>
    <row r="5" spans="2:15" x14ac:dyDescent="0.25">
      <c r="B5" s="131" t="s">
        <v>90</v>
      </c>
      <c r="C5" s="48">
        <v>0</v>
      </c>
      <c r="D5" s="255">
        <v>0</v>
      </c>
      <c r="E5" s="255">
        <v>0</v>
      </c>
      <c r="F5" s="255">
        <v>0</v>
      </c>
      <c r="G5" s="255">
        <v>0</v>
      </c>
      <c r="H5" s="255">
        <v>0</v>
      </c>
      <c r="I5" s="255">
        <v>0</v>
      </c>
      <c r="J5" s="255">
        <v>0</v>
      </c>
      <c r="K5" s="35"/>
      <c r="L5" s="35"/>
      <c r="M5" s="35"/>
      <c r="N5" s="35"/>
      <c r="O5" s="49"/>
    </row>
    <row r="6" spans="2:15" x14ac:dyDescent="0.25">
      <c r="B6" s="131" t="s">
        <v>91</v>
      </c>
      <c r="C6" s="48">
        <v>0</v>
      </c>
      <c r="D6" s="255">
        <v>0</v>
      </c>
      <c r="E6" s="255">
        <v>0</v>
      </c>
      <c r="F6" s="255">
        <v>0</v>
      </c>
      <c r="G6" s="255">
        <v>0</v>
      </c>
      <c r="H6" s="255">
        <v>0</v>
      </c>
      <c r="I6" s="255">
        <v>0</v>
      </c>
      <c r="J6" s="255">
        <v>0</v>
      </c>
      <c r="K6" s="35"/>
      <c r="L6" s="35"/>
      <c r="M6" s="35"/>
      <c r="N6" s="35"/>
      <c r="O6" s="49"/>
    </row>
    <row r="7" spans="2:15" x14ac:dyDescent="0.25">
      <c r="B7" s="131" t="s">
        <v>151</v>
      </c>
      <c r="C7" s="48">
        <v>0</v>
      </c>
      <c r="D7" s="255">
        <v>0</v>
      </c>
      <c r="E7" s="255">
        <v>0</v>
      </c>
      <c r="F7" s="255">
        <v>0</v>
      </c>
      <c r="G7" s="255">
        <v>0</v>
      </c>
      <c r="H7" s="255">
        <v>0</v>
      </c>
      <c r="I7" s="255">
        <v>0</v>
      </c>
      <c r="J7" s="255">
        <v>0</v>
      </c>
      <c r="K7" s="35"/>
      <c r="L7" s="35"/>
      <c r="M7" s="35"/>
      <c r="N7" s="35"/>
      <c r="O7" s="49"/>
    </row>
    <row r="8" spans="2:15" x14ac:dyDescent="0.25">
      <c r="B8" s="131" t="s">
        <v>153</v>
      </c>
      <c r="C8" s="48">
        <v>0</v>
      </c>
      <c r="D8" s="255">
        <v>0</v>
      </c>
      <c r="E8" s="255">
        <v>0</v>
      </c>
      <c r="F8" s="255">
        <v>0</v>
      </c>
      <c r="G8" s="255">
        <v>0</v>
      </c>
      <c r="H8" s="255">
        <v>0</v>
      </c>
      <c r="I8" s="255">
        <v>0</v>
      </c>
      <c r="J8" s="255">
        <v>0</v>
      </c>
      <c r="K8" s="35"/>
      <c r="L8" s="35"/>
      <c r="M8" s="35"/>
      <c r="N8" s="35"/>
      <c r="O8" s="49"/>
    </row>
    <row r="9" spans="2:15" x14ac:dyDescent="0.25">
      <c r="B9" s="131" t="s">
        <v>152</v>
      </c>
      <c r="C9" s="48">
        <v>0</v>
      </c>
      <c r="D9" s="255">
        <v>0</v>
      </c>
      <c r="E9" s="255">
        <v>0</v>
      </c>
      <c r="F9" s="255">
        <v>0</v>
      </c>
      <c r="G9" s="255">
        <v>0</v>
      </c>
      <c r="H9" s="255">
        <v>0</v>
      </c>
      <c r="I9" s="255">
        <v>0</v>
      </c>
      <c r="J9" s="255">
        <v>0</v>
      </c>
      <c r="K9" s="35"/>
      <c r="L9" s="35"/>
      <c r="M9" s="35"/>
      <c r="N9" s="35"/>
      <c r="O9" s="49"/>
    </row>
    <row r="10" spans="2:15" x14ac:dyDescent="0.25">
      <c r="B10" s="131" t="s">
        <v>154</v>
      </c>
      <c r="C10" s="48">
        <v>0</v>
      </c>
      <c r="D10" s="255">
        <v>0</v>
      </c>
      <c r="E10" s="255">
        <v>0</v>
      </c>
      <c r="F10" s="255">
        <v>0</v>
      </c>
      <c r="G10" s="255">
        <v>0</v>
      </c>
      <c r="H10" s="255">
        <v>0</v>
      </c>
      <c r="I10" s="255">
        <v>0</v>
      </c>
      <c r="J10" s="255">
        <v>0</v>
      </c>
      <c r="K10" s="35"/>
      <c r="L10" s="35"/>
      <c r="M10" s="35"/>
      <c r="N10" s="35"/>
      <c r="O10" s="49"/>
    </row>
    <row r="11" spans="2:15" x14ac:dyDescent="0.25">
      <c r="B11" s="131" t="s">
        <v>156</v>
      </c>
      <c r="C11" s="48">
        <v>0</v>
      </c>
      <c r="D11" s="255">
        <v>0</v>
      </c>
      <c r="E11" s="255">
        <v>0</v>
      </c>
      <c r="F11" s="255">
        <v>0</v>
      </c>
      <c r="G11" s="255">
        <v>0</v>
      </c>
      <c r="H11" s="255">
        <v>0</v>
      </c>
      <c r="I11" s="255">
        <v>0</v>
      </c>
      <c r="J11" s="255">
        <v>0</v>
      </c>
      <c r="K11" s="35"/>
      <c r="L11" s="35"/>
      <c r="M11" s="35"/>
      <c r="N11" s="35"/>
      <c r="O11" s="49"/>
    </row>
    <row r="12" spans="2:15" x14ac:dyDescent="0.25">
      <c r="B12" s="131" t="s">
        <v>157</v>
      </c>
      <c r="C12" s="48">
        <v>0</v>
      </c>
      <c r="D12" s="255">
        <v>0</v>
      </c>
      <c r="E12" s="255">
        <v>0</v>
      </c>
      <c r="F12" s="255">
        <v>0</v>
      </c>
      <c r="G12" s="255">
        <v>0</v>
      </c>
      <c r="H12" s="255">
        <v>0</v>
      </c>
      <c r="I12" s="255">
        <v>0</v>
      </c>
      <c r="J12" s="255">
        <v>0</v>
      </c>
      <c r="K12" s="35"/>
      <c r="L12" s="35"/>
      <c r="M12" s="35"/>
      <c r="N12" s="35"/>
      <c r="O12" s="49"/>
    </row>
    <row r="13" spans="2:15" x14ac:dyDescent="0.25">
      <c r="B13" s="131" t="s">
        <v>158</v>
      </c>
      <c r="C13" s="48">
        <v>0</v>
      </c>
      <c r="D13" s="255">
        <v>0</v>
      </c>
      <c r="E13" s="255">
        <v>0</v>
      </c>
      <c r="F13" s="255">
        <v>0</v>
      </c>
      <c r="G13" s="255">
        <v>0</v>
      </c>
      <c r="H13" s="255">
        <v>0</v>
      </c>
      <c r="I13" s="255">
        <v>0</v>
      </c>
      <c r="J13" s="255">
        <v>0</v>
      </c>
      <c r="K13" s="35"/>
      <c r="L13" s="35"/>
      <c r="M13" s="35"/>
      <c r="N13" s="35"/>
      <c r="O13" s="49"/>
    </row>
    <row r="14" spans="2:15" x14ac:dyDescent="0.25">
      <c r="B14" s="131" t="s">
        <v>261</v>
      </c>
      <c r="C14" s="48">
        <v>0</v>
      </c>
      <c r="D14" s="255">
        <v>0</v>
      </c>
      <c r="E14" s="255">
        <v>0</v>
      </c>
      <c r="F14" s="255">
        <v>0</v>
      </c>
      <c r="G14" s="255">
        <v>0</v>
      </c>
      <c r="H14" s="255">
        <v>0</v>
      </c>
      <c r="I14" s="255">
        <v>0</v>
      </c>
      <c r="J14" s="255">
        <v>0</v>
      </c>
      <c r="K14" s="35"/>
      <c r="L14" s="35"/>
      <c r="M14" s="35"/>
      <c r="N14" s="35"/>
      <c r="O14" s="49"/>
    </row>
    <row r="15" spans="2:15" x14ac:dyDescent="0.25">
      <c r="B15" s="131" t="s">
        <v>96</v>
      </c>
      <c r="C15" s="48">
        <v>0</v>
      </c>
      <c r="D15" s="255">
        <v>0</v>
      </c>
      <c r="E15" s="255">
        <v>0</v>
      </c>
      <c r="F15" s="255">
        <v>0</v>
      </c>
      <c r="G15" s="255">
        <v>0</v>
      </c>
      <c r="H15" s="255">
        <v>0</v>
      </c>
      <c r="I15" s="255">
        <v>0</v>
      </c>
      <c r="J15" s="255">
        <v>0</v>
      </c>
      <c r="K15" s="35"/>
      <c r="L15" s="35"/>
      <c r="M15" s="35"/>
      <c r="N15" s="35"/>
      <c r="O15" s="49"/>
    </row>
    <row r="16" spans="2:15" x14ac:dyDescent="0.25">
      <c r="B16" s="131" t="s">
        <v>97</v>
      </c>
      <c r="C16" s="48">
        <v>0</v>
      </c>
      <c r="D16" s="255">
        <v>0</v>
      </c>
      <c r="E16" s="255">
        <v>0</v>
      </c>
      <c r="F16" s="255">
        <v>0</v>
      </c>
      <c r="G16" s="255">
        <v>0</v>
      </c>
      <c r="H16" s="255">
        <v>0</v>
      </c>
      <c r="I16" s="255">
        <v>0</v>
      </c>
      <c r="J16" s="255">
        <v>0</v>
      </c>
      <c r="K16" s="35"/>
      <c r="L16" s="35"/>
      <c r="M16" s="35"/>
      <c r="N16" s="35"/>
      <c r="O16" s="49"/>
    </row>
    <row r="17" spans="2:15" x14ac:dyDescent="0.25">
      <c r="B17" s="131" t="s">
        <v>98</v>
      </c>
      <c r="C17" s="48">
        <v>0</v>
      </c>
      <c r="D17" s="255">
        <v>0</v>
      </c>
      <c r="E17" s="255">
        <v>0</v>
      </c>
      <c r="F17" s="255">
        <v>0</v>
      </c>
      <c r="G17" s="255">
        <v>0</v>
      </c>
      <c r="H17" s="255">
        <v>0</v>
      </c>
      <c r="I17" s="255">
        <v>0</v>
      </c>
      <c r="J17" s="255">
        <v>0</v>
      </c>
      <c r="K17" s="35"/>
      <c r="L17" s="35"/>
      <c r="M17" s="35"/>
      <c r="N17" s="35"/>
      <c r="O17" s="49"/>
    </row>
    <row r="18" spans="2:15" x14ac:dyDescent="0.25">
      <c r="B18" s="131" t="s">
        <v>269</v>
      </c>
      <c r="C18" s="48">
        <v>0</v>
      </c>
      <c r="D18" s="255">
        <v>0</v>
      </c>
      <c r="E18" s="255">
        <v>0</v>
      </c>
      <c r="F18" s="255">
        <v>0</v>
      </c>
      <c r="G18" s="255">
        <v>0</v>
      </c>
      <c r="H18" s="255">
        <v>0</v>
      </c>
      <c r="I18" s="255">
        <v>0</v>
      </c>
      <c r="J18" s="255">
        <v>0</v>
      </c>
      <c r="K18" s="35"/>
      <c r="L18" s="35"/>
      <c r="M18" s="35"/>
      <c r="N18" s="35"/>
      <c r="O18" s="49"/>
    </row>
    <row r="19" spans="2:15" x14ac:dyDescent="0.25">
      <c r="B19" s="131" t="s">
        <v>270</v>
      </c>
      <c r="C19" s="48">
        <v>0</v>
      </c>
      <c r="D19" s="255">
        <v>0</v>
      </c>
      <c r="E19" s="255">
        <v>0</v>
      </c>
      <c r="F19" s="255">
        <v>0</v>
      </c>
      <c r="G19" s="255">
        <v>0</v>
      </c>
      <c r="H19" s="255">
        <v>0</v>
      </c>
      <c r="I19" s="255">
        <v>0</v>
      </c>
      <c r="J19" s="255">
        <v>0</v>
      </c>
      <c r="K19" s="35"/>
      <c r="L19" s="35"/>
      <c r="M19" s="35"/>
      <c r="N19" s="35"/>
      <c r="O19" s="49"/>
    </row>
    <row r="20" spans="2:15" x14ac:dyDescent="0.25">
      <c r="B20" s="131" t="s">
        <v>271</v>
      </c>
      <c r="C20" s="48">
        <v>0</v>
      </c>
      <c r="D20" s="255">
        <v>0</v>
      </c>
      <c r="E20" s="255">
        <v>0</v>
      </c>
      <c r="F20" s="255">
        <v>0</v>
      </c>
      <c r="G20" s="255">
        <v>0</v>
      </c>
      <c r="H20" s="255">
        <v>0</v>
      </c>
      <c r="I20" s="255">
        <v>0</v>
      </c>
      <c r="J20" s="255">
        <v>0</v>
      </c>
      <c r="K20" s="35"/>
      <c r="L20" s="35"/>
      <c r="M20" s="35"/>
      <c r="N20" s="35"/>
      <c r="O20" s="49"/>
    </row>
    <row r="21" spans="2:15" x14ac:dyDescent="0.25">
      <c r="B21" s="131" t="s">
        <v>272</v>
      </c>
      <c r="C21" s="48">
        <v>0</v>
      </c>
      <c r="D21" s="255">
        <v>0</v>
      </c>
      <c r="E21" s="255">
        <v>0</v>
      </c>
      <c r="F21" s="255">
        <v>0</v>
      </c>
      <c r="G21" s="255">
        <v>0</v>
      </c>
      <c r="H21" s="255">
        <v>0</v>
      </c>
      <c r="I21" s="255">
        <v>0</v>
      </c>
      <c r="J21" s="255">
        <v>0</v>
      </c>
      <c r="K21" s="35"/>
      <c r="L21" s="35"/>
      <c r="M21" s="35"/>
      <c r="N21" s="35"/>
      <c r="O21" s="49"/>
    </row>
    <row r="22" spans="2:15" x14ac:dyDescent="0.25">
      <c r="B22" s="131" t="s">
        <v>273</v>
      </c>
      <c r="C22" s="48">
        <v>0</v>
      </c>
      <c r="D22" s="255">
        <v>0</v>
      </c>
      <c r="E22" s="255">
        <v>0</v>
      </c>
      <c r="F22" s="255">
        <v>0</v>
      </c>
      <c r="G22" s="255">
        <v>0</v>
      </c>
      <c r="H22" s="255">
        <v>0</v>
      </c>
      <c r="I22" s="255">
        <v>0</v>
      </c>
      <c r="J22" s="255">
        <v>0</v>
      </c>
      <c r="K22" s="35"/>
      <c r="L22" s="35"/>
      <c r="M22" s="35"/>
      <c r="N22" s="35"/>
      <c r="O22" s="49"/>
    </row>
    <row r="23" spans="2:15" x14ac:dyDescent="0.25">
      <c r="B23" s="131" t="s">
        <v>274</v>
      </c>
      <c r="C23" s="48">
        <v>0</v>
      </c>
      <c r="D23" s="255">
        <v>0</v>
      </c>
      <c r="E23" s="255">
        <v>0</v>
      </c>
      <c r="F23" s="255">
        <v>0</v>
      </c>
      <c r="G23" s="255">
        <v>0</v>
      </c>
      <c r="H23" s="255">
        <v>0</v>
      </c>
      <c r="I23" s="255">
        <v>0</v>
      </c>
      <c r="J23" s="255">
        <v>0</v>
      </c>
      <c r="K23" s="35"/>
      <c r="L23" s="35"/>
      <c r="M23" s="35"/>
      <c r="N23" s="35"/>
      <c r="O23" s="49"/>
    </row>
    <row r="24" spans="2:15" x14ac:dyDescent="0.25">
      <c r="B24" s="131" t="s">
        <v>275</v>
      </c>
      <c r="C24" s="48">
        <v>0</v>
      </c>
      <c r="D24" s="255">
        <v>0</v>
      </c>
      <c r="E24" s="255">
        <v>0</v>
      </c>
      <c r="F24" s="255">
        <v>0</v>
      </c>
      <c r="G24" s="255">
        <v>0</v>
      </c>
      <c r="H24" s="255">
        <v>0</v>
      </c>
      <c r="I24" s="255">
        <v>0</v>
      </c>
      <c r="J24" s="255">
        <v>0</v>
      </c>
      <c r="K24" s="35"/>
      <c r="L24" s="35"/>
      <c r="M24" s="35"/>
      <c r="N24" s="35"/>
      <c r="O24" s="49"/>
    </row>
    <row r="25" spans="2:15" x14ac:dyDescent="0.25">
      <c r="B25" s="131" t="s">
        <v>276</v>
      </c>
      <c r="C25" s="48">
        <v>0</v>
      </c>
      <c r="D25" s="255">
        <v>0</v>
      </c>
      <c r="E25" s="255">
        <v>0</v>
      </c>
      <c r="F25" s="255">
        <v>0</v>
      </c>
      <c r="G25" s="255">
        <v>0</v>
      </c>
      <c r="H25" s="255">
        <v>0</v>
      </c>
      <c r="I25" s="255">
        <v>0</v>
      </c>
      <c r="J25" s="255">
        <v>0</v>
      </c>
      <c r="K25" s="35"/>
      <c r="L25" s="35"/>
      <c r="M25" s="35"/>
      <c r="N25" s="35"/>
      <c r="O25" s="49"/>
    </row>
    <row r="26" spans="2:15" x14ac:dyDescent="0.25">
      <c r="B26" s="131" t="s">
        <v>116</v>
      </c>
      <c r="C26" s="48">
        <v>0</v>
      </c>
      <c r="D26" s="255">
        <v>0</v>
      </c>
      <c r="E26" s="255">
        <v>0</v>
      </c>
      <c r="F26" s="255">
        <v>0</v>
      </c>
      <c r="G26" s="255">
        <v>0</v>
      </c>
      <c r="H26" s="255">
        <v>0</v>
      </c>
      <c r="I26" s="255">
        <v>0</v>
      </c>
      <c r="J26" s="255">
        <v>0</v>
      </c>
      <c r="K26" s="35"/>
      <c r="L26" s="35"/>
      <c r="M26" s="35"/>
      <c r="N26" s="35"/>
      <c r="O26" s="49"/>
    </row>
    <row r="27" spans="2:15" x14ac:dyDescent="0.25">
      <c r="B27" s="118" t="s">
        <v>188</v>
      </c>
      <c r="C27" s="48">
        <v>0</v>
      </c>
      <c r="D27" s="255">
        <v>5.61</v>
      </c>
      <c r="E27" s="255">
        <v>5.61</v>
      </c>
      <c r="F27" s="255">
        <f>5.61+4.488</f>
        <v>10.098000000000001</v>
      </c>
      <c r="G27" s="255">
        <f>5.61+4.488</f>
        <v>10.098000000000001</v>
      </c>
      <c r="H27" s="255">
        <f>5.61+4.488</f>
        <v>10.098000000000001</v>
      </c>
      <c r="I27" s="255">
        <f>5.61+4.488</f>
        <v>10.098000000000001</v>
      </c>
      <c r="J27" s="255">
        <f>5.61+4.488</f>
        <v>10.098000000000001</v>
      </c>
      <c r="K27" s="35"/>
      <c r="L27" s="35"/>
      <c r="M27" s="35"/>
      <c r="N27" s="35"/>
      <c r="O27" s="49"/>
    </row>
    <row r="28" spans="2:15" x14ac:dyDescent="0.25">
      <c r="B28" s="119" t="s">
        <v>115</v>
      </c>
      <c r="C28" s="48">
        <v>0</v>
      </c>
      <c r="D28" s="255">
        <v>0</v>
      </c>
      <c r="E28" s="255">
        <v>0</v>
      </c>
      <c r="F28" s="255">
        <v>0</v>
      </c>
      <c r="G28" s="255">
        <v>0</v>
      </c>
      <c r="H28" s="255">
        <v>0</v>
      </c>
      <c r="I28" s="255">
        <v>0</v>
      </c>
      <c r="J28" s="255">
        <v>0</v>
      </c>
      <c r="K28" s="35"/>
      <c r="L28" s="35"/>
      <c r="M28" s="35"/>
      <c r="N28" s="35"/>
      <c r="O28" s="49"/>
    </row>
    <row r="29" spans="2:15" x14ac:dyDescent="0.25">
      <c r="B29" s="119" t="s">
        <v>155</v>
      </c>
      <c r="C29" s="48">
        <v>0</v>
      </c>
      <c r="D29" s="255">
        <v>0</v>
      </c>
      <c r="E29" s="255">
        <v>0</v>
      </c>
      <c r="F29" s="255">
        <v>0</v>
      </c>
      <c r="G29" s="255">
        <v>0</v>
      </c>
      <c r="H29" s="255">
        <v>0</v>
      </c>
      <c r="I29" s="255">
        <v>0</v>
      </c>
      <c r="J29" s="255">
        <v>0</v>
      </c>
      <c r="K29" s="35"/>
      <c r="L29" s="35"/>
      <c r="M29" s="35"/>
      <c r="N29" s="35"/>
      <c r="O29" s="49"/>
    </row>
    <row r="30" spans="2:15" x14ac:dyDescent="0.25">
      <c r="B30" s="119" t="s">
        <v>132</v>
      </c>
      <c r="C30" s="48">
        <v>0</v>
      </c>
      <c r="D30" s="255">
        <v>0</v>
      </c>
      <c r="E30" s="255">
        <v>0.6</v>
      </c>
      <c r="F30" s="255">
        <v>0.6</v>
      </c>
      <c r="G30" s="255">
        <v>0.6</v>
      </c>
      <c r="H30" s="255">
        <v>0.6</v>
      </c>
      <c r="I30" s="255">
        <v>0.6</v>
      </c>
      <c r="J30" s="255">
        <v>0.6</v>
      </c>
      <c r="K30" s="35"/>
      <c r="L30" s="35"/>
      <c r="M30" s="35"/>
      <c r="N30" s="35"/>
      <c r="O30" s="49"/>
    </row>
    <row r="31" spans="2:15" x14ac:dyDescent="0.25">
      <c r="B31" s="119" t="s">
        <v>117</v>
      </c>
      <c r="C31" s="48">
        <v>0</v>
      </c>
      <c r="D31" s="255">
        <v>0</v>
      </c>
      <c r="E31" s="255">
        <v>0</v>
      </c>
      <c r="F31" s="255">
        <v>0</v>
      </c>
      <c r="G31" s="255">
        <v>0</v>
      </c>
      <c r="H31" s="255">
        <v>0</v>
      </c>
      <c r="I31" s="255">
        <v>0</v>
      </c>
      <c r="J31" s="255">
        <v>0</v>
      </c>
      <c r="K31" s="45"/>
      <c r="L31" s="45"/>
      <c r="M31" s="45"/>
      <c r="N31" s="45"/>
      <c r="O31" s="52"/>
    </row>
    <row r="32" spans="2:15" x14ac:dyDescent="0.25">
      <c r="B32" s="120" t="s">
        <v>189</v>
      </c>
      <c r="C32" s="48">
        <v>0</v>
      </c>
      <c r="D32" s="255">
        <v>0</v>
      </c>
      <c r="E32" s="255">
        <v>0</v>
      </c>
      <c r="F32" s="255">
        <v>0</v>
      </c>
      <c r="G32" s="255">
        <v>0</v>
      </c>
      <c r="H32" s="255">
        <v>0</v>
      </c>
      <c r="I32" s="255">
        <v>0</v>
      </c>
      <c r="J32" s="255">
        <v>0</v>
      </c>
      <c r="K32" s="40"/>
      <c r="L32" s="40"/>
      <c r="M32" s="40"/>
      <c r="N32" s="40"/>
      <c r="O32" s="40"/>
    </row>
    <row r="33" spans="2:10" x14ac:dyDescent="0.25">
      <c r="B33" s="120" t="s">
        <v>190</v>
      </c>
      <c r="C33" s="48">
        <v>0</v>
      </c>
      <c r="D33" s="255">
        <v>0</v>
      </c>
      <c r="E33" s="255">
        <v>0</v>
      </c>
      <c r="F33" s="255">
        <v>0</v>
      </c>
      <c r="G33" s="255">
        <v>0</v>
      </c>
      <c r="H33" s="255">
        <v>0</v>
      </c>
      <c r="I33" s="255">
        <v>0</v>
      </c>
      <c r="J33" s="255">
        <v>0</v>
      </c>
    </row>
    <row r="34" spans="2:10" x14ac:dyDescent="0.25">
      <c r="B34" s="120" t="s">
        <v>229</v>
      </c>
      <c r="C34" s="48">
        <v>0</v>
      </c>
      <c r="D34" s="255">
        <v>0</v>
      </c>
      <c r="E34" s="255">
        <v>0</v>
      </c>
      <c r="F34" s="255">
        <v>0</v>
      </c>
      <c r="G34" s="255">
        <v>0</v>
      </c>
      <c r="H34" s="255">
        <v>0</v>
      </c>
      <c r="I34" s="255">
        <v>0</v>
      </c>
      <c r="J34" s="255">
        <v>0</v>
      </c>
    </row>
    <row r="35" spans="2:10" x14ac:dyDescent="0.25">
      <c r="B35" s="120" t="s">
        <v>191</v>
      </c>
      <c r="C35" s="48">
        <v>0</v>
      </c>
      <c r="D35" s="255">
        <v>0</v>
      </c>
      <c r="E35" s="255">
        <v>0</v>
      </c>
      <c r="F35" s="255">
        <v>0</v>
      </c>
      <c r="G35" s="255">
        <v>0</v>
      </c>
      <c r="H35" s="255">
        <v>0</v>
      </c>
      <c r="I35" s="255">
        <v>0</v>
      </c>
      <c r="J35" s="255">
        <v>0</v>
      </c>
    </row>
    <row r="36" spans="2:10" x14ac:dyDescent="0.25">
      <c r="B36" s="120" t="s">
        <v>192</v>
      </c>
      <c r="C36" s="48">
        <v>0</v>
      </c>
      <c r="D36" s="255">
        <v>0</v>
      </c>
      <c r="E36" s="255">
        <v>0</v>
      </c>
      <c r="F36" s="255">
        <v>0</v>
      </c>
      <c r="G36" s="255">
        <v>0</v>
      </c>
      <c r="H36" s="255">
        <v>0</v>
      </c>
      <c r="I36" s="255">
        <v>0</v>
      </c>
      <c r="J36" s="255">
        <v>0</v>
      </c>
    </row>
    <row r="37" spans="2:10" x14ac:dyDescent="0.25">
      <c r="B37" s="121" t="s">
        <v>160</v>
      </c>
      <c r="C37" s="48">
        <v>0</v>
      </c>
      <c r="D37" s="255">
        <v>0</v>
      </c>
      <c r="E37" s="255">
        <v>0</v>
      </c>
      <c r="F37" s="255">
        <v>0</v>
      </c>
      <c r="G37" s="255">
        <v>0</v>
      </c>
      <c r="H37" s="255">
        <v>0</v>
      </c>
      <c r="I37" s="255">
        <v>0</v>
      </c>
      <c r="J37" s="255">
        <v>0</v>
      </c>
    </row>
    <row r="38" spans="2:10" x14ac:dyDescent="0.25">
      <c r="B38" s="121" t="s">
        <v>161</v>
      </c>
      <c r="C38" s="48">
        <v>0</v>
      </c>
      <c r="D38" s="255">
        <v>0</v>
      </c>
      <c r="E38" s="255">
        <v>0</v>
      </c>
      <c r="F38" s="255">
        <v>0</v>
      </c>
      <c r="G38" s="255">
        <v>0</v>
      </c>
      <c r="H38" s="255">
        <v>0</v>
      </c>
      <c r="I38" s="255">
        <v>0</v>
      </c>
      <c r="J38" s="255">
        <v>0</v>
      </c>
    </row>
    <row r="39" spans="2:10" x14ac:dyDescent="0.25">
      <c r="B39" s="121" t="s">
        <v>230</v>
      </c>
      <c r="C39" s="48">
        <v>0</v>
      </c>
      <c r="D39" s="255">
        <v>0</v>
      </c>
      <c r="E39" s="255">
        <v>0</v>
      </c>
      <c r="F39" s="255">
        <v>0</v>
      </c>
      <c r="G39" s="255">
        <v>0</v>
      </c>
      <c r="H39" s="255">
        <v>0</v>
      </c>
      <c r="I39" s="255">
        <v>0</v>
      </c>
      <c r="J39" s="255">
        <v>0</v>
      </c>
    </row>
    <row r="40" spans="2:10" x14ac:dyDescent="0.25">
      <c r="B40" s="121" t="s">
        <v>162</v>
      </c>
      <c r="C40" s="48">
        <v>0</v>
      </c>
      <c r="D40" s="255">
        <v>0</v>
      </c>
      <c r="E40" s="255">
        <v>0</v>
      </c>
      <c r="F40" s="255">
        <v>0</v>
      </c>
      <c r="G40" s="255">
        <v>0</v>
      </c>
      <c r="H40" s="255">
        <v>0</v>
      </c>
      <c r="I40" s="255">
        <v>0</v>
      </c>
      <c r="J40" s="255">
        <v>0</v>
      </c>
    </row>
    <row r="41" spans="2:10" x14ac:dyDescent="0.25">
      <c r="B41" s="121" t="s">
        <v>163</v>
      </c>
      <c r="C41" s="48">
        <v>0</v>
      </c>
      <c r="D41" s="255">
        <v>0</v>
      </c>
      <c r="E41" s="255">
        <v>0</v>
      </c>
      <c r="F41" s="255">
        <v>0</v>
      </c>
      <c r="G41" s="255">
        <v>0</v>
      </c>
      <c r="H41" s="255">
        <v>0</v>
      </c>
      <c r="I41" s="255">
        <v>0</v>
      </c>
      <c r="J41" s="255">
        <v>0</v>
      </c>
    </row>
    <row r="42" spans="2:10" x14ac:dyDescent="0.25">
      <c r="B42" s="122" t="s">
        <v>164</v>
      </c>
      <c r="C42" s="48">
        <v>0</v>
      </c>
      <c r="D42" s="255">
        <v>0</v>
      </c>
      <c r="E42" s="255">
        <v>0</v>
      </c>
      <c r="F42" s="255">
        <v>0</v>
      </c>
      <c r="G42" s="255">
        <v>0</v>
      </c>
      <c r="H42" s="255">
        <v>0</v>
      </c>
      <c r="I42" s="255">
        <v>0</v>
      </c>
      <c r="J42" s="255">
        <v>0</v>
      </c>
    </row>
    <row r="43" spans="2:10" x14ac:dyDescent="0.25">
      <c r="B43" s="122" t="s">
        <v>165</v>
      </c>
      <c r="C43" s="48">
        <v>0</v>
      </c>
      <c r="D43" s="255">
        <v>0</v>
      </c>
      <c r="E43" s="255">
        <v>0</v>
      </c>
      <c r="F43" s="255">
        <v>0</v>
      </c>
      <c r="G43" s="255">
        <v>0</v>
      </c>
      <c r="H43" s="255">
        <v>0</v>
      </c>
      <c r="I43" s="255">
        <v>0</v>
      </c>
      <c r="J43" s="255">
        <v>0</v>
      </c>
    </row>
    <row r="44" spans="2:10" x14ac:dyDescent="0.25">
      <c r="B44" s="122" t="s">
        <v>231</v>
      </c>
      <c r="C44" s="48">
        <v>0</v>
      </c>
      <c r="D44" s="255">
        <v>0</v>
      </c>
      <c r="E44" s="255">
        <v>0</v>
      </c>
      <c r="F44" s="255">
        <v>0</v>
      </c>
      <c r="G44" s="255">
        <v>0</v>
      </c>
      <c r="H44" s="255">
        <v>0</v>
      </c>
      <c r="I44" s="255">
        <v>0</v>
      </c>
      <c r="J44" s="255">
        <v>0</v>
      </c>
    </row>
    <row r="45" spans="2:10" x14ac:dyDescent="0.25">
      <c r="B45" s="122" t="s">
        <v>166</v>
      </c>
      <c r="C45" s="48">
        <v>0</v>
      </c>
      <c r="D45" s="255">
        <v>0</v>
      </c>
      <c r="E45" s="255">
        <v>0</v>
      </c>
      <c r="F45" s="255">
        <v>0</v>
      </c>
      <c r="G45" s="255">
        <v>0</v>
      </c>
      <c r="H45" s="255">
        <v>0</v>
      </c>
      <c r="I45" s="255">
        <v>0</v>
      </c>
      <c r="J45" s="255">
        <v>0</v>
      </c>
    </row>
    <row r="46" spans="2:10" x14ac:dyDescent="0.25">
      <c r="B46" s="122" t="s">
        <v>167</v>
      </c>
      <c r="C46" s="48">
        <v>0</v>
      </c>
      <c r="D46" s="255">
        <v>0</v>
      </c>
      <c r="E46" s="255">
        <v>0</v>
      </c>
      <c r="F46" s="255">
        <v>0</v>
      </c>
      <c r="G46" s="255">
        <v>0</v>
      </c>
      <c r="H46" s="255">
        <v>0</v>
      </c>
      <c r="I46" s="255">
        <v>0</v>
      </c>
      <c r="J46" s="255">
        <v>0</v>
      </c>
    </row>
    <row r="47" spans="2:10" x14ac:dyDescent="0.25">
      <c r="B47" s="123" t="s">
        <v>168</v>
      </c>
      <c r="C47" s="48">
        <v>0</v>
      </c>
      <c r="D47" s="255">
        <v>0</v>
      </c>
      <c r="E47" s="255">
        <v>0</v>
      </c>
      <c r="F47" s="255">
        <v>0</v>
      </c>
      <c r="G47" s="255">
        <v>0</v>
      </c>
      <c r="H47" s="255">
        <v>0</v>
      </c>
      <c r="I47" s="255">
        <v>0</v>
      </c>
      <c r="J47" s="255">
        <v>0</v>
      </c>
    </row>
    <row r="48" spans="2:10" x14ac:dyDescent="0.25">
      <c r="B48" s="123" t="s">
        <v>169</v>
      </c>
      <c r="C48" s="48">
        <v>0</v>
      </c>
      <c r="D48" s="255">
        <v>0</v>
      </c>
      <c r="E48" s="255">
        <v>0</v>
      </c>
      <c r="F48" s="255">
        <v>0</v>
      </c>
      <c r="G48" s="255">
        <v>0</v>
      </c>
      <c r="H48" s="255">
        <v>0</v>
      </c>
      <c r="I48" s="255">
        <v>0</v>
      </c>
      <c r="J48" s="255">
        <v>0</v>
      </c>
    </row>
    <row r="49" spans="2:10" x14ac:dyDescent="0.25">
      <c r="B49" s="123" t="s">
        <v>232</v>
      </c>
      <c r="C49" s="48">
        <v>0</v>
      </c>
      <c r="D49" s="255">
        <v>0</v>
      </c>
      <c r="E49" s="255">
        <v>0</v>
      </c>
      <c r="F49" s="255">
        <v>0</v>
      </c>
      <c r="G49" s="255">
        <v>0</v>
      </c>
      <c r="H49" s="255">
        <v>0</v>
      </c>
      <c r="I49" s="255">
        <v>0</v>
      </c>
      <c r="J49" s="255">
        <v>0</v>
      </c>
    </row>
    <row r="50" spans="2:10" x14ac:dyDescent="0.25">
      <c r="B50" s="123" t="s">
        <v>170</v>
      </c>
      <c r="C50" s="48">
        <v>0</v>
      </c>
      <c r="D50" s="255">
        <v>0</v>
      </c>
      <c r="E50" s="255">
        <v>0</v>
      </c>
      <c r="F50" s="255">
        <v>0</v>
      </c>
      <c r="G50" s="255">
        <v>0</v>
      </c>
      <c r="H50" s="255">
        <v>0</v>
      </c>
      <c r="I50" s="255">
        <v>0</v>
      </c>
      <c r="J50" s="255">
        <v>0</v>
      </c>
    </row>
    <row r="51" spans="2:10" x14ac:dyDescent="0.25">
      <c r="B51" s="123" t="s">
        <v>171</v>
      </c>
      <c r="C51" s="48">
        <v>0</v>
      </c>
      <c r="D51" s="255">
        <v>0</v>
      </c>
      <c r="E51" s="255">
        <v>0</v>
      </c>
      <c r="F51" s="255">
        <v>0</v>
      </c>
      <c r="G51" s="255">
        <v>0</v>
      </c>
      <c r="H51" s="255">
        <v>0</v>
      </c>
      <c r="I51" s="255">
        <v>0</v>
      </c>
      <c r="J51" s="255">
        <v>0</v>
      </c>
    </row>
    <row r="52" spans="2:10" x14ac:dyDescent="0.25">
      <c r="B52" s="124" t="s">
        <v>172</v>
      </c>
      <c r="C52" s="48">
        <v>0</v>
      </c>
      <c r="D52" s="255">
        <v>0</v>
      </c>
      <c r="E52" s="255">
        <v>0</v>
      </c>
      <c r="F52" s="255">
        <v>0</v>
      </c>
      <c r="G52" s="255">
        <v>0</v>
      </c>
      <c r="H52" s="255">
        <v>0</v>
      </c>
      <c r="I52" s="255">
        <v>0</v>
      </c>
      <c r="J52" s="255">
        <v>0</v>
      </c>
    </row>
    <row r="53" spans="2:10" x14ac:dyDescent="0.25">
      <c r="B53" s="124" t="s">
        <v>173</v>
      </c>
      <c r="C53" s="48">
        <v>0</v>
      </c>
      <c r="D53" s="255">
        <v>0</v>
      </c>
      <c r="E53" s="255">
        <v>0</v>
      </c>
      <c r="F53" s="255">
        <v>0</v>
      </c>
      <c r="G53" s="255">
        <v>0</v>
      </c>
      <c r="H53" s="255">
        <v>0</v>
      </c>
      <c r="I53" s="255">
        <v>0</v>
      </c>
      <c r="J53" s="255">
        <v>0</v>
      </c>
    </row>
    <row r="54" spans="2:10" x14ac:dyDescent="0.25">
      <c r="B54" s="124" t="s">
        <v>233</v>
      </c>
      <c r="C54" s="48">
        <v>0</v>
      </c>
      <c r="D54" s="255">
        <v>0</v>
      </c>
      <c r="E54" s="255">
        <v>0</v>
      </c>
      <c r="F54" s="255">
        <v>0</v>
      </c>
      <c r="G54" s="255">
        <v>0</v>
      </c>
      <c r="H54" s="255">
        <v>0</v>
      </c>
      <c r="I54" s="255">
        <v>0</v>
      </c>
      <c r="J54" s="255">
        <v>0</v>
      </c>
    </row>
    <row r="55" spans="2:10" x14ac:dyDescent="0.25">
      <c r="B55" s="124" t="s">
        <v>174</v>
      </c>
      <c r="C55" s="48">
        <v>0</v>
      </c>
      <c r="D55" s="255">
        <v>0</v>
      </c>
      <c r="E55" s="255">
        <v>0</v>
      </c>
      <c r="F55" s="255">
        <v>0</v>
      </c>
      <c r="G55" s="255">
        <v>0</v>
      </c>
      <c r="H55" s="255">
        <v>0</v>
      </c>
      <c r="I55" s="255">
        <v>0</v>
      </c>
      <c r="J55" s="255">
        <v>0</v>
      </c>
    </row>
    <row r="56" spans="2:10" x14ac:dyDescent="0.25">
      <c r="B56" s="124" t="s">
        <v>175</v>
      </c>
      <c r="C56" s="48">
        <v>0</v>
      </c>
      <c r="D56" s="255">
        <v>0</v>
      </c>
      <c r="E56" s="255">
        <v>0</v>
      </c>
      <c r="F56" s="255">
        <v>0</v>
      </c>
      <c r="G56" s="255">
        <v>0</v>
      </c>
      <c r="H56" s="255">
        <v>0</v>
      </c>
      <c r="I56" s="255">
        <v>0</v>
      </c>
      <c r="J56" s="255">
        <v>0</v>
      </c>
    </row>
    <row r="57" spans="2:10" x14ac:dyDescent="0.25">
      <c r="B57" s="125" t="s">
        <v>176</v>
      </c>
      <c r="C57" s="48">
        <v>0</v>
      </c>
      <c r="D57" s="255">
        <v>0</v>
      </c>
      <c r="E57" s="255">
        <v>0</v>
      </c>
      <c r="F57" s="255">
        <v>0</v>
      </c>
      <c r="G57" s="255">
        <v>0</v>
      </c>
      <c r="H57" s="255">
        <v>0</v>
      </c>
      <c r="I57" s="255">
        <v>0</v>
      </c>
      <c r="J57" s="255">
        <v>0</v>
      </c>
    </row>
    <row r="58" spans="2:10" x14ac:dyDescent="0.25">
      <c r="B58" s="125" t="s">
        <v>177</v>
      </c>
      <c r="C58" s="48">
        <v>0</v>
      </c>
      <c r="D58" s="255">
        <v>0</v>
      </c>
      <c r="E58" s="255">
        <v>0</v>
      </c>
      <c r="F58" s="255">
        <v>0</v>
      </c>
      <c r="G58" s="255">
        <v>0</v>
      </c>
      <c r="H58" s="255">
        <v>0</v>
      </c>
      <c r="I58" s="255">
        <v>0</v>
      </c>
      <c r="J58" s="255">
        <v>0</v>
      </c>
    </row>
    <row r="59" spans="2:10" x14ac:dyDescent="0.25">
      <c r="B59" s="125" t="s">
        <v>234</v>
      </c>
      <c r="C59" s="48">
        <v>0</v>
      </c>
      <c r="D59" s="255">
        <v>0</v>
      </c>
      <c r="E59" s="255">
        <v>0</v>
      </c>
      <c r="F59" s="255">
        <v>0</v>
      </c>
      <c r="G59" s="255">
        <v>0</v>
      </c>
      <c r="H59" s="255">
        <v>0</v>
      </c>
      <c r="I59" s="255">
        <v>0</v>
      </c>
      <c r="J59" s="255">
        <v>0</v>
      </c>
    </row>
    <row r="60" spans="2:10" x14ac:dyDescent="0.25">
      <c r="B60" s="125" t="s">
        <v>178</v>
      </c>
      <c r="C60" s="48">
        <v>0</v>
      </c>
      <c r="D60" s="255">
        <v>0</v>
      </c>
      <c r="E60" s="255">
        <v>0</v>
      </c>
      <c r="F60" s="255">
        <v>0</v>
      </c>
      <c r="G60" s="255">
        <v>0</v>
      </c>
      <c r="H60" s="255">
        <v>0</v>
      </c>
      <c r="I60" s="255">
        <v>0</v>
      </c>
      <c r="J60" s="255">
        <v>0</v>
      </c>
    </row>
    <row r="61" spans="2:10" x14ac:dyDescent="0.25">
      <c r="B61" s="125" t="s">
        <v>179</v>
      </c>
      <c r="C61" s="48">
        <v>0</v>
      </c>
      <c r="D61" s="255">
        <v>0</v>
      </c>
      <c r="E61" s="255">
        <v>0</v>
      </c>
      <c r="F61" s="255">
        <v>0</v>
      </c>
      <c r="G61" s="255">
        <v>0</v>
      </c>
      <c r="H61" s="255">
        <v>0</v>
      </c>
      <c r="I61" s="255">
        <v>0</v>
      </c>
      <c r="J61" s="255">
        <v>0</v>
      </c>
    </row>
    <row r="62" spans="2:10" x14ac:dyDescent="0.25">
      <c r="B62" s="126" t="s">
        <v>180</v>
      </c>
      <c r="C62" s="48">
        <v>0</v>
      </c>
      <c r="D62" s="255">
        <v>0</v>
      </c>
      <c r="E62" s="255">
        <v>0</v>
      </c>
      <c r="F62" s="255">
        <v>0</v>
      </c>
      <c r="G62" s="255">
        <v>0</v>
      </c>
      <c r="H62" s="255">
        <v>0</v>
      </c>
      <c r="I62" s="255">
        <v>0</v>
      </c>
      <c r="J62" s="255">
        <v>0</v>
      </c>
    </row>
    <row r="63" spans="2:10" x14ac:dyDescent="0.25">
      <c r="B63" s="126" t="s">
        <v>181</v>
      </c>
      <c r="C63" s="48">
        <v>0</v>
      </c>
      <c r="D63" s="255">
        <v>0</v>
      </c>
      <c r="E63" s="255">
        <v>0</v>
      </c>
      <c r="F63" s="255">
        <v>0</v>
      </c>
      <c r="G63" s="255">
        <v>0</v>
      </c>
      <c r="H63" s="255">
        <v>0</v>
      </c>
      <c r="I63" s="255">
        <v>0</v>
      </c>
      <c r="J63" s="255">
        <v>0</v>
      </c>
    </row>
    <row r="64" spans="2:10" x14ac:dyDescent="0.25">
      <c r="B64" s="126" t="s">
        <v>235</v>
      </c>
      <c r="C64" s="48">
        <v>0</v>
      </c>
      <c r="D64" s="255">
        <v>0</v>
      </c>
      <c r="E64" s="255">
        <v>0</v>
      </c>
      <c r="F64" s="255">
        <v>0</v>
      </c>
      <c r="G64" s="255">
        <v>0</v>
      </c>
      <c r="H64" s="255">
        <v>0</v>
      </c>
      <c r="I64" s="255">
        <v>0</v>
      </c>
      <c r="J64" s="255">
        <v>0</v>
      </c>
    </row>
    <row r="65" spans="2:10" x14ac:dyDescent="0.25">
      <c r="B65" s="126" t="s">
        <v>182</v>
      </c>
      <c r="C65" s="48">
        <v>0</v>
      </c>
      <c r="D65" s="255">
        <v>0</v>
      </c>
      <c r="E65" s="255">
        <v>0</v>
      </c>
      <c r="F65" s="255">
        <v>0</v>
      </c>
      <c r="G65" s="255">
        <v>0</v>
      </c>
      <c r="H65" s="255">
        <v>0</v>
      </c>
      <c r="I65" s="255">
        <v>0</v>
      </c>
      <c r="J65" s="255">
        <v>0</v>
      </c>
    </row>
    <row r="66" spans="2:10" x14ac:dyDescent="0.25">
      <c r="B66" s="126" t="s">
        <v>183</v>
      </c>
      <c r="C66" s="48">
        <v>0</v>
      </c>
      <c r="D66" s="255">
        <v>0</v>
      </c>
      <c r="E66" s="255">
        <v>0</v>
      </c>
      <c r="F66" s="255">
        <v>0</v>
      </c>
      <c r="G66" s="255">
        <v>0</v>
      </c>
      <c r="H66" s="255">
        <v>0</v>
      </c>
      <c r="I66" s="255">
        <v>0</v>
      </c>
      <c r="J66" s="255">
        <v>0</v>
      </c>
    </row>
    <row r="67" spans="2:10" x14ac:dyDescent="0.25">
      <c r="B67" s="127" t="s">
        <v>184</v>
      </c>
      <c r="C67" s="48">
        <v>0</v>
      </c>
      <c r="D67" s="255">
        <v>0</v>
      </c>
      <c r="E67" s="255">
        <v>0</v>
      </c>
      <c r="F67" s="255">
        <v>0</v>
      </c>
      <c r="G67" s="255">
        <v>0</v>
      </c>
      <c r="H67" s="255">
        <v>0</v>
      </c>
      <c r="I67" s="255">
        <v>0</v>
      </c>
      <c r="J67" s="255">
        <v>0</v>
      </c>
    </row>
    <row r="68" spans="2:10" x14ac:dyDescent="0.25">
      <c r="B68" s="127" t="s">
        <v>185</v>
      </c>
      <c r="C68" s="48">
        <v>0</v>
      </c>
      <c r="D68" s="255">
        <v>0</v>
      </c>
      <c r="E68" s="255">
        <v>0</v>
      </c>
      <c r="F68" s="255">
        <v>0</v>
      </c>
      <c r="G68" s="255">
        <v>0</v>
      </c>
      <c r="H68" s="255">
        <v>0</v>
      </c>
      <c r="I68" s="255">
        <v>0</v>
      </c>
      <c r="J68" s="255">
        <v>0</v>
      </c>
    </row>
    <row r="69" spans="2:10" x14ac:dyDescent="0.25">
      <c r="B69" s="127" t="s">
        <v>236</v>
      </c>
      <c r="C69" s="48">
        <v>0</v>
      </c>
      <c r="D69" s="255">
        <v>0</v>
      </c>
      <c r="E69" s="255">
        <v>0</v>
      </c>
      <c r="F69" s="255">
        <v>0</v>
      </c>
      <c r="G69" s="255">
        <v>0</v>
      </c>
      <c r="H69" s="255">
        <v>0</v>
      </c>
      <c r="I69" s="255">
        <v>0</v>
      </c>
      <c r="J69" s="255">
        <v>0</v>
      </c>
    </row>
    <row r="70" spans="2:10" x14ac:dyDescent="0.25">
      <c r="B70" s="127" t="s">
        <v>186</v>
      </c>
      <c r="C70" s="48">
        <v>0</v>
      </c>
      <c r="D70" s="255">
        <v>0</v>
      </c>
      <c r="E70" s="255">
        <v>0</v>
      </c>
      <c r="F70" s="255">
        <v>0</v>
      </c>
      <c r="G70" s="255">
        <v>0</v>
      </c>
      <c r="H70" s="255">
        <v>0</v>
      </c>
      <c r="I70" s="255">
        <v>0</v>
      </c>
      <c r="J70" s="255">
        <v>0</v>
      </c>
    </row>
    <row r="71" spans="2:10" x14ac:dyDescent="0.25">
      <c r="B71" s="127" t="s">
        <v>187</v>
      </c>
      <c r="C71" s="48">
        <v>0</v>
      </c>
      <c r="D71" s="255">
        <v>0</v>
      </c>
      <c r="E71" s="255">
        <v>0</v>
      </c>
      <c r="F71" s="255">
        <v>0</v>
      </c>
      <c r="G71" s="255">
        <v>0</v>
      </c>
      <c r="H71" s="255">
        <v>0</v>
      </c>
      <c r="I71" s="255">
        <v>0</v>
      </c>
      <c r="J71" s="255">
        <v>0</v>
      </c>
    </row>
    <row r="72" spans="2:10" x14ac:dyDescent="0.25">
      <c r="B72" s="119" t="s">
        <v>159</v>
      </c>
      <c r="C72" s="48">
        <v>0</v>
      </c>
      <c r="D72" s="255">
        <v>0</v>
      </c>
      <c r="E72" s="255">
        <v>0</v>
      </c>
      <c r="F72" s="255">
        <v>0</v>
      </c>
      <c r="G72" s="255">
        <v>0</v>
      </c>
      <c r="H72" s="255">
        <v>0</v>
      </c>
      <c r="I72" s="255">
        <v>0</v>
      </c>
      <c r="J72" s="255">
        <v>0</v>
      </c>
    </row>
    <row r="73" spans="2:10" x14ac:dyDescent="0.25">
      <c r="B73" s="128" t="s">
        <v>133</v>
      </c>
      <c r="C73" s="48">
        <v>0</v>
      </c>
      <c r="D73" s="255">
        <v>0</v>
      </c>
      <c r="E73" s="255">
        <v>0</v>
      </c>
      <c r="F73" s="255">
        <v>0</v>
      </c>
      <c r="G73" s="255">
        <f>274*0.1</f>
        <v>27.400000000000002</v>
      </c>
      <c r="H73" s="255">
        <f>140*0.1</f>
        <v>14</v>
      </c>
      <c r="I73" s="255">
        <f>70*0.1</f>
        <v>7</v>
      </c>
      <c r="J73" s="255">
        <f>35*0.1</f>
        <v>3.5</v>
      </c>
    </row>
    <row r="74" spans="2:10" x14ac:dyDescent="0.25">
      <c r="B74" s="129" t="s">
        <v>123</v>
      </c>
      <c r="C74" s="48">
        <v>0</v>
      </c>
      <c r="D74" s="255">
        <v>0</v>
      </c>
      <c r="E74" s="255">
        <v>0</v>
      </c>
      <c r="F74" s="255">
        <v>0</v>
      </c>
      <c r="G74" s="264">
        <f>274*(1-0.108)</f>
        <v>244.40800000000002</v>
      </c>
      <c r="H74" s="264">
        <f>140*(1-0.108)</f>
        <v>124.88</v>
      </c>
      <c r="I74" s="264">
        <f>70*(1-0.108)</f>
        <v>62.44</v>
      </c>
      <c r="J74" s="264">
        <f>35*(1-0.108)</f>
        <v>31.22</v>
      </c>
    </row>
    <row r="75" spans="2:10" x14ac:dyDescent="0.25">
      <c r="B75" s="129" t="s">
        <v>126</v>
      </c>
      <c r="C75" s="48">
        <v>0</v>
      </c>
      <c r="D75" s="255">
        <v>0</v>
      </c>
      <c r="E75" s="255">
        <v>0</v>
      </c>
      <c r="F75" s="255">
        <v>0</v>
      </c>
      <c r="G75" s="255">
        <v>3.02</v>
      </c>
      <c r="H75" s="255">
        <v>3.02</v>
      </c>
      <c r="I75" s="255">
        <v>3.02</v>
      </c>
      <c r="J75" s="255">
        <v>3.02</v>
      </c>
    </row>
    <row r="76" spans="2:10" x14ac:dyDescent="0.25">
      <c r="B76" s="129" t="s">
        <v>125</v>
      </c>
      <c r="C76" s="48">
        <v>0</v>
      </c>
      <c r="D76" s="255">
        <v>0</v>
      </c>
      <c r="E76" s="255">
        <v>0</v>
      </c>
      <c r="F76" s="255">
        <v>0</v>
      </c>
      <c r="G76" s="255">
        <v>0</v>
      </c>
      <c r="H76" s="255">
        <v>0</v>
      </c>
      <c r="I76" s="255">
        <v>0</v>
      </c>
      <c r="J76" s="255">
        <v>0</v>
      </c>
    </row>
    <row r="77" spans="2:10" x14ac:dyDescent="0.25">
      <c r="B77" s="129" t="s">
        <v>124</v>
      </c>
      <c r="C77" s="48">
        <v>0</v>
      </c>
      <c r="D77" s="255">
        <v>0</v>
      </c>
      <c r="E77" s="255">
        <v>0</v>
      </c>
      <c r="F77" s="255">
        <v>0</v>
      </c>
      <c r="G77" s="255">
        <v>0</v>
      </c>
      <c r="H77" s="255">
        <v>0</v>
      </c>
      <c r="I77" s="255">
        <v>0</v>
      </c>
      <c r="J77" s="255">
        <v>0</v>
      </c>
    </row>
    <row r="78" spans="2:10" x14ac:dyDescent="0.25">
      <c r="B78" s="129" t="s">
        <v>127</v>
      </c>
      <c r="C78" s="48">
        <v>0</v>
      </c>
      <c r="D78" s="255">
        <f t="shared" ref="D78:J78" si="0">0.01218+0.00792</f>
        <v>2.01E-2</v>
      </c>
      <c r="E78" s="255">
        <f t="shared" si="0"/>
        <v>2.01E-2</v>
      </c>
      <c r="F78" s="255">
        <f t="shared" si="0"/>
        <v>2.01E-2</v>
      </c>
      <c r="G78" s="255">
        <f t="shared" si="0"/>
        <v>2.01E-2</v>
      </c>
      <c r="H78" s="255">
        <f t="shared" si="0"/>
        <v>2.01E-2</v>
      </c>
      <c r="I78" s="255">
        <f t="shared" si="0"/>
        <v>2.01E-2</v>
      </c>
      <c r="J78" s="255">
        <f t="shared" si="0"/>
        <v>2.01E-2</v>
      </c>
    </row>
    <row r="79" spans="2:10" x14ac:dyDescent="0.25">
      <c r="B79" s="129" t="s">
        <v>129</v>
      </c>
      <c r="C79" s="48">
        <v>0</v>
      </c>
      <c r="D79" s="255">
        <v>0</v>
      </c>
      <c r="E79" s="255">
        <v>0</v>
      </c>
      <c r="F79" s="255">
        <v>0</v>
      </c>
      <c r="G79" s="255">
        <v>0</v>
      </c>
      <c r="H79" s="255">
        <v>0</v>
      </c>
      <c r="I79" s="255">
        <v>0</v>
      </c>
      <c r="J79" s="255">
        <v>0</v>
      </c>
    </row>
    <row r="80" spans="2:10" ht="15.75" thickBot="1" x14ac:dyDescent="0.3">
      <c r="B80" s="130" t="s">
        <v>128</v>
      </c>
      <c r="C80" s="48">
        <v>0</v>
      </c>
      <c r="D80" s="255">
        <v>0</v>
      </c>
      <c r="E80" s="255">
        <v>6.8640000000000007E-2</v>
      </c>
      <c r="F80" s="255">
        <v>6.8640000000000007E-2</v>
      </c>
      <c r="G80" s="255">
        <v>6.8640000000000007E-2</v>
      </c>
      <c r="H80" s="255">
        <v>6.8640000000000007E-2</v>
      </c>
      <c r="I80" s="255">
        <v>6.8640000000000007E-2</v>
      </c>
      <c r="J80" s="255">
        <v>6.8640000000000007E-2</v>
      </c>
    </row>
  </sheetData>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A990"/>
  <sheetViews>
    <sheetView zoomScale="106" zoomScaleNormal="106" workbookViewId="0">
      <pane xSplit="1" ySplit="4" topLeftCell="B14" activePane="bottomRight" state="frozen"/>
      <selection pane="topRight" activeCell="B1" sqref="B1"/>
      <selection pane="bottomLeft" activeCell="A5" sqref="A5"/>
      <selection pane="bottomRight" activeCell="R28" sqref="R28"/>
    </sheetView>
  </sheetViews>
  <sheetFormatPr baseColWidth="10" defaultColWidth="14.42578125" defaultRowHeight="15" customHeight="1" x14ac:dyDescent="0.25"/>
  <cols>
    <col min="1" max="1" width="28.140625" customWidth="1"/>
    <col min="2" max="2" width="10.85546875" bestFit="1" customWidth="1"/>
    <col min="3" max="4" width="10.5703125" bestFit="1" customWidth="1"/>
    <col min="5" max="5" width="10.28515625" bestFit="1" customWidth="1"/>
    <col min="6" max="6" width="11" bestFit="1" customWidth="1"/>
    <col min="7" max="8" width="10.7109375" bestFit="1" customWidth="1"/>
    <col min="9" max="9" width="10.42578125" bestFit="1" customWidth="1"/>
    <col min="10" max="10" width="12" bestFit="1" customWidth="1"/>
    <col min="11" max="12" width="11.42578125" bestFit="1" customWidth="1"/>
    <col min="13" max="13" width="11.140625" bestFit="1" customWidth="1"/>
    <col min="14" max="14" width="8.42578125" bestFit="1" customWidth="1"/>
    <col min="15" max="15" width="8" bestFit="1" customWidth="1"/>
    <col min="16" max="16" width="13" bestFit="1" customWidth="1"/>
    <col min="17" max="17" width="12.7109375" bestFit="1" customWidth="1"/>
    <col min="18" max="19" width="12.42578125" bestFit="1" customWidth="1"/>
    <col min="20" max="20" width="12.140625" bestFit="1" customWidth="1"/>
    <col min="21" max="21" width="12.42578125" bestFit="1" customWidth="1"/>
    <col min="22" max="23" width="12.140625" bestFit="1" customWidth="1"/>
    <col min="24" max="24" width="11.85546875" bestFit="1" customWidth="1"/>
    <col min="25" max="25" width="19.42578125" bestFit="1" customWidth="1"/>
    <col min="26" max="26" width="11" bestFit="1" customWidth="1"/>
    <col min="27" max="27" width="13.5703125" bestFit="1" customWidth="1"/>
    <col min="28" max="28" width="13.140625" bestFit="1" customWidth="1"/>
    <col min="29" max="29" width="13.42578125" bestFit="1" customWidth="1"/>
    <col min="30" max="30" width="8.5703125" bestFit="1" customWidth="1"/>
    <col min="31" max="31" width="17.7109375" bestFit="1" customWidth="1"/>
    <col min="32" max="32" width="17.5703125" bestFit="1" customWidth="1"/>
    <col min="33" max="33" width="22.5703125" bestFit="1" customWidth="1"/>
    <col min="34" max="34" width="17.5703125" bestFit="1" customWidth="1"/>
    <col min="35" max="35" width="17.7109375" bestFit="1" customWidth="1"/>
    <col min="36" max="36" width="17.5703125" bestFit="1" customWidth="1"/>
    <col min="37" max="37" width="17.42578125" bestFit="1" customWidth="1"/>
    <col min="38" max="38" width="22.42578125" bestFit="1" customWidth="1"/>
    <col min="39" max="39" width="17.42578125" bestFit="1" customWidth="1"/>
    <col min="40" max="40" width="17.5703125" bestFit="1" customWidth="1"/>
    <col min="41" max="41" width="17.42578125" bestFit="1" customWidth="1"/>
    <col min="42" max="42" width="17.28515625" bestFit="1" customWidth="1"/>
    <col min="43" max="43" width="22.28515625" bestFit="1" customWidth="1"/>
    <col min="44" max="44" width="17.28515625" bestFit="1" customWidth="1"/>
    <col min="45" max="45" width="17.42578125" bestFit="1" customWidth="1"/>
    <col min="46" max="46" width="17.28515625" bestFit="1" customWidth="1"/>
    <col min="47" max="47" width="17.140625" bestFit="1" customWidth="1"/>
    <col min="48" max="48" width="22.140625" bestFit="1" customWidth="1"/>
    <col min="49" max="49" width="17.140625" bestFit="1" customWidth="1"/>
    <col min="50" max="50" width="17.28515625" bestFit="1" customWidth="1"/>
    <col min="51" max="51" width="21.28515625" bestFit="1" customWidth="1"/>
    <col min="52" max="52" width="21" bestFit="1" customWidth="1"/>
    <col min="53" max="53" width="26" bestFit="1" customWidth="1"/>
    <col min="54" max="54" width="21" bestFit="1" customWidth="1"/>
    <col min="55" max="55" width="21.28515625" bestFit="1" customWidth="1"/>
    <col min="56" max="56" width="22.5703125" bestFit="1" customWidth="1"/>
    <col min="57" max="57" width="22.42578125" bestFit="1" customWidth="1"/>
    <col min="58" max="58" width="27.42578125" bestFit="1" customWidth="1"/>
    <col min="59" max="59" width="22.42578125" bestFit="1" customWidth="1"/>
    <col min="60" max="60" width="22.5703125" bestFit="1" customWidth="1"/>
    <col min="61" max="61" width="22.7109375" bestFit="1" customWidth="1"/>
    <col min="62" max="62" width="22.5703125" bestFit="1" customWidth="1"/>
    <col min="63" max="63" width="27.5703125" bestFit="1" customWidth="1"/>
    <col min="64" max="64" width="22.5703125" bestFit="1" customWidth="1"/>
    <col min="65" max="65" width="22.7109375" bestFit="1" customWidth="1"/>
    <col min="66" max="66" width="17" bestFit="1" customWidth="1"/>
    <col min="67" max="67" width="16.85546875" bestFit="1" customWidth="1"/>
    <col min="68" max="68" width="21.85546875" bestFit="1" customWidth="1"/>
    <col min="69" max="69" width="16.85546875" bestFit="1" customWidth="1"/>
    <col min="70" max="70" width="17" bestFit="1" customWidth="1"/>
    <col min="71" max="71" width="20" bestFit="1" customWidth="1"/>
    <col min="72" max="72" width="16.28515625" bestFit="1" customWidth="1"/>
    <col min="73" max="73" width="8.85546875" bestFit="1" customWidth="1"/>
    <col min="74" max="74" width="10.7109375" bestFit="1" customWidth="1"/>
    <col min="75" max="75" width="23.140625" bestFit="1" customWidth="1"/>
    <col min="76" max="76" width="11.5703125" customWidth="1"/>
    <col min="77" max="77" width="9.5703125" bestFit="1" customWidth="1"/>
    <col min="78" max="79" width="13.85546875" bestFit="1" customWidth="1"/>
  </cols>
  <sheetData>
    <row r="1" spans="1:79" x14ac:dyDescent="0.25">
      <c r="A1" s="11" t="s">
        <v>14</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row>
    <row r="2" spans="1:79" ht="72.75" customHeight="1" x14ac:dyDescent="0.25">
      <c r="A2" s="240" t="s">
        <v>260</v>
      </c>
      <c r="B2" s="12"/>
      <c r="C2" s="12"/>
      <c r="D2" s="12"/>
      <c r="E2" s="12"/>
      <c r="F2" s="12"/>
      <c r="G2" s="12"/>
      <c r="H2" s="12"/>
      <c r="I2" s="12"/>
      <c r="J2" s="12"/>
      <c r="K2" s="12"/>
      <c r="L2" s="12"/>
      <c r="M2" s="12"/>
      <c r="N2" s="12"/>
      <c r="O2" s="12"/>
      <c r="P2" s="12"/>
      <c r="Q2" s="12"/>
      <c r="R2" s="12"/>
      <c r="S2" s="12"/>
      <c r="T2" s="12"/>
      <c r="U2" s="12"/>
      <c r="V2" s="12"/>
      <c r="W2" s="12"/>
      <c r="X2" s="12"/>
      <c r="Y2" s="12"/>
      <c r="Z2" s="12"/>
      <c r="AA2" s="12"/>
      <c r="AB2" s="12"/>
      <c r="AC2" s="12"/>
      <c r="AD2" s="12"/>
    </row>
    <row r="3" spans="1:79" x14ac:dyDescent="0.25">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row>
    <row r="4" spans="1:79" x14ac:dyDescent="0.25">
      <c r="A4" s="77" t="s">
        <v>15</v>
      </c>
      <c r="B4" s="242" t="s">
        <v>88</v>
      </c>
      <c r="C4" s="242" t="s">
        <v>89</v>
      </c>
      <c r="D4" s="242" t="s">
        <v>90</v>
      </c>
      <c r="E4" s="242" t="s">
        <v>91</v>
      </c>
      <c r="F4" s="242" t="s">
        <v>151</v>
      </c>
      <c r="G4" s="243" t="s">
        <v>153</v>
      </c>
      <c r="H4" s="243" t="s">
        <v>152</v>
      </c>
      <c r="I4" s="242" t="s">
        <v>154</v>
      </c>
      <c r="J4" s="242" t="s">
        <v>156</v>
      </c>
      <c r="K4" s="242" t="s">
        <v>157</v>
      </c>
      <c r="L4" s="242" t="s">
        <v>158</v>
      </c>
      <c r="M4" s="243" t="s">
        <v>261</v>
      </c>
      <c r="N4" s="242" t="s">
        <v>96</v>
      </c>
      <c r="O4" s="242" t="s">
        <v>97</v>
      </c>
      <c r="P4" s="242" t="s">
        <v>98</v>
      </c>
      <c r="Q4" s="242" t="s">
        <v>143</v>
      </c>
      <c r="R4" s="242" t="s">
        <v>144</v>
      </c>
      <c r="S4" s="242" t="s">
        <v>145</v>
      </c>
      <c r="T4" s="242" t="s">
        <v>146</v>
      </c>
      <c r="U4" s="242" t="s">
        <v>147</v>
      </c>
      <c r="V4" s="242" t="s">
        <v>148</v>
      </c>
      <c r="W4" s="242" t="s">
        <v>149</v>
      </c>
      <c r="X4" s="242" t="s">
        <v>150</v>
      </c>
      <c r="Y4" s="242" t="s">
        <v>116</v>
      </c>
      <c r="Z4" s="246" t="s">
        <v>188</v>
      </c>
      <c r="AA4" s="248" t="s">
        <v>115</v>
      </c>
      <c r="AB4" s="248" t="s">
        <v>155</v>
      </c>
      <c r="AC4" s="248" t="s">
        <v>132</v>
      </c>
      <c r="AD4" s="248" t="s">
        <v>117</v>
      </c>
      <c r="AE4" s="249" t="s">
        <v>189</v>
      </c>
      <c r="AF4" s="249" t="s">
        <v>190</v>
      </c>
      <c r="AG4" s="249" t="s">
        <v>229</v>
      </c>
      <c r="AH4" s="249" t="s">
        <v>191</v>
      </c>
      <c r="AI4" s="249" t="s">
        <v>192</v>
      </c>
      <c r="AJ4" s="249" t="s">
        <v>160</v>
      </c>
      <c r="AK4" s="249" t="s">
        <v>161</v>
      </c>
      <c r="AL4" s="249" t="s">
        <v>230</v>
      </c>
      <c r="AM4" s="249" t="s">
        <v>162</v>
      </c>
      <c r="AN4" s="249" t="s">
        <v>163</v>
      </c>
      <c r="AO4" s="249" t="s">
        <v>164</v>
      </c>
      <c r="AP4" s="249" t="s">
        <v>165</v>
      </c>
      <c r="AQ4" s="249" t="s">
        <v>231</v>
      </c>
      <c r="AR4" s="249" t="s">
        <v>166</v>
      </c>
      <c r="AS4" s="249" t="s">
        <v>167</v>
      </c>
      <c r="AT4" s="249" t="s">
        <v>168</v>
      </c>
      <c r="AU4" s="249" t="s">
        <v>169</v>
      </c>
      <c r="AV4" s="249" t="s">
        <v>232</v>
      </c>
      <c r="AW4" s="249" t="s">
        <v>170</v>
      </c>
      <c r="AX4" s="249" t="s">
        <v>171</v>
      </c>
      <c r="AY4" s="250" t="s">
        <v>172</v>
      </c>
      <c r="AZ4" s="250" t="s">
        <v>173</v>
      </c>
      <c r="BA4" s="250" t="s">
        <v>233</v>
      </c>
      <c r="BB4" s="250" t="s">
        <v>174</v>
      </c>
      <c r="BC4" s="250" t="s">
        <v>175</v>
      </c>
      <c r="BD4" s="250" t="s">
        <v>176</v>
      </c>
      <c r="BE4" s="250" t="s">
        <v>177</v>
      </c>
      <c r="BF4" s="250" t="s">
        <v>234</v>
      </c>
      <c r="BG4" s="250" t="s">
        <v>178</v>
      </c>
      <c r="BH4" s="250" t="s">
        <v>179</v>
      </c>
      <c r="BI4" s="250" t="s">
        <v>180</v>
      </c>
      <c r="BJ4" s="250" t="s">
        <v>181</v>
      </c>
      <c r="BK4" s="250" t="s">
        <v>235</v>
      </c>
      <c r="BL4" s="250" t="s">
        <v>182</v>
      </c>
      <c r="BM4" s="250" t="s">
        <v>183</v>
      </c>
      <c r="BN4" s="250" t="s">
        <v>184</v>
      </c>
      <c r="BO4" s="250" t="s">
        <v>185</v>
      </c>
      <c r="BP4" s="250" t="s">
        <v>236</v>
      </c>
      <c r="BQ4" s="250" t="s">
        <v>186</v>
      </c>
      <c r="BR4" s="250" t="s">
        <v>187</v>
      </c>
      <c r="BS4" s="248" t="s">
        <v>159</v>
      </c>
      <c r="BT4" s="248" t="s">
        <v>133</v>
      </c>
      <c r="BU4" s="254" t="str" cm="1">
        <f t="array" ref="BU4:CA4">TRANSPOSE(A76:A82)</f>
        <v>PCB LEDs</v>
      </c>
      <c r="BV4" s="254" t="str">
        <v>PCB LEDs Driver(s)</v>
      </c>
      <c r="BW4" s="254" t="str">
        <v>PCB BMS &amp; Deploy &amp; RBF</v>
      </c>
      <c r="BX4" s="254" t="str">
        <v>PCB MPPTs</v>
      </c>
      <c r="BY4" s="254" t="str">
        <v>PCB ADCS</v>
      </c>
      <c r="BZ4" s="254" t="str">
        <v>PCB EPS</v>
      </c>
      <c r="CA4" s="254" t="str">
        <v>PCB Memories</v>
      </c>
    </row>
    <row r="5" spans="1:79" x14ac:dyDescent="0.25">
      <c r="A5" s="203" t="s">
        <v>88</v>
      </c>
      <c r="B5" s="12">
        <v>0</v>
      </c>
      <c r="C5" s="12">
        <v>0</v>
      </c>
      <c r="D5" s="12">
        <v>0</v>
      </c>
      <c r="E5" s="12">
        <v>0</v>
      </c>
      <c r="F5" s="12">
        <v>0</v>
      </c>
      <c r="G5" s="12">
        <v>0</v>
      </c>
      <c r="H5" s="12">
        <v>0</v>
      </c>
      <c r="I5" s="12">
        <v>0</v>
      </c>
      <c r="J5" s="12">
        <v>9.1827364554637275E-2</v>
      </c>
      <c r="K5" s="12">
        <v>0</v>
      </c>
      <c r="L5" s="12">
        <v>0</v>
      </c>
      <c r="M5" s="12">
        <v>9.1827364554637275E-2</v>
      </c>
      <c r="N5" s="12">
        <v>0</v>
      </c>
      <c r="O5" s="12">
        <v>0</v>
      </c>
      <c r="P5" s="12">
        <v>0.18365472910927455</v>
      </c>
      <c r="Q5" s="12">
        <v>2.1115000000000001E-3</v>
      </c>
      <c r="R5" s="12">
        <v>0</v>
      </c>
      <c r="S5" s="12">
        <v>0</v>
      </c>
      <c r="T5" s="12">
        <v>0</v>
      </c>
      <c r="U5" s="12">
        <v>2.1115000000000001E-3</v>
      </c>
      <c r="V5" s="12">
        <v>0</v>
      </c>
      <c r="W5" s="12">
        <v>0</v>
      </c>
      <c r="X5" s="12">
        <v>0</v>
      </c>
      <c r="Y5" s="12">
        <v>0</v>
      </c>
      <c r="Z5" s="12">
        <v>0</v>
      </c>
      <c r="AA5" s="12">
        <v>0</v>
      </c>
      <c r="AB5" s="12">
        <v>0</v>
      </c>
      <c r="AC5" s="12">
        <v>0</v>
      </c>
      <c r="AD5" s="12">
        <v>0</v>
      </c>
      <c r="AE5" s="12">
        <v>0</v>
      </c>
      <c r="AF5" s="12">
        <v>0</v>
      </c>
      <c r="AG5" s="12">
        <v>0</v>
      </c>
      <c r="AH5" s="12">
        <v>0</v>
      </c>
      <c r="AI5" s="12">
        <v>0</v>
      </c>
      <c r="AJ5" s="12">
        <v>0.18365472910927455</v>
      </c>
      <c r="AK5" s="12">
        <v>0</v>
      </c>
      <c r="AL5" s="12">
        <v>0</v>
      </c>
      <c r="AM5" s="12">
        <v>0</v>
      </c>
      <c r="AN5" s="12">
        <v>0</v>
      </c>
      <c r="AO5" s="12">
        <v>0</v>
      </c>
      <c r="AP5" s="12">
        <v>0</v>
      </c>
      <c r="AQ5" s="12">
        <v>0</v>
      </c>
      <c r="AR5" s="12">
        <v>0</v>
      </c>
      <c r="AS5" s="12">
        <v>0</v>
      </c>
      <c r="AT5" s="12">
        <v>0</v>
      </c>
      <c r="AU5" s="12">
        <v>0</v>
      </c>
      <c r="AV5" s="12">
        <v>0</v>
      </c>
      <c r="AW5" s="12">
        <v>0</v>
      </c>
      <c r="AX5" s="12">
        <v>0</v>
      </c>
      <c r="AY5" s="12">
        <v>0</v>
      </c>
      <c r="AZ5" s="12">
        <v>0</v>
      </c>
      <c r="BA5" s="12">
        <v>0</v>
      </c>
      <c r="BB5" s="12">
        <v>0</v>
      </c>
      <c r="BC5" s="12">
        <v>0</v>
      </c>
      <c r="BD5" s="12">
        <v>0</v>
      </c>
      <c r="BE5" s="12">
        <v>0</v>
      </c>
      <c r="BF5" s="12">
        <v>0</v>
      </c>
      <c r="BG5" s="12">
        <v>0</v>
      </c>
      <c r="BH5" s="12">
        <v>0</v>
      </c>
      <c r="BI5" s="12">
        <v>0</v>
      </c>
      <c r="BJ5" s="12">
        <v>0</v>
      </c>
      <c r="BK5" s="12">
        <v>0</v>
      </c>
      <c r="BL5" s="12">
        <v>0</v>
      </c>
      <c r="BM5" s="12">
        <v>0</v>
      </c>
      <c r="BN5" s="12">
        <v>0</v>
      </c>
      <c r="BO5" s="12">
        <v>0</v>
      </c>
      <c r="BP5" s="12">
        <v>0</v>
      </c>
      <c r="BQ5" s="12">
        <v>0</v>
      </c>
      <c r="BR5" s="12">
        <v>0</v>
      </c>
      <c r="BS5" s="12">
        <v>0</v>
      </c>
      <c r="BT5" s="12">
        <v>0</v>
      </c>
      <c r="BU5" s="12">
        <v>0</v>
      </c>
      <c r="BV5" s="12">
        <v>0</v>
      </c>
      <c r="BW5" s="12">
        <v>0</v>
      </c>
      <c r="BX5" s="12">
        <v>0</v>
      </c>
      <c r="BY5" s="12">
        <v>0</v>
      </c>
      <c r="BZ5" s="12">
        <v>0</v>
      </c>
      <c r="CA5" s="12">
        <v>0</v>
      </c>
    </row>
    <row r="6" spans="1:79" x14ac:dyDescent="0.25">
      <c r="A6" s="131" t="s">
        <v>89</v>
      </c>
      <c r="B6" s="12">
        <v>0</v>
      </c>
      <c r="C6" s="12">
        <v>0</v>
      </c>
      <c r="D6" s="12">
        <v>0</v>
      </c>
      <c r="E6" s="12">
        <v>0</v>
      </c>
      <c r="F6" s="12">
        <v>0</v>
      </c>
      <c r="G6" s="12">
        <v>0</v>
      </c>
      <c r="H6" s="12">
        <v>0</v>
      </c>
      <c r="I6" s="12">
        <v>0</v>
      </c>
      <c r="J6" s="12">
        <v>9.1827364554637275E-2</v>
      </c>
      <c r="K6" s="12">
        <v>0</v>
      </c>
      <c r="L6" s="12">
        <v>0</v>
      </c>
      <c r="M6" s="12">
        <v>9.1827364554637275E-2</v>
      </c>
      <c r="N6" s="12">
        <v>0</v>
      </c>
      <c r="O6" s="12">
        <v>0</v>
      </c>
      <c r="P6" s="12">
        <v>0</v>
      </c>
      <c r="Q6" s="12">
        <v>0</v>
      </c>
      <c r="R6" s="12">
        <v>2.1115000000000001E-3</v>
      </c>
      <c r="S6" s="12">
        <v>0</v>
      </c>
      <c r="T6" s="12">
        <v>0</v>
      </c>
      <c r="U6" s="12">
        <v>0</v>
      </c>
      <c r="V6" s="12">
        <v>2.1115000000000001E-3</v>
      </c>
      <c r="W6" s="12">
        <v>0</v>
      </c>
      <c r="X6" s="12">
        <v>0</v>
      </c>
      <c r="Y6" s="12">
        <v>0</v>
      </c>
      <c r="Z6" s="12">
        <v>0</v>
      </c>
      <c r="AA6" s="12">
        <v>0</v>
      </c>
      <c r="AB6" s="12">
        <v>0</v>
      </c>
      <c r="AC6" s="12">
        <v>0</v>
      </c>
      <c r="AD6" s="12">
        <v>0.7407407407407407</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v>0</v>
      </c>
      <c r="AW6" s="12">
        <v>0</v>
      </c>
      <c r="AX6" s="12">
        <v>0</v>
      </c>
      <c r="AY6" s="12">
        <v>0</v>
      </c>
      <c r="AZ6" s="12">
        <v>0</v>
      </c>
      <c r="BA6" s="12">
        <v>0</v>
      </c>
      <c r="BB6" s="12">
        <v>0</v>
      </c>
      <c r="BC6" s="12">
        <v>0</v>
      </c>
      <c r="BD6" s="12">
        <v>0</v>
      </c>
      <c r="BE6" s="12">
        <v>0</v>
      </c>
      <c r="BF6" s="12">
        <v>0</v>
      </c>
      <c r="BG6" s="12">
        <v>0</v>
      </c>
      <c r="BH6" s="12">
        <v>0</v>
      </c>
      <c r="BI6" s="12">
        <v>0.18365472910927455</v>
      </c>
      <c r="BJ6" s="12">
        <v>0</v>
      </c>
      <c r="BK6" s="12">
        <v>0</v>
      </c>
      <c r="BL6" s="12">
        <v>0</v>
      </c>
      <c r="BM6" s="12">
        <v>0</v>
      </c>
      <c r="BN6" s="12">
        <v>0</v>
      </c>
      <c r="BO6" s="12">
        <v>0</v>
      </c>
      <c r="BP6" s="12">
        <v>0</v>
      </c>
      <c r="BQ6" s="12">
        <v>0</v>
      </c>
      <c r="BR6" s="12">
        <v>0</v>
      </c>
      <c r="BS6" s="12">
        <v>0</v>
      </c>
      <c r="BT6" s="12">
        <v>0</v>
      </c>
      <c r="BU6" s="12">
        <v>0</v>
      </c>
      <c r="BV6" s="12">
        <v>0</v>
      </c>
      <c r="BW6" s="12">
        <v>0</v>
      </c>
      <c r="BX6" s="12">
        <v>0</v>
      </c>
      <c r="BY6" s="12">
        <v>0</v>
      </c>
      <c r="BZ6" s="12">
        <v>0</v>
      </c>
      <c r="CA6" s="12">
        <v>0</v>
      </c>
    </row>
    <row r="7" spans="1:79" x14ac:dyDescent="0.25">
      <c r="A7" s="131" t="s">
        <v>90</v>
      </c>
      <c r="B7" s="12">
        <v>0</v>
      </c>
      <c r="C7" s="12">
        <v>0</v>
      </c>
      <c r="D7" s="12">
        <v>0</v>
      </c>
      <c r="E7" s="12">
        <v>0</v>
      </c>
      <c r="F7" s="12">
        <v>0</v>
      </c>
      <c r="G7" s="12">
        <v>0</v>
      </c>
      <c r="H7" s="12">
        <v>0</v>
      </c>
      <c r="I7" s="12">
        <v>0</v>
      </c>
      <c r="J7" s="12">
        <v>0</v>
      </c>
      <c r="K7" s="12">
        <v>9.1827364554637275E-2</v>
      </c>
      <c r="L7" s="12">
        <v>9.1827364554637275E-2</v>
      </c>
      <c r="M7" s="12">
        <v>0</v>
      </c>
      <c r="N7" s="12">
        <v>0</v>
      </c>
      <c r="O7" s="12">
        <v>0</v>
      </c>
      <c r="P7" s="12">
        <v>0.18365472910927455</v>
      </c>
      <c r="Q7" s="12">
        <v>0</v>
      </c>
      <c r="R7" s="12">
        <v>0</v>
      </c>
      <c r="S7" s="12">
        <v>2.1115000000000001E-3</v>
      </c>
      <c r="T7" s="12">
        <v>0</v>
      </c>
      <c r="U7" s="12">
        <v>0</v>
      </c>
      <c r="V7" s="12">
        <v>0</v>
      </c>
      <c r="W7" s="12">
        <v>2.1115000000000001E-3</v>
      </c>
      <c r="X7" s="12">
        <v>0</v>
      </c>
      <c r="Y7" s="12">
        <v>0</v>
      </c>
      <c r="Z7" s="12">
        <v>0</v>
      </c>
      <c r="AA7" s="12">
        <v>0</v>
      </c>
      <c r="AB7" s="12">
        <v>0</v>
      </c>
      <c r="AC7" s="12">
        <v>0</v>
      </c>
      <c r="AD7" s="12">
        <v>0</v>
      </c>
      <c r="AE7" s="12">
        <v>0</v>
      </c>
      <c r="AF7" s="12">
        <v>0</v>
      </c>
      <c r="AG7" s="12">
        <v>0</v>
      </c>
      <c r="AH7" s="12">
        <v>0</v>
      </c>
      <c r="AI7" s="12">
        <v>0</v>
      </c>
      <c r="AJ7" s="12">
        <v>0</v>
      </c>
      <c r="AK7" s="12">
        <v>0</v>
      </c>
      <c r="AL7" s="12">
        <v>0</v>
      </c>
      <c r="AM7" s="12">
        <v>0</v>
      </c>
      <c r="AN7" s="12">
        <v>0</v>
      </c>
      <c r="AO7" s="12">
        <v>0</v>
      </c>
      <c r="AP7" s="12">
        <v>0</v>
      </c>
      <c r="AQ7" s="12">
        <v>0</v>
      </c>
      <c r="AR7" s="12">
        <v>0</v>
      </c>
      <c r="AS7" s="12">
        <v>0</v>
      </c>
      <c r="AT7" s="12">
        <v>0.18365472910927455</v>
      </c>
      <c r="AU7" s="12">
        <v>0</v>
      </c>
      <c r="AV7" s="12">
        <v>0</v>
      </c>
      <c r="AW7" s="12">
        <v>0</v>
      </c>
      <c r="AX7" s="12">
        <v>0</v>
      </c>
      <c r="AY7" s="12">
        <v>0</v>
      </c>
      <c r="AZ7" s="12">
        <v>0</v>
      </c>
      <c r="BA7" s="12">
        <v>0</v>
      </c>
      <c r="BB7" s="12">
        <v>0</v>
      </c>
      <c r="BC7" s="12">
        <v>0</v>
      </c>
      <c r="BD7" s="12">
        <v>0</v>
      </c>
      <c r="BE7" s="12">
        <v>0</v>
      </c>
      <c r="BF7" s="12">
        <v>0</v>
      </c>
      <c r="BG7" s="12">
        <v>0</v>
      </c>
      <c r="BH7" s="12">
        <v>0</v>
      </c>
      <c r="BI7" s="12">
        <v>0</v>
      </c>
      <c r="BJ7" s="12">
        <v>0</v>
      </c>
      <c r="BK7" s="12">
        <v>0</v>
      </c>
      <c r="BL7" s="12">
        <v>0</v>
      </c>
      <c r="BM7" s="12">
        <v>0</v>
      </c>
      <c r="BN7" s="12">
        <v>0</v>
      </c>
      <c r="BO7" s="12">
        <v>0</v>
      </c>
      <c r="BP7" s="12">
        <v>0</v>
      </c>
      <c r="BQ7" s="12">
        <v>0</v>
      </c>
      <c r="BR7" s="12">
        <v>0</v>
      </c>
      <c r="BS7" s="12">
        <v>0</v>
      </c>
      <c r="BT7" s="12">
        <v>0</v>
      </c>
      <c r="BU7" s="12">
        <v>0</v>
      </c>
      <c r="BV7" s="12">
        <v>0</v>
      </c>
      <c r="BW7" s="12">
        <v>0</v>
      </c>
      <c r="BX7" s="12">
        <v>0</v>
      </c>
      <c r="BY7" s="12">
        <v>0</v>
      </c>
      <c r="BZ7" s="12">
        <v>0</v>
      </c>
      <c r="CA7" s="12">
        <v>0</v>
      </c>
    </row>
    <row r="8" spans="1:79" x14ac:dyDescent="0.25">
      <c r="A8" s="131" t="s">
        <v>91</v>
      </c>
      <c r="B8" s="12">
        <v>0</v>
      </c>
      <c r="C8" s="12">
        <v>0</v>
      </c>
      <c r="D8" s="12">
        <v>0</v>
      </c>
      <c r="E8" s="12">
        <v>0</v>
      </c>
      <c r="F8" s="12">
        <v>0</v>
      </c>
      <c r="G8" s="12">
        <v>0</v>
      </c>
      <c r="H8" s="12">
        <v>0</v>
      </c>
      <c r="I8" s="12">
        <v>0</v>
      </c>
      <c r="J8" s="12">
        <v>0</v>
      </c>
      <c r="K8" s="12">
        <v>9.1827364554637275E-2</v>
      </c>
      <c r="L8" s="12">
        <v>9.1827364554637275E-2</v>
      </c>
      <c r="M8" s="12">
        <v>0</v>
      </c>
      <c r="N8" s="12">
        <v>0</v>
      </c>
      <c r="O8" s="12">
        <v>0</v>
      </c>
      <c r="P8" s="12">
        <v>0</v>
      </c>
      <c r="Q8" s="12">
        <v>0</v>
      </c>
      <c r="R8" s="12">
        <v>0</v>
      </c>
      <c r="S8" s="12">
        <v>0</v>
      </c>
      <c r="T8" s="12">
        <v>2.1115000000000001E-3</v>
      </c>
      <c r="U8" s="12">
        <v>0</v>
      </c>
      <c r="V8" s="12">
        <v>0</v>
      </c>
      <c r="W8" s="12">
        <v>0</v>
      </c>
      <c r="X8" s="12">
        <v>2.1115000000000001E-3</v>
      </c>
      <c r="Y8" s="12">
        <v>0</v>
      </c>
      <c r="Z8" s="12">
        <v>0</v>
      </c>
      <c r="AA8" s="12">
        <v>0</v>
      </c>
      <c r="AB8" s="12">
        <v>0</v>
      </c>
      <c r="AC8" s="12">
        <v>0</v>
      </c>
      <c r="AD8" s="12">
        <v>0.7407407407407407</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v>0</v>
      </c>
      <c r="AW8" s="12">
        <v>0</v>
      </c>
      <c r="AX8" s="12">
        <v>0</v>
      </c>
      <c r="AY8" s="12">
        <v>0</v>
      </c>
      <c r="AZ8" s="12">
        <v>0</v>
      </c>
      <c r="BA8" s="12">
        <v>0</v>
      </c>
      <c r="BB8" s="12">
        <v>0</v>
      </c>
      <c r="BC8" s="12">
        <v>0</v>
      </c>
      <c r="BD8" s="12">
        <v>0</v>
      </c>
      <c r="BE8" s="12">
        <v>0</v>
      </c>
      <c r="BF8" s="12">
        <v>0</v>
      </c>
      <c r="BG8" s="12">
        <v>0</v>
      </c>
      <c r="BH8" s="12">
        <v>0</v>
      </c>
      <c r="BI8" s="12">
        <v>0</v>
      </c>
      <c r="BJ8" s="12">
        <v>0</v>
      </c>
      <c r="BK8" s="12">
        <v>0</v>
      </c>
      <c r="BL8" s="12">
        <v>0</v>
      </c>
      <c r="BM8" s="12">
        <v>0</v>
      </c>
      <c r="BN8" s="12">
        <v>0.18365472910927455</v>
      </c>
      <c r="BO8" s="12">
        <v>0</v>
      </c>
      <c r="BP8" s="12">
        <v>0</v>
      </c>
      <c r="BQ8" s="12">
        <v>0</v>
      </c>
      <c r="BR8" s="12">
        <v>0</v>
      </c>
      <c r="BS8" s="12">
        <v>0</v>
      </c>
      <c r="BT8" s="12">
        <v>0</v>
      </c>
      <c r="BU8" s="12">
        <v>0</v>
      </c>
      <c r="BV8" s="12">
        <v>0</v>
      </c>
      <c r="BW8" s="12">
        <v>0</v>
      </c>
      <c r="BX8" s="12">
        <v>0</v>
      </c>
      <c r="BY8" s="12">
        <v>0</v>
      </c>
      <c r="BZ8" s="12">
        <v>0</v>
      </c>
      <c r="CA8" s="12">
        <v>0</v>
      </c>
    </row>
    <row r="9" spans="1:79" x14ac:dyDescent="0.25">
      <c r="A9" s="131" t="s">
        <v>151</v>
      </c>
      <c r="B9" s="12">
        <v>0</v>
      </c>
      <c r="C9" s="12">
        <v>0</v>
      </c>
      <c r="D9" s="12">
        <v>0</v>
      </c>
      <c r="E9" s="12">
        <v>0</v>
      </c>
      <c r="F9" s="12">
        <v>0</v>
      </c>
      <c r="G9" s="12">
        <v>0</v>
      </c>
      <c r="H9" s="12">
        <v>0</v>
      </c>
      <c r="I9" s="12">
        <v>0</v>
      </c>
      <c r="J9" s="12">
        <v>9.1827364554637275E-2</v>
      </c>
      <c r="K9" s="12">
        <v>0</v>
      </c>
      <c r="L9" s="12">
        <v>9.1827364554637275E-2</v>
      </c>
      <c r="M9" s="12">
        <v>0</v>
      </c>
      <c r="N9" s="12">
        <v>0</v>
      </c>
      <c r="O9" s="12">
        <v>0</v>
      </c>
      <c r="P9" s="12">
        <v>0.18365472910927455</v>
      </c>
      <c r="Q9" s="12">
        <v>0</v>
      </c>
      <c r="R9" s="12">
        <v>0</v>
      </c>
      <c r="S9" s="12">
        <v>0</v>
      </c>
      <c r="T9" s="12">
        <v>0</v>
      </c>
      <c r="U9" s="12">
        <v>0</v>
      </c>
      <c r="V9" s="12">
        <v>0</v>
      </c>
      <c r="W9" s="12">
        <v>0</v>
      </c>
      <c r="X9" s="12">
        <v>0</v>
      </c>
      <c r="Y9" s="12">
        <v>0</v>
      </c>
      <c r="Z9" s="12">
        <v>0</v>
      </c>
      <c r="AA9" s="12">
        <v>0</v>
      </c>
      <c r="AB9" s="12">
        <v>0</v>
      </c>
      <c r="AC9" s="12">
        <v>0</v>
      </c>
      <c r="AD9" s="12">
        <v>0</v>
      </c>
      <c r="AE9" s="12">
        <v>0.18365472910927455</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v>0</v>
      </c>
      <c r="AW9" s="12">
        <v>0</v>
      </c>
      <c r="AX9" s="12">
        <v>0</v>
      </c>
      <c r="AY9" s="12">
        <v>0</v>
      </c>
      <c r="AZ9" s="12">
        <v>0</v>
      </c>
      <c r="BA9" s="12">
        <v>0</v>
      </c>
      <c r="BB9" s="12">
        <v>0</v>
      </c>
      <c r="BC9" s="12">
        <v>0</v>
      </c>
      <c r="BD9" s="12">
        <v>0</v>
      </c>
      <c r="BE9" s="12">
        <v>0</v>
      </c>
      <c r="BF9" s="12">
        <v>0</v>
      </c>
      <c r="BG9" s="12">
        <v>0</v>
      </c>
      <c r="BH9" s="12">
        <v>0</v>
      </c>
      <c r="BI9" s="12">
        <v>0</v>
      </c>
      <c r="BJ9" s="12">
        <v>0</v>
      </c>
      <c r="BK9" s="12">
        <v>0</v>
      </c>
      <c r="BL9" s="12">
        <v>0</v>
      </c>
      <c r="BM9" s="12">
        <v>0</v>
      </c>
      <c r="BN9" s="12">
        <v>0</v>
      </c>
      <c r="BO9" s="12">
        <v>0</v>
      </c>
      <c r="BP9" s="12">
        <v>0</v>
      </c>
      <c r="BQ9" s="12">
        <v>0</v>
      </c>
      <c r="BR9" s="12">
        <v>0</v>
      </c>
      <c r="BS9" s="12">
        <v>0</v>
      </c>
      <c r="BT9" s="12">
        <v>0</v>
      </c>
      <c r="BU9" s="12">
        <v>0</v>
      </c>
      <c r="BV9" s="12">
        <v>0</v>
      </c>
      <c r="BW9" s="12">
        <v>0</v>
      </c>
      <c r="BX9" s="12">
        <v>0</v>
      </c>
      <c r="BY9" s="12">
        <v>0</v>
      </c>
      <c r="BZ9" s="12">
        <v>0</v>
      </c>
      <c r="CA9" s="12">
        <v>0</v>
      </c>
    </row>
    <row r="10" spans="1:79" x14ac:dyDescent="0.25">
      <c r="A10" s="131" t="s">
        <v>153</v>
      </c>
      <c r="B10" s="12">
        <v>0</v>
      </c>
      <c r="C10" s="12">
        <v>0</v>
      </c>
      <c r="D10" s="12">
        <v>0</v>
      </c>
      <c r="E10" s="12">
        <v>0</v>
      </c>
      <c r="F10" s="12">
        <v>0</v>
      </c>
      <c r="G10" s="12">
        <v>0</v>
      </c>
      <c r="H10" s="12">
        <v>0</v>
      </c>
      <c r="I10" s="12">
        <v>0</v>
      </c>
      <c r="J10" s="12">
        <v>0</v>
      </c>
      <c r="K10" s="12">
        <v>9.1827364554637275E-2</v>
      </c>
      <c r="L10" s="12">
        <v>0</v>
      </c>
      <c r="M10" s="12">
        <v>9.1827364554637275E-2</v>
      </c>
      <c r="N10" s="12">
        <v>0</v>
      </c>
      <c r="O10" s="12">
        <v>0</v>
      </c>
      <c r="P10" s="12">
        <v>0</v>
      </c>
      <c r="Q10" s="12">
        <v>0</v>
      </c>
      <c r="R10" s="12">
        <v>0</v>
      </c>
      <c r="S10" s="12">
        <v>0</v>
      </c>
      <c r="T10" s="12">
        <v>0</v>
      </c>
      <c r="U10" s="12">
        <v>0</v>
      </c>
      <c r="V10" s="12">
        <v>0</v>
      </c>
      <c r="W10" s="12">
        <v>0</v>
      </c>
      <c r="X10" s="12">
        <v>0</v>
      </c>
      <c r="Y10" s="12">
        <v>0</v>
      </c>
      <c r="Z10" s="12">
        <v>0</v>
      </c>
      <c r="AA10" s="12">
        <v>0</v>
      </c>
      <c r="AB10" s="12">
        <v>0</v>
      </c>
      <c r="AC10" s="12">
        <v>0</v>
      </c>
      <c r="AD10" s="12">
        <v>0.7407407407407407</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v>0</v>
      </c>
      <c r="AW10" s="12">
        <v>0</v>
      </c>
      <c r="AX10" s="12">
        <v>0</v>
      </c>
      <c r="AY10" s="12">
        <v>0.18365472910927455</v>
      </c>
      <c r="AZ10" s="12">
        <v>0</v>
      </c>
      <c r="BA10" s="12">
        <v>0</v>
      </c>
      <c r="BB10" s="12">
        <v>0</v>
      </c>
      <c r="BC10" s="12">
        <v>0</v>
      </c>
      <c r="BD10" s="12">
        <v>0</v>
      </c>
      <c r="BE10" s="12">
        <v>0</v>
      </c>
      <c r="BF10" s="12">
        <v>0</v>
      </c>
      <c r="BG10" s="12">
        <v>0</v>
      </c>
      <c r="BH10" s="12">
        <v>0</v>
      </c>
      <c r="BI10" s="12">
        <v>0</v>
      </c>
      <c r="BJ10" s="12">
        <v>0</v>
      </c>
      <c r="BK10" s="12">
        <v>0</v>
      </c>
      <c r="BL10" s="12">
        <v>0</v>
      </c>
      <c r="BM10" s="12">
        <v>0</v>
      </c>
      <c r="BN10" s="12">
        <v>0</v>
      </c>
      <c r="BO10" s="12">
        <v>0</v>
      </c>
      <c r="BP10" s="12">
        <v>0</v>
      </c>
      <c r="BQ10" s="12">
        <v>0</v>
      </c>
      <c r="BR10" s="12">
        <v>0</v>
      </c>
      <c r="BS10" s="12">
        <v>0</v>
      </c>
      <c r="BT10" s="12">
        <v>0</v>
      </c>
      <c r="BU10" s="12">
        <v>0</v>
      </c>
      <c r="BV10" s="12">
        <v>0</v>
      </c>
      <c r="BW10" s="12">
        <v>0</v>
      </c>
      <c r="BX10" s="12">
        <v>0</v>
      </c>
      <c r="BY10" s="12">
        <v>0</v>
      </c>
      <c r="BZ10" s="12">
        <v>0</v>
      </c>
      <c r="CA10" s="12">
        <v>0</v>
      </c>
    </row>
    <row r="11" spans="1:79" x14ac:dyDescent="0.25">
      <c r="A11" s="131" t="s">
        <v>152</v>
      </c>
      <c r="B11" s="12">
        <v>0</v>
      </c>
      <c r="C11" s="12">
        <v>0</v>
      </c>
      <c r="D11" s="12">
        <v>0</v>
      </c>
      <c r="E11" s="12">
        <v>0</v>
      </c>
      <c r="F11" s="12">
        <v>0</v>
      </c>
      <c r="G11" s="12">
        <v>0</v>
      </c>
      <c r="H11" s="12">
        <v>0</v>
      </c>
      <c r="I11" s="12">
        <v>0</v>
      </c>
      <c r="J11" s="12">
        <v>9.1827364554637275E-2</v>
      </c>
      <c r="K11" s="12">
        <v>0</v>
      </c>
      <c r="L11" s="12">
        <v>9.1827364554637275E-2</v>
      </c>
      <c r="M11" s="12">
        <v>0</v>
      </c>
      <c r="N11" s="12">
        <v>0</v>
      </c>
      <c r="O11" s="12">
        <v>0</v>
      </c>
      <c r="P11" s="12">
        <v>0.18365472910927455</v>
      </c>
      <c r="Q11" s="12">
        <v>0</v>
      </c>
      <c r="R11" s="12">
        <v>0</v>
      </c>
      <c r="S11" s="12">
        <v>0</v>
      </c>
      <c r="T11" s="12">
        <v>0</v>
      </c>
      <c r="U11" s="12">
        <v>0</v>
      </c>
      <c r="V11" s="12">
        <v>0</v>
      </c>
      <c r="W11" s="12">
        <v>0</v>
      </c>
      <c r="X11" s="12">
        <v>0</v>
      </c>
      <c r="Y11" s="12">
        <v>0</v>
      </c>
      <c r="Z11" s="12">
        <v>0</v>
      </c>
      <c r="AA11" s="12">
        <v>0</v>
      </c>
      <c r="AB11" s="12">
        <v>0</v>
      </c>
      <c r="AC11" s="12">
        <v>0</v>
      </c>
      <c r="AD11" s="12">
        <v>0</v>
      </c>
      <c r="AE11" s="12">
        <v>0</v>
      </c>
      <c r="AF11" s="12">
        <v>0</v>
      </c>
      <c r="AG11" s="12">
        <v>0</v>
      </c>
      <c r="AH11" s="12">
        <v>0</v>
      </c>
      <c r="AI11" s="12">
        <v>0</v>
      </c>
      <c r="AJ11" s="12">
        <v>0</v>
      </c>
      <c r="AK11" s="12">
        <v>0</v>
      </c>
      <c r="AL11" s="12">
        <v>0</v>
      </c>
      <c r="AM11" s="12">
        <v>0</v>
      </c>
      <c r="AN11" s="12">
        <v>0</v>
      </c>
      <c r="AO11" s="12">
        <v>0.18365472910927455</v>
      </c>
      <c r="AP11" s="12">
        <v>0</v>
      </c>
      <c r="AQ11" s="12">
        <v>0</v>
      </c>
      <c r="AR11" s="12">
        <v>0</v>
      </c>
      <c r="AS11" s="12">
        <v>0</v>
      </c>
      <c r="AT11" s="12">
        <v>0</v>
      </c>
      <c r="AU11" s="12">
        <v>0</v>
      </c>
      <c r="AV11" s="12">
        <v>0</v>
      </c>
      <c r="AW11" s="12">
        <v>0</v>
      </c>
      <c r="AX11" s="12">
        <v>0</v>
      </c>
      <c r="AY11" s="12">
        <v>0</v>
      </c>
      <c r="AZ11" s="12">
        <v>0</v>
      </c>
      <c r="BA11" s="12">
        <v>0</v>
      </c>
      <c r="BB11" s="12">
        <v>0</v>
      </c>
      <c r="BC11" s="12">
        <v>0</v>
      </c>
      <c r="BD11" s="12">
        <v>0</v>
      </c>
      <c r="BE11" s="12">
        <v>0</v>
      </c>
      <c r="BF11" s="12">
        <v>0</v>
      </c>
      <c r="BG11" s="12">
        <v>0</v>
      </c>
      <c r="BH11" s="12">
        <v>0</v>
      </c>
      <c r="BI11" s="12">
        <v>0</v>
      </c>
      <c r="BJ11" s="12">
        <v>0</v>
      </c>
      <c r="BK11" s="12">
        <v>0</v>
      </c>
      <c r="BL11" s="12">
        <v>0</v>
      </c>
      <c r="BM11" s="12">
        <v>0</v>
      </c>
      <c r="BN11" s="12">
        <v>0</v>
      </c>
      <c r="BO11" s="12">
        <v>0</v>
      </c>
      <c r="BP11" s="12">
        <v>0</v>
      </c>
      <c r="BQ11" s="12">
        <v>0</v>
      </c>
      <c r="BR11" s="12">
        <v>0</v>
      </c>
      <c r="BS11" s="12">
        <v>0</v>
      </c>
      <c r="BT11" s="12">
        <v>0</v>
      </c>
      <c r="BU11" s="12">
        <v>0</v>
      </c>
      <c r="BV11" s="12">
        <v>0</v>
      </c>
      <c r="BW11" s="12">
        <v>0</v>
      </c>
      <c r="BX11" s="12">
        <v>0</v>
      </c>
      <c r="BY11" s="12">
        <v>0</v>
      </c>
      <c r="BZ11" s="12">
        <v>0</v>
      </c>
      <c r="CA11" s="12">
        <v>0</v>
      </c>
    </row>
    <row r="12" spans="1:79" x14ac:dyDescent="0.25">
      <c r="A12" s="131" t="s">
        <v>154</v>
      </c>
      <c r="B12" s="12">
        <v>0</v>
      </c>
      <c r="C12" s="12">
        <v>0</v>
      </c>
      <c r="D12" s="12">
        <v>0</v>
      </c>
      <c r="E12" s="12">
        <v>0</v>
      </c>
      <c r="F12" s="12">
        <v>0</v>
      </c>
      <c r="G12" s="12">
        <v>0</v>
      </c>
      <c r="H12" s="12">
        <v>0</v>
      </c>
      <c r="I12" s="12">
        <v>0</v>
      </c>
      <c r="J12" s="12">
        <v>0</v>
      </c>
      <c r="K12" s="12">
        <v>9.1827364554637275E-2</v>
      </c>
      <c r="L12" s="12">
        <v>0</v>
      </c>
      <c r="M12" s="12">
        <v>9.1827364554637275E-2</v>
      </c>
      <c r="N12" s="12">
        <v>0</v>
      </c>
      <c r="O12" s="12">
        <v>0</v>
      </c>
      <c r="P12" s="12">
        <v>0</v>
      </c>
      <c r="Q12" s="12">
        <v>0</v>
      </c>
      <c r="R12" s="12">
        <v>0</v>
      </c>
      <c r="S12" s="12">
        <v>0</v>
      </c>
      <c r="T12" s="12">
        <v>0</v>
      </c>
      <c r="U12" s="12">
        <v>0</v>
      </c>
      <c r="V12" s="12">
        <v>0</v>
      </c>
      <c r="W12" s="12">
        <v>0</v>
      </c>
      <c r="X12" s="12">
        <v>0</v>
      </c>
      <c r="Y12" s="12">
        <v>0</v>
      </c>
      <c r="Z12" s="12">
        <v>0</v>
      </c>
      <c r="AA12" s="12">
        <v>0</v>
      </c>
      <c r="AB12" s="12">
        <v>0</v>
      </c>
      <c r="AC12" s="12">
        <v>0</v>
      </c>
      <c r="AD12" s="12">
        <v>0.7407407407407407</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v>0</v>
      </c>
      <c r="AW12" s="12">
        <v>0</v>
      </c>
      <c r="AX12" s="12">
        <v>0</v>
      </c>
      <c r="AY12" s="12">
        <v>0</v>
      </c>
      <c r="AZ12" s="12">
        <v>0</v>
      </c>
      <c r="BA12" s="12">
        <v>0</v>
      </c>
      <c r="BB12" s="12">
        <v>0</v>
      </c>
      <c r="BC12" s="12">
        <v>0</v>
      </c>
      <c r="BD12" s="12">
        <v>0.18365472910927455</v>
      </c>
      <c r="BE12" s="12">
        <v>0</v>
      </c>
      <c r="BF12" s="12">
        <v>0</v>
      </c>
      <c r="BG12" s="12">
        <v>0</v>
      </c>
      <c r="BH12" s="12">
        <v>0</v>
      </c>
      <c r="BI12" s="12">
        <v>0</v>
      </c>
      <c r="BJ12" s="12">
        <v>0</v>
      </c>
      <c r="BK12" s="12">
        <v>0</v>
      </c>
      <c r="BL12" s="12">
        <v>0</v>
      </c>
      <c r="BM12" s="12">
        <v>0</v>
      </c>
      <c r="BN12" s="12">
        <v>0</v>
      </c>
      <c r="BO12" s="12">
        <v>0</v>
      </c>
      <c r="BP12" s="12">
        <v>0</v>
      </c>
      <c r="BQ12" s="12">
        <v>0</v>
      </c>
      <c r="BR12" s="12">
        <v>0</v>
      </c>
      <c r="BS12" s="12">
        <v>0</v>
      </c>
      <c r="BT12" s="12">
        <v>0</v>
      </c>
      <c r="BU12" s="12">
        <v>0</v>
      </c>
      <c r="BV12" s="12">
        <v>0</v>
      </c>
      <c r="BW12" s="12">
        <v>0</v>
      </c>
      <c r="BX12" s="12">
        <v>0</v>
      </c>
      <c r="BY12" s="12">
        <v>0</v>
      </c>
      <c r="BZ12" s="12">
        <v>0</v>
      </c>
      <c r="CA12" s="12">
        <v>0</v>
      </c>
    </row>
    <row r="13" spans="1:79" x14ac:dyDescent="0.25">
      <c r="A13" s="131" t="s">
        <v>156</v>
      </c>
      <c r="B13" s="12">
        <v>9.1827364554637275E-2</v>
      </c>
      <c r="C13" s="12">
        <v>9.1827364554637275E-2</v>
      </c>
      <c r="D13" s="12">
        <v>0</v>
      </c>
      <c r="E13" s="12">
        <v>0</v>
      </c>
      <c r="F13" s="12">
        <v>9.1827364554637275E-2</v>
      </c>
      <c r="G13" s="12">
        <v>0</v>
      </c>
      <c r="H13" s="12">
        <v>9.1827364554637275E-2</v>
      </c>
      <c r="I13" s="12">
        <v>0</v>
      </c>
      <c r="J13" s="12">
        <v>0</v>
      </c>
      <c r="K13" s="12">
        <v>0</v>
      </c>
      <c r="L13" s="12">
        <v>0</v>
      </c>
      <c r="M13" s="12">
        <v>0</v>
      </c>
      <c r="N13" s="12">
        <v>0.37037037037037035</v>
      </c>
      <c r="O13" s="12">
        <v>0.37037037037037035</v>
      </c>
      <c r="P13" s="12">
        <v>8.3274999999999998E-3</v>
      </c>
      <c r="Q13" s="12">
        <v>0</v>
      </c>
      <c r="R13" s="12">
        <v>0</v>
      </c>
      <c r="S13" s="12">
        <v>0</v>
      </c>
      <c r="T13" s="12">
        <v>0</v>
      </c>
      <c r="U13" s="12">
        <v>0</v>
      </c>
      <c r="V13" s="12">
        <v>0</v>
      </c>
      <c r="W13" s="12">
        <v>0</v>
      </c>
      <c r="X13" s="12">
        <v>0</v>
      </c>
      <c r="Y13" s="12">
        <v>0</v>
      </c>
      <c r="Z13" s="12">
        <v>0</v>
      </c>
      <c r="AA13" s="12">
        <v>0</v>
      </c>
      <c r="AB13" s="12">
        <v>0</v>
      </c>
      <c r="AC13" s="12">
        <v>0</v>
      </c>
      <c r="AD13" s="12">
        <v>8.3274999999999998E-3</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v>0</v>
      </c>
      <c r="AW13" s="12">
        <v>0</v>
      </c>
      <c r="AX13" s="12">
        <v>0</v>
      </c>
      <c r="AY13" s="12">
        <v>0</v>
      </c>
      <c r="AZ13" s="12">
        <v>0</v>
      </c>
      <c r="BA13" s="12">
        <v>0</v>
      </c>
      <c r="BB13" s="12">
        <v>0</v>
      </c>
      <c r="BC13" s="12">
        <v>0</v>
      </c>
      <c r="BD13" s="12">
        <v>0</v>
      </c>
      <c r="BE13" s="12">
        <v>0</v>
      </c>
      <c r="BF13" s="12">
        <v>0</v>
      </c>
      <c r="BG13" s="12">
        <v>0</v>
      </c>
      <c r="BH13" s="12">
        <v>0</v>
      </c>
      <c r="BI13" s="12">
        <v>0</v>
      </c>
      <c r="BJ13" s="12">
        <v>0</v>
      </c>
      <c r="BK13" s="12">
        <v>0</v>
      </c>
      <c r="BL13" s="12">
        <v>0</v>
      </c>
      <c r="BM13" s="12">
        <v>0</v>
      </c>
      <c r="BN13" s="12">
        <v>0</v>
      </c>
      <c r="BO13" s="12">
        <v>0</v>
      </c>
      <c r="BP13" s="12">
        <v>0</v>
      </c>
      <c r="BQ13" s="12">
        <v>0</v>
      </c>
      <c r="BR13" s="12">
        <v>0</v>
      </c>
      <c r="BS13" s="12">
        <v>0</v>
      </c>
      <c r="BT13" s="12">
        <v>0</v>
      </c>
      <c r="BU13" s="12">
        <v>0</v>
      </c>
      <c r="BV13" s="12">
        <v>0</v>
      </c>
      <c r="BW13" s="12">
        <v>0</v>
      </c>
      <c r="BX13" s="12">
        <v>0</v>
      </c>
      <c r="BY13" s="12">
        <v>0</v>
      </c>
      <c r="BZ13" s="12">
        <v>0</v>
      </c>
      <c r="CA13" s="12">
        <v>0</v>
      </c>
    </row>
    <row r="14" spans="1:79" x14ac:dyDescent="0.25">
      <c r="A14" s="131" t="s">
        <v>157</v>
      </c>
      <c r="B14" s="12">
        <v>0</v>
      </c>
      <c r="C14" s="12">
        <v>0</v>
      </c>
      <c r="D14" s="12">
        <v>9.1827364554637275E-2</v>
      </c>
      <c r="E14" s="12">
        <v>9.1827364554637275E-2</v>
      </c>
      <c r="F14" s="12">
        <v>0</v>
      </c>
      <c r="G14" s="12">
        <v>9.1827364554637275E-2</v>
      </c>
      <c r="H14" s="12">
        <v>0</v>
      </c>
      <c r="I14" s="12">
        <v>9.1827364554637275E-2</v>
      </c>
      <c r="J14" s="12">
        <v>0</v>
      </c>
      <c r="K14" s="12">
        <v>0</v>
      </c>
      <c r="L14" s="12">
        <v>0</v>
      </c>
      <c r="M14" s="12">
        <v>0</v>
      </c>
      <c r="N14" s="12">
        <v>0.37037037037037035</v>
      </c>
      <c r="O14" s="12">
        <v>0.37037037037037035</v>
      </c>
      <c r="P14" s="12">
        <v>8.3274999999999998E-3</v>
      </c>
      <c r="Q14" s="12">
        <v>0</v>
      </c>
      <c r="R14" s="12">
        <v>0</v>
      </c>
      <c r="S14" s="12">
        <v>0</v>
      </c>
      <c r="T14" s="12">
        <v>0</v>
      </c>
      <c r="U14" s="12">
        <v>0</v>
      </c>
      <c r="V14" s="12">
        <v>0</v>
      </c>
      <c r="W14" s="12">
        <v>0</v>
      </c>
      <c r="X14" s="12">
        <v>0</v>
      </c>
      <c r="Y14" s="12">
        <v>0</v>
      </c>
      <c r="Z14" s="12">
        <v>0</v>
      </c>
      <c r="AA14" s="12">
        <v>0</v>
      </c>
      <c r="AB14" s="12">
        <v>0</v>
      </c>
      <c r="AC14" s="12">
        <v>0</v>
      </c>
      <c r="AD14" s="12">
        <v>8.3274999999999998E-3</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v>0</v>
      </c>
      <c r="AW14" s="12">
        <v>0</v>
      </c>
      <c r="AX14" s="12">
        <v>0</v>
      </c>
      <c r="AY14" s="12">
        <v>0</v>
      </c>
      <c r="AZ14" s="12">
        <v>0</v>
      </c>
      <c r="BA14" s="12">
        <v>0</v>
      </c>
      <c r="BB14" s="12">
        <v>0</v>
      </c>
      <c r="BC14" s="12">
        <v>0</v>
      </c>
      <c r="BD14" s="12">
        <v>0</v>
      </c>
      <c r="BE14" s="12">
        <v>0</v>
      </c>
      <c r="BF14" s="12">
        <v>0</v>
      </c>
      <c r="BG14" s="12">
        <v>0</v>
      </c>
      <c r="BH14" s="12">
        <v>0</v>
      </c>
      <c r="BI14" s="12">
        <v>0</v>
      </c>
      <c r="BJ14" s="12">
        <v>0</v>
      </c>
      <c r="BK14" s="12">
        <v>0</v>
      </c>
      <c r="BL14" s="12">
        <v>0</v>
      </c>
      <c r="BM14" s="12">
        <v>0</v>
      </c>
      <c r="BN14" s="12">
        <v>0</v>
      </c>
      <c r="BO14" s="12">
        <v>0</v>
      </c>
      <c r="BP14" s="12">
        <v>0</v>
      </c>
      <c r="BQ14" s="12">
        <v>0</v>
      </c>
      <c r="BR14" s="12">
        <v>0</v>
      </c>
      <c r="BS14" s="12">
        <v>0</v>
      </c>
      <c r="BT14" s="12">
        <v>0</v>
      </c>
      <c r="BU14" s="12">
        <v>0</v>
      </c>
      <c r="BV14" s="12">
        <v>0</v>
      </c>
      <c r="BW14" s="12">
        <v>0</v>
      </c>
      <c r="BX14" s="12">
        <v>0</v>
      </c>
      <c r="BY14" s="12">
        <v>0</v>
      </c>
      <c r="BZ14" s="12">
        <v>0</v>
      </c>
      <c r="CA14" s="12">
        <v>0</v>
      </c>
    </row>
    <row r="15" spans="1:79" ht="15.75" customHeight="1" x14ac:dyDescent="0.25">
      <c r="A15" s="131" t="s">
        <v>158</v>
      </c>
      <c r="B15" s="12">
        <v>0</v>
      </c>
      <c r="C15" s="12">
        <v>0</v>
      </c>
      <c r="D15" s="12">
        <v>9.1827364554637275E-2</v>
      </c>
      <c r="E15" s="12">
        <v>9.1827364554637275E-2</v>
      </c>
      <c r="F15" s="12">
        <v>9.1827364554637275E-2</v>
      </c>
      <c r="G15" s="12">
        <v>0</v>
      </c>
      <c r="H15" s="12">
        <v>9.1827364554637275E-2</v>
      </c>
      <c r="I15" s="12">
        <v>0</v>
      </c>
      <c r="J15" s="12">
        <v>0</v>
      </c>
      <c r="K15" s="12">
        <v>0</v>
      </c>
      <c r="L15" s="12">
        <v>0</v>
      </c>
      <c r="M15" s="12">
        <v>0</v>
      </c>
      <c r="N15" s="12">
        <v>0.37037037037037035</v>
      </c>
      <c r="O15" s="12">
        <v>0.37037037037037035</v>
      </c>
      <c r="P15" s="12">
        <v>8.3274999999999998E-3</v>
      </c>
      <c r="Q15" s="12">
        <v>0</v>
      </c>
      <c r="R15" s="12">
        <v>0</v>
      </c>
      <c r="S15" s="12">
        <v>0</v>
      </c>
      <c r="T15" s="12">
        <v>0</v>
      </c>
      <c r="U15" s="12">
        <v>0</v>
      </c>
      <c r="V15" s="12">
        <v>0</v>
      </c>
      <c r="W15" s="12">
        <v>0</v>
      </c>
      <c r="X15" s="12">
        <v>0</v>
      </c>
      <c r="Y15" s="12">
        <v>0</v>
      </c>
      <c r="Z15" s="12">
        <v>0</v>
      </c>
      <c r="AA15" s="12">
        <v>0</v>
      </c>
      <c r="AB15" s="12">
        <v>0</v>
      </c>
      <c r="AC15" s="12">
        <v>0</v>
      </c>
      <c r="AD15" s="12">
        <v>8.3274999999999998E-3</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v>0</v>
      </c>
      <c r="AW15" s="12">
        <v>0</v>
      </c>
      <c r="AX15" s="12">
        <v>0</v>
      </c>
      <c r="AY15" s="12">
        <v>0</v>
      </c>
      <c r="AZ15" s="12">
        <v>0</v>
      </c>
      <c r="BA15" s="12">
        <v>0</v>
      </c>
      <c r="BB15" s="12">
        <v>0</v>
      </c>
      <c r="BC15" s="12">
        <v>0</v>
      </c>
      <c r="BD15" s="12">
        <v>0</v>
      </c>
      <c r="BE15" s="12">
        <v>0</v>
      </c>
      <c r="BF15" s="12">
        <v>0</v>
      </c>
      <c r="BG15" s="12">
        <v>0</v>
      </c>
      <c r="BH15" s="12">
        <v>0</v>
      </c>
      <c r="BI15" s="12">
        <v>0</v>
      </c>
      <c r="BJ15" s="12">
        <v>0</v>
      </c>
      <c r="BK15" s="12">
        <v>0</v>
      </c>
      <c r="BL15" s="12">
        <v>0</v>
      </c>
      <c r="BM15" s="12">
        <v>0</v>
      </c>
      <c r="BN15" s="12">
        <v>0</v>
      </c>
      <c r="BO15" s="12">
        <v>0</v>
      </c>
      <c r="BP15" s="12">
        <v>0</v>
      </c>
      <c r="BQ15" s="12">
        <v>0</v>
      </c>
      <c r="BR15" s="12">
        <v>0</v>
      </c>
      <c r="BS15" s="12">
        <v>0</v>
      </c>
      <c r="BT15" s="12">
        <v>0</v>
      </c>
      <c r="BU15" s="12">
        <v>0</v>
      </c>
      <c r="BV15" s="12">
        <v>0</v>
      </c>
      <c r="BW15" s="12">
        <v>0</v>
      </c>
      <c r="BX15" s="12">
        <v>0</v>
      </c>
      <c r="BY15" s="12">
        <v>0</v>
      </c>
      <c r="BZ15" s="12">
        <v>0</v>
      </c>
      <c r="CA15" s="12">
        <v>0</v>
      </c>
    </row>
    <row r="16" spans="1:79" ht="15.75" customHeight="1" x14ac:dyDescent="0.25">
      <c r="A16" s="131" t="s">
        <v>261</v>
      </c>
      <c r="B16" s="12">
        <v>9.1827364554637275E-2</v>
      </c>
      <c r="C16" s="12">
        <v>9.1827364554637275E-2</v>
      </c>
      <c r="D16" s="12">
        <v>0</v>
      </c>
      <c r="E16" s="12">
        <v>0</v>
      </c>
      <c r="F16" s="12">
        <v>0</v>
      </c>
      <c r="G16" s="12">
        <v>9.1827364554637275E-2</v>
      </c>
      <c r="H16" s="12">
        <v>0</v>
      </c>
      <c r="I16" s="12">
        <v>9.1827364554637275E-2</v>
      </c>
      <c r="J16" s="12">
        <v>0</v>
      </c>
      <c r="K16" s="12">
        <v>0</v>
      </c>
      <c r="L16" s="12">
        <v>0</v>
      </c>
      <c r="M16" s="12">
        <v>0</v>
      </c>
      <c r="N16" s="12">
        <v>0.37037037037037035</v>
      </c>
      <c r="O16" s="12">
        <v>0.37037037037037035</v>
      </c>
      <c r="P16" s="12">
        <v>8.3274999999999998E-3</v>
      </c>
      <c r="Q16" s="12">
        <v>0</v>
      </c>
      <c r="R16" s="12">
        <v>0</v>
      </c>
      <c r="S16" s="12">
        <v>0</v>
      </c>
      <c r="T16" s="12">
        <v>0</v>
      </c>
      <c r="U16" s="12">
        <v>0</v>
      </c>
      <c r="V16" s="12">
        <v>0</v>
      </c>
      <c r="W16" s="12">
        <v>0</v>
      </c>
      <c r="X16" s="12">
        <v>0</v>
      </c>
      <c r="Y16" s="12">
        <v>0</v>
      </c>
      <c r="Z16" s="12">
        <v>0</v>
      </c>
      <c r="AA16" s="12">
        <v>0</v>
      </c>
      <c r="AB16" s="12">
        <v>0</v>
      </c>
      <c r="AC16" s="12">
        <v>0</v>
      </c>
      <c r="AD16" s="12">
        <v>8.3274999999999998E-3</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v>0</v>
      </c>
      <c r="AW16" s="12">
        <v>0</v>
      </c>
      <c r="AX16" s="12">
        <v>0</v>
      </c>
      <c r="AY16" s="12">
        <v>0</v>
      </c>
      <c r="AZ16" s="12">
        <v>0</v>
      </c>
      <c r="BA16" s="12">
        <v>0</v>
      </c>
      <c r="BB16" s="12">
        <v>0</v>
      </c>
      <c r="BC16" s="12">
        <v>0</v>
      </c>
      <c r="BD16" s="12">
        <v>0</v>
      </c>
      <c r="BE16" s="12">
        <v>0</v>
      </c>
      <c r="BF16" s="12">
        <v>0</v>
      </c>
      <c r="BG16" s="12">
        <v>0</v>
      </c>
      <c r="BH16" s="12">
        <v>0</v>
      </c>
      <c r="BI16" s="12">
        <v>0</v>
      </c>
      <c r="BJ16" s="12">
        <v>0</v>
      </c>
      <c r="BK16" s="12">
        <v>0</v>
      </c>
      <c r="BL16" s="12">
        <v>0</v>
      </c>
      <c r="BM16" s="12">
        <v>0</v>
      </c>
      <c r="BN16" s="12">
        <v>0</v>
      </c>
      <c r="BO16" s="12">
        <v>0</v>
      </c>
      <c r="BP16" s="12">
        <v>0</v>
      </c>
      <c r="BQ16" s="12">
        <v>0</v>
      </c>
      <c r="BR16" s="12">
        <v>0</v>
      </c>
      <c r="BS16" s="12">
        <v>0</v>
      </c>
      <c r="BT16" s="12">
        <v>0</v>
      </c>
      <c r="BU16" s="12">
        <v>0</v>
      </c>
      <c r="BV16" s="12">
        <v>0</v>
      </c>
      <c r="BW16" s="12">
        <v>0</v>
      </c>
      <c r="BX16" s="12">
        <v>0</v>
      </c>
      <c r="BY16" s="12">
        <v>0</v>
      </c>
      <c r="BZ16" s="12">
        <v>0</v>
      </c>
      <c r="CA16" s="12">
        <v>0</v>
      </c>
    </row>
    <row r="17" spans="1:79" ht="15.75" customHeight="1" x14ac:dyDescent="0.25">
      <c r="A17" s="131" t="s">
        <v>96</v>
      </c>
      <c r="B17" s="12">
        <v>0</v>
      </c>
      <c r="C17" s="12">
        <v>0</v>
      </c>
      <c r="D17" s="12">
        <v>0</v>
      </c>
      <c r="E17" s="12">
        <v>0</v>
      </c>
      <c r="F17" s="12">
        <v>0</v>
      </c>
      <c r="G17" s="12">
        <v>0</v>
      </c>
      <c r="H17" s="12">
        <v>0</v>
      </c>
      <c r="I17" s="12">
        <v>0</v>
      </c>
      <c r="J17" s="12">
        <v>0.37037037037037035</v>
      </c>
      <c r="K17" s="12">
        <v>0.37037037037037035</v>
      </c>
      <c r="L17" s="12">
        <v>0.37037037037037035</v>
      </c>
      <c r="M17" s="12">
        <v>0.37037037037037035</v>
      </c>
      <c r="N17" s="12">
        <v>0</v>
      </c>
      <c r="O17" s="12">
        <v>0</v>
      </c>
      <c r="P17" s="12">
        <v>0</v>
      </c>
      <c r="Q17" s="12">
        <v>1.4455E-3</v>
      </c>
      <c r="R17" s="12">
        <v>0</v>
      </c>
      <c r="S17" s="12">
        <v>1.4455E-3</v>
      </c>
      <c r="T17" s="12">
        <v>0</v>
      </c>
      <c r="U17" s="12">
        <v>1.4455E-3</v>
      </c>
      <c r="V17" s="12">
        <v>0</v>
      </c>
      <c r="W17" s="12">
        <v>1.4455E-3</v>
      </c>
      <c r="X17" s="12">
        <v>0</v>
      </c>
      <c r="Y17" s="12">
        <v>0</v>
      </c>
      <c r="Z17" s="12">
        <v>0</v>
      </c>
      <c r="AA17" s="12">
        <v>0</v>
      </c>
      <c r="AB17" s="12">
        <v>0</v>
      </c>
      <c r="AC17" s="12">
        <v>0</v>
      </c>
      <c r="AD17" s="12">
        <v>0</v>
      </c>
      <c r="AE17" s="12">
        <v>0</v>
      </c>
      <c r="AF17" s="12">
        <v>0</v>
      </c>
      <c r="AG17" s="12">
        <v>0</v>
      </c>
      <c r="AH17" s="12">
        <v>0</v>
      </c>
      <c r="AI17" s="12">
        <v>0.18365472910927455</v>
      </c>
      <c r="AJ17" s="12">
        <v>0</v>
      </c>
      <c r="AK17" s="12">
        <v>0</v>
      </c>
      <c r="AL17" s="12">
        <v>0</v>
      </c>
      <c r="AM17" s="12">
        <v>0</v>
      </c>
      <c r="AN17" s="12">
        <v>0.18365472910927455</v>
      </c>
      <c r="AO17" s="12">
        <v>0</v>
      </c>
      <c r="AP17" s="12">
        <v>0</v>
      </c>
      <c r="AQ17" s="12">
        <v>0</v>
      </c>
      <c r="AR17" s="12">
        <v>0</v>
      </c>
      <c r="AS17" s="12">
        <v>0.18365472910927455</v>
      </c>
      <c r="AT17" s="12">
        <v>0</v>
      </c>
      <c r="AU17" s="12">
        <v>0</v>
      </c>
      <c r="AV17" s="12">
        <v>0</v>
      </c>
      <c r="AW17" s="12">
        <v>0</v>
      </c>
      <c r="AX17" s="12">
        <v>0.18365472910927455</v>
      </c>
      <c r="AY17" s="12">
        <v>0</v>
      </c>
      <c r="AZ17" s="12">
        <v>0</v>
      </c>
      <c r="BA17" s="12">
        <v>0</v>
      </c>
      <c r="BB17" s="12">
        <v>0</v>
      </c>
      <c r="BC17" s="12">
        <v>0.18365472910927455</v>
      </c>
      <c r="BD17" s="12">
        <v>0</v>
      </c>
      <c r="BE17" s="12">
        <v>0</v>
      </c>
      <c r="BF17" s="12">
        <v>0</v>
      </c>
      <c r="BG17" s="12">
        <v>0</v>
      </c>
      <c r="BH17" s="12">
        <v>0.18365472910927455</v>
      </c>
      <c r="BI17" s="12">
        <v>0</v>
      </c>
      <c r="BJ17" s="12">
        <v>0</v>
      </c>
      <c r="BK17" s="12">
        <v>0</v>
      </c>
      <c r="BL17" s="12">
        <v>0</v>
      </c>
      <c r="BM17" s="12">
        <v>0.18365472910927455</v>
      </c>
      <c r="BN17" s="12">
        <v>0</v>
      </c>
      <c r="BO17" s="12">
        <v>0</v>
      </c>
      <c r="BP17" s="12">
        <v>0</v>
      </c>
      <c r="BQ17" s="12">
        <v>0</v>
      </c>
      <c r="BR17" s="12">
        <v>0.18365472910927455</v>
      </c>
      <c r="BS17" s="12">
        <v>0</v>
      </c>
      <c r="BT17" s="12">
        <v>0</v>
      </c>
      <c r="BU17" s="12">
        <v>0</v>
      </c>
      <c r="BV17" s="12">
        <v>0</v>
      </c>
      <c r="BW17" s="12">
        <v>0</v>
      </c>
      <c r="BX17" s="12">
        <v>0</v>
      </c>
      <c r="BY17" s="12">
        <v>0</v>
      </c>
      <c r="BZ17" s="12">
        <v>0</v>
      </c>
      <c r="CA17" s="12">
        <v>0</v>
      </c>
    </row>
    <row r="18" spans="1:79" ht="15.75" customHeight="1" x14ac:dyDescent="0.25">
      <c r="A18" s="131" t="s">
        <v>97</v>
      </c>
      <c r="B18" s="12">
        <v>0</v>
      </c>
      <c r="C18" s="12">
        <v>0</v>
      </c>
      <c r="D18" s="12">
        <v>0</v>
      </c>
      <c r="E18" s="12">
        <v>0</v>
      </c>
      <c r="F18" s="12">
        <v>0</v>
      </c>
      <c r="G18" s="12">
        <v>0</v>
      </c>
      <c r="H18" s="12">
        <v>0</v>
      </c>
      <c r="I18" s="12">
        <v>0</v>
      </c>
      <c r="J18" s="12">
        <v>0.37037037037037035</v>
      </c>
      <c r="K18" s="12">
        <v>0.37037037037037035</v>
      </c>
      <c r="L18" s="12">
        <v>0.37037037037037035</v>
      </c>
      <c r="M18" s="12">
        <v>0.37037037037037035</v>
      </c>
      <c r="N18" s="12">
        <v>0</v>
      </c>
      <c r="O18" s="12">
        <v>0</v>
      </c>
      <c r="P18" s="12">
        <v>0</v>
      </c>
      <c r="Q18" s="12">
        <v>0</v>
      </c>
      <c r="R18" s="12">
        <v>1.4455E-3</v>
      </c>
      <c r="S18" s="12">
        <v>0</v>
      </c>
      <c r="T18" s="12">
        <v>1.4455E-3</v>
      </c>
      <c r="U18" s="12">
        <v>0</v>
      </c>
      <c r="V18" s="12">
        <v>1.4455E-3</v>
      </c>
      <c r="W18" s="12">
        <v>0</v>
      </c>
      <c r="X18" s="12">
        <v>1.4455E-3</v>
      </c>
      <c r="Y18" s="12">
        <v>0</v>
      </c>
      <c r="Z18" s="12">
        <v>0</v>
      </c>
      <c r="AA18" s="12">
        <v>0</v>
      </c>
      <c r="AB18" s="12">
        <v>0</v>
      </c>
      <c r="AC18" s="12">
        <v>0</v>
      </c>
      <c r="AD18" s="12">
        <v>0</v>
      </c>
      <c r="AE18" s="12">
        <v>0</v>
      </c>
      <c r="AF18" s="12">
        <v>0</v>
      </c>
      <c r="AG18" s="12">
        <v>0</v>
      </c>
      <c r="AH18" s="12">
        <v>0</v>
      </c>
      <c r="AI18" s="12">
        <v>0.18365472910927455</v>
      </c>
      <c r="AJ18" s="12">
        <v>0</v>
      </c>
      <c r="AK18" s="12">
        <v>0</v>
      </c>
      <c r="AL18" s="12">
        <v>0</v>
      </c>
      <c r="AM18" s="12">
        <v>0</v>
      </c>
      <c r="AN18" s="12">
        <v>0.18365472910927455</v>
      </c>
      <c r="AO18" s="12">
        <v>0</v>
      </c>
      <c r="AP18" s="12">
        <v>0</v>
      </c>
      <c r="AQ18" s="12">
        <v>0</v>
      </c>
      <c r="AR18" s="12">
        <v>0</v>
      </c>
      <c r="AS18" s="12">
        <v>0.18365472910927455</v>
      </c>
      <c r="AT18" s="12">
        <v>0</v>
      </c>
      <c r="AU18" s="12">
        <v>0</v>
      </c>
      <c r="AV18" s="12">
        <v>0</v>
      </c>
      <c r="AW18" s="12">
        <v>0</v>
      </c>
      <c r="AX18" s="12">
        <v>0.18365472910927455</v>
      </c>
      <c r="AY18" s="12">
        <v>0</v>
      </c>
      <c r="AZ18" s="12">
        <v>0</v>
      </c>
      <c r="BA18" s="12">
        <v>0</v>
      </c>
      <c r="BB18" s="12">
        <v>0</v>
      </c>
      <c r="BC18" s="12">
        <v>0.18365472910927455</v>
      </c>
      <c r="BD18" s="12">
        <v>0</v>
      </c>
      <c r="BE18" s="12">
        <v>0</v>
      </c>
      <c r="BF18" s="12">
        <v>0</v>
      </c>
      <c r="BG18" s="12">
        <v>0</v>
      </c>
      <c r="BH18" s="12">
        <v>0.18365472910927455</v>
      </c>
      <c r="BI18" s="12">
        <v>0</v>
      </c>
      <c r="BJ18" s="12">
        <v>0</v>
      </c>
      <c r="BK18" s="12">
        <v>0</v>
      </c>
      <c r="BL18" s="12">
        <v>0</v>
      </c>
      <c r="BM18" s="12">
        <v>0.18365472910927455</v>
      </c>
      <c r="BN18" s="12">
        <v>0</v>
      </c>
      <c r="BO18" s="12">
        <v>0</v>
      </c>
      <c r="BP18" s="12">
        <v>0</v>
      </c>
      <c r="BQ18" s="12">
        <v>0</v>
      </c>
      <c r="BR18" s="12">
        <v>0.18365472910927455</v>
      </c>
      <c r="BS18" s="12">
        <v>0</v>
      </c>
      <c r="BT18" s="12">
        <v>0</v>
      </c>
      <c r="BU18" s="12">
        <v>0</v>
      </c>
      <c r="BV18" s="12">
        <v>0</v>
      </c>
      <c r="BW18" s="12">
        <v>0</v>
      </c>
      <c r="BX18" s="12">
        <v>0</v>
      </c>
      <c r="BY18" s="12">
        <v>0</v>
      </c>
      <c r="BZ18" s="12">
        <v>0</v>
      </c>
      <c r="CA18" s="12">
        <v>0</v>
      </c>
    </row>
    <row r="19" spans="1:79" ht="15.75" customHeight="1" x14ac:dyDescent="0.25">
      <c r="A19" s="131" t="s">
        <v>98</v>
      </c>
      <c r="B19" s="12">
        <v>0.18365472910927455</v>
      </c>
      <c r="C19" s="12">
        <v>0</v>
      </c>
      <c r="D19" s="12">
        <v>0.18365472910927455</v>
      </c>
      <c r="E19" s="12">
        <v>0</v>
      </c>
      <c r="F19" s="12">
        <v>0.18365472910927455</v>
      </c>
      <c r="G19" s="12">
        <v>0</v>
      </c>
      <c r="H19" s="12">
        <v>0.18365472910927455</v>
      </c>
      <c r="I19" s="12">
        <v>0</v>
      </c>
      <c r="J19" s="12">
        <v>8.3274999999999998E-3</v>
      </c>
      <c r="K19" s="12">
        <v>8.3274999999999998E-3</v>
      </c>
      <c r="L19" s="12">
        <v>8.3274999999999998E-3</v>
      </c>
      <c r="M19" s="12">
        <v>8.3274999999999998E-3</v>
      </c>
      <c r="N19" s="12">
        <v>0</v>
      </c>
      <c r="O19" s="12">
        <v>0</v>
      </c>
      <c r="P19" s="12">
        <v>0</v>
      </c>
      <c r="Q19" s="12">
        <v>0</v>
      </c>
      <c r="R19" s="12">
        <v>0</v>
      </c>
      <c r="S19" s="12">
        <v>0</v>
      </c>
      <c r="T19" s="12">
        <v>0</v>
      </c>
      <c r="U19" s="12">
        <v>0</v>
      </c>
      <c r="V19" s="12">
        <v>0</v>
      </c>
      <c r="W19" s="12">
        <v>0</v>
      </c>
      <c r="X19" s="12">
        <v>0</v>
      </c>
      <c r="Y19" s="12">
        <v>1.9733500000000001E-2</v>
      </c>
      <c r="Z19" s="12">
        <v>0</v>
      </c>
      <c r="AA19" s="12">
        <v>0</v>
      </c>
      <c r="AB19" s="12">
        <v>0</v>
      </c>
      <c r="AC19" s="12">
        <v>0</v>
      </c>
      <c r="AD19" s="12">
        <v>0</v>
      </c>
      <c r="AE19" s="12">
        <v>0</v>
      </c>
      <c r="AF19" s="12">
        <v>0</v>
      </c>
      <c r="AG19" s="12">
        <v>0</v>
      </c>
      <c r="AH19" s="12">
        <v>0</v>
      </c>
      <c r="AI19" s="12">
        <v>0</v>
      </c>
      <c r="AJ19" s="12">
        <v>0</v>
      </c>
      <c r="AK19" s="12">
        <v>0</v>
      </c>
      <c r="AL19" s="12">
        <v>0</v>
      </c>
      <c r="AM19" s="12">
        <v>0</v>
      </c>
      <c r="AN19" s="12">
        <v>0</v>
      </c>
      <c r="AO19" s="12">
        <v>0</v>
      </c>
      <c r="AP19" s="12">
        <v>0</v>
      </c>
      <c r="AQ19" s="12">
        <v>0</v>
      </c>
      <c r="AR19" s="12">
        <v>0</v>
      </c>
      <c r="AS19" s="12">
        <v>0</v>
      </c>
      <c r="AT19" s="12">
        <v>0</v>
      </c>
      <c r="AU19" s="12">
        <v>0</v>
      </c>
      <c r="AV19" s="12">
        <v>0</v>
      </c>
      <c r="AW19" s="12">
        <v>0</v>
      </c>
      <c r="AX19" s="12">
        <v>0</v>
      </c>
      <c r="AY19" s="12">
        <v>0</v>
      </c>
      <c r="AZ19" s="12">
        <v>0</v>
      </c>
      <c r="BA19" s="12">
        <v>0</v>
      </c>
      <c r="BB19" s="12">
        <v>0</v>
      </c>
      <c r="BC19" s="12">
        <v>0</v>
      </c>
      <c r="BD19" s="12">
        <v>0</v>
      </c>
      <c r="BE19" s="12">
        <v>0</v>
      </c>
      <c r="BF19" s="12">
        <v>0</v>
      </c>
      <c r="BG19" s="12">
        <v>0</v>
      </c>
      <c r="BH19" s="12">
        <v>0</v>
      </c>
      <c r="BI19" s="12">
        <v>0</v>
      </c>
      <c r="BJ19" s="12">
        <v>0</v>
      </c>
      <c r="BK19" s="12">
        <v>0</v>
      </c>
      <c r="BL19" s="12">
        <v>0</v>
      </c>
      <c r="BM19" s="12">
        <v>0</v>
      </c>
      <c r="BN19" s="12">
        <v>0</v>
      </c>
      <c r="BO19" s="12">
        <v>0</v>
      </c>
      <c r="BP19" s="12">
        <v>0</v>
      </c>
      <c r="BQ19" s="12">
        <v>0</v>
      </c>
      <c r="BR19" s="12">
        <v>0</v>
      </c>
      <c r="BS19" s="12">
        <v>0</v>
      </c>
      <c r="BT19" s="12">
        <v>0</v>
      </c>
      <c r="BU19" s="12">
        <v>3.0345750227525516</v>
      </c>
      <c r="BV19" s="12">
        <v>0</v>
      </c>
      <c r="BW19" s="12">
        <v>0</v>
      </c>
      <c r="BX19" s="12">
        <v>0</v>
      </c>
      <c r="BY19" s="12">
        <v>0</v>
      </c>
      <c r="BZ19" s="12">
        <v>0</v>
      </c>
      <c r="CA19" s="12">
        <v>0</v>
      </c>
    </row>
    <row r="20" spans="1:79" ht="15.75" customHeight="1" x14ac:dyDescent="0.25">
      <c r="A20" s="131" t="s">
        <v>143</v>
      </c>
      <c r="B20" s="12">
        <v>2.1115000000000001E-3</v>
      </c>
      <c r="C20" s="12">
        <v>0</v>
      </c>
      <c r="D20" s="12">
        <v>0</v>
      </c>
      <c r="E20" s="12">
        <v>0</v>
      </c>
      <c r="F20" s="12">
        <v>0</v>
      </c>
      <c r="G20" s="12">
        <v>0</v>
      </c>
      <c r="H20" s="12">
        <v>0</v>
      </c>
      <c r="I20" s="12">
        <v>0</v>
      </c>
      <c r="J20" s="12">
        <v>0</v>
      </c>
      <c r="K20" s="12">
        <v>0</v>
      </c>
      <c r="L20" s="12">
        <v>0</v>
      </c>
      <c r="M20" s="12">
        <v>0</v>
      </c>
      <c r="N20" s="12">
        <v>1.4455E-3</v>
      </c>
      <c r="O20" s="12">
        <v>0</v>
      </c>
      <c r="P20" s="12">
        <v>0</v>
      </c>
      <c r="Q20" s="12">
        <v>0</v>
      </c>
      <c r="R20" s="12">
        <v>0</v>
      </c>
      <c r="S20" s="12">
        <v>0</v>
      </c>
      <c r="T20" s="12">
        <v>0</v>
      </c>
      <c r="U20" s="12">
        <v>0</v>
      </c>
      <c r="V20" s="12">
        <v>0</v>
      </c>
      <c r="W20" s="12">
        <v>0</v>
      </c>
      <c r="X20" s="12">
        <v>0</v>
      </c>
      <c r="Y20" s="12">
        <v>0</v>
      </c>
      <c r="Z20" s="12">
        <v>0</v>
      </c>
      <c r="AA20" s="12">
        <v>0</v>
      </c>
      <c r="AB20" s="12">
        <v>0</v>
      </c>
      <c r="AC20" s="12">
        <v>1.1865000000000001E-3</v>
      </c>
      <c r="AD20" s="12">
        <v>0</v>
      </c>
      <c r="AE20" s="12">
        <v>0</v>
      </c>
      <c r="AF20" s="12">
        <v>0</v>
      </c>
      <c r="AG20" s="12">
        <v>0</v>
      </c>
      <c r="AH20" s="12">
        <v>0</v>
      </c>
      <c r="AI20" s="12">
        <v>0</v>
      </c>
      <c r="AJ20" s="12">
        <v>0</v>
      </c>
      <c r="AK20" s="12">
        <v>0</v>
      </c>
      <c r="AL20" s="12">
        <v>0</v>
      </c>
      <c r="AM20" s="12">
        <v>0</v>
      </c>
      <c r="AN20" s="12">
        <v>0</v>
      </c>
      <c r="AO20" s="12">
        <v>0</v>
      </c>
      <c r="AP20" s="12">
        <v>0</v>
      </c>
      <c r="AQ20" s="12">
        <v>0</v>
      </c>
      <c r="AR20" s="12">
        <v>0</v>
      </c>
      <c r="AS20" s="12">
        <v>0</v>
      </c>
      <c r="AT20" s="12">
        <v>0</v>
      </c>
      <c r="AU20" s="12">
        <v>0</v>
      </c>
      <c r="AV20" s="12">
        <v>0</v>
      </c>
      <c r="AW20" s="12">
        <v>0</v>
      </c>
      <c r="AX20" s="12">
        <v>0</v>
      </c>
      <c r="AY20" s="12">
        <v>0</v>
      </c>
      <c r="AZ20" s="12">
        <v>0</v>
      </c>
      <c r="BA20" s="12">
        <v>0</v>
      </c>
      <c r="BB20" s="12">
        <v>0</v>
      </c>
      <c r="BC20" s="12">
        <v>0</v>
      </c>
      <c r="BD20" s="12">
        <v>0</v>
      </c>
      <c r="BE20" s="12">
        <v>0</v>
      </c>
      <c r="BF20" s="12">
        <v>0</v>
      </c>
      <c r="BG20" s="12">
        <v>0</v>
      </c>
      <c r="BH20" s="12">
        <v>0</v>
      </c>
      <c r="BI20" s="12">
        <v>0</v>
      </c>
      <c r="BJ20" s="12">
        <v>0</v>
      </c>
      <c r="BK20" s="12">
        <v>0</v>
      </c>
      <c r="BL20" s="12">
        <v>0</v>
      </c>
      <c r="BM20" s="12">
        <v>0</v>
      </c>
      <c r="BN20" s="12">
        <v>0</v>
      </c>
      <c r="BO20" s="12">
        <v>0</v>
      </c>
      <c r="BP20" s="12">
        <v>0</v>
      </c>
      <c r="BQ20" s="12">
        <v>0</v>
      </c>
      <c r="BR20" s="12">
        <v>0</v>
      </c>
      <c r="BS20" s="12">
        <v>0</v>
      </c>
      <c r="BT20" s="12">
        <v>1.1865000000000001E-3</v>
      </c>
      <c r="BU20" s="12">
        <v>0</v>
      </c>
      <c r="BV20" s="12">
        <v>1.1865000000000001E-3</v>
      </c>
      <c r="BW20" s="12">
        <v>1.1865000000000001E-3</v>
      </c>
      <c r="BX20" s="12">
        <v>0</v>
      </c>
      <c r="BY20" s="12">
        <v>0</v>
      </c>
      <c r="BZ20" s="12">
        <v>0</v>
      </c>
      <c r="CA20" s="12">
        <v>0</v>
      </c>
    </row>
    <row r="21" spans="1:79" ht="15.75" customHeight="1" x14ac:dyDescent="0.25">
      <c r="A21" s="131" t="s">
        <v>144</v>
      </c>
      <c r="B21" s="12">
        <v>0</v>
      </c>
      <c r="C21" s="12">
        <v>2.1115000000000001E-3</v>
      </c>
      <c r="D21" s="12">
        <v>0</v>
      </c>
      <c r="E21" s="12">
        <v>0</v>
      </c>
      <c r="F21" s="12">
        <v>0</v>
      </c>
      <c r="G21" s="12">
        <v>0</v>
      </c>
      <c r="H21" s="12">
        <v>0</v>
      </c>
      <c r="I21" s="12">
        <v>0</v>
      </c>
      <c r="J21" s="12">
        <v>0</v>
      </c>
      <c r="K21" s="12">
        <v>0</v>
      </c>
      <c r="L21" s="12">
        <v>0</v>
      </c>
      <c r="M21" s="12">
        <v>0</v>
      </c>
      <c r="N21" s="12">
        <v>0</v>
      </c>
      <c r="O21" s="12">
        <v>1.4455E-3</v>
      </c>
      <c r="P21" s="12">
        <v>0</v>
      </c>
      <c r="Q21" s="12">
        <v>0</v>
      </c>
      <c r="R21" s="12">
        <v>0</v>
      </c>
      <c r="S21" s="12">
        <v>0</v>
      </c>
      <c r="T21" s="12">
        <v>0</v>
      </c>
      <c r="U21" s="12">
        <v>0</v>
      </c>
      <c r="V21" s="12">
        <v>0</v>
      </c>
      <c r="W21" s="12">
        <v>0</v>
      </c>
      <c r="X21" s="12">
        <v>0</v>
      </c>
      <c r="Y21" s="12">
        <v>0</v>
      </c>
      <c r="Z21" s="12">
        <v>1.1865000000000001E-3</v>
      </c>
      <c r="AA21" s="12">
        <v>0</v>
      </c>
      <c r="AB21" s="12">
        <v>0</v>
      </c>
      <c r="AC21" s="12">
        <v>0</v>
      </c>
      <c r="AD21" s="12">
        <v>0</v>
      </c>
      <c r="AE21" s="12">
        <v>0</v>
      </c>
      <c r="AF21" s="12">
        <v>0</v>
      </c>
      <c r="AG21" s="12">
        <v>0</v>
      </c>
      <c r="AH21" s="12">
        <v>0</v>
      </c>
      <c r="AI21" s="12">
        <v>0</v>
      </c>
      <c r="AJ21" s="12">
        <v>0</v>
      </c>
      <c r="AK21" s="12">
        <v>0</v>
      </c>
      <c r="AL21" s="12">
        <v>0</v>
      </c>
      <c r="AM21" s="12">
        <v>0</v>
      </c>
      <c r="AN21" s="12">
        <v>0</v>
      </c>
      <c r="AO21" s="12">
        <v>0</v>
      </c>
      <c r="AP21" s="12">
        <v>0</v>
      </c>
      <c r="AQ21" s="12">
        <v>0</v>
      </c>
      <c r="AR21" s="12">
        <v>0</v>
      </c>
      <c r="AS21" s="12">
        <v>0</v>
      </c>
      <c r="AT21" s="12">
        <v>0</v>
      </c>
      <c r="AU21" s="12">
        <v>0</v>
      </c>
      <c r="AV21" s="12">
        <v>0</v>
      </c>
      <c r="AW21" s="12">
        <v>0</v>
      </c>
      <c r="AX21" s="12">
        <v>0</v>
      </c>
      <c r="AY21" s="12">
        <v>0</v>
      </c>
      <c r="AZ21" s="12">
        <v>0</v>
      </c>
      <c r="BA21" s="12">
        <v>0</v>
      </c>
      <c r="BB21" s="12">
        <v>0</v>
      </c>
      <c r="BC21" s="12">
        <v>0</v>
      </c>
      <c r="BD21" s="12">
        <v>0</v>
      </c>
      <c r="BE21" s="12">
        <v>0</v>
      </c>
      <c r="BF21" s="12">
        <v>0</v>
      </c>
      <c r="BG21" s="12">
        <v>0</v>
      </c>
      <c r="BH21" s="12">
        <v>0</v>
      </c>
      <c r="BI21" s="12">
        <v>0</v>
      </c>
      <c r="BJ21" s="12">
        <v>0</v>
      </c>
      <c r="BK21" s="12">
        <v>0</v>
      </c>
      <c r="BL21" s="12">
        <v>0</v>
      </c>
      <c r="BM21" s="12">
        <v>0</v>
      </c>
      <c r="BN21" s="12">
        <v>0</v>
      </c>
      <c r="BO21" s="12">
        <v>0</v>
      </c>
      <c r="BP21" s="12">
        <v>0</v>
      </c>
      <c r="BQ21" s="12">
        <v>0</v>
      </c>
      <c r="BR21" s="12">
        <v>0</v>
      </c>
      <c r="BS21" s="12">
        <v>0</v>
      </c>
      <c r="BT21" s="12">
        <v>0</v>
      </c>
      <c r="BU21" s="12">
        <v>0</v>
      </c>
      <c r="BV21" s="12">
        <v>0</v>
      </c>
      <c r="BW21" s="12">
        <v>0</v>
      </c>
      <c r="BX21" s="12">
        <v>1.1865000000000001E-3</v>
      </c>
      <c r="BY21" s="12">
        <v>1.1865000000000001E-3</v>
      </c>
      <c r="BZ21" s="12">
        <v>1.1865000000000001E-3</v>
      </c>
      <c r="CA21" s="12">
        <v>1.1865000000000001E-3</v>
      </c>
    </row>
    <row r="22" spans="1:79" ht="15.75" customHeight="1" x14ac:dyDescent="0.25">
      <c r="A22" s="131" t="s">
        <v>145</v>
      </c>
      <c r="B22" s="12">
        <v>0</v>
      </c>
      <c r="C22" s="12">
        <v>0</v>
      </c>
      <c r="D22" s="12">
        <v>2.1115000000000001E-3</v>
      </c>
      <c r="E22" s="12">
        <v>0</v>
      </c>
      <c r="F22" s="12">
        <v>0</v>
      </c>
      <c r="G22" s="12">
        <v>0</v>
      </c>
      <c r="H22" s="12">
        <v>0</v>
      </c>
      <c r="I22" s="12">
        <v>0</v>
      </c>
      <c r="J22" s="12">
        <v>0</v>
      </c>
      <c r="K22" s="12">
        <v>0</v>
      </c>
      <c r="L22" s="12">
        <v>0</v>
      </c>
      <c r="M22" s="12">
        <v>0</v>
      </c>
      <c r="N22" s="12">
        <v>1.4455E-3</v>
      </c>
      <c r="O22" s="12">
        <v>0</v>
      </c>
      <c r="P22" s="12">
        <v>0</v>
      </c>
      <c r="Q22" s="12">
        <v>0</v>
      </c>
      <c r="R22" s="12">
        <v>0</v>
      </c>
      <c r="S22" s="12">
        <v>0</v>
      </c>
      <c r="T22" s="12">
        <v>0</v>
      </c>
      <c r="U22" s="12">
        <v>0</v>
      </c>
      <c r="V22" s="12">
        <v>0</v>
      </c>
      <c r="W22" s="12">
        <v>0</v>
      </c>
      <c r="X22" s="12">
        <v>0</v>
      </c>
      <c r="Y22" s="12">
        <v>0</v>
      </c>
      <c r="Z22" s="12">
        <v>0</v>
      </c>
      <c r="AA22" s="12">
        <v>0</v>
      </c>
      <c r="AB22" s="12">
        <v>0</v>
      </c>
      <c r="AC22" s="12">
        <v>1.1865000000000001E-3</v>
      </c>
      <c r="AD22" s="12">
        <v>0</v>
      </c>
      <c r="AE22" s="12">
        <v>0</v>
      </c>
      <c r="AF22" s="12">
        <v>0</v>
      </c>
      <c r="AG22" s="12">
        <v>0</v>
      </c>
      <c r="AH22" s="12">
        <v>0</v>
      </c>
      <c r="AI22" s="12">
        <v>0</v>
      </c>
      <c r="AJ22" s="12">
        <v>0</v>
      </c>
      <c r="AK22" s="12">
        <v>0</v>
      </c>
      <c r="AL22" s="12">
        <v>0</v>
      </c>
      <c r="AM22" s="12">
        <v>0</v>
      </c>
      <c r="AN22" s="12">
        <v>0</v>
      </c>
      <c r="AO22" s="12">
        <v>0</v>
      </c>
      <c r="AP22" s="12">
        <v>0</v>
      </c>
      <c r="AQ22" s="12">
        <v>0</v>
      </c>
      <c r="AR22" s="12">
        <v>0</v>
      </c>
      <c r="AS22" s="12">
        <v>0</v>
      </c>
      <c r="AT22" s="12">
        <v>0</v>
      </c>
      <c r="AU22" s="12">
        <v>0</v>
      </c>
      <c r="AV22" s="12">
        <v>0</v>
      </c>
      <c r="AW22" s="12">
        <v>0</v>
      </c>
      <c r="AX22" s="12">
        <v>0</v>
      </c>
      <c r="AY22" s="12">
        <v>0</v>
      </c>
      <c r="AZ22" s="12">
        <v>0</v>
      </c>
      <c r="BA22" s="12">
        <v>0</v>
      </c>
      <c r="BB22" s="12">
        <v>0</v>
      </c>
      <c r="BC22" s="12">
        <v>0</v>
      </c>
      <c r="BD22" s="12">
        <v>0</v>
      </c>
      <c r="BE22" s="12">
        <v>0</v>
      </c>
      <c r="BF22" s="12">
        <v>0</v>
      </c>
      <c r="BG22" s="12">
        <v>0</v>
      </c>
      <c r="BH22" s="12">
        <v>0</v>
      </c>
      <c r="BI22" s="12">
        <v>0</v>
      </c>
      <c r="BJ22" s="12">
        <v>0</v>
      </c>
      <c r="BK22" s="12">
        <v>0</v>
      </c>
      <c r="BL22" s="12">
        <v>0</v>
      </c>
      <c r="BM22" s="12">
        <v>0</v>
      </c>
      <c r="BN22" s="12">
        <v>0</v>
      </c>
      <c r="BO22" s="12">
        <v>0</v>
      </c>
      <c r="BP22" s="12">
        <v>0</v>
      </c>
      <c r="BQ22" s="12">
        <v>0</v>
      </c>
      <c r="BR22" s="12">
        <v>0</v>
      </c>
      <c r="BS22" s="12">
        <v>0</v>
      </c>
      <c r="BT22" s="12">
        <v>1.1865000000000001E-3</v>
      </c>
      <c r="BU22" s="12">
        <v>0</v>
      </c>
      <c r="BV22" s="12">
        <v>1.1865000000000001E-3</v>
      </c>
      <c r="BW22" s="12">
        <v>1.1865000000000001E-3</v>
      </c>
      <c r="BX22" s="12">
        <v>0</v>
      </c>
      <c r="BY22" s="12">
        <v>0</v>
      </c>
      <c r="BZ22" s="12">
        <v>0</v>
      </c>
      <c r="CA22" s="12">
        <v>0</v>
      </c>
    </row>
    <row r="23" spans="1:79" ht="15.75" customHeight="1" x14ac:dyDescent="0.25">
      <c r="A23" s="131" t="s">
        <v>146</v>
      </c>
      <c r="B23" s="12">
        <v>0</v>
      </c>
      <c r="C23" s="12">
        <v>0</v>
      </c>
      <c r="D23" s="12">
        <v>0</v>
      </c>
      <c r="E23" s="12">
        <v>2.1115000000000001E-3</v>
      </c>
      <c r="F23" s="12">
        <v>0</v>
      </c>
      <c r="G23" s="12">
        <v>0</v>
      </c>
      <c r="H23" s="12">
        <v>0</v>
      </c>
      <c r="I23" s="12">
        <v>0</v>
      </c>
      <c r="J23" s="12">
        <v>0</v>
      </c>
      <c r="K23" s="12">
        <v>0</v>
      </c>
      <c r="L23" s="12">
        <v>0</v>
      </c>
      <c r="M23" s="12">
        <v>0</v>
      </c>
      <c r="N23" s="12">
        <v>0</v>
      </c>
      <c r="O23" s="12">
        <v>1.4455E-3</v>
      </c>
      <c r="P23" s="12">
        <v>0</v>
      </c>
      <c r="Q23" s="12">
        <v>0</v>
      </c>
      <c r="R23" s="12">
        <v>0</v>
      </c>
      <c r="S23" s="12">
        <v>0</v>
      </c>
      <c r="T23" s="12">
        <v>0</v>
      </c>
      <c r="U23" s="12">
        <v>0</v>
      </c>
      <c r="V23" s="12">
        <v>0</v>
      </c>
      <c r="W23" s="12">
        <v>0</v>
      </c>
      <c r="X23" s="12">
        <v>0</v>
      </c>
      <c r="Y23" s="12">
        <v>0</v>
      </c>
      <c r="Z23" s="12">
        <v>1.1865000000000001E-3</v>
      </c>
      <c r="AA23" s="12">
        <v>0</v>
      </c>
      <c r="AB23" s="12">
        <v>0</v>
      </c>
      <c r="AC23" s="12">
        <v>0</v>
      </c>
      <c r="AD23" s="12">
        <v>0</v>
      </c>
      <c r="AE23" s="12">
        <v>0</v>
      </c>
      <c r="AF23" s="12">
        <v>0</v>
      </c>
      <c r="AG23" s="12">
        <v>0</v>
      </c>
      <c r="AH23" s="12">
        <v>0</v>
      </c>
      <c r="AI23" s="12">
        <v>0</v>
      </c>
      <c r="AJ23" s="12">
        <v>0</v>
      </c>
      <c r="AK23" s="12">
        <v>0</v>
      </c>
      <c r="AL23" s="12">
        <v>0</v>
      </c>
      <c r="AM23" s="12">
        <v>0</v>
      </c>
      <c r="AN23" s="12">
        <v>0</v>
      </c>
      <c r="AO23" s="12">
        <v>0</v>
      </c>
      <c r="AP23" s="12">
        <v>0</v>
      </c>
      <c r="AQ23" s="12">
        <v>0</v>
      </c>
      <c r="AR23" s="12">
        <v>0</v>
      </c>
      <c r="AS23" s="12">
        <v>0</v>
      </c>
      <c r="AT23" s="12">
        <v>0</v>
      </c>
      <c r="AU23" s="12">
        <v>0</v>
      </c>
      <c r="AV23" s="12">
        <v>0</v>
      </c>
      <c r="AW23" s="12">
        <v>0</v>
      </c>
      <c r="AX23" s="12">
        <v>0</v>
      </c>
      <c r="AY23" s="12">
        <v>0</v>
      </c>
      <c r="AZ23" s="12">
        <v>0</v>
      </c>
      <c r="BA23" s="12">
        <v>0</v>
      </c>
      <c r="BB23" s="12">
        <v>0</v>
      </c>
      <c r="BC23" s="12">
        <v>0</v>
      </c>
      <c r="BD23" s="12">
        <v>0</v>
      </c>
      <c r="BE23" s="12">
        <v>0</v>
      </c>
      <c r="BF23" s="12">
        <v>0</v>
      </c>
      <c r="BG23" s="12">
        <v>0</v>
      </c>
      <c r="BH23" s="12">
        <v>0</v>
      </c>
      <c r="BI23" s="12">
        <v>0</v>
      </c>
      <c r="BJ23" s="12">
        <v>0</v>
      </c>
      <c r="BK23" s="12">
        <v>0</v>
      </c>
      <c r="BL23" s="12">
        <v>0</v>
      </c>
      <c r="BM23" s="12">
        <v>0</v>
      </c>
      <c r="BN23" s="12">
        <v>0</v>
      </c>
      <c r="BO23" s="12">
        <v>0</v>
      </c>
      <c r="BP23" s="12">
        <v>0</v>
      </c>
      <c r="BQ23" s="12">
        <v>0</v>
      </c>
      <c r="BR23" s="12">
        <v>0</v>
      </c>
      <c r="BS23" s="12">
        <v>0</v>
      </c>
      <c r="BT23" s="12">
        <v>0</v>
      </c>
      <c r="BU23" s="12">
        <v>0</v>
      </c>
      <c r="BV23" s="12">
        <v>0</v>
      </c>
      <c r="BW23" s="12">
        <v>0</v>
      </c>
      <c r="BX23" s="12">
        <v>1.1865000000000001E-3</v>
      </c>
      <c r="BY23" s="12">
        <v>1.1865000000000001E-3</v>
      </c>
      <c r="BZ23" s="12">
        <v>1.1865000000000001E-3</v>
      </c>
      <c r="CA23" s="12">
        <v>1.1865000000000001E-3</v>
      </c>
    </row>
    <row r="24" spans="1:79" ht="15.75" customHeight="1" x14ac:dyDescent="0.25">
      <c r="A24" s="131" t="s">
        <v>147</v>
      </c>
      <c r="B24" s="12">
        <v>2.1115000000000001E-3</v>
      </c>
      <c r="C24" s="12">
        <v>0</v>
      </c>
      <c r="D24" s="12">
        <v>0</v>
      </c>
      <c r="E24" s="12">
        <v>0</v>
      </c>
      <c r="F24" s="12">
        <v>0</v>
      </c>
      <c r="G24" s="12">
        <v>0</v>
      </c>
      <c r="H24" s="12">
        <v>0</v>
      </c>
      <c r="I24" s="12">
        <v>0</v>
      </c>
      <c r="J24" s="12">
        <v>0</v>
      </c>
      <c r="K24" s="12">
        <v>0</v>
      </c>
      <c r="L24" s="12">
        <v>0</v>
      </c>
      <c r="M24" s="12">
        <v>0</v>
      </c>
      <c r="N24" s="12">
        <v>1.4455E-3</v>
      </c>
      <c r="O24" s="12">
        <v>0</v>
      </c>
      <c r="P24" s="12">
        <v>0</v>
      </c>
      <c r="Q24" s="12">
        <v>0</v>
      </c>
      <c r="R24" s="12">
        <v>0</v>
      </c>
      <c r="S24" s="12">
        <v>0</v>
      </c>
      <c r="T24" s="12">
        <v>0</v>
      </c>
      <c r="U24" s="12">
        <v>0</v>
      </c>
      <c r="V24" s="12">
        <v>0</v>
      </c>
      <c r="W24" s="12">
        <v>0</v>
      </c>
      <c r="X24" s="12">
        <v>0</v>
      </c>
      <c r="Y24" s="12">
        <v>0</v>
      </c>
      <c r="Z24" s="12">
        <v>0</v>
      </c>
      <c r="AA24" s="12">
        <v>0</v>
      </c>
      <c r="AB24" s="12">
        <v>0</v>
      </c>
      <c r="AC24" s="12">
        <v>1.1865000000000001E-3</v>
      </c>
      <c r="AD24" s="12">
        <v>0</v>
      </c>
      <c r="AE24" s="12">
        <v>0</v>
      </c>
      <c r="AF24" s="12">
        <v>0</v>
      </c>
      <c r="AG24" s="12">
        <v>0</v>
      </c>
      <c r="AH24" s="12">
        <v>0</v>
      </c>
      <c r="AI24" s="12">
        <v>0</v>
      </c>
      <c r="AJ24" s="12">
        <v>0</v>
      </c>
      <c r="AK24" s="12">
        <v>0</v>
      </c>
      <c r="AL24" s="12">
        <v>0</v>
      </c>
      <c r="AM24" s="12">
        <v>0</v>
      </c>
      <c r="AN24" s="12">
        <v>0</v>
      </c>
      <c r="AO24" s="12">
        <v>0</v>
      </c>
      <c r="AP24" s="12">
        <v>0</v>
      </c>
      <c r="AQ24" s="12">
        <v>0</v>
      </c>
      <c r="AR24" s="12">
        <v>0</v>
      </c>
      <c r="AS24" s="12">
        <v>0</v>
      </c>
      <c r="AT24" s="12">
        <v>0</v>
      </c>
      <c r="AU24" s="12">
        <v>0</v>
      </c>
      <c r="AV24" s="12">
        <v>0</v>
      </c>
      <c r="AW24" s="12">
        <v>0</v>
      </c>
      <c r="AX24" s="12">
        <v>0</v>
      </c>
      <c r="AY24" s="12">
        <v>0</v>
      </c>
      <c r="AZ24" s="12">
        <v>0</v>
      </c>
      <c r="BA24" s="12">
        <v>0</v>
      </c>
      <c r="BB24" s="12">
        <v>0</v>
      </c>
      <c r="BC24" s="12">
        <v>0</v>
      </c>
      <c r="BD24" s="12">
        <v>0</v>
      </c>
      <c r="BE24" s="12">
        <v>0</v>
      </c>
      <c r="BF24" s="12">
        <v>0</v>
      </c>
      <c r="BG24" s="12">
        <v>0</v>
      </c>
      <c r="BH24" s="12">
        <v>0</v>
      </c>
      <c r="BI24" s="12">
        <v>0</v>
      </c>
      <c r="BJ24" s="12">
        <v>0</v>
      </c>
      <c r="BK24" s="12">
        <v>0</v>
      </c>
      <c r="BL24" s="12">
        <v>0</v>
      </c>
      <c r="BM24" s="12">
        <v>0</v>
      </c>
      <c r="BN24" s="12">
        <v>0</v>
      </c>
      <c r="BO24" s="12">
        <v>0</v>
      </c>
      <c r="BP24" s="12">
        <v>0</v>
      </c>
      <c r="BQ24" s="12">
        <v>0</v>
      </c>
      <c r="BR24" s="12">
        <v>0</v>
      </c>
      <c r="BS24" s="12">
        <v>0</v>
      </c>
      <c r="BT24" s="12">
        <v>1.1865000000000001E-3</v>
      </c>
      <c r="BU24" s="12">
        <v>0</v>
      </c>
      <c r="BV24" s="12">
        <v>1.1865000000000001E-3</v>
      </c>
      <c r="BW24" s="12">
        <v>1.1865000000000001E-3</v>
      </c>
      <c r="BX24" s="12">
        <v>0</v>
      </c>
      <c r="BY24" s="12">
        <v>0</v>
      </c>
      <c r="BZ24" s="12">
        <v>0</v>
      </c>
      <c r="CA24" s="12">
        <v>0</v>
      </c>
    </row>
    <row r="25" spans="1:79" ht="15.75" customHeight="1" x14ac:dyDescent="0.25">
      <c r="A25" s="131" t="s">
        <v>148</v>
      </c>
      <c r="B25" s="12">
        <v>0</v>
      </c>
      <c r="C25" s="12">
        <v>2.1115000000000001E-3</v>
      </c>
      <c r="D25" s="12">
        <v>0</v>
      </c>
      <c r="E25" s="12">
        <v>0</v>
      </c>
      <c r="F25" s="12">
        <v>0</v>
      </c>
      <c r="G25" s="12">
        <v>0</v>
      </c>
      <c r="H25" s="12">
        <v>0</v>
      </c>
      <c r="I25" s="12">
        <v>0</v>
      </c>
      <c r="J25" s="12">
        <v>0</v>
      </c>
      <c r="K25" s="12">
        <v>0</v>
      </c>
      <c r="L25" s="12">
        <v>0</v>
      </c>
      <c r="M25" s="12">
        <v>0</v>
      </c>
      <c r="N25" s="12">
        <v>0</v>
      </c>
      <c r="O25" s="12">
        <v>1.4455E-3</v>
      </c>
      <c r="P25" s="12">
        <v>0</v>
      </c>
      <c r="Q25" s="12">
        <v>0</v>
      </c>
      <c r="R25" s="12">
        <v>0</v>
      </c>
      <c r="S25" s="12">
        <v>0</v>
      </c>
      <c r="T25" s="12">
        <v>0</v>
      </c>
      <c r="U25" s="12">
        <v>0</v>
      </c>
      <c r="V25" s="12">
        <v>0</v>
      </c>
      <c r="W25" s="12">
        <v>0</v>
      </c>
      <c r="X25" s="12">
        <v>0</v>
      </c>
      <c r="Y25" s="12">
        <v>0</v>
      </c>
      <c r="Z25" s="12">
        <v>1.1865000000000001E-3</v>
      </c>
      <c r="AA25" s="12">
        <v>0</v>
      </c>
      <c r="AB25" s="12">
        <v>0</v>
      </c>
      <c r="AC25" s="12">
        <v>0</v>
      </c>
      <c r="AD25" s="12">
        <v>0</v>
      </c>
      <c r="AE25" s="12">
        <v>0</v>
      </c>
      <c r="AF25" s="12">
        <v>0</v>
      </c>
      <c r="AG25" s="12">
        <v>0</v>
      </c>
      <c r="AH25" s="12">
        <v>0</v>
      </c>
      <c r="AI25" s="12">
        <v>0</v>
      </c>
      <c r="AJ25" s="12">
        <v>0</v>
      </c>
      <c r="AK25" s="12">
        <v>0</v>
      </c>
      <c r="AL25" s="12">
        <v>0</v>
      </c>
      <c r="AM25" s="12">
        <v>0</v>
      </c>
      <c r="AN25" s="12">
        <v>0</v>
      </c>
      <c r="AO25" s="12">
        <v>0</v>
      </c>
      <c r="AP25" s="12">
        <v>0</v>
      </c>
      <c r="AQ25" s="12">
        <v>0</v>
      </c>
      <c r="AR25" s="12">
        <v>0</v>
      </c>
      <c r="AS25" s="12">
        <v>0</v>
      </c>
      <c r="AT25" s="12">
        <v>0</v>
      </c>
      <c r="AU25" s="12">
        <v>0</v>
      </c>
      <c r="AV25" s="12">
        <v>0</v>
      </c>
      <c r="AW25" s="12">
        <v>0</v>
      </c>
      <c r="AX25" s="12">
        <v>0</v>
      </c>
      <c r="AY25" s="12">
        <v>0</v>
      </c>
      <c r="AZ25" s="12">
        <v>0</v>
      </c>
      <c r="BA25" s="12">
        <v>0</v>
      </c>
      <c r="BB25" s="12">
        <v>0</v>
      </c>
      <c r="BC25" s="12">
        <v>0</v>
      </c>
      <c r="BD25" s="12">
        <v>0</v>
      </c>
      <c r="BE25" s="12">
        <v>0</v>
      </c>
      <c r="BF25" s="12">
        <v>0</v>
      </c>
      <c r="BG25" s="12">
        <v>0</v>
      </c>
      <c r="BH25" s="12">
        <v>0</v>
      </c>
      <c r="BI25" s="12">
        <v>0</v>
      </c>
      <c r="BJ25" s="12">
        <v>0</v>
      </c>
      <c r="BK25" s="12">
        <v>0</v>
      </c>
      <c r="BL25" s="12">
        <v>0</v>
      </c>
      <c r="BM25" s="12">
        <v>0</v>
      </c>
      <c r="BN25" s="12">
        <v>0</v>
      </c>
      <c r="BO25" s="12">
        <v>0</v>
      </c>
      <c r="BP25" s="12">
        <v>0</v>
      </c>
      <c r="BQ25" s="12">
        <v>0</v>
      </c>
      <c r="BR25" s="12">
        <v>0</v>
      </c>
      <c r="BS25" s="12">
        <v>0</v>
      </c>
      <c r="BT25" s="12">
        <v>0</v>
      </c>
      <c r="BU25" s="12">
        <v>0</v>
      </c>
      <c r="BV25" s="12">
        <v>0</v>
      </c>
      <c r="BW25" s="12">
        <v>0</v>
      </c>
      <c r="BX25" s="12">
        <v>1.1865000000000001E-3</v>
      </c>
      <c r="BY25" s="12">
        <v>1.1865000000000001E-3</v>
      </c>
      <c r="BZ25" s="12">
        <v>1.1865000000000001E-3</v>
      </c>
      <c r="CA25" s="12">
        <v>1.1865000000000001E-3</v>
      </c>
    </row>
    <row r="26" spans="1:79" ht="15.75" customHeight="1" x14ac:dyDescent="0.25">
      <c r="A26" s="131" t="s">
        <v>149</v>
      </c>
      <c r="B26" s="12">
        <v>0</v>
      </c>
      <c r="C26" s="12">
        <v>0</v>
      </c>
      <c r="D26" s="12">
        <v>2.1115000000000001E-3</v>
      </c>
      <c r="E26" s="12">
        <v>0</v>
      </c>
      <c r="F26" s="12">
        <v>0</v>
      </c>
      <c r="G26" s="12">
        <v>0</v>
      </c>
      <c r="H26" s="12">
        <v>0</v>
      </c>
      <c r="I26" s="12">
        <v>0</v>
      </c>
      <c r="J26" s="12">
        <v>0</v>
      </c>
      <c r="K26" s="12">
        <v>0</v>
      </c>
      <c r="L26" s="12">
        <v>0</v>
      </c>
      <c r="M26" s="12">
        <v>0</v>
      </c>
      <c r="N26" s="12">
        <v>1.4455E-3</v>
      </c>
      <c r="O26" s="12">
        <v>0</v>
      </c>
      <c r="P26" s="12">
        <v>0</v>
      </c>
      <c r="Q26" s="12">
        <v>0</v>
      </c>
      <c r="R26" s="12">
        <v>0</v>
      </c>
      <c r="S26" s="12">
        <v>0</v>
      </c>
      <c r="T26" s="12">
        <v>0</v>
      </c>
      <c r="U26" s="12">
        <v>0</v>
      </c>
      <c r="V26" s="12">
        <v>0</v>
      </c>
      <c r="W26" s="12">
        <v>0</v>
      </c>
      <c r="X26" s="12">
        <v>0</v>
      </c>
      <c r="Y26" s="12">
        <v>0</v>
      </c>
      <c r="Z26" s="12">
        <v>0</v>
      </c>
      <c r="AA26" s="12">
        <v>0</v>
      </c>
      <c r="AB26" s="12">
        <v>0</v>
      </c>
      <c r="AC26" s="12">
        <v>1.1865000000000001E-3</v>
      </c>
      <c r="AD26" s="12">
        <v>0</v>
      </c>
      <c r="AE26" s="12">
        <v>0</v>
      </c>
      <c r="AF26" s="12">
        <v>0</v>
      </c>
      <c r="AG26" s="12">
        <v>0</v>
      </c>
      <c r="AH26" s="12">
        <v>0</v>
      </c>
      <c r="AI26" s="12">
        <v>0</v>
      </c>
      <c r="AJ26" s="12">
        <v>0</v>
      </c>
      <c r="AK26" s="12">
        <v>0</v>
      </c>
      <c r="AL26" s="12">
        <v>0</v>
      </c>
      <c r="AM26" s="12">
        <v>0</v>
      </c>
      <c r="AN26" s="12">
        <v>0</v>
      </c>
      <c r="AO26" s="12">
        <v>0</v>
      </c>
      <c r="AP26" s="12">
        <v>0</v>
      </c>
      <c r="AQ26" s="12">
        <v>0</v>
      </c>
      <c r="AR26" s="12">
        <v>0</v>
      </c>
      <c r="AS26" s="12">
        <v>0</v>
      </c>
      <c r="AT26" s="12">
        <v>0</v>
      </c>
      <c r="AU26" s="12">
        <v>0</v>
      </c>
      <c r="AV26" s="12">
        <v>0</v>
      </c>
      <c r="AW26" s="12">
        <v>0</v>
      </c>
      <c r="AX26" s="12">
        <v>0</v>
      </c>
      <c r="AY26" s="12">
        <v>0</v>
      </c>
      <c r="AZ26" s="12">
        <v>0</v>
      </c>
      <c r="BA26" s="12">
        <v>0</v>
      </c>
      <c r="BB26" s="12">
        <v>0</v>
      </c>
      <c r="BC26" s="12">
        <v>0</v>
      </c>
      <c r="BD26" s="12">
        <v>0</v>
      </c>
      <c r="BE26" s="12">
        <v>0</v>
      </c>
      <c r="BF26" s="12">
        <v>0</v>
      </c>
      <c r="BG26" s="12">
        <v>0</v>
      </c>
      <c r="BH26" s="12">
        <v>0</v>
      </c>
      <c r="BI26" s="12">
        <v>0</v>
      </c>
      <c r="BJ26" s="12">
        <v>0</v>
      </c>
      <c r="BK26" s="12">
        <v>0</v>
      </c>
      <c r="BL26" s="12">
        <v>0</v>
      </c>
      <c r="BM26" s="12">
        <v>0</v>
      </c>
      <c r="BN26" s="12">
        <v>0</v>
      </c>
      <c r="BO26" s="12">
        <v>0</v>
      </c>
      <c r="BP26" s="12">
        <v>0</v>
      </c>
      <c r="BQ26" s="12">
        <v>0</v>
      </c>
      <c r="BR26" s="12">
        <v>0</v>
      </c>
      <c r="BS26" s="12">
        <v>0</v>
      </c>
      <c r="BT26" s="12">
        <v>1.1865000000000001E-3</v>
      </c>
      <c r="BU26" s="12">
        <v>0</v>
      </c>
      <c r="BV26" s="12">
        <v>1.1865000000000001E-3</v>
      </c>
      <c r="BW26" s="12">
        <v>1.1865000000000001E-3</v>
      </c>
      <c r="BX26" s="12">
        <v>0</v>
      </c>
      <c r="BY26" s="12">
        <v>0</v>
      </c>
      <c r="BZ26" s="12">
        <v>0</v>
      </c>
      <c r="CA26" s="12">
        <v>0</v>
      </c>
    </row>
    <row r="27" spans="1:79" ht="15.75" customHeight="1" x14ac:dyDescent="0.25">
      <c r="A27" s="131" t="s">
        <v>150</v>
      </c>
      <c r="B27" s="12">
        <v>0</v>
      </c>
      <c r="C27" s="12">
        <v>0</v>
      </c>
      <c r="D27" s="12">
        <v>0</v>
      </c>
      <c r="E27" s="12">
        <v>2.1115000000000001E-3</v>
      </c>
      <c r="F27" s="12">
        <v>0</v>
      </c>
      <c r="G27" s="12">
        <v>0</v>
      </c>
      <c r="H27" s="12">
        <v>0</v>
      </c>
      <c r="I27" s="12">
        <v>0</v>
      </c>
      <c r="J27" s="12">
        <v>0</v>
      </c>
      <c r="K27" s="12">
        <v>0</v>
      </c>
      <c r="L27" s="12">
        <v>0</v>
      </c>
      <c r="M27" s="12">
        <v>0</v>
      </c>
      <c r="N27" s="12">
        <v>0</v>
      </c>
      <c r="O27" s="12">
        <v>1.4455E-3</v>
      </c>
      <c r="P27" s="12">
        <v>0</v>
      </c>
      <c r="Q27" s="12">
        <v>0</v>
      </c>
      <c r="R27" s="12">
        <v>0</v>
      </c>
      <c r="S27" s="12">
        <v>0</v>
      </c>
      <c r="T27" s="12">
        <v>0</v>
      </c>
      <c r="U27" s="12">
        <v>0</v>
      </c>
      <c r="V27" s="12">
        <v>0</v>
      </c>
      <c r="W27" s="12">
        <v>0</v>
      </c>
      <c r="X27" s="12">
        <v>0</v>
      </c>
      <c r="Y27" s="12">
        <v>0</v>
      </c>
      <c r="Z27" s="12">
        <v>1.1865000000000001E-3</v>
      </c>
      <c r="AA27" s="12">
        <v>0</v>
      </c>
      <c r="AB27" s="12">
        <v>0</v>
      </c>
      <c r="AC27" s="12">
        <v>0</v>
      </c>
      <c r="AD27" s="12">
        <v>0</v>
      </c>
      <c r="AE27" s="12">
        <v>0</v>
      </c>
      <c r="AF27" s="12">
        <v>0</v>
      </c>
      <c r="AG27" s="12">
        <v>0</v>
      </c>
      <c r="AH27" s="12">
        <v>0</v>
      </c>
      <c r="AI27" s="12">
        <v>0</v>
      </c>
      <c r="AJ27" s="12">
        <v>0</v>
      </c>
      <c r="AK27" s="12">
        <v>0</v>
      </c>
      <c r="AL27" s="12">
        <v>0</v>
      </c>
      <c r="AM27" s="12">
        <v>0</v>
      </c>
      <c r="AN27" s="12">
        <v>0</v>
      </c>
      <c r="AO27" s="12">
        <v>0</v>
      </c>
      <c r="AP27" s="12">
        <v>0</v>
      </c>
      <c r="AQ27" s="12">
        <v>0</v>
      </c>
      <c r="AR27" s="12">
        <v>0</v>
      </c>
      <c r="AS27" s="12">
        <v>0</v>
      </c>
      <c r="AT27" s="12">
        <v>0</v>
      </c>
      <c r="AU27" s="12">
        <v>0</v>
      </c>
      <c r="AV27" s="12">
        <v>0</v>
      </c>
      <c r="AW27" s="12">
        <v>0</v>
      </c>
      <c r="AX27" s="12">
        <v>0</v>
      </c>
      <c r="AY27" s="12">
        <v>0</v>
      </c>
      <c r="AZ27" s="12">
        <v>0</v>
      </c>
      <c r="BA27" s="12">
        <v>0</v>
      </c>
      <c r="BB27" s="12">
        <v>0</v>
      </c>
      <c r="BC27" s="12">
        <v>0</v>
      </c>
      <c r="BD27" s="12">
        <v>0</v>
      </c>
      <c r="BE27" s="12">
        <v>0</v>
      </c>
      <c r="BF27" s="12">
        <v>0</v>
      </c>
      <c r="BG27" s="12">
        <v>0</v>
      </c>
      <c r="BH27" s="12">
        <v>0</v>
      </c>
      <c r="BI27" s="12">
        <v>0</v>
      </c>
      <c r="BJ27" s="12">
        <v>0</v>
      </c>
      <c r="BK27" s="12">
        <v>0</v>
      </c>
      <c r="BL27" s="12">
        <v>0</v>
      </c>
      <c r="BM27" s="12">
        <v>0</v>
      </c>
      <c r="BN27" s="12">
        <v>0</v>
      </c>
      <c r="BO27" s="12">
        <v>0</v>
      </c>
      <c r="BP27" s="12">
        <v>0</v>
      </c>
      <c r="BQ27" s="12">
        <v>0</v>
      </c>
      <c r="BR27" s="12">
        <v>0</v>
      </c>
      <c r="BS27" s="12">
        <v>0</v>
      </c>
      <c r="BT27" s="12">
        <v>0</v>
      </c>
      <c r="BU27" s="12">
        <v>0</v>
      </c>
      <c r="BV27" s="12">
        <v>0</v>
      </c>
      <c r="BW27" s="12">
        <v>0</v>
      </c>
      <c r="BX27" s="12">
        <v>1.1865000000000001E-3</v>
      </c>
      <c r="BY27" s="12">
        <v>1.1865000000000001E-3</v>
      </c>
      <c r="BZ27" s="12">
        <v>1.1865000000000001E-3</v>
      </c>
      <c r="CA27" s="12">
        <v>1.1865000000000001E-3</v>
      </c>
    </row>
    <row r="28" spans="1:79" ht="15.75" customHeight="1" x14ac:dyDescent="0.25">
      <c r="A28" s="131" t="s">
        <v>116</v>
      </c>
      <c r="B28" s="12">
        <v>0</v>
      </c>
      <c r="C28" s="12">
        <v>0</v>
      </c>
      <c r="D28" s="12">
        <v>0</v>
      </c>
      <c r="E28" s="12">
        <v>0</v>
      </c>
      <c r="F28" s="12">
        <v>0</v>
      </c>
      <c r="G28" s="12">
        <v>0</v>
      </c>
      <c r="H28" s="12">
        <v>0</v>
      </c>
      <c r="I28" s="12">
        <v>0</v>
      </c>
      <c r="J28" s="12">
        <v>0</v>
      </c>
      <c r="K28" s="12">
        <v>0</v>
      </c>
      <c r="L28" s="12">
        <v>0</v>
      </c>
      <c r="M28" s="12">
        <v>0</v>
      </c>
      <c r="N28" s="12">
        <v>0</v>
      </c>
      <c r="O28" s="12">
        <v>0</v>
      </c>
      <c r="P28" s="12">
        <v>1.9733500000000001E-2</v>
      </c>
      <c r="Q28" s="12">
        <v>0</v>
      </c>
      <c r="R28" s="12">
        <v>0</v>
      </c>
      <c r="S28" s="12">
        <v>0</v>
      </c>
      <c r="T28" s="12">
        <v>0</v>
      </c>
      <c r="U28" s="12">
        <v>0</v>
      </c>
      <c r="V28" s="12">
        <v>0</v>
      </c>
      <c r="W28" s="12">
        <v>0</v>
      </c>
      <c r="X28" s="12">
        <v>0</v>
      </c>
      <c r="Y28" s="12">
        <v>0</v>
      </c>
      <c r="Z28" s="12">
        <v>0</v>
      </c>
      <c r="AA28" s="12">
        <v>1.5197999999999998E-2</v>
      </c>
      <c r="AB28" s="12">
        <v>0</v>
      </c>
      <c r="AC28" s="12">
        <v>0</v>
      </c>
      <c r="AD28" s="12">
        <v>0</v>
      </c>
      <c r="AE28" s="12">
        <v>0</v>
      </c>
      <c r="AF28" s="12">
        <v>0</v>
      </c>
      <c r="AG28" s="12">
        <v>0</v>
      </c>
      <c r="AH28" s="12">
        <v>0</v>
      </c>
      <c r="AI28" s="12">
        <v>0</v>
      </c>
      <c r="AJ28" s="12">
        <v>0</v>
      </c>
      <c r="AK28" s="12">
        <v>0</v>
      </c>
      <c r="AL28" s="12">
        <v>0</v>
      </c>
      <c r="AM28" s="12">
        <v>0</v>
      </c>
      <c r="AN28" s="12">
        <v>0</v>
      </c>
      <c r="AO28" s="12">
        <v>0</v>
      </c>
      <c r="AP28" s="12">
        <v>0</v>
      </c>
      <c r="AQ28" s="12">
        <v>0</v>
      </c>
      <c r="AR28" s="12">
        <v>0</v>
      </c>
      <c r="AS28" s="12">
        <v>0</v>
      </c>
      <c r="AT28" s="12">
        <v>0</v>
      </c>
      <c r="AU28" s="12">
        <v>0</v>
      </c>
      <c r="AV28" s="12">
        <v>0</v>
      </c>
      <c r="AW28" s="12">
        <v>0</v>
      </c>
      <c r="AX28" s="12">
        <v>0</v>
      </c>
      <c r="AY28" s="12">
        <v>0</v>
      </c>
      <c r="AZ28" s="12">
        <v>0</v>
      </c>
      <c r="BA28" s="12">
        <v>0</v>
      </c>
      <c r="BB28" s="12">
        <v>0</v>
      </c>
      <c r="BC28" s="12">
        <v>0</v>
      </c>
      <c r="BD28" s="12">
        <v>0</v>
      </c>
      <c r="BE28" s="12">
        <v>0</v>
      </c>
      <c r="BF28" s="12">
        <v>0</v>
      </c>
      <c r="BG28" s="12">
        <v>0</v>
      </c>
      <c r="BH28" s="12">
        <v>0</v>
      </c>
      <c r="BI28" s="12">
        <v>0</v>
      </c>
      <c r="BJ28" s="12">
        <v>0</v>
      </c>
      <c r="BK28" s="12">
        <v>0</v>
      </c>
      <c r="BL28" s="12">
        <v>0</v>
      </c>
      <c r="BM28" s="12">
        <v>0</v>
      </c>
      <c r="BN28" s="12">
        <v>0</v>
      </c>
      <c r="BO28" s="12">
        <v>0</v>
      </c>
      <c r="BP28" s="12">
        <v>0</v>
      </c>
      <c r="BQ28" s="12">
        <v>0</v>
      </c>
      <c r="BR28" s="12">
        <v>0</v>
      </c>
      <c r="BS28" s="12">
        <v>0</v>
      </c>
      <c r="BT28" s="12">
        <v>0</v>
      </c>
      <c r="BU28" s="12">
        <v>0</v>
      </c>
      <c r="BV28" s="12">
        <v>0</v>
      </c>
      <c r="BW28" s="12">
        <v>0</v>
      </c>
      <c r="BX28" s="12">
        <v>0</v>
      </c>
      <c r="BY28" s="12">
        <v>0</v>
      </c>
      <c r="BZ28" s="12">
        <v>0</v>
      </c>
      <c r="CA28" s="12">
        <v>0</v>
      </c>
    </row>
    <row r="29" spans="1:79" ht="15.75" customHeight="1" x14ac:dyDescent="0.25">
      <c r="A29" s="118" t="s">
        <v>188</v>
      </c>
      <c r="B29" s="12">
        <v>0</v>
      </c>
      <c r="C29" s="12">
        <v>0</v>
      </c>
      <c r="D29" s="12">
        <v>0</v>
      </c>
      <c r="E29" s="12">
        <v>0</v>
      </c>
      <c r="F29" s="12">
        <v>0</v>
      </c>
      <c r="G29" s="12">
        <v>0</v>
      </c>
      <c r="H29" s="12">
        <v>0</v>
      </c>
      <c r="I29" s="12">
        <v>0</v>
      </c>
      <c r="J29" s="12">
        <v>0</v>
      </c>
      <c r="K29" s="12">
        <v>0</v>
      </c>
      <c r="L29" s="12">
        <v>0</v>
      </c>
      <c r="M29" s="12">
        <v>0</v>
      </c>
      <c r="N29" s="12">
        <v>0</v>
      </c>
      <c r="O29" s="12">
        <v>0</v>
      </c>
      <c r="P29" s="12">
        <v>0</v>
      </c>
      <c r="Q29" s="12">
        <v>0</v>
      </c>
      <c r="R29" s="12">
        <v>1.1865000000000001E-3</v>
      </c>
      <c r="S29" s="12">
        <v>0</v>
      </c>
      <c r="T29" s="12">
        <v>1.1865000000000001E-3</v>
      </c>
      <c r="U29" s="12">
        <v>0</v>
      </c>
      <c r="V29" s="12">
        <v>1.1865000000000001E-3</v>
      </c>
      <c r="W29" s="12">
        <v>0</v>
      </c>
      <c r="X29" s="12">
        <v>1.1865000000000001E-3</v>
      </c>
      <c r="Y29" s="12">
        <v>0</v>
      </c>
      <c r="Z29" s="12">
        <v>0</v>
      </c>
      <c r="AA29" s="12">
        <v>0</v>
      </c>
      <c r="AB29" s="12">
        <v>0</v>
      </c>
      <c r="AC29" s="12">
        <v>0</v>
      </c>
      <c r="AD29" s="12">
        <v>0</v>
      </c>
      <c r="AE29" s="12">
        <v>0</v>
      </c>
      <c r="AF29" s="12">
        <v>0</v>
      </c>
      <c r="AG29" s="12">
        <v>0</v>
      </c>
      <c r="AH29" s="12">
        <v>0</v>
      </c>
      <c r="AI29" s="12">
        <v>0</v>
      </c>
      <c r="AJ29" s="12">
        <v>0</v>
      </c>
      <c r="AK29" s="12">
        <v>0</v>
      </c>
      <c r="AL29" s="12">
        <v>0</v>
      </c>
      <c r="AM29" s="12">
        <v>0</v>
      </c>
      <c r="AN29" s="12">
        <v>0</v>
      </c>
      <c r="AO29" s="12">
        <v>0</v>
      </c>
      <c r="AP29" s="12">
        <v>0</v>
      </c>
      <c r="AQ29" s="12">
        <v>0</v>
      </c>
      <c r="AR29" s="12">
        <v>0</v>
      </c>
      <c r="AS29" s="12">
        <v>0</v>
      </c>
      <c r="AT29" s="12">
        <v>0</v>
      </c>
      <c r="AU29" s="12">
        <v>0</v>
      </c>
      <c r="AV29" s="12">
        <v>0</v>
      </c>
      <c r="AW29" s="12">
        <v>0</v>
      </c>
      <c r="AX29" s="12">
        <v>0</v>
      </c>
      <c r="AY29" s="12">
        <v>0</v>
      </c>
      <c r="AZ29" s="12">
        <v>0</v>
      </c>
      <c r="BA29" s="12">
        <v>0</v>
      </c>
      <c r="BB29" s="12">
        <v>0</v>
      </c>
      <c r="BC29" s="12">
        <v>0</v>
      </c>
      <c r="BD29" s="12">
        <v>0</v>
      </c>
      <c r="BE29" s="12">
        <v>0</v>
      </c>
      <c r="BF29" s="12">
        <v>0</v>
      </c>
      <c r="BG29" s="12">
        <v>0</v>
      </c>
      <c r="BH29" s="12">
        <v>0</v>
      </c>
      <c r="BI29" s="12">
        <v>0</v>
      </c>
      <c r="BJ29" s="12">
        <v>0</v>
      </c>
      <c r="BK29" s="12">
        <v>0</v>
      </c>
      <c r="BL29" s="12">
        <v>0</v>
      </c>
      <c r="BM29" s="12">
        <v>0</v>
      </c>
      <c r="BN29" s="12">
        <v>0</v>
      </c>
      <c r="BO29" s="12">
        <v>0</v>
      </c>
      <c r="BP29" s="12">
        <v>0</v>
      </c>
      <c r="BQ29" s="12">
        <v>0</v>
      </c>
      <c r="BR29" s="12">
        <v>0</v>
      </c>
      <c r="BS29" s="12">
        <v>0</v>
      </c>
      <c r="BT29" s="12">
        <v>0</v>
      </c>
      <c r="BU29" s="12">
        <v>0</v>
      </c>
      <c r="BV29" s="12">
        <v>0</v>
      </c>
      <c r="BW29" s="12">
        <v>0</v>
      </c>
      <c r="BX29" s="12">
        <v>0</v>
      </c>
      <c r="BY29" s="12">
        <v>0</v>
      </c>
      <c r="BZ29" s="12">
        <v>0</v>
      </c>
      <c r="CA29" s="12">
        <v>0</v>
      </c>
    </row>
    <row r="30" spans="1:79" ht="15.75" customHeight="1" x14ac:dyDescent="0.25">
      <c r="A30" s="119" t="s">
        <v>115</v>
      </c>
      <c r="B30" s="12">
        <v>0</v>
      </c>
      <c r="C30" s="12">
        <v>0</v>
      </c>
      <c r="D30" s="12">
        <v>0</v>
      </c>
      <c r="E30" s="12">
        <v>0</v>
      </c>
      <c r="F30" s="12">
        <v>0</v>
      </c>
      <c r="G30" s="12">
        <v>0</v>
      </c>
      <c r="H30" s="12">
        <v>0</v>
      </c>
      <c r="I30" s="12">
        <v>0</v>
      </c>
      <c r="J30" s="12">
        <v>0</v>
      </c>
      <c r="K30" s="12">
        <v>0</v>
      </c>
      <c r="L30" s="12">
        <v>0</v>
      </c>
      <c r="M30" s="12">
        <v>0</v>
      </c>
      <c r="N30" s="12">
        <v>0</v>
      </c>
      <c r="O30" s="12">
        <v>0</v>
      </c>
      <c r="P30" s="12">
        <v>0</v>
      </c>
      <c r="Q30" s="12">
        <v>0</v>
      </c>
      <c r="R30" s="12">
        <v>0</v>
      </c>
      <c r="S30" s="12">
        <v>0</v>
      </c>
      <c r="T30" s="12">
        <v>0</v>
      </c>
      <c r="U30" s="12">
        <v>0</v>
      </c>
      <c r="V30" s="12">
        <v>0</v>
      </c>
      <c r="W30" s="12">
        <v>0</v>
      </c>
      <c r="X30" s="12">
        <v>0</v>
      </c>
      <c r="Y30" s="12">
        <v>1.5197999999999998E-2</v>
      </c>
      <c r="Z30" s="12">
        <v>0</v>
      </c>
      <c r="AA30" s="12">
        <v>0</v>
      </c>
      <c r="AB30" s="12">
        <v>0</v>
      </c>
      <c r="AC30" s="12">
        <v>0</v>
      </c>
      <c r="AD30" s="12">
        <v>0</v>
      </c>
      <c r="AE30" s="12">
        <v>0</v>
      </c>
      <c r="AF30" s="12">
        <v>0</v>
      </c>
      <c r="AG30" s="12">
        <v>0</v>
      </c>
      <c r="AH30" s="12">
        <v>0</v>
      </c>
      <c r="AI30" s="12">
        <v>0</v>
      </c>
      <c r="AJ30" s="12">
        <v>0</v>
      </c>
      <c r="AK30" s="12">
        <v>0</v>
      </c>
      <c r="AL30" s="12">
        <v>0</v>
      </c>
      <c r="AM30" s="12">
        <v>0</v>
      </c>
      <c r="AN30" s="12">
        <v>0</v>
      </c>
      <c r="AO30" s="12">
        <v>0</v>
      </c>
      <c r="AP30" s="12">
        <v>0</v>
      </c>
      <c r="AQ30" s="12">
        <v>0</v>
      </c>
      <c r="AR30" s="12">
        <v>0</v>
      </c>
      <c r="AS30" s="12">
        <v>0</v>
      </c>
      <c r="AT30" s="12">
        <v>0</v>
      </c>
      <c r="AU30" s="12">
        <v>0</v>
      </c>
      <c r="AV30" s="12">
        <v>0</v>
      </c>
      <c r="AW30" s="12">
        <v>0</v>
      </c>
      <c r="AX30" s="12">
        <v>0</v>
      </c>
      <c r="AY30" s="12">
        <v>0</v>
      </c>
      <c r="AZ30" s="12">
        <v>0</v>
      </c>
      <c r="BA30" s="12">
        <v>0</v>
      </c>
      <c r="BB30" s="12">
        <v>0</v>
      </c>
      <c r="BC30" s="12">
        <v>0</v>
      </c>
      <c r="BD30" s="12">
        <v>0</v>
      </c>
      <c r="BE30" s="12">
        <v>0</v>
      </c>
      <c r="BF30" s="12">
        <v>0</v>
      </c>
      <c r="BG30" s="12">
        <v>0</v>
      </c>
      <c r="BH30" s="12">
        <v>0</v>
      </c>
      <c r="BI30" s="12">
        <v>0</v>
      </c>
      <c r="BJ30" s="12">
        <v>0</v>
      </c>
      <c r="BK30" s="12">
        <v>0</v>
      </c>
      <c r="BL30" s="12">
        <v>0</v>
      </c>
      <c r="BM30" s="12">
        <v>0</v>
      </c>
      <c r="BN30" s="12">
        <v>0</v>
      </c>
      <c r="BO30" s="12">
        <v>0</v>
      </c>
      <c r="BP30" s="12">
        <v>0</v>
      </c>
      <c r="BQ30" s="12">
        <v>0</v>
      </c>
      <c r="BR30" s="12">
        <v>0</v>
      </c>
      <c r="BS30" s="12">
        <v>0</v>
      </c>
      <c r="BT30" s="12">
        <v>0</v>
      </c>
      <c r="BU30" s="12">
        <v>0</v>
      </c>
      <c r="BV30" s="12">
        <v>0</v>
      </c>
      <c r="BW30" s="12">
        <v>0</v>
      </c>
      <c r="BX30" s="12">
        <v>0</v>
      </c>
      <c r="BY30" s="12">
        <v>0</v>
      </c>
      <c r="BZ30" s="12">
        <v>0</v>
      </c>
      <c r="CA30" s="12">
        <v>0</v>
      </c>
    </row>
    <row r="31" spans="1:79" ht="15.75" customHeight="1" x14ac:dyDescent="0.25">
      <c r="A31" s="119" t="s">
        <v>155</v>
      </c>
      <c r="B31" s="12">
        <v>0</v>
      </c>
      <c r="C31" s="12">
        <v>0</v>
      </c>
      <c r="D31" s="12">
        <v>0</v>
      </c>
      <c r="E31" s="12">
        <v>0</v>
      </c>
      <c r="F31" s="12">
        <v>0</v>
      </c>
      <c r="G31" s="12">
        <v>0</v>
      </c>
      <c r="H31" s="12">
        <v>0</v>
      </c>
      <c r="I31" s="12">
        <v>0</v>
      </c>
      <c r="J31" s="12">
        <v>0</v>
      </c>
      <c r="K31" s="12">
        <v>0</v>
      </c>
      <c r="L31" s="12">
        <v>0</v>
      </c>
      <c r="M31" s="12">
        <v>0</v>
      </c>
      <c r="N31" s="12">
        <v>0</v>
      </c>
      <c r="O31" s="12">
        <v>0</v>
      </c>
      <c r="P31" s="12">
        <v>0</v>
      </c>
      <c r="Q31" s="12">
        <v>0</v>
      </c>
      <c r="R31" s="12">
        <v>0</v>
      </c>
      <c r="S31" s="12">
        <v>0</v>
      </c>
      <c r="T31" s="12">
        <v>0</v>
      </c>
      <c r="U31" s="12">
        <v>0</v>
      </c>
      <c r="V31" s="12">
        <v>0</v>
      </c>
      <c r="W31" s="12">
        <v>0</v>
      </c>
      <c r="X31" s="12">
        <v>0</v>
      </c>
      <c r="Y31" s="12">
        <v>0</v>
      </c>
      <c r="Z31" s="12">
        <v>0</v>
      </c>
      <c r="AA31" s="12">
        <v>0</v>
      </c>
      <c r="AB31" s="12">
        <v>0</v>
      </c>
      <c r="AC31" s="12">
        <v>0</v>
      </c>
      <c r="AD31" s="12">
        <v>0</v>
      </c>
      <c r="AE31" s="12">
        <v>0</v>
      </c>
      <c r="AF31" s="12">
        <v>0</v>
      </c>
      <c r="AG31" s="12">
        <v>0</v>
      </c>
      <c r="AH31" s="12">
        <v>0</v>
      </c>
      <c r="AI31" s="12">
        <v>0</v>
      </c>
      <c r="AJ31" s="12">
        <v>0</v>
      </c>
      <c r="AK31" s="12">
        <v>0</v>
      </c>
      <c r="AL31" s="12">
        <v>0</v>
      </c>
      <c r="AM31" s="12">
        <v>0</v>
      </c>
      <c r="AN31" s="12">
        <v>0</v>
      </c>
      <c r="AO31" s="12">
        <v>0</v>
      </c>
      <c r="AP31" s="12">
        <v>0</v>
      </c>
      <c r="AQ31" s="12">
        <v>0</v>
      </c>
      <c r="AR31" s="12">
        <v>0</v>
      </c>
      <c r="AS31" s="12">
        <v>0</v>
      </c>
      <c r="AT31" s="12">
        <v>0</v>
      </c>
      <c r="AU31" s="12">
        <v>0</v>
      </c>
      <c r="AV31" s="12">
        <v>0</v>
      </c>
      <c r="AW31" s="12">
        <v>0</v>
      </c>
      <c r="AX31" s="12">
        <v>0</v>
      </c>
      <c r="AY31" s="12">
        <v>0</v>
      </c>
      <c r="AZ31" s="12">
        <v>0</v>
      </c>
      <c r="BA31" s="12">
        <v>0</v>
      </c>
      <c r="BB31" s="12">
        <v>0</v>
      </c>
      <c r="BC31" s="12">
        <v>0</v>
      </c>
      <c r="BD31" s="12">
        <v>0</v>
      </c>
      <c r="BE31" s="12">
        <v>0</v>
      </c>
      <c r="BF31" s="12">
        <v>0</v>
      </c>
      <c r="BG31" s="12">
        <v>0</v>
      </c>
      <c r="BH31" s="12">
        <v>0</v>
      </c>
      <c r="BI31" s="12">
        <v>0</v>
      </c>
      <c r="BJ31" s="12">
        <v>0</v>
      </c>
      <c r="BK31" s="12">
        <v>0</v>
      </c>
      <c r="BL31" s="12">
        <v>0</v>
      </c>
      <c r="BM31" s="12">
        <v>0</v>
      </c>
      <c r="BN31" s="12">
        <v>0</v>
      </c>
      <c r="BO31" s="12">
        <v>0</v>
      </c>
      <c r="BP31" s="12">
        <v>0</v>
      </c>
      <c r="BQ31" s="12">
        <v>0</v>
      </c>
      <c r="BR31" s="12">
        <v>0</v>
      </c>
      <c r="BS31" s="12">
        <v>0</v>
      </c>
      <c r="BT31" s="12">
        <v>0</v>
      </c>
      <c r="BU31" s="12">
        <v>1.0849850380335702</v>
      </c>
      <c r="BV31" s="12">
        <v>0</v>
      </c>
      <c r="BW31" s="12">
        <v>0</v>
      </c>
      <c r="BX31" s="12">
        <v>0</v>
      </c>
      <c r="BY31" s="12">
        <v>0</v>
      </c>
      <c r="BZ31" s="12">
        <v>0</v>
      </c>
      <c r="CA31" s="12">
        <v>0</v>
      </c>
    </row>
    <row r="32" spans="1:79" ht="15.75" customHeight="1" x14ac:dyDescent="0.25">
      <c r="A32" s="119" t="s">
        <v>132</v>
      </c>
      <c r="B32" s="12">
        <v>0</v>
      </c>
      <c r="C32" s="12">
        <v>0</v>
      </c>
      <c r="D32" s="12">
        <v>0</v>
      </c>
      <c r="E32" s="12">
        <v>0</v>
      </c>
      <c r="F32" s="12">
        <v>0</v>
      </c>
      <c r="G32" s="12">
        <v>0</v>
      </c>
      <c r="H32" s="12">
        <v>0</v>
      </c>
      <c r="I32" s="12">
        <v>0</v>
      </c>
      <c r="J32" s="12">
        <v>0</v>
      </c>
      <c r="K32" s="12">
        <v>0</v>
      </c>
      <c r="L32" s="12">
        <v>0</v>
      </c>
      <c r="M32" s="12">
        <v>0</v>
      </c>
      <c r="N32" s="12">
        <v>0</v>
      </c>
      <c r="O32" s="12">
        <v>0</v>
      </c>
      <c r="P32" s="12">
        <v>0</v>
      </c>
      <c r="Q32" s="12">
        <v>1.1865000000000001E-3</v>
      </c>
      <c r="R32" s="12">
        <v>0</v>
      </c>
      <c r="S32" s="12">
        <v>1.1865000000000001E-3</v>
      </c>
      <c r="T32" s="12">
        <v>0</v>
      </c>
      <c r="U32" s="12">
        <v>1.1865000000000001E-3</v>
      </c>
      <c r="V32" s="12">
        <v>0</v>
      </c>
      <c r="W32" s="12">
        <v>1.1865000000000001E-3</v>
      </c>
      <c r="X32" s="12">
        <v>0</v>
      </c>
      <c r="Y32" s="12">
        <v>0</v>
      </c>
      <c r="Z32" s="12">
        <v>0</v>
      </c>
      <c r="AA32" s="12">
        <v>0</v>
      </c>
      <c r="AB32" s="12">
        <v>0</v>
      </c>
      <c r="AC32" s="12">
        <v>0</v>
      </c>
      <c r="AD32" s="12">
        <v>0</v>
      </c>
      <c r="AE32" s="12">
        <v>0</v>
      </c>
      <c r="AF32" s="12">
        <v>0</v>
      </c>
      <c r="AG32" s="12">
        <v>0</v>
      </c>
      <c r="AH32" s="12">
        <v>0</v>
      </c>
      <c r="AI32" s="12">
        <v>0</v>
      </c>
      <c r="AJ32" s="12">
        <v>0</v>
      </c>
      <c r="AK32" s="12">
        <v>0</v>
      </c>
      <c r="AL32" s="12">
        <v>0</v>
      </c>
      <c r="AM32" s="12">
        <v>0</v>
      </c>
      <c r="AN32" s="12">
        <v>0</v>
      </c>
      <c r="AO32" s="12">
        <v>0</v>
      </c>
      <c r="AP32" s="12">
        <v>0</v>
      </c>
      <c r="AQ32" s="12">
        <v>0</v>
      </c>
      <c r="AR32" s="12">
        <v>0</v>
      </c>
      <c r="AS32" s="12">
        <v>0</v>
      </c>
      <c r="AT32" s="12">
        <v>0</v>
      </c>
      <c r="AU32" s="12">
        <v>0</v>
      </c>
      <c r="AV32" s="12">
        <v>0</v>
      </c>
      <c r="AW32" s="12">
        <v>0</v>
      </c>
      <c r="AX32" s="12">
        <v>0</v>
      </c>
      <c r="AY32" s="12">
        <v>0</v>
      </c>
      <c r="AZ32" s="12">
        <v>0</v>
      </c>
      <c r="BA32" s="12">
        <v>0</v>
      </c>
      <c r="BB32" s="12">
        <v>0</v>
      </c>
      <c r="BC32" s="12">
        <v>0</v>
      </c>
      <c r="BD32" s="12">
        <v>0</v>
      </c>
      <c r="BE32" s="12">
        <v>0</v>
      </c>
      <c r="BF32" s="12">
        <v>0</v>
      </c>
      <c r="BG32" s="12">
        <v>0</v>
      </c>
      <c r="BH32" s="12">
        <v>0</v>
      </c>
      <c r="BI32" s="12">
        <v>0</v>
      </c>
      <c r="BJ32" s="12">
        <v>0</v>
      </c>
      <c r="BK32" s="12">
        <v>0</v>
      </c>
      <c r="BL32" s="12">
        <v>0</v>
      </c>
      <c r="BM32" s="12">
        <v>0</v>
      </c>
      <c r="BN32" s="12">
        <v>0</v>
      </c>
      <c r="BO32" s="12">
        <v>0</v>
      </c>
      <c r="BP32" s="12">
        <v>0</v>
      </c>
      <c r="BQ32" s="12">
        <v>0</v>
      </c>
      <c r="BR32" s="12">
        <v>0</v>
      </c>
      <c r="BS32" s="12">
        <v>0</v>
      </c>
      <c r="BT32" s="12">
        <v>0</v>
      </c>
      <c r="BU32" s="12">
        <v>0</v>
      </c>
      <c r="BV32" s="12">
        <v>0</v>
      </c>
      <c r="BW32" s="12">
        <v>0</v>
      </c>
      <c r="BX32" s="12">
        <v>0</v>
      </c>
      <c r="BY32" s="12">
        <v>0</v>
      </c>
      <c r="BZ32" s="12">
        <v>0</v>
      </c>
      <c r="CA32" s="12">
        <v>0</v>
      </c>
    </row>
    <row r="33" spans="1:79" ht="15.75" customHeight="1" x14ac:dyDescent="0.25">
      <c r="A33" s="119" t="s">
        <v>117</v>
      </c>
      <c r="B33" s="12">
        <v>0</v>
      </c>
      <c r="C33" s="12">
        <v>0.7407407407407407</v>
      </c>
      <c r="D33" s="12">
        <v>0</v>
      </c>
      <c r="E33" s="12">
        <v>0.7407407407407407</v>
      </c>
      <c r="F33" s="12">
        <v>0</v>
      </c>
      <c r="G33" s="12">
        <v>0.7407407407407407</v>
      </c>
      <c r="H33" s="12">
        <v>0</v>
      </c>
      <c r="I33" s="12">
        <v>0.7407407407407407</v>
      </c>
      <c r="J33" s="12">
        <v>8.3274999999999998E-3</v>
      </c>
      <c r="K33" s="12">
        <v>8.3274999999999998E-3</v>
      </c>
      <c r="L33" s="12">
        <v>8.3274999999999998E-3</v>
      </c>
      <c r="M33" s="12">
        <v>8.3274999999999998E-3</v>
      </c>
      <c r="N33" s="12">
        <v>0</v>
      </c>
      <c r="O33" s="12">
        <v>0</v>
      </c>
      <c r="P33" s="12">
        <v>0</v>
      </c>
      <c r="Q33" s="12">
        <v>0</v>
      </c>
      <c r="R33" s="12">
        <v>0</v>
      </c>
      <c r="S33" s="12">
        <v>0</v>
      </c>
      <c r="T33" s="12">
        <v>0</v>
      </c>
      <c r="U33" s="12">
        <v>0</v>
      </c>
      <c r="V33" s="12">
        <v>0</v>
      </c>
      <c r="W33" s="12">
        <v>0</v>
      </c>
      <c r="X33" s="12">
        <v>0</v>
      </c>
      <c r="Y33" s="12">
        <v>0</v>
      </c>
      <c r="Z33" s="12">
        <v>0</v>
      </c>
      <c r="AA33" s="12">
        <v>0</v>
      </c>
      <c r="AB33" s="12">
        <v>0</v>
      </c>
      <c r="AC33" s="12">
        <v>0</v>
      </c>
      <c r="AD33" s="12">
        <v>0</v>
      </c>
      <c r="AE33" s="12">
        <v>0</v>
      </c>
      <c r="AF33" s="12">
        <v>0</v>
      </c>
      <c r="AG33" s="12">
        <v>0</v>
      </c>
      <c r="AH33" s="12">
        <v>0</v>
      </c>
      <c r="AI33" s="12">
        <v>0</v>
      </c>
      <c r="AJ33" s="12">
        <v>0</v>
      </c>
      <c r="AK33" s="12">
        <v>0</v>
      </c>
      <c r="AL33" s="12">
        <v>0</v>
      </c>
      <c r="AM33" s="12">
        <v>0</v>
      </c>
      <c r="AN33" s="12">
        <v>0</v>
      </c>
      <c r="AO33" s="12">
        <v>0</v>
      </c>
      <c r="AP33" s="12">
        <v>0</v>
      </c>
      <c r="AQ33" s="12">
        <v>0</v>
      </c>
      <c r="AR33" s="12">
        <v>0</v>
      </c>
      <c r="AS33" s="12">
        <v>0</v>
      </c>
      <c r="AT33" s="12">
        <v>0</v>
      </c>
      <c r="AU33" s="12">
        <v>0</v>
      </c>
      <c r="AV33" s="12">
        <v>0</v>
      </c>
      <c r="AW33" s="12">
        <v>0</v>
      </c>
      <c r="AX33" s="12">
        <v>0</v>
      </c>
      <c r="AY33" s="12">
        <v>0</v>
      </c>
      <c r="AZ33" s="12">
        <v>0</v>
      </c>
      <c r="BA33" s="12">
        <v>0</v>
      </c>
      <c r="BB33" s="12">
        <v>0</v>
      </c>
      <c r="BC33" s="12">
        <v>0</v>
      </c>
      <c r="BD33" s="12">
        <v>0</v>
      </c>
      <c r="BE33" s="12">
        <v>0</v>
      </c>
      <c r="BF33" s="12">
        <v>0</v>
      </c>
      <c r="BG33" s="12">
        <v>0</v>
      </c>
      <c r="BH33" s="12">
        <v>0</v>
      </c>
      <c r="BI33" s="12">
        <v>0</v>
      </c>
      <c r="BJ33" s="12">
        <v>0</v>
      </c>
      <c r="BK33" s="12">
        <v>0</v>
      </c>
      <c r="BL33" s="12">
        <v>0</v>
      </c>
      <c r="BM33" s="12">
        <v>0</v>
      </c>
      <c r="BN33" s="12">
        <v>0</v>
      </c>
      <c r="BO33" s="12">
        <v>0</v>
      </c>
      <c r="BP33" s="12">
        <v>0</v>
      </c>
      <c r="BQ33" s="12">
        <v>0</v>
      </c>
      <c r="BR33" s="12">
        <v>0</v>
      </c>
      <c r="BS33" s="12">
        <v>0.7346189164370982</v>
      </c>
      <c r="BT33" s="12">
        <v>0</v>
      </c>
      <c r="BU33" s="12">
        <v>0</v>
      </c>
      <c r="BV33" s="12">
        <v>0</v>
      </c>
      <c r="BW33" s="12">
        <v>0</v>
      </c>
      <c r="BX33" s="12">
        <v>0</v>
      </c>
      <c r="BY33" s="12">
        <v>0</v>
      </c>
      <c r="BZ33" s="12">
        <v>0</v>
      </c>
      <c r="CA33" s="12">
        <v>0</v>
      </c>
    </row>
    <row r="34" spans="1:79" ht="15.75" customHeight="1" x14ac:dyDescent="0.25">
      <c r="A34" s="120" t="s">
        <v>189</v>
      </c>
      <c r="B34" s="12">
        <v>0</v>
      </c>
      <c r="C34" s="12">
        <v>0</v>
      </c>
      <c r="D34" s="12">
        <v>0</v>
      </c>
      <c r="E34" s="12">
        <v>0</v>
      </c>
      <c r="F34" s="12">
        <v>0.18365472910927455</v>
      </c>
      <c r="G34" s="12">
        <v>0</v>
      </c>
      <c r="H34" s="12">
        <v>0</v>
      </c>
      <c r="I34" s="12">
        <v>0</v>
      </c>
      <c r="J34" s="12">
        <v>0</v>
      </c>
      <c r="K34" s="12">
        <v>0</v>
      </c>
      <c r="L34" s="12">
        <v>0</v>
      </c>
      <c r="M34" s="12">
        <v>0</v>
      </c>
      <c r="N34" s="12">
        <v>0</v>
      </c>
      <c r="O34" s="12">
        <v>0</v>
      </c>
      <c r="P34" s="12">
        <v>0</v>
      </c>
      <c r="Q34" s="12">
        <v>0</v>
      </c>
      <c r="R34" s="12">
        <v>0</v>
      </c>
      <c r="S34" s="12">
        <v>0</v>
      </c>
      <c r="T34" s="12">
        <v>0</v>
      </c>
      <c r="U34" s="12">
        <v>0</v>
      </c>
      <c r="V34" s="12">
        <v>0</v>
      </c>
      <c r="W34" s="12">
        <v>0</v>
      </c>
      <c r="X34" s="12">
        <v>0</v>
      </c>
      <c r="Y34" s="12">
        <v>0</v>
      </c>
      <c r="Z34" s="12">
        <v>0</v>
      </c>
      <c r="AA34" s="12">
        <v>0</v>
      </c>
      <c r="AB34" s="12">
        <v>0</v>
      </c>
      <c r="AC34" s="12">
        <v>0</v>
      </c>
      <c r="AD34" s="12">
        <v>0</v>
      </c>
      <c r="AE34" s="12">
        <v>0</v>
      </c>
      <c r="AF34" s="12">
        <v>1.1610612244897956E-3</v>
      </c>
      <c r="AG34" s="12">
        <v>0</v>
      </c>
      <c r="AH34" s="12">
        <v>0</v>
      </c>
      <c r="AI34" s="12">
        <v>0</v>
      </c>
      <c r="AJ34" s="12">
        <v>0</v>
      </c>
      <c r="AK34" s="12">
        <v>0</v>
      </c>
      <c r="AL34" s="12">
        <v>0</v>
      </c>
      <c r="AM34" s="12">
        <v>0</v>
      </c>
      <c r="AN34" s="12">
        <v>0</v>
      </c>
      <c r="AO34" s="12">
        <v>0</v>
      </c>
      <c r="AP34" s="12">
        <v>0</v>
      </c>
      <c r="AQ34" s="12">
        <v>0</v>
      </c>
      <c r="AR34" s="12">
        <v>0</v>
      </c>
      <c r="AS34" s="12">
        <v>0</v>
      </c>
      <c r="AT34" s="12">
        <v>0</v>
      </c>
      <c r="AU34" s="12">
        <v>0</v>
      </c>
      <c r="AV34" s="12">
        <v>0</v>
      </c>
      <c r="AW34" s="12">
        <v>0</v>
      </c>
      <c r="AX34" s="12">
        <v>0</v>
      </c>
      <c r="AY34" s="12">
        <v>0</v>
      </c>
      <c r="AZ34" s="12">
        <v>0</v>
      </c>
      <c r="BA34" s="12">
        <v>0</v>
      </c>
      <c r="BB34" s="12">
        <v>0</v>
      </c>
      <c r="BC34" s="12">
        <v>0</v>
      </c>
      <c r="BD34" s="12">
        <v>0</v>
      </c>
      <c r="BE34" s="12">
        <v>0</v>
      </c>
      <c r="BF34" s="12">
        <v>0</v>
      </c>
      <c r="BG34" s="12">
        <v>0</v>
      </c>
      <c r="BH34" s="12">
        <v>0</v>
      </c>
      <c r="BI34" s="12">
        <v>0</v>
      </c>
      <c r="BJ34" s="12">
        <v>0</v>
      </c>
      <c r="BK34" s="12">
        <v>0</v>
      </c>
      <c r="BL34" s="12">
        <v>0</v>
      </c>
      <c r="BM34" s="12">
        <v>0</v>
      </c>
      <c r="BN34" s="12">
        <v>0</v>
      </c>
      <c r="BO34" s="12">
        <v>0</v>
      </c>
      <c r="BP34" s="12">
        <v>0</v>
      </c>
      <c r="BQ34" s="12">
        <v>0</v>
      </c>
      <c r="BR34" s="12">
        <v>0</v>
      </c>
      <c r="BS34" s="12">
        <v>0</v>
      </c>
      <c r="BT34" s="12">
        <v>0</v>
      </c>
      <c r="BU34" s="12">
        <v>0</v>
      </c>
      <c r="BV34" s="12">
        <v>0</v>
      </c>
      <c r="BW34" s="12">
        <v>0</v>
      </c>
      <c r="BX34" s="12">
        <v>0</v>
      </c>
      <c r="BY34" s="12">
        <v>0</v>
      </c>
      <c r="BZ34" s="12">
        <v>0</v>
      </c>
      <c r="CA34" s="12">
        <v>0</v>
      </c>
    </row>
    <row r="35" spans="1:79" ht="15.75" customHeight="1" x14ac:dyDescent="0.25">
      <c r="A35" s="120" t="s">
        <v>190</v>
      </c>
      <c r="B35" s="12">
        <v>0</v>
      </c>
      <c r="C35" s="12">
        <v>0</v>
      </c>
      <c r="D35" s="12">
        <v>0</v>
      </c>
      <c r="E35" s="12">
        <v>0</v>
      </c>
      <c r="F35" s="12">
        <v>0</v>
      </c>
      <c r="G35" s="12">
        <v>0</v>
      </c>
      <c r="H35" s="12">
        <v>0</v>
      </c>
      <c r="I35" s="12">
        <v>0</v>
      </c>
      <c r="J35" s="12">
        <v>0</v>
      </c>
      <c r="K35" s="12">
        <v>0</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1.1610612244897956E-3</v>
      </c>
      <c r="AF35" s="12">
        <v>0</v>
      </c>
      <c r="AG35" s="12">
        <v>1.1610612244897956E-3</v>
      </c>
      <c r="AH35" s="12">
        <v>0</v>
      </c>
      <c r="AI35" s="12">
        <v>0</v>
      </c>
      <c r="AJ35" s="12">
        <v>0</v>
      </c>
      <c r="AK35" s="12">
        <v>0</v>
      </c>
      <c r="AL35" s="12">
        <v>0</v>
      </c>
      <c r="AM35" s="12">
        <v>0</v>
      </c>
      <c r="AN35" s="12">
        <v>0</v>
      </c>
      <c r="AO35" s="12">
        <v>0</v>
      </c>
      <c r="AP35" s="12">
        <v>0</v>
      </c>
      <c r="AQ35" s="12">
        <v>0</v>
      </c>
      <c r="AR35" s="12">
        <v>0</v>
      </c>
      <c r="AS35" s="12">
        <v>0</v>
      </c>
      <c r="AT35" s="12">
        <v>0</v>
      </c>
      <c r="AU35" s="12">
        <v>0</v>
      </c>
      <c r="AV35" s="12">
        <v>0</v>
      </c>
      <c r="AW35" s="12">
        <v>0</v>
      </c>
      <c r="AX35" s="12">
        <v>0</v>
      </c>
      <c r="AY35" s="12">
        <v>0</v>
      </c>
      <c r="AZ35" s="12">
        <v>0</v>
      </c>
      <c r="BA35" s="12">
        <v>0</v>
      </c>
      <c r="BB35" s="12">
        <v>0</v>
      </c>
      <c r="BC35" s="12">
        <v>0</v>
      </c>
      <c r="BD35" s="12">
        <v>0</v>
      </c>
      <c r="BE35" s="12">
        <v>0</v>
      </c>
      <c r="BF35" s="12">
        <v>0</v>
      </c>
      <c r="BG35" s="12">
        <v>0</v>
      </c>
      <c r="BH35" s="12">
        <v>0</v>
      </c>
      <c r="BI35" s="12">
        <v>0</v>
      </c>
      <c r="BJ35" s="12">
        <v>0</v>
      </c>
      <c r="BK35" s="12">
        <v>0</v>
      </c>
      <c r="BL35" s="12">
        <v>0</v>
      </c>
      <c r="BM35" s="12">
        <v>0</v>
      </c>
      <c r="BN35" s="12">
        <v>0</v>
      </c>
      <c r="BO35" s="12">
        <v>0</v>
      </c>
      <c r="BP35" s="12">
        <v>0</v>
      </c>
      <c r="BQ35" s="12">
        <v>0</v>
      </c>
      <c r="BR35" s="12">
        <v>0</v>
      </c>
      <c r="BS35" s="12">
        <v>0</v>
      </c>
      <c r="BT35" s="12">
        <v>0</v>
      </c>
      <c r="BU35" s="12">
        <v>0</v>
      </c>
      <c r="BV35" s="12">
        <v>0</v>
      </c>
      <c r="BW35" s="12">
        <v>0</v>
      </c>
      <c r="BX35" s="12">
        <v>0</v>
      </c>
      <c r="BY35" s="12">
        <v>0</v>
      </c>
      <c r="BZ35" s="12">
        <v>0</v>
      </c>
      <c r="CA35" s="12">
        <v>0</v>
      </c>
    </row>
    <row r="36" spans="1:79" ht="15.75" customHeight="1" x14ac:dyDescent="0.25">
      <c r="A36" s="120" t="s">
        <v>229</v>
      </c>
      <c r="B36" s="12">
        <v>0</v>
      </c>
      <c r="C36" s="12">
        <v>0</v>
      </c>
      <c r="D36" s="12">
        <v>0</v>
      </c>
      <c r="E36" s="12">
        <v>0</v>
      </c>
      <c r="F36" s="12">
        <v>0</v>
      </c>
      <c r="G36" s="12">
        <v>0</v>
      </c>
      <c r="H36" s="12">
        <v>0</v>
      </c>
      <c r="I36" s="12">
        <v>0</v>
      </c>
      <c r="J36" s="12">
        <v>0</v>
      </c>
      <c r="K36" s="12">
        <v>0</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1.1610612244897956E-3</v>
      </c>
      <c r="AG36" s="12">
        <v>0</v>
      </c>
      <c r="AH36" s="12">
        <v>1.1610612244897956E-3</v>
      </c>
      <c r="AI36" s="12">
        <v>0</v>
      </c>
      <c r="AJ36" s="12">
        <v>0</v>
      </c>
      <c r="AK36" s="12">
        <v>0</v>
      </c>
      <c r="AL36" s="12">
        <v>0</v>
      </c>
      <c r="AM36" s="12">
        <v>0</v>
      </c>
      <c r="AN36" s="12">
        <v>0</v>
      </c>
      <c r="AO36" s="12">
        <v>0</v>
      </c>
      <c r="AP36" s="12">
        <v>0</v>
      </c>
      <c r="AQ36" s="12">
        <v>0</v>
      </c>
      <c r="AR36" s="12">
        <v>0</v>
      </c>
      <c r="AS36" s="12">
        <v>0</v>
      </c>
      <c r="AT36" s="12">
        <v>0</v>
      </c>
      <c r="AU36" s="12">
        <v>0</v>
      </c>
      <c r="AV36" s="12">
        <v>0</v>
      </c>
      <c r="AW36" s="12">
        <v>0</v>
      </c>
      <c r="AX36" s="12">
        <v>0</v>
      </c>
      <c r="AY36" s="12">
        <v>0</v>
      </c>
      <c r="AZ36" s="12">
        <v>0</v>
      </c>
      <c r="BA36" s="12">
        <v>0</v>
      </c>
      <c r="BB36" s="12">
        <v>0</v>
      </c>
      <c r="BC36" s="12">
        <v>0</v>
      </c>
      <c r="BD36" s="12">
        <v>0</v>
      </c>
      <c r="BE36" s="12">
        <v>0</v>
      </c>
      <c r="BF36" s="12">
        <v>0</v>
      </c>
      <c r="BG36" s="12">
        <v>0</v>
      </c>
      <c r="BH36" s="12">
        <v>0</v>
      </c>
      <c r="BI36" s="12">
        <v>0</v>
      </c>
      <c r="BJ36" s="12">
        <v>0</v>
      </c>
      <c r="BK36" s="12">
        <v>0</v>
      </c>
      <c r="BL36" s="12">
        <v>0</v>
      </c>
      <c r="BM36" s="12">
        <v>0</v>
      </c>
      <c r="BN36" s="12">
        <v>0</v>
      </c>
      <c r="BO36" s="12">
        <v>0</v>
      </c>
      <c r="BP36" s="12">
        <v>0</v>
      </c>
      <c r="BQ36" s="12">
        <v>0</v>
      </c>
      <c r="BR36" s="12">
        <v>0</v>
      </c>
      <c r="BS36" s="12">
        <v>0</v>
      </c>
      <c r="BT36" s="12">
        <v>0</v>
      </c>
      <c r="BU36" s="12">
        <v>0</v>
      </c>
      <c r="BV36" s="12">
        <v>0</v>
      </c>
      <c r="BW36" s="12">
        <v>0</v>
      </c>
      <c r="BX36" s="12">
        <v>0</v>
      </c>
      <c r="BY36" s="12">
        <v>0</v>
      </c>
      <c r="BZ36" s="12">
        <v>0</v>
      </c>
      <c r="CA36" s="12">
        <v>0</v>
      </c>
    </row>
    <row r="37" spans="1:79" ht="15.75" customHeight="1" x14ac:dyDescent="0.25">
      <c r="A37" s="120" t="s">
        <v>191</v>
      </c>
      <c r="B37" s="12">
        <v>0</v>
      </c>
      <c r="C37" s="12">
        <v>0</v>
      </c>
      <c r="D37" s="12">
        <v>0</v>
      </c>
      <c r="E37" s="12">
        <v>0</v>
      </c>
      <c r="F37" s="12">
        <v>0</v>
      </c>
      <c r="G37" s="12">
        <v>0</v>
      </c>
      <c r="H37" s="12">
        <v>0</v>
      </c>
      <c r="I37" s="12">
        <v>0</v>
      </c>
      <c r="J37" s="12">
        <v>0</v>
      </c>
      <c r="K37" s="12">
        <v>0</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1.1610612244897956E-3</v>
      </c>
      <c r="AH37" s="12">
        <v>0</v>
      </c>
      <c r="AI37" s="12">
        <v>1.1610612244897956E-3</v>
      </c>
      <c r="AJ37" s="12">
        <v>0</v>
      </c>
      <c r="AK37" s="12">
        <v>0</v>
      </c>
      <c r="AL37" s="12">
        <v>0</v>
      </c>
      <c r="AM37" s="12">
        <v>0</v>
      </c>
      <c r="AN37" s="12">
        <v>0</v>
      </c>
      <c r="AO37" s="12">
        <v>0</v>
      </c>
      <c r="AP37" s="12">
        <v>0</v>
      </c>
      <c r="AQ37" s="12">
        <v>0</v>
      </c>
      <c r="AR37" s="12">
        <v>0</v>
      </c>
      <c r="AS37" s="12">
        <v>0</v>
      </c>
      <c r="AT37" s="12">
        <v>0</v>
      </c>
      <c r="AU37" s="12">
        <v>0</v>
      </c>
      <c r="AV37" s="12">
        <v>0</v>
      </c>
      <c r="AW37" s="12">
        <v>0</v>
      </c>
      <c r="AX37" s="12">
        <v>0</v>
      </c>
      <c r="AY37" s="12">
        <v>0</v>
      </c>
      <c r="AZ37" s="12">
        <v>0</v>
      </c>
      <c r="BA37" s="12">
        <v>0</v>
      </c>
      <c r="BB37" s="12">
        <v>0</v>
      </c>
      <c r="BC37" s="12">
        <v>0</v>
      </c>
      <c r="BD37" s="12">
        <v>0</v>
      </c>
      <c r="BE37" s="12">
        <v>0</v>
      </c>
      <c r="BF37" s="12">
        <v>0</v>
      </c>
      <c r="BG37" s="12">
        <v>0</v>
      </c>
      <c r="BH37" s="12">
        <v>0</v>
      </c>
      <c r="BI37" s="12">
        <v>0</v>
      </c>
      <c r="BJ37" s="12">
        <v>0</v>
      </c>
      <c r="BK37" s="12">
        <v>0</v>
      </c>
      <c r="BL37" s="12">
        <v>0</v>
      </c>
      <c r="BM37" s="12">
        <v>0</v>
      </c>
      <c r="BN37" s="12">
        <v>0</v>
      </c>
      <c r="BO37" s="12">
        <v>0</v>
      </c>
      <c r="BP37" s="12">
        <v>0</v>
      </c>
      <c r="BQ37" s="12">
        <v>0</v>
      </c>
      <c r="BR37" s="12">
        <v>0</v>
      </c>
      <c r="BS37" s="12">
        <v>0</v>
      </c>
      <c r="BT37" s="12">
        <v>0</v>
      </c>
      <c r="BU37" s="12">
        <v>0</v>
      </c>
      <c r="BV37" s="12">
        <v>0</v>
      </c>
      <c r="BW37" s="12">
        <v>0</v>
      </c>
      <c r="BX37" s="12">
        <v>0</v>
      </c>
      <c r="BY37" s="12">
        <v>0</v>
      </c>
      <c r="BZ37" s="12">
        <v>0</v>
      </c>
      <c r="CA37" s="12">
        <v>0</v>
      </c>
    </row>
    <row r="38" spans="1:79" ht="15.75" customHeight="1" x14ac:dyDescent="0.25">
      <c r="A38" s="120" t="s">
        <v>192</v>
      </c>
      <c r="B38" s="12">
        <v>0</v>
      </c>
      <c r="C38" s="12">
        <v>0</v>
      </c>
      <c r="D38" s="12">
        <v>0</v>
      </c>
      <c r="E38" s="12">
        <v>0</v>
      </c>
      <c r="F38" s="12">
        <v>0</v>
      </c>
      <c r="G38" s="12">
        <v>0</v>
      </c>
      <c r="H38" s="12">
        <v>0</v>
      </c>
      <c r="I38" s="12">
        <v>0</v>
      </c>
      <c r="J38" s="12">
        <v>0</v>
      </c>
      <c r="K38" s="12">
        <v>0</v>
      </c>
      <c r="L38" s="12">
        <v>0</v>
      </c>
      <c r="M38" s="12">
        <v>0</v>
      </c>
      <c r="N38" s="12">
        <v>0.18365472910927455</v>
      </c>
      <c r="O38" s="12">
        <v>0.18365472910927455</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1.1610612244897956E-3</v>
      </c>
      <c r="AI38" s="12">
        <v>0</v>
      </c>
      <c r="AJ38" s="12">
        <v>0</v>
      </c>
      <c r="AK38" s="12">
        <v>0</v>
      </c>
      <c r="AL38" s="12">
        <v>0</v>
      </c>
      <c r="AM38" s="12">
        <v>0</v>
      </c>
      <c r="AN38" s="12">
        <v>0</v>
      </c>
      <c r="AO38" s="12">
        <v>0</v>
      </c>
      <c r="AP38" s="12">
        <v>0</v>
      </c>
      <c r="AQ38" s="12">
        <v>0</v>
      </c>
      <c r="AR38" s="12">
        <v>0</v>
      </c>
      <c r="AS38" s="12">
        <v>0</v>
      </c>
      <c r="AT38" s="12">
        <v>0</v>
      </c>
      <c r="AU38" s="12">
        <v>0</v>
      </c>
      <c r="AV38" s="12">
        <v>0</v>
      </c>
      <c r="AW38" s="12">
        <v>0</v>
      </c>
      <c r="AX38" s="12">
        <v>0</v>
      </c>
      <c r="AY38" s="12">
        <v>0</v>
      </c>
      <c r="AZ38" s="12">
        <v>0</v>
      </c>
      <c r="BA38" s="12">
        <v>0</v>
      </c>
      <c r="BB38" s="12">
        <v>0</v>
      </c>
      <c r="BC38" s="12">
        <v>0</v>
      </c>
      <c r="BD38" s="12">
        <v>0</v>
      </c>
      <c r="BE38" s="12">
        <v>0</v>
      </c>
      <c r="BF38" s="12">
        <v>0</v>
      </c>
      <c r="BG38" s="12">
        <v>0</v>
      </c>
      <c r="BH38" s="12">
        <v>0</v>
      </c>
      <c r="BI38" s="12">
        <v>0</v>
      </c>
      <c r="BJ38" s="12">
        <v>0</v>
      </c>
      <c r="BK38" s="12">
        <v>0</v>
      </c>
      <c r="BL38" s="12">
        <v>0</v>
      </c>
      <c r="BM38" s="12">
        <v>0</v>
      </c>
      <c r="BN38" s="12">
        <v>0</v>
      </c>
      <c r="BO38" s="12">
        <v>0</v>
      </c>
      <c r="BP38" s="12">
        <v>0</v>
      </c>
      <c r="BQ38" s="12">
        <v>0</v>
      </c>
      <c r="BR38" s="12">
        <v>0</v>
      </c>
      <c r="BS38" s="12">
        <v>0</v>
      </c>
      <c r="BT38" s="12">
        <v>0</v>
      </c>
      <c r="BU38" s="12">
        <v>0</v>
      </c>
      <c r="BV38" s="12">
        <v>0</v>
      </c>
      <c r="BW38" s="12">
        <v>0</v>
      </c>
      <c r="BX38" s="12">
        <v>0</v>
      </c>
      <c r="BY38" s="12">
        <v>0</v>
      </c>
      <c r="BZ38" s="12">
        <v>0</v>
      </c>
      <c r="CA38" s="12">
        <v>0</v>
      </c>
    </row>
    <row r="39" spans="1:79" ht="15.75" customHeight="1" x14ac:dyDescent="0.25">
      <c r="A39" s="121" t="s">
        <v>160</v>
      </c>
      <c r="B39" s="12">
        <v>0.18365472910927455</v>
      </c>
      <c r="C39" s="12">
        <v>0</v>
      </c>
      <c r="D39" s="12">
        <v>0</v>
      </c>
      <c r="E39" s="12">
        <v>0</v>
      </c>
      <c r="F39" s="12">
        <v>0</v>
      </c>
      <c r="G39" s="12">
        <v>0</v>
      </c>
      <c r="H39" s="12">
        <v>0</v>
      </c>
      <c r="I39" s="12">
        <v>0</v>
      </c>
      <c r="J39" s="12">
        <v>0</v>
      </c>
      <c r="K39" s="12">
        <v>0</v>
      </c>
      <c r="L39" s="12">
        <v>0</v>
      </c>
      <c r="M39" s="12">
        <v>0</v>
      </c>
      <c r="N39" s="12">
        <v>0</v>
      </c>
      <c r="O39" s="12">
        <v>0</v>
      </c>
      <c r="P39" s="12">
        <v>0</v>
      </c>
      <c r="Q39" s="12">
        <v>0</v>
      </c>
      <c r="R39" s="12">
        <v>0</v>
      </c>
      <c r="S39" s="12">
        <v>0</v>
      </c>
      <c r="T39" s="12">
        <v>0</v>
      </c>
      <c r="U39" s="12">
        <v>0</v>
      </c>
      <c r="V39" s="12">
        <v>0</v>
      </c>
      <c r="W39" s="12">
        <v>0</v>
      </c>
      <c r="X39" s="12">
        <v>0</v>
      </c>
      <c r="Y39" s="12">
        <v>0</v>
      </c>
      <c r="Z39" s="12">
        <v>0</v>
      </c>
      <c r="AA39" s="12">
        <v>0</v>
      </c>
      <c r="AB39" s="12">
        <v>0</v>
      </c>
      <c r="AC39" s="12">
        <v>0</v>
      </c>
      <c r="AD39" s="12">
        <v>0</v>
      </c>
      <c r="AE39" s="12">
        <v>0</v>
      </c>
      <c r="AF39" s="12">
        <v>0</v>
      </c>
      <c r="AG39" s="12">
        <v>0</v>
      </c>
      <c r="AH39" s="12">
        <v>0</v>
      </c>
      <c r="AI39" s="12">
        <v>0</v>
      </c>
      <c r="AJ39" s="12">
        <v>0</v>
      </c>
      <c r="AK39" s="12">
        <v>1.1610612244897956E-3</v>
      </c>
      <c r="AL39" s="12">
        <v>0</v>
      </c>
      <c r="AM39" s="12">
        <v>0</v>
      </c>
      <c r="AN39" s="12">
        <v>0</v>
      </c>
      <c r="AO39" s="12">
        <v>0</v>
      </c>
      <c r="AP39" s="12">
        <v>0</v>
      </c>
      <c r="AQ39" s="12">
        <v>0</v>
      </c>
      <c r="AR39" s="12">
        <v>0</v>
      </c>
      <c r="AS39" s="12">
        <v>0</v>
      </c>
      <c r="AT39" s="12">
        <v>0</v>
      </c>
      <c r="AU39" s="12">
        <v>0</v>
      </c>
      <c r="AV39" s="12">
        <v>0</v>
      </c>
      <c r="AW39" s="12">
        <v>0</v>
      </c>
      <c r="AX39" s="12">
        <v>0</v>
      </c>
      <c r="AY39" s="12">
        <v>0</v>
      </c>
      <c r="AZ39" s="12">
        <v>0</v>
      </c>
      <c r="BA39" s="12">
        <v>0</v>
      </c>
      <c r="BB39" s="12">
        <v>0</v>
      </c>
      <c r="BC39" s="12">
        <v>0</v>
      </c>
      <c r="BD39" s="12">
        <v>0</v>
      </c>
      <c r="BE39" s="12">
        <v>0</v>
      </c>
      <c r="BF39" s="12">
        <v>0</v>
      </c>
      <c r="BG39" s="12">
        <v>0</v>
      </c>
      <c r="BH39" s="12">
        <v>0</v>
      </c>
      <c r="BI39" s="12">
        <v>0</v>
      </c>
      <c r="BJ39" s="12">
        <v>0</v>
      </c>
      <c r="BK39" s="12">
        <v>0</v>
      </c>
      <c r="BL39" s="12">
        <v>0</v>
      </c>
      <c r="BM39" s="12">
        <v>0</v>
      </c>
      <c r="BN39" s="12">
        <v>0</v>
      </c>
      <c r="BO39" s="12">
        <v>0</v>
      </c>
      <c r="BP39" s="12">
        <v>0</v>
      </c>
      <c r="BQ39" s="12">
        <v>0</v>
      </c>
      <c r="BR39" s="12">
        <v>0</v>
      </c>
      <c r="BS39" s="12">
        <v>0</v>
      </c>
      <c r="BT39" s="12">
        <v>0</v>
      </c>
      <c r="BU39" s="12">
        <v>0</v>
      </c>
      <c r="BV39" s="12">
        <v>0</v>
      </c>
      <c r="BW39" s="12">
        <v>0</v>
      </c>
      <c r="BX39" s="12">
        <v>0</v>
      </c>
      <c r="BY39" s="12">
        <v>0</v>
      </c>
      <c r="BZ39" s="12">
        <v>0</v>
      </c>
      <c r="CA39" s="12">
        <v>0</v>
      </c>
    </row>
    <row r="40" spans="1:79" ht="15.75" customHeight="1" x14ac:dyDescent="0.25">
      <c r="A40" s="121" t="s">
        <v>161</v>
      </c>
      <c r="B40" s="12">
        <v>0</v>
      </c>
      <c r="C40" s="12">
        <v>0</v>
      </c>
      <c r="D40" s="12">
        <v>0</v>
      </c>
      <c r="E40" s="12">
        <v>0</v>
      </c>
      <c r="F40" s="12">
        <v>0</v>
      </c>
      <c r="G40" s="12">
        <v>0</v>
      </c>
      <c r="H40" s="12">
        <v>0</v>
      </c>
      <c r="I40" s="12">
        <v>0</v>
      </c>
      <c r="J40" s="12">
        <v>0</v>
      </c>
      <c r="K40" s="12">
        <v>0</v>
      </c>
      <c r="L40" s="12">
        <v>0</v>
      </c>
      <c r="M40" s="12">
        <v>0</v>
      </c>
      <c r="N40" s="12">
        <v>0</v>
      </c>
      <c r="O40" s="12">
        <v>0</v>
      </c>
      <c r="P40" s="12">
        <v>0</v>
      </c>
      <c r="Q40" s="12">
        <v>0</v>
      </c>
      <c r="R40" s="12">
        <v>0</v>
      </c>
      <c r="S40" s="12">
        <v>0</v>
      </c>
      <c r="T40" s="12">
        <v>0</v>
      </c>
      <c r="U40" s="12">
        <v>0</v>
      </c>
      <c r="V40" s="12">
        <v>0</v>
      </c>
      <c r="W40" s="12">
        <v>0</v>
      </c>
      <c r="X40" s="12">
        <v>0</v>
      </c>
      <c r="Y40" s="12">
        <v>0</v>
      </c>
      <c r="Z40" s="12">
        <v>0</v>
      </c>
      <c r="AA40" s="12">
        <v>0</v>
      </c>
      <c r="AB40" s="12">
        <v>0</v>
      </c>
      <c r="AC40" s="12">
        <v>0</v>
      </c>
      <c r="AD40" s="12">
        <v>0</v>
      </c>
      <c r="AE40" s="12">
        <v>0</v>
      </c>
      <c r="AF40" s="12">
        <v>0</v>
      </c>
      <c r="AG40" s="12">
        <v>0</v>
      </c>
      <c r="AH40" s="12">
        <v>0</v>
      </c>
      <c r="AI40" s="12">
        <v>0</v>
      </c>
      <c r="AJ40" s="12">
        <v>1.1610612244897956E-3</v>
      </c>
      <c r="AK40" s="12">
        <v>0</v>
      </c>
      <c r="AL40" s="12">
        <v>1.1610612244897956E-3</v>
      </c>
      <c r="AM40" s="12">
        <v>0</v>
      </c>
      <c r="AN40" s="12">
        <v>0</v>
      </c>
      <c r="AO40" s="12">
        <v>0</v>
      </c>
      <c r="AP40" s="12">
        <v>0</v>
      </c>
      <c r="AQ40" s="12">
        <v>0</v>
      </c>
      <c r="AR40" s="12">
        <v>0</v>
      </c>
      <c r="AS40" s="12">
        <v>0</v>
      </c>
      <c r="AT40" s="12">
        <v>0</v>
      </c>
      <c r="AU40" s="12">
        <v>0</v>
      </c>
      <c r="AV40" s="12">
        <v>0</v>
      </c>
      <c r="AW40" s="12">
        <v>0</v>
      </c>
      <c r="AX40" s="12">
        <v>0</v>
      </c>
      <c r="AY40" s="12">
        <v>0</v>
      </c>
      <c r="AZ40" s="12">
        <v>0</v>
      </c>
      <c r="BA40" s="12">
        <v>0</v>
      </c>
      <c r="BB40" s="12">
        <v>0</v>
      </c>
      <c r="BC40" s="12">
        <v>0</v>
      </c>
      <c r="BD40" s="12">
        <v>0</v>
      </c>
      <c r="BE40" s="12">
        <v>0</v>
      </c>
      <c r="BF40" s="12">
        <v>0</v>
      </c>
      <c r="BG40" s="12">
        <v>0</v>
      </c>
      <c r="BH40" s="12">
        <v>0</v>
      </c>
      <c r="BI40" s="12">
        <v>0</v>
      </c>
      <c r="BJ40" s="12">
        <v>0</v>
      </c>
      <c r="BK40" s="12">
        <v>0</v>
      </c>
      <c r="BL40" s="12">
        <v>0</v>
      </c>
      <c r="BM40" s="12">
        <v>0</v>
      </c>
      <c r="BN40" s="12">
        <v>0</v>
      </c>
      <c r="BO40" s="12">
        <v>0</v>
      </c>
      <c r="BP40" s="12">
        <v>0</v>
      </c>
      <c r="BQ40" s="12">
        <v>0</v>
      </c>
      <c r="BR40" s="12">
        <v>0</v>
      </c>
      <c r="BS40" s="12">
        <v>0</v>
      </c>
      <c r="BT40" s="12">
        <v>0</v>
      </c>
      <c r="BU40" s="12">
        <v>0</v>
      </c>
      <c r="BV40" s="12">
        <v>0</v>
      </c>
      <c r="BW40" s="12">
        <v>0</v>
      </c>
      <c r="BX40" s="12">
        <v>0</v>
      </c>
      <c r="BY40" s="12">
        <v>0</v>
      </c>
      <c r="BZ40" s="12">
        <v>0</v>
      </c>
      <c r="CA40" s="12">
        <v>0</v>
      </c>
    </row>
    <row r="41" spans="1:79" ht="15.75" customHeight="1" x14ac:dyDescent="0.25">
      <c r="A41" s="121" t="s">
        <v>230</v>
      </c>
      <c r="B41" s="12">
        <v>0</v>
      </c>
      <c r="C41" s="12">
        <v>0</v>
      </c>
      <c r="D41" s="12">
        <v>0</v>
      </c>
      <c r="E41" s="12">
        <v>0</v>
      </c>
      <c r="F41" s="12">
        <v>0</v>
      </c>
      <c r="G41" s="12">
        <v>0</v>
      </c>
      <c r="H41" s="12">
        <v>0</v>
      </c>
      <c r="I41" s="12">
        <v>0</v>
      </c>
      <c r="J41" s="12">
        <v>0</v>
      </c>
      <c r="K41" s="12">
        <v>0</v>
      </c>
      <c r="L41" s="12">
        <v>0</v>
      </c>
      <c r="M41" s="12">
        <v>0</v>
      </c>
      <c r="N41" s="12">
        <v>0</v>
      </c>
      <c r="O41" s="12">
        <v>0</v>
      </c>
      <c r="P41" s="12">
        <v>0</v>
      </c>
      <c r="Q41" s="12">
        <v>0</v>
      </c>
      <c r="R41" s="12">
        <v>0</v>
      </c>
      <c r="S41" s="12">
        <v>0</v>
      </c>
      <c r="T41" s="12">
        <v>0</v>
      </c>
      <c r="U41" s="12">
        <v>0</v>
      </c>
      <c r="V41" s="12">
        <v>0</v>
      </c>
      <c r="W41" s="12">
        <v>0</v>
      </c>
      <c r="X41" s="12">
        <v>0</v>
      </c>
      <c r="Y41" s="12">
        <v>0</v>
      </c>
      <c r="Z41" s="12">
        <v>0</v>
      </c>
      <c r="AA41" s="12">
        <v>0</v>
      </c>
      <c r="AB41" s="12">
        <v>0</v>
      </c>
      <c r="AC41" s="12">
        <v>0</v>
      </c>
      <c r="AD41" s="12">
        <v>0</v>
      </c>
      <c r="AE41" s="12">
        <v>0</v>
      </c>
      <c r="AF41" s="12">
        <v>0</v>
      </c>
      <c r="AG41" s="12">
        <v>0</v>
      </c>
      <c r="AH41" s="12">
        <v>0</v>
      </c>
      <c r="AI41" s="12">
        <v>0</v>
      </c>
      <c r="AJ41" s="12">
        <v>0</v>
      </c>
      <c r="AK41" s="12">
        <v>1.1610612244897956E-3</v>
      </c>
      <c r="AL41" s="12">
        <v>0</v>
      </c>
      <c r="AM41" s="12">
        <v>1.1610612244897956E-3</v>
      </c>
      <c r="AN41" s="12">
        <v>0</v>
      </c>
      <c r="AO41" s="12">
        <v>0</v>
      </c>
      <c r="AP41" s="12">
        <v>0</v>
      </c>
      <c r="AQ41" s="12">
        <v>0</v>
      </c>
      <c r="AR41" s="12">
        <v>0</v>
      </c>
      <c r="AS41" s="12">
        <v>0</v>
      </c>
      <c r="AT41" s="12">
        <v>0</v>
      </c>
      <c r="AU41" s="12">
        <v>0</v>
      </c>
      <c r="AV41" s="12">
        <v>0</v>
      </c>
      <c r="AW41" s="12">
        <v>0</v>
      </c>
      <c r="AX41" s="12">
        <v>0</v>
      </c>
      <c r="AY41" s="12">
        <v>0</v>
      </c>
      <c r="AZ41" s="12">
        <v>0</v>
      </c>
      <c r="BA41" s="12">
        <v>0</v>
      </c>
      <c r="BB41" s="12">
        <v>0</v>
      </c>
      <c r="BC41" s="12">
        <v>0</v>
      </c>
      <c r="BD41" s="12">
        <v>0</v>
      </c>
      <c r="BE41" s="12">
        <v>0</v>
      </c>
      <c r="BF41" s="12">
        <v>0</v>
      </c>
      <c r="BG41" s="12">
        <v>0</v>
      </c>
      <c r="BH41" s="12">
        <v>0</v>
      </c>
      <c r="BI41" s="12">
        <v>0</v>
      </c>
      <c r="BJ41" s="12">
        <v>0</v>
      </c>
      <c r="BK41" s="12">
        <v>0</v>
      </c>
      <c r="BL41" s="12">
        <v>0</v>
      </c>
      <c r="BM41" s="12">
        <v>0</v>
      </c>
      <c r="BN41" s="12">
        <v>0</v>
      </c>
      <c r="BO41" s="12">
        <v>0</v>
      </c>
      <c r="BP41" s="12">
        <v>0</v>
      </c>
      <c r="BQ41" s="12">
        <v>0</v>
      </c>
      <c r="BR41" s="12">
        <v>0</v>
      </c>
      <c r="BS41" s="12">
        <v>0</v>
      </c>
      <c r="BT41" s="12">
        <v>0</v>
      </c>
      <c r="BU41" s="12">
        <v>0</v>
      </c>
      <c r="BV41" s="12">
        <v>0</v>
      </c>
      <c r="BW41" s="12">
        <v>0</v>
      </c>
      <c r="BX41" s="12">
        <v>0</v>
      </c>
      <c r="BY41" s="12">
        <v>0</v>
      </c>
      <c r="BZ41" s="12">
        <v>0</v>
      </c>
      <c r="CA41" s="12">
        <v>0</v>
      </c>
    </row>
    <row r="42" spans="1:79" ht="15.75" customHeight="1" x14ac:dyDescent="0.25">
      <c r="A42" s="121" t="s">
        <v>162</v>
      </c>
      <c r="B42" s="12">
        <v>0</v>
      </c>
      <c r="C42" s="12">
        <v>0</v>
      </c>
      <c r="D42" s="12">
        <v>0</v>
      </c>
      <c r="E42" s="12">
        <v>0</v>
      </c>
      <c r="F42" s="12">
        <v>0</v>
      </c>
      <c r="G42" s="12">
        <v>0</v>
      </c>
      <c r="H42" s="12">
        <v>0</v>
      </c>
      <c r="I42" s="12">
        <v>0</v>
      </c>
      <c r="J42" s="12">
        <v>0</v>
      </c>
      <c r="K42" s="12">
        <v>0</v>
      </c>
      <c r="L42" s="12">
        <v>0</v>
      </c>
      <c r="M42" s="12">
        <v>0</v>
      </c>
      <c r="N42" s="12">
        <v>0</v>
      </c>
      <c r="O42" s="12">
        <v>0</v>
      </c>
      <c r="P42" s="12">
        <v>0</v>
      </c>
      <c r="Q42" s="12">
        <v>0</v>
      </c>
      <c r="R42" s="12">
        <v>0</v>
      </c>
      <c r="S42" s="12">
        <v>0</v>
      </c>
      <c r="T42" s="12">
        <v>0</v>
      </c>
      <c r="U42" s="12">
        <v>0</v>
      </c>
      <c r="V42" s="12">
        <v>0</v>
      </c>
      <c r="W42" s="12">
        <v>0</v>
      </c>
      <c r="X42" s="12">
        <v>0</v>
      </c>
      <c r="Y42" s="12">
        <v>0</v>
      </c>
      <c r="Z42" s="12">
        <v>0</v>
      </c>
      <c r="AA42" s="12">
        <v>0</v>
      </c>
      <c r="AB42" s="12">
        <v>0</v>
      </c>
      <c r="AC42" s="12">
        <v>0</v>
      </c>
      <c r="AD42" s="12">
        <v>0</v>
      </c>
      <c r="AE42" s="12">
        <v>0</v>
      </c>
      <c r="AF42" s="12">
        <v>0</v>
      </c>
      <c r="AG42" s="12">
        <v>0</v>
      </c>
      <c r="AH42" s="12">
        <v>0</v>
      </c>
      <c r="AI42" s="12">
        <v>0</v>
      </c>
      <c r="AJ42" s="12">
        <v>0</v>
      </c>
      <c r="AK42" s="12">
        <v>0</v>
      </c>
      <c r="AL42" s="12">
        <v>1.1610612244897956E-3</v>
      </c>
      <c r="AM42" s="12">
        <v>0</v>
      </c>
      <c r="AN42" s="12">
        <v>1.1610612244897956E-3</v>
      </c>
      <c r="AO42" s="12">
        <v>0</v>
      </c>
      <c r="AP42" s="12">
        <v>0</v>
      </c>
      <c r="AQ42" s="12">
        <v>0</v>
      </c>
      <c r="AR42" s="12">
        <v>0</v>
      </c>
      <c r="AS42" s="12">
        <v>0</v>
      </c>
      <c r="AT42" s="12">
        <v>0</v>
      </c>
      <c r="AU42" s="12">
        <v>0</v>
      </c>
      <c r="AV42" s="12">
        <v>0</v>
      </c>
      <c r="AW42" s="12">
        <v>0</v>
      </c>
      <c r="AX42" s="12">
        <v>0</v>
      </c>
      <c r="AY42" s="12">
        <v>0</v>
      </c>
      <c r="AZ42" s="12">
        <v>0</v>
      </c>
      <c r="BA42" s="12">
        <v>0</v>
      </c>
      <c r="BB42" s="12">
        <v>0</v>
      </c>
      <c r="BC42" s="12">
        <v>0</v>
      </c>
      <c r="BD42" s="12">
        <v>0</v>
      </c>
      <c r="BE42" s="12">
        <v>0</v>
      </c>
      <c r="BF42" s="12">
        <v>0</v>
      </c>
      <c r="BG42" s="12">
        <v>0</v>
      </c>
      <c r="BH42" s="12">
        <v>0</v>
      </c>
      <c r="BI42" s="12">
        <v>0</v>
      </c>
      <c r="BJ42" s="12">
        <v>0</v>
      </c>
      <c r="BK42" s="12">
        <v>0</v>
      </c>
      <c r="BL42" s="12">
        <v>0</v>
      </c>
      <c r="BM42" s="12">
        <v>0</v>
      </c>
      <c r="BN42" s="12">
        <v>0</v>
      </c>
      <c r="BO42" s="12">
        <v>0</v>
      </c>
      <c r="BP42" s="12">
        <v>0</v>
      </c>
      <c r="BQ42" s="12">
        <v>0</v>
      </c>
      <c r="BR42" s="12">
        <v>0</v>
      </c>
      <c r="BS42" s="12">
        <v>0</v>
      </c>
      <c r="BT42" s="12">
        <v>0</v>
      </c>
      <c r="BU42" s="12">
        <v>0</v>
      </c>
      <c r="BV42" s="12">
        <v>0</v>
      </c>
      <c r="BW42" s="12">
        <v>0</v>
      </c>
      <c r="BX42" s="12">
        <v>0</v>
      </c>
      <c r="BY42" s="12">
        <v>0</v>
      </c>
      <c r="BZ42" s="12">
        <v>0</v>
      </c>
      <c r="CA42" s="12">
        <v>0</v>
      </c>
    </row>
    <row r="43" spans="1:79" ht="15.75" customHeight="1" x14ac:dyDescent="0.25">
      <c r="A43" s="121" t="s">
        <v>163</v>
      </c>
      <c r="B43" s="12">
        <v>0</v>
      </c>
      <c r="C43" s="12">
        <v>0</v>
      </c>
      <c r="D43" s="12">
        <v>0</v>
      </c>
      <c r="E43" s="12">
        <v>0</v>
      </c>
      <c r="F43" s="12">
        <v>0</v>
      </c>
      <c r="G43" s="12">
        <v>0</v>
      </c>
      <c r="H43" s="12">
        <v>0</v>
      </c>
      <c r="I43" s="12">
        <v>0</v>
      </c>
      <c r="J43" s="12">
        <v>0</v>
      </c>
      <c r="K43" s="12">
        <v>0</v>
      </c>
      <c r="L43" s="12">
        <v>0</v>
      </c>
      <c r="M43" s="12">
        <v>0</v>
      </c>
      <c r="N43" s="12">
        <v>0.18365472910927455</v>
      </c>
      <c r="O43" s="12">
        <v>0.18365472910927455</v>
      </c>
      <c r="P43" s="12">
        <v>0</v>
      </c>
      <c r="Q43" s="12">
        <v>0</v>
      </c>
      <c r="R43" s="12">
        <v>0</v>
      </c>
      <c r="S43" s="12">
        <v>0</v>
      </c>
      <c r="T43" s="12">
        <v>0</v>
      </c>
      <c r="U43" s="12">
        <v>0</v>
      </c>
      <c r="V43" s="12">
        <v>0</v>
      </c>
      <c r="W43" s="12">
        <v>0</v>
      </c>
      <c r="X43" s="12">
        <v>0</v>
      </c>
      <c r="Y43" s="12">
        <v>0</v>
      </c>
      <c r="Z43" s="12">
        <v>0</v>
      </c>
      <c r="AA43" s="12">
        <v>0</v>
      </c>
      <c r="AB43" s="12">
        <v>0</v>
      </c>
      <c r="AC43" s="12">
        <v>0</v>
      </c>
      <c r="AD43" s="12">
        <v>0</v>
      </c>
      <c r="AE43" s="12">
        <v>0</v>
      </c>
      <c r="AF43" s="12">
        <v>0</v>
      </c>
      <c r="AG43" s="12">
        <v>0</v>
      </c>
      <c r="AH43" s="12">
        <v>0</v>
      </c>
      <c r="AI43" s="12">
        <v>0</v>
      </c>
      <c r="AJ43" s="12">
        <v>0</v>
      </c>
      <c r="AK43" s="12">
        <v>0</v>
      </c>
      <c r="AL43" s="12">
        <v>0</v>
      </c>
      <c r="AM43" s="12">
        <v>1.1610612244897956E-3</v>
      </c>
      <c r="AN43" s="12">
        <v>0</v>
      </c>
      <c r="AO43" s="12">
        <v>0</v>
      </c>
      <c r="AP43" s="12">
        <v>0</v>
      </c>
      <c r="AQ43" s="12">
        <v>0</v>
      </c>
      <c r="AR43" s="12">
        <v>0</v>
      </c>
      <c r="AS43" s="12">
        <v>0</v>
      </c>
      <c r="AT43" s="12">
        <v>0</v>
      </c>
      <c r="AU43" s="12">
        <v>0</v>
      </c>
      <c r="AV43" s="12">
        <v>0</v>
      </c>
      <c r="AW43" s="12">
        <v>0</v>
      </c>
      <c r="AX43" s="12">
        <v>0</v>
      </c>
      <c r="AY43" s="12">
        <v>0</v>
      </c>
      <c r="AZ43" s="12">
        <v>0</v>
      </c>
      <c r="BA43" s="12">
        <v>0</v>
      </c>
      <c r="BB43" s="12">
        <v>0</v>
      </c>
      <c r="BC43" s="12">
        <v>0</v>
      </c>
      <c r="BD43" s="12">
        <v>0</v>
      </c>
      <c r="BE43" s="12">
        <v>0</v>
      </c>
      <c r="BF43" s="12">
        <v>0</v>
      </c>
      <c r="BG43" s="12">
        <v>0</v>
      </c>
      <c r="BH43" s="12">
        <v>0</v>
      </c>
      <c r="BI43" s="12">
        <v>0</v>
      </c>
      <c r="BJ43" s="12">
        <v>0</v>
      </c>
      <c r="BK43" s="12">
        <v>0</v>
      </c>
      <c r="BL43" s="12">
        <v>0</v>
      </c>
      <c r="BM43" s="12">
        <v>0</v>
      </c>
      <c r="BN43" s="12">
        <v>0</v>
      </c>
      <c r="BO43" s="12">
        <v>0</v>
      </c>
      <c r="BP43" s="12">
        <v>0</v>
      </c>
      <c r="BQ43" s="12">
        <v>0</v>
      </c>
      <c r="BR43" s="12">
        <v>0</v>
      </c>
      <c r="BS43" s="12">
        <v>0</v>
      </c>
      <c r="BT43" s="12">
        <v>0</v>
      </c>
      <c r="BU43" s="12">
        <v>0</v>
      </c>
      <c r="BV43" s="12">
        <v>0</v>
      </c>
      <c r="BW43" s="12">
        <v>0</v>
      </c>
      <c r="BX43" s="12">
        <v>0</v>
      </c>
      <c r="BY43" s="12">
        <v>0</v>
      </c>
      <c r="BZ43" s="12">
        <v>0</v>
      </c>
      <c r="CA43" s="12">
        <v>0</v>
      </c>
    </row>
    <row r="44" spans="1:79" ht="15.75" customHeight="1" x14ac:dyDescent="0.25">
      <c r="A44" s="122" t="s">
        <v>164</v>
      </c>
      <c r="B44" s="12">
        <v>0</v>
      </c>
      <c r="C44" s="12">
        <v>0</v>
      </c>
      <c r="D44" s="12">
        <v>0</v>
      </c>
      <c r="E44" s="12">
        <v>0</v>
      </c>
      <c r="F44" s="12">
        <v>0</v>
      </c>
      <c r="G44" s="12">
        <v>0</v>
      </c>
      <c r="H44" s="12">
        <v>0.18365472910927455</v>
      </c>
      <c r="I44" s="12">
        <v>0</v>
      </c>
      <c r="J44" s="12">
        <v>0</v>
      </c>
      <c r="K44" s="12">
        <v>0</v>
      </c>
      <c r="L44" s="12">
        <v>0</v>
      </c>
      <c r="M44" s="12">
        <v>0</v>
      </c>
      <c r="N44" s="12">
        <v>0</v>
      </c>
      <c r="O44" s="12">
        <v>0</v>
      </c>
      <c r="P44" s="12">
        <v>0</v>
      </c>
      <c r="Q44" s="12">
        <v>0</v>
      </c>
      <c r="R44" s="12">
        <v>0</v>
      </c>
      <c r="S44" s="12">
        <v>0</v>
      </c>
      <c r="T44" s="12">
        <v>0</v>
      </c>
      <c r="U44" s="12">
        <v>0</v>
      </c>
      <c r="V44" s="12">
        <v>0</v>
      </c>
      <c r="W44" s="12">
        <v>0</v>
      </c>
      <c r="X44" s="12">
        <v>0</v>
      </c>
      <c r="Y44" s="12">
        <v>0</v>
      </c>
      <c r="Z44" s="12">
        <v>0</v>
      </c>
      <c r="AA44" s="12">
        <v>0</v>
      </c>
      <c r="AB44" s="12">
        <v>0</v>
      </c>
      <c r="AC44" s="12">
        <v>0</v>
      </c>
      <c r="AD44" s="12">
        <v>0</v>
      </c>
      <c r="AE44" s="12">
        <v>0</v>
      </c>
      <c r="AF44" s="12">
        <v>0</v>
      </c>
      <c r="AG44" s="12">
        <v>0</v>
      </c>
      <c r="AH44" s="12">
        <v>0</v>
      </c>
      <c r="AI44" s="12">
        <v>0</v>
      </c>
      <c r="AJ44" s="12">
        <v>0</v>
      </c>
      <c r="AK44" s="12">
        <v>0</v>
      </c>
      <c r="AL44" s="12">
        <v>0</v>
      </c>
      <c r="AM44" s="12">
        <v>0</v>
      </c>
      <c r="AN44" s="12">
        <v>0</v>
      </c>
      <c r="AO44" s="12">
        <v>0</v>
      </c>
      <c r="AP44" s="12">
        <v>1.1610612244897956E-3</v>
      </c>
      <c r="AQ44" s="12">
        <v>0</v>
      </c>
      <c r="AR44" s="12">
        <v>0</v>
      </c>
      <c r="AS44" s="12">
        <v>0</v>
      </c>
      <c r="AT44" s="12">
        <v>0</v>
      </c>
      <c r="AU44" s="12">
        <v>0</v>
      </c>
      <c r="AV44" s="12">
        <v>0</v>
      </c>
      <c r="AW44" s="12">
        <v>0</v>
      </c>
      <c r="AX44" s="12">
        <v>0</v>
      </c>
      <c r="AY44" s="12">
        <v>0</v>
      </c>
      <c r="AZ44" s="12">
        <v>0</v>
      </c>
      <c r="BA44" s="12">
        <v>0</v>
      </c>
      <c r="BB44" s="12">
        <v>0</v>
      </c>
      <c r="BC44" s="12">
        <v>0</v>
      </c>
      <c r="BD44" s="12">
        <v>0</v>
      </c>
      <c r="BE44" s="12">
        <v>0</v>
      </c>
      <c r="BF44" s="12">
        <v>0</v>
      </c>
      <c r="BG44" s="12">
        <v>0</v>
      </c>
      <c r="BH44" s="12">
        <v>0</v>
      </c>
      <c r="BI44" s="12">
        <v>0</v>
      </c>
      <c r="BJ44" s="12">
        <v>0</v>
      </c>
      <c r="BK44" s="12">
        <v>0</v>
      </c>
      <c r="BL44" s="12">
        <v>0</v>
      </c>
      <c r="BM44" s="12">
        <v>0</v>
      </c>
      <c r="BN44" s="12">
        <v>0</v>
      </c>
      <c r="BO44" s="12">
        <v>0</v>
      </c>
      <c r="BP44" s="12">
        <v>0</v>
      </c>
      <c r="BQ44" s="12">
        <v>0</v>
      </c>
      <c r="BR44" s="12">
        <v>0</v>
      </c>
      <c r="BS44" s="12">
        <v>0</v>
      </c>
      <c r="BT44" s="12">
        <v>0</v>
      </c>
      <c r="BU44" s="12">
        <v>0</v>
      </c>
      <c r="BV44" s="12">
        <v>0</v>
      </c>
      <c r="BW44" s="12">
        <v>0</v>
      </c>
      <c r="BX44" s="12">
        <v>0</v>
      </c>
      <c r="BY44" s="12">
        <v>0</v>
      </c>
      <c r="BZ44" s="12">
        <v>0</v>
      </c>
      <c r="CA44" s="12">
        <v>0</v>
      </c>
    </row>
    <row r="45" spans="1:79" ht="15.75" customHeight="1" x14ac:dyDescent="0.25">
      <c r="A45" s="122" t="s">
        <v>165</v>
      </c>
      <c r="B45" s="12">
        <v>0</v>
      </c>
      <c r="C45" s="12">
        <v>0</v>
      </c>
      <c r="D45" s="12">
        <v>0</v>
      </c>
      <c r="E45" s="12">
        <v>0</v>
      </c>
      <c r="F45" s="12">
        <v>0</v>
      </c>
      <c r="G45" s="12">
        <v>0</v>
      </c>
      <c r="H45" s="12">
        <v>0</v>
      </c>
      <c r="I45" s="12">
        <v>0</v>
      </c>
      <c r="J45" s="12">
        <v>0</v>
      </c>
      <c r="K45" s="12">
        <v>0</v>
      </c>
      <c r="L45" s="12">
        <v>0</v>
      </c>
      <c r="M45" s="12">
        <v>0</v>
      </c>
      <c r="N45" s="12">
        <v>0</v>
      </c>
      <c r="O45" s="12">
        <v>0</v>
      </c>
      <c r="P45" s="12">
        <v>0</v>
      </c>
      <c r="Q45" s="12">
        <v>0</v>
      </c>
      <c r="R45" s="12">
        <v>0</v>
      </c>
      <c r="S45" s="12">
        <v>0</v>
      </c>
      <c r="T45" s="12">
        <v>0</v>
      </c>
      <c r="U45" s="12">
        <v>0</v>
      </c>
      <c r="V45" s="12">
        <v>0</v>
      </c>
      <c r="W45" s="12">
        <v>0</v>
      </c>
      <c r="X45" s="12">
        <v>0</v>
      </c>
      <c r="Y45" s="12">
        <v>0</v>
      </c>
      <c r="Z45" s="12">
        <v>0</v>
      </c>
      <c r="AA45" s="12">
        <v>0</v>
      </c>
      <c r="AB45" s="12">
        <v>0</v>
      </c>
      <c r="AC45" s="12">
        <v>0</v>
      </c>
      <c r="AD45" s="12">
        <v>0</v>
      </c>
      <c r="AE45" s="12">
        <v>0</v>
      </c>
      <c r="AF45" s="12">
        <v>0</v>
      </c>
      <c r="AG45" s="12">
        <v>0</v>
      </c>
      <c r="AH45" s="12">
        <v>0</v>
      </c>
      <c r="AI45" s="12">
        <v>0</v>
      </c>
      <c r="AJ45" s="12">
        <v>0</v>
      </c>
      <c r="AK45" s="12">
        <v>0</v>
      </c>
      <c r="AL45" s="12">
        <v>0</v>
      </c>
      <c r="AM45" s="12">
        <v>0</v>
      </c>
      <c r="AN45" s="12">
        <v>0</v>
      </c>
      <c r="AO45" s="12">
        <v>1.1610612244897956E-3</v>
      </c>
      <c r="AP45" s="12">
        <v>0</v>
      </c>
      <c r="AQ45" s="12">
        <v>1.1610612244897956E-3</v>
      </c>
      <c r="AR45" s="12">
        <v>0</v>
      </c>
      <c r="AS45" s="12">
        <v>0</v>
      </c>
      <c r="AT45" s="12">
        <v>0</v>
      </c>
      <c r="AU45" s="12">
        <v>0</v>
      </c>
      <c r="AV45" s="12">
        <v>0</v>
      </c>
      <c r="AW45" s="12">
        <v>0</v>
      </c>
      <c r="AX45" s="12">
        <v>0</v>
      </c>
      <c r="AY45" s="12">
        <v>0</v>
      </c>
      <c r="AZ45" s="12">
        <v>0</v>
      </c>
      <c r="BA45" s="12">
        <v>0</v>
      </c>
      <c r="BB45" s="12">
        <v>0</v>
      </c>
      <c r="BC45" s="12">
        <v>0</v>
      </c>
      <c r="BD45" s="12">
        <v>0</v>
      </c>
      <c r="BE45" s="12">
        <v>0</v>
      </c>
      <c r="BF45" s="12">
        <v>0</v>
      </c>
      <c r="BG45" s="12">
        <v>0</v>
      </c>
      <c r="BH45" s="12">
        <v>0</v>
      </c>
      <c r="BI45" s="12">
        <v>0</v>
      </c>
      <c r="BJ45" s="12">
        <v>0</v>
      </c>
      <c r="BK45" s="12">
        <v>0</v>
      </c>
      <c r="BL45" s="12">
        <v>0</v>
      </c>
      <c r="BM45" s="12">
        <v>0</v>
      </c>
      <c r="BN45" s="12">
        <v>0</v>
      </c>
      <c r="BO45" s="12">
        <v>0</v>
      </c>
      <c r="BP45" s="12">
        <v>0</v>
      </c>
      <c r="BQ45" s="12">
        <v>0</v>
      </c>
      <c r="BR45" s="12">
        <v>0</v>
      </c>
      <c r="BS45" s="12">
        <v>0</v>
      </c>
      <c r="BT45" s="12">
        <v>0</v>
      </c>
      <c r="BU45" s="12">
        <v>0</v>
      </c>
      <c r="BV45" s="12">
        <v>0</v>
      </c>
      <c r="BW45" s="12">
        <v>0</v>
      </c>
      <c r="BX45" s="12">
        <v>0</v>
      </c>
      <c r="BY45" s="12">
        <v>0</v>
      </c>
      <c r="BZ45" s="12">
        <v>0</v>
      </c>
      <c r="CA45" s="12">
        <v>0</v>
      </c>
    </row>
    <row r="46" spans="1:79" ht="15.75" customHeight="1" x14ac:dyDescent="0.25">
      <c r="A46" s="122" t="s">
        <v>231</v>
      </c>
      <c r="B46" s="12">
        <v>0</v>
      </c>
      <c r="C46" s="12">
        <v>0</v>
      </c>
      <c r="D46" s="12">
        <v>0</v>
      </c>
      <c r="E46" s="12">
        <v>0</v>
      </c>
      <c r="F46" s="12">
        <v>0</v>
      </c>
      <c r="G46" s="12">
        <v>0</v>
      </c>
      <c r="H46" s="12">
        <v>0</v>
      </c>
      <c r="I46" s="12">
        <v>0</v>
      </c>
      <c r="J46" s="12">
        <v>0</v>
      </c>
      <c r="K46" s="12">
        <v>0</v>
      </c>
      <c r="L46" s="12">
        <v>0</v>
      </c>
      <c r="M46" s="12">
        <v>0</v>
      </c>
      <c r="N46" s="12">
        <v>0</v>
      </c>
      <c r="O46" s="12">
        <v>0</v>
      </c>
      <c r="P46" s="12">
        <v>0</v>
      </c>
      <c r="Q46" s="12">
        <v>0</v>
      </c>
      <c r="R46" s="12">
        <v>0</v>
      </c>
      <c r="S46" s="12">
        <v>0</v>
      </c>
      <c r="T46" s="12">
        <v>0</v>
      </c>
      <c r="U46" s="12">
        <v>0</v>
      </c>
      <c r="V46" s="12">
        <v>0</v>
      </c>
      <c r="W46" s="12">
        <v>0</v>
      </c>
      <c r="X46" s="12">
        <v>0</v>
      </c>
      <c r="Y46" s="12">
        <v>0</v>
      </c>
      <c r="Z46" s="12">
        <v>0</v>
      </c>
      <c r="AA46" s="12">
        <v>0</v>
      </c>
      <c r="AB46" s="12">
        <v>0</v>
      </c>
      <c r="AC46" s="12">
        <v>0</v>
      </c>
      <c r="AD46" s="12">
        <v>0</v>
      </c>
      <c r="AE46" s="12">
        <v>0</v>
      </c>
      <c r="AF46" s="12">
        <v>0</v>
      </c>
      <c r="AG46" s="12">
        <v>0</v>
      </c>
      <c r="AH46" s="12">
        <v>0</v>
      </c>
      <c r="AI46" s="12">
        <v>0</v>
      </c>
      <c r="AJ46" s="12">
        <v>0</v>
      </c>
      <c r="AK46" s="12">
        <v>0</v>
      </c>
      <c r="AL46" s="12">
        <v>0</v>
      </c>
      <c r="AM46" s="12">
        <v>0</v>
      </c>
      <c r="AN46" s="12">
        <v>0</v>
      </c>
      <c r="AO46" s="12">
        <v>0</v>
      </c>
      <c r="AP46" s="12">
        <v>1.1610612244897956E-3</v>
      </c>
      <c r="AQ46" s="12">
        <v>0</v>
      </c>
      <c r="AR46" s="12">
        <v>1.1610612244897956E-3</v>
      </c>
      <c r="AS46" s="12">
        <v>0</v>
      </c>
      <c r="AT46" s="12">
        <v>0</v>
      </c>
      <c r="AU46" s="12">
        <v>0</v>
      </c>
      <c r="AV46" s="12">
        <v>0</v>
      </c>
      <c r="AW46" s="12">
        <v>0</v>
      </c>
      <c r="AX46" s="12">
        <v>0</v>
      </c>
      <c r="AY46" s="12">
        <v>0</v>
      </c>
      <c r="AZ46" s="12">
        <v>0</v>
      </c>
      <c r="BA46" s="12">
        <v>0</v>
      </c>
      <c r="BB46" s="12">
        <v>0</v>
      </c>
      <c r="BC46" s="12">
        <v>0</v>
      </c>
      <c r="BD46" s="12">
        <v>0</v>
      </c>
      <c r="BE46" s="12">
        <v>0</v>
      </c>
      <c r="BF46" s="12">
        <v>0</v>
      </c>
      <c r="BG46" s="12">
        <v>0</v>
      </c>
      <c r="BH46" s="12">
        <v>0</v>
      </c>
      <c r="BI46" s="12">
        <v>0</v>
      </c>
      <c r="BJ46" s="12">
        <v>0</v>
      </c>
      <c r="BK46" s="12">
        <v>0</v>
      </c>
      <c r="BL46" s="12">
        <v>0</v>
      </c>
      <c r="BM46" s="12">
        <v>0</v>
      </c>
      <c r="BN46" s="12">
        <v>0</v>
      </c>
      <c r="BO46" s="12">
        <v>0</v>
      </c>
      <c r="BP46" s="12">
        <v>0</v>
      </c>
      <c r="BQ46" s="12">
        <v>0</v>
      </c>
      <c r="BR46" s="12">
        <v>0</v>
      </c>
      <c r="BS46" s="12">
        <v>0</v>
      </c>
      <c r="BT46" s="12">
        <v>0</v>
      </c>
      <c r="BU46" s="12">
        <v>0</v>
      </c>
      <c r="BV46" s="12">
        <v>0</v>
      </c>
      <c r="BW46" s="12">
        <v>0</v>
      </c>
      <c r="BX46" s="12">
        <v>0</v>
      </c>
      <c r="BY46" s="12">
        <v>0</v>
      </c>
      <c r="BZ46" s="12">
        <v>0</v>
      </c>
      <c r="CA46" s="12">
        <v>0</v>
      </c>
    </row>
    <row r="47" spans="1:79" ht="15.75" customHeight="1" x14ac:dyDescent="0.25">
      <c r="A47" s="122" t="s">
        <v>166</v>
      </c>
      <c r="B47" s="12">
        <v>0</v>
      </c>
      <c r="C47" s="12">
        <v>0</v>
      </c>
      <c r="D47" s="12">
        <v>0</v>
      </c>
      <c r="E47" s="12">
        <v>0</v>
      </c>
      <c r="F47" s="12">
        <v>0</v>
      </c>
      <c r="G47" s="12">
        <v>0</v>
      </c>
      <c r="H47" s="12">
        <v>0</v>
      </c>
      <c r="I47" s="12">
        <v>0</v>
      </c>
      <c r="J47" s="12">
        <v>0</v>
      </c>
      <c r="K47" s="12">
        <v>0</v>
      </c>
      <c r="L47" s="12">
        <v>0</v>
      </c>
      <c r="M47" s="12">
        <v>0</v>
      </c>
      <c r="N47" s="12">
        <v>0</v>
      </c>
      <c r="O47" s="12">
        <v>0</v>
      </c>
      <c r="P47" s="12">
        <v>0</v>
      </c>
      <c r="Q47" s="12">
        <v>0</v>
      </c>
      <c r="R47" s="12">
        <v>0</v>
      </c>
      <c r="S47" s="12">
        <v>0</v>
      </c>
      <c r="T47" s="12">
        <v>0</v>
      </c>
      <c r="U47" s="12">
        <v>0</v>
      </c>
      <c r="V47" s="12">
        <v>0</v>
      </c>
      <c r="W47" s="12">
        <v>0</v>
      </c>
      <c r="X47" s="12">
        <v>0</v>
      </c>
      <c r="Y47" s="12">
        <v>0</v>
      </c>
      <c r="Z47" s="12">
        <v>0</v>
      </c>
      <c r="AA47" s="12">
        <v>0</v>
      </c>
      <c r="AB47" s="12">
        <v>0</v>
      </c>
      <c r="AC47" s="12">
        <v>0</v>
      </c>
      <c r="AD47" s="12">
        <v>0</v>
      </c>
      <c r="AE47" s="12">
        <v>0</v>
      </c>
      <c r="AF47" s="12">
        <v>0</v>
      </c>
      <c r="AG47" s="12">
        <v>0</v>
      </c>
      <c r="AH47" s="12">
        <v>0</v>
      </c>
      <c r="AI47" s="12">
        <v>0</v>
      </c>
      <c r="AJ47" s="12">
        <v>0</v>
      </c>
      <c r="AK47" s="12">
        <v>0</v>
      </c>
      <c r="AL47" s="12">
        <v>0</v>
      </c>
      <c r="AM47" s="12">
        <v>0</v>
      </c>
      <c r="AN47" s="12">
        <v>0</v>
      </c>
      <c r="AO47" s="12">
        <v>0</v>
      </c>
      <c r="AP47" s="12">
        <v>0</v>
      </c>
      <c r="AQ47" s="12">
        <v>1.1610612244897956E-3</v>
      </c>
      <c r="AR47" s="12">
        <v>0</v>
      </c>
      <c r="AS47" s="12">
        <v>1.1610612244897956E-3</v>
      </c>
      <c r="AT47" s="12">
        <v>0</v>
      </c>
      <c r="AU47" s="12">
        <v>0</v>
      </c>
      <c r="AV47" s="12">
        <v>0</v>
      </c>
      <c r="AW47" s="12">
        <v>0</v>
      </c>
      <c r="AX47" s="12">
        <v>0</v>
      </c>
      <c r="AY47" s="12">
        <v>0</v>
      </c>
      <c r="AZ47" s="12">
        <v>0</v>
      </c>
      <c r="BA47" s="12">
        <v>0</v>
      </c>
      <c r="BB47" s="12">
        <v>0</v>
      </c>
      <c r="BC47" s="12">
        <v>0</v>
      </c>
      <c r="BD47" s="12">
        <v>0</v>
      </c>
      <c r="BE47" s="12">
        <v>0</v>
      </c>
      <c r="BF47" s="12">
        <v>0</v>
      </c>
      <c r="BG47" s="12">
        <v>0</v>
      </c>
      <c r="BH47" s="12">
        <v>0</v>
      </c>
      <c r="BI47" s="12">
        <v>0</v>
      </c>
      <c r="BJ47" s="12">
        <v>0</v>
      </c>
      <c r="BK47" s="12">
        <v>0</v>
      </c>
      <c r="BL47" s="12">
        <v>0</v>
      </c>
      <c r="BM47" s="12">
        <v>0</v>
      </c>
      <c r="BN47" s="12">
        <v>0</v>
      </c>
      <c r="BO47" s="12">
        <v>0</v>
      </c>
      <c r="BP47" s="12">
        <v>0</v>
      </c>
      <c r="BQ47" s="12">
        <v>0</v>
      </c>
      <c r="BR47" s="12">
        <v>0</v>
      </c>
      <c r="BS47" s="12">
        <v>0</v>
      </c>
      <c r="BT47" s="12">
        <v>0</v>
      </c>
      <c r="BU47" s="12">
        <v>0</v>
      </c>
      <c r="BV47" s="12">
        <v>0</v>
      </c>
      <c r="BW47" s="12">
        <v>0</v>
      </c>
      <c r="BX47" s="12">
        <v>0</v>
      </c>
      <c r="BY47" s="12">
        <v>0</v>
      </c>
      <c r="BZ47" s="12">
        <v>0</v>
      </c>
      <c r="CA47" s="12">
        <v>0</v>
      </c>
    </row>
    <row r="48" spans="1:79" ht="15.75" customHeight="1" x14ac:dyDescent="0.25">
      <c r="A48" s="122" t="s">
        <v>167</v>
      </c>
      <c r="B48" s="12">
        <v>0</v>
      </c>
      <c r="C48" s="12">
        <v>0</v>
      </c>
      <c r="D48" s="12">
        <v>0</v>
      </c>
      <c r="E48" s="12">
        <v>0</v>
      </c>
      <c r="F48" s="12">
        <v>0</v>
      </c>
      <c r="G48" s="12">
        <v>0</v>
      </c>
      <c r="H48" s="12">
        <v>0</v>
      </c>
      <c r="I48" s="12">
        <v>0</v>
      </c>
      <c r="J48" s="12">
        <v>0</v>
      </c>
      <c r="K48" s="12">
        <v>0</v>
      </c>
      <c r="L48" s="12">
        <v>0</v>
      </c>
      <c r="M48" s="12">
        <v>0</v>
      </c>
      <c r="N48" s="12">
        <v>0.18365472910927455</v>
      </c>
      <c r="O48" s="12">
        <v>0.18365472910927455</v>
      </c>
      <c r="P48" s="12">
        <v>0</v>
      </c>
      <c r="Q48" s="12">
        <v>0</v>
      </c>
      <c r="R48" s="12">
        <v>0</v>
      </c>
      <c r="S48" s="12">
        <v>0</v>
      </c>
      <c r="T48" s="12">
        <v>0</v>
      </c>
      <c r="U48" s="12">
        <v>0</v>
      </c>
      <c r="V48" s="12">
        <v>0</v>
      </c>
      <c r="W48" s="12">
        <v>0</v>
      </c>
      <c r="X48" s="12">
        <v>0</v>
      </c>
      <c r="Y48" s="12">
        <v>0</v>
      </c>
      <c r="Z48" s="12">
        <v>0</v>
      </c>
      <c r="AA48" s="12">
        <v>0</v>
      </c>
      <c r="AB48" s="12">
        <v>0</v>
      </c>
      <c r="AC48" s="12">
        <v>0</v>
      </c>
      <c r="AD48" s="12">
        <v>0</v>
      </c>
      <c r="AE48" s="12">
        <v>0</v>
      </c>
      <c r="AF48" s="12">
        <v>0</v>
      </c>
      <c r="AG48" s="12">
        <v>0</v>
      </c>
      <c r="AH48" s="12">
        <v>0</v>
      </c>
      <c r="AI48" s="12">
        <v>0</v>
      </c>
      <c r="AJ48" s="12">
        <v>0</v>
      </c>
      <c r="AK48" s="12">
        <v>0</v>
      </c>
      <c r="AL48" s="12">
        <v>0</v>
      </c>
      <c r="AM48" s="12">
        <v>0</v>
      </c>
      <c r="AN48" s="12">
        <v>0</v>
      </c>
      <c r="AO48" s="12">
        <v>0</v>
      </c>
      <c r="AP48" s="12">
        <v>0</v>
      </c>
      <c r="AQ48" s="12">
        <v>0</v>
      </c>
      <c r="AR48" s="12">
        <v>1.1610612244897956E-3</v>
      </c>
      <c r="AS48" s="12">
        <v>0</v>
      </c>
      <c r="AT48" s="12">
        <v>0</v>
      </c>
      <c r="AU48" s="12">
        <v>0</v>
      </c>
      <c r="AV48" s="12">
        <v>0</v>
      </c>
      <c r="AW48" s="12">
        <v>0</v>
      </c>
      <c r="AX48" s="12">
        <v>0</v>
      </c>
      <c r="AY48" s="12">
        <v>0</v>
      </c>
      <c r="AZ48" s="12">
        <v>0</v>
      </c>
      <c r="BA48" s="12">
        <v>0</v>
      </c>
      <c r="BB48" s="12">
        <v>0</v>
      </c>
      <c r="BC48" s="12">
        <v>0</v>
      </c>
      <c r="BD48" s="12">
        <v>0</v>
      </c>
      <c r="BE48" s="12">
        <v>0</v>
      </c>
      <c r="BF48" s="12">
        <v>0</v>
      </c>
      <c r="BG48" s="12">
        <v>0</v>
      </c>
      <c r="BH48" s="12">
        <v>0</v>
      </c>
      <c r="BI48" s="12">
        <v>0</v>
      </c>
      <c r="BJ48" s="12">
        <v>0</v>
      </c>
      <c r="BK48" s="12">
        <v>0</v>
      </c>
      <c r="BL48" s="12">
        <v>0</v>
      </c>
      <c r="BM48" s="12">
        <v>0</v>
      </c>
      <c r="BN48" s="12">
        <v>0</v>
      </c>
      <c r="BO48" s="12">
        <v>0</v>
      </c>
      <c r="BP48" s="12">
        <v>0</v>
      </c>
      <c r="BQ48" s="12">
        <v>0</v>
      </c>
      <c r="BR48" s="12">
        <v>0</v>
      </c>
      <c r="BS48" s="12">
        <v>0</v>
      </c>
      <c r="BT48" s="12">
        <v>0</v>
      </c>
      <c r="BU48" s="12">
        <v>0</v>
      </c>
      <c r="BV48" s="12">
        <v>0</v>
      </c>
      <c r="BW48" s="12">
        <v>0</v>
      </c>
      <c r="BX48" s="12">
        <v>0</v>
      </c>
      <c r="BY48" s="12">
        <v>0</v>
      </c>
      <c r="BZ48" s="12">
        <v>0</v>
      </c>
      <c r="CA48" s="12">
        <v>0</v>
      </c>
    </row>
    <row r="49" spans="1:79" ht="15.75" customHeight="1" x14ac:dyDescent="0.25">
      <c r="A49" s="123" t="s">
        <v>168</v>
      </c>
      <c r="B49" s="12">
        <v>0</v>
      </c>
      <c r="C49" s="12">
        <v>0</v>
      </c>
      <c r="D49" s="12">
        <v>0.18365472910927455</v>
      </c>
      <c r="E49" s="12">
        <v>0</v>
      </c>
      <c r="F49" s="12">
        <v>0</v>
      </c>
      <c r="G49" s="12">
        <v>0</v>
      </c>
      <c r="H49" s="12">
        <v>0</v>
      </c>
      <c r="I49" s="12">
        <v>0</v>
      </c>
      <c r="J49" s="12">
        <v>0</v>
      </c>
      <c r="K49" s="12">
        <v>0</v>
      </c>
      <c r="L49" s="12">
        <v>0</v>
      </c>
      <c r="M49" s="12">
        <v>0</v>
      </c>
      <c r="N49" s="12">
        <v>0</v>
      </c>
      <c r="O49" s="12">
        <v>0</v>
      </c>
      <c r="P49" s="12">
        <v>0</v>
      </c>
      <c r="Q49" s="12">
        <v>0</v>
      </c>
      <c r="R49" s="12">
        <v>0</v>
      </c>
      <c r="S49" s="12">
        <v>0</v>
      </c>
      <c r="T49" s="12">
        <v>0</v>
      </c>
      <c r="U49" s="12">
        <v>0</v>
      </c>
      <c r="V49" s="12">
        <v>0</v>
      </c>
      <c r="W49" s="12">
        <v>0</v>
      </c>
      <c r="X49" s="12">
        <v>0</v>
      </c>
      <c r="Y49" s="12">
        <v>0</v>
      </c>
      <c r="Z49" s="12">
        <v>0</v>
      </c>
      <c r="AA49" s="12">
        <v>0</v>
      </c>
      <c r="AB49" s="12">
        <v>0</v>
      </c>
      <c r="AC49" s="12">
        <v>0</v>
      </c>
      <c r="AD49" s="12">
        <v>0</v>
      </c>
      <c r="AE49" s="12">
        <v>0</v>
      </c>
      <c r="AF49" s="12">
        <v>0</v>
      </c>
      <c r="AG49" s="12">
        <v>0</v>
      </c>
      <c r="AH49" s="12">
        <v>0</v>
      </c>
      <c r="AI49" s="12">
        <v>0</v>
      </c>
      <c r="AJ49" s="12">
        <v>0</v>
      </c>
      <c r="AK49" s="12">
        <v>0</v>
      </c>
      <c r="AL49" s="12">
        <v>0</v>
      </c>
      <c r="AM49" s="12">
        <v>0</v>
      </c>
      <c r="AN49" s="12">
        <v>0</v>
      </c>
      <c r="AO49" s="12">
        <v>0</v>
      </c>
      <c r="AP49" s="12">
        <v>0</v>
      </c>
      <c r="AQ49" s="12">
        <v>0</v>
      </c>
      <c r="AR49" s="12">
        <v>0</v>
      </c>
      <c r="AS49" s="12">
        <v>0</v>
      </c>
      <c r="AT49" s="12">
        <v>0</v>
      </c>
      <c r="AU49" s="12">
        <v>1.1610612244897956E-3</v>
      </c>
      <c r="AV49" s="12">
        <v>0</v>
      </c>
      <c r="AW49" s="12">
        <v>0</v>
      </c>
      <c r="AX49" s="12">
        <v>0</v>
      </c>
      <c r="AY49" s="12">
        <v>0</v>
      </c>
      <c r="AZ49" s="12">
        <v>0</v>
      </c>
      <c r="BA49" s="12">
        <v>0</v>
      </c>
      <c r="BB49" s="12">
        <v>0</v>
      </c>
      <c r="BC49" s="12">
        <v>0</v>
      </c>
      <c r="BD49" s="12">
        <v>0</v>
      </c>
      <c r="BE49" s="12">
        <v>0</v>
      </c>
      <c r="BF49" s="12">
        <v>0</v>
      </c>
      <c r="BG49" s="12">
        <v>0</v>
      </c>
      <c r="BH49" s="12">
        <v>0</v>
      </c>
      <c r="BI49" s="12">
        <v>0</v>
      </c>
      <c r="BJ49" s="12">
        <v>0</v>
      </c>
      <c r="BK49" s="12">
        <v>0</v>
      </c>
      <c r="BL49" s="12">
        <v>0</v>
      </c>
      <c r="BM49" s="12">
        <v>0</v>
      </c>
      <c r="BN49" s="12">
        <v>0</v>
      </c>
      <c r="BO49" s="12">
        <v>0</v>
      </c>
      <c r="BP49" s="12">
        <v>0</v>
      </c>
      <c r="BQ49" s="12">
        <v>0</v>
      </c>
      <c r="BR49" s="12">
        <v>0</v>
      </c>
      <c r="BS49" s="12">
        <v>0</v>
      </c>
      <c r="BT49" s="12">
        <v>0</v>
      </c>
      <c r="BU49" s="12">
        <v>0</v>
      </c>
      <c r="BV49" s="12">
        <v>0</v>
      </c>
      <c r="BW49" s="12">
        <v>0</v>
      </c>
      <c r="BX49" s="12">
        <v>0</v>
      </c>
      <c r="BY49" s="12">
        <v>0</v>
      </c>
      <c r="BZ49" s="12">
        <v>0</v>
      </c>
      <c r="CA49" s="12">
        <v>0</v>
      </c>
    </row>
    <row r="50" spans="1:79" ht="15.75" customHeight="1" x14ac:dyDescent="0.25">
      <c r="A50" s="123" t="s">
        <v>169</v>
      </c>
      <c r="B50" s="12">
        <v>0</v>
      </c>
      <c r="C50" s="12">
        <v>0</v>
      </c>
      <c r="D50" s="12">
        <v>0</v>
      </c>
      <c r="E50" s="12">
        <v>0</v>
      </c>
      <c r="F50" s="12">
        <v>0</v>
      </c>
      <c r="G50" s="12">
        <v>0</v>
      </c>
      <c r="H50" s="12">
        <v>0</v>
      </c>
      <c r="I50" s="12">
        <v>0</v>
      </c>
      <c r="J50" s="12">
        <v>0</v>
      </c>
      <c r="K50" s="12">
        <v>0</v>
      </c>
      <c r="L50" s="12">
        <v>0</v>
      </c>
      <c r="M50" s="12">
        <v>0</v>
      </c>
      <c r="N50" s="12">
        <v>0</v>
      </c>
      <c r="O50" s="12">
        <v>0</v>
      </c>
      <c r="P50" s="12">
        <v>0</v>
      </c>
      <c r="Q50" s="12">
        <v>0</v>
      </c>
      <c r="R50" s="12">
        <v>0</v>
      </c>
      <c r="S50" s="12">
        <v>0</v>
      </c>
      <c r="T50" s="12">
        <v>0</v>
      </c>
      <c r="U50" s="12">
        <v>0</v>
      </c>
      <c r="V50" s="12">
        <v>0</v>
      </c>
      <c r="W50" s="12">
        <v>0</v>
      </c>
      <c r="X50" s="12">
        <v>0</v>
      </c>
      <c r="Y50" s="12">
        <v>0</v>
      </c>
      <c r="Z50" s="12">
        <v>0</v>
      </c>
      <c r="AA50" s="12">
        <v>0</v>
      </c>
      <c r="AB50" s="12">
        <v>0</v>
      </c>
      <c r="AC50" s="12">
        <v>0</v>
      </c>
      <c r="AD50" s="12">
        <v>0</v>
      </c>
      <c r="AE50" s="12">
        <v>0</v>
      </c>
      <c r="AF50" s="12">
        <v>0</v>
      </c>
      <c r="AG50" s="12">
        <v>0</v>
      </c>
      <c r="AH50" s="12">
        <v>0</v>
      </c>
      <c r="AI50" s="12">
        <v>0</v>
      </c>
      <c r="AJ50" s="12">
        <v>0</v>
      </c>
      <c r="AK50" s="12">
        <v>0</v>
      </c>
      <c r="AL50" s="12">
        <v>0</v>
      </c>
      <c r="AM50" s="12">
        <v>0</v>
      </c>
      <c r="AN50" s="12">
        <v>0</v>
      </c>
      <c r="AO50" s="12">
        <v>0</v>
      </c>
      <c r="AP50" s="12">
        <v>0</v>
      </c>
      <c r="AQ50" s="12">
        <v>0</v>
      </c>
      <c r="AR50" s="12">
        <v>0</v>
      </c>
      <c r="AS50" s="12">
        <v>0</v>
      </c>
      <c r="AT50" s="12">
        <v>1.1610612244897956E-3</v>
      </c>
      <c r="AU50" s="12">
        <v>0</v>
      </c>
      <c r="AV50" s="12">
        <v>1.1610612244897956E-3</v>
      </c>
      <c r="AW50" s="12">
        <v>0</v>
      </c>
      <c r="AX50" s="12">
        <v>0</v>
      </c>
      <c r="AY50" s="12">
        <v>0</v>
      </c>
      <c r="AZ50" s="12">
        <v>0</v>
      </c>
      <c r="BA50" s="12">
        <v>0</v>
      </c>
      <c r="BB50" s="12">
        <v>0</v>
      </c>
      <c r="BC50" s="12">
        <v>0</v>
      </c>
      <c r="BD50" s="12">
        <v>0</v>
      </c>
      <c r="BE50" s="12">
        <v>0</v>
      </c>
      <c r="BF50" s="12">
        <v>0</v>
      </c>
      <c r="BG50" s="12">
        <v>0</v>
      </c>
      <c r="BH50" s="12">
        <v>0</v>
      </c>
      <c r="BI50" s="12">
        <v>0</v>
      </c>
      <c r="BJ50" s="12">
        <v>0</v>
      </c>
      <c r="BK50" s="12">
        <v>0</v>
      </c>
      <c r="BL50" s="12">
        <v>0</v>
      </c>
      <c r="BM50" s="12">
        <v>0</v>
      </c>
      <c r="BN50" s="12">
        <v>0</v>
      </c>
      <c r="BO50" s="12">
        <v>0</v>
      </c>
      <c r="BP50" s="12">
        <v>0</v>
      </c>
      <c r="BQ50" s="12">
        <v>0</v>
      </c>
      <c r="BR50" s="12">
        <v>0</v>
      </c>
      <c r="BS50" s="12">
        <v>0</v>
      </c>
      <c r="BT50" s="12">
        <v>0</v>
      </c>
      <c r="BU50" s="12">
        <v>0</v>
      </c>
      <c r="BV50" s="12">
        <v>0</v>
      </c>
      <c r="BW50" s="12">
        <v>0</v>
      </c>
      <c r="BX50" s="12">
        <v>0</v>
      </c>
      <c r="BY50" s="12">
        <v>0</v>
      </c>
      <c r="BZ50" s="12">
        <v>0</v>
      </c>
      <c r="CA50" s="12">
        <v>0</v>
      </c>
    </row>
    <row r="51" spans="1:79" ht="15.75" customHeight="1" x14ac:dyDescent="0.25">
      <c r="A51" s="123" t="s">
        <v>232</v>
      </c>
      <c r="B51" s="12">
        <v>0</v>
      </c>
      <c r="C51" s="12">
        <v>0</v>
      </c>
      <c r="D51" s="12">
        <v>0</v>
      </c>
      <c r="E51" s="12">
        <v>0</v>
      </c>
      <c r="F51" s="12">
        <v>0</v>
      </c>
      <c r="G51" s="12">
        <v>0</v>
      </c>
      <c r="H51" s="12">
        <v>0</v>
      </c>
      <c r="I51" s="12">
        <v>0</v>
      </c>
      <c r="J51" s="12">
        <v>0</v>
      </c>
      <c r="K51" s="12">
        <v>0</v>
      </c>
      <c r="L51" s="12">
        <v>0</v>
      </c>
      <c r="M51" s="12">
        <v>0</v>
      </c>
      <c r="N51" s="12">
        <v>0</v>
      </c>
      <c r="O51" s="12">
        <v>0</v>
      </c>
      <c r="P51" s="12">
        <v>0</v>
      </c>
      <c r="Q51" s="12">
        <v>0</v>
      </c>
      <c r="R51" s="12">
        <v>0</v>
      </c>
      <c r="S51" s="12">
        <v>0</v>
      </c>
      <c r="T51" s="12">
        <v>0</v>
      </c>
      <c r="U51" s="12">
        <v>0</v>
      </c>
      <c r="V51" s="12">
        <v>0</v>
      </c>
      <c r="W51" s="12">
        <v>0</v>
      </c>
      <c r="X51" s="12">
        <v>0</v>
      </c>
      <c r="Y51" s="12">
        <v>0</v>
      </c>
      <c r="Z51" s="12">
        <v>0</v>
      </c>
      <c r="AA51" s="12">
        <v>0</v>
      </c>
      <c r="AB51" s="12">
        <v>0</v>
      </c>
      <c r="AC51" s="12">
        <v>0</v>
      </c>
      <c r="AD51" s="12">
        <v>0</v>
      </c>
      <c r="AE51" s="12">
        <v>0</v>
      </c>
      <c r="AF51" s="12">
        <v>0</v>
      </c>
      <c r="AG51" s="12">
        <v>0</v>
      </c>
      <c r="AH51" s="12">
        <v>0</v>
      </c>
      <c r="AI51" s="12">
        <v>0</v>
      </c>
      <c r="AJ51" s="12">
        <v>0</v>
      </c>
      <c r="AK51" s="12">
        <v>0</v>
      </c>
      <c r="AL51" s="12">
        <v>0</v>
      </c>
      <c r="AM51" s="12">
        <v>0</v>
      </c>
      <c r="AN51" s="12">
        <v>0</v>
      </c>
      <c r="AO51" s="12">
        <v>0</v>
      </c>
      <c r="AP51" s="12">
        <v>0</v>
      </c>
      <c r="AQ51" s="12">
        <v>0</v>
      </c>
      <c r="AR51" s="12">
        <v>0</v>
      </c>
      <c r="AS51" s="12">
        <v>0</v>
      </c>
      <c r="AT51" s="12">
        <v>0</v>
      </c>
      <c r="AU51" s="12">
        <v>1.1610612244897956E-3</v>
      </c>
      <c r="AV51" s="12">
        <v>0</v>
      </c>
      <c r="AW51" s="12">
        <v>1.1610612244897956E-3</v>
      </c>
      <c r="AX51" s="12">
        <v>0</v>
      </c>
      <c r="AY51" s="12">
        <v>0</v>
      </c>
      <c r="AZ51" s="12">
        <v>0</v>
      </c>
      <c r="BA51" s="12">
        <v>0</v>
      </c>
      <c r="BB51" s="12">
        <v>0</v>
      </c>
      <c r="BC51" s="12">
        <v>0</v>
      </c>
      <c r="BD51" s="12">
        <v>0</v>
      </c>
      <c r="BE51" s="12">
        <v>0</v>
      </c>
      <c r="BF51" s="12">
        <v>0</v>
      </c>
      <c r="BG51" s="12">
        <v>0</v>
      </c>
      <c r="BH51" s="12">
        <v>0</v>
      </c>
      <c r="BI51" s="12">
        <v>0</v>
      </c>
      <c r="BJ51" s="12">
        <v>0</v>
      </c>
      <c r="BK51" s="12">
        <v>0</v>
      </c>
      <c r="BL51" s="12">
        <v>0</v>
      </c>
      <c r="BM51" s="12">
        <v>0</v>
      </c>
      <c r="BN51" s="12">
        <v>0</v>
      </c>
      <c r="BO51" s="12">
        <v>0</v>
      </c>
      <c r="BP51" s="12">
        <v>0</v>
      </c>
      <c r="BQ51" s="12">
        <v>0</v>
      </c>
      <c r="BR51" s="12">
        <v>0</v>
      </c>
      <c r="BS51" s="12">
        <v>0</v>
      </c>
      <c r="BT51" s="12">
        <v>0</v>
      </c>
      <c r="BU51" s="12">
        <v>0</v>
      </c>
      <c r="BV51" s="12">
        <v>0</v>
      </c>
      <c r="BW51" s="12">
        <v>0</v>
      </c>
      <c r="BX51" s="12">
        <v>0</v>
      </c>
      <c r="BY51" s="12">
        <v>0</v>
      </c>
      <c r="BZ51" s="12">
        <v>0</v>
      </c>
      <c r="CA51" s="12">
        <v>0</v>
      </c>
    </row>
    <row r="52" spans="1:79" ht="15.75" customHeight="1" x14ac:dyDescent="0.25">
      <c r="A52" s="123" t="s">
        <v>170</v>
      </c>
      <c r="B52" s="12">
        <v>0</v>
      </c>
      <c r="C52" s="12">
        <v>0</v>
      </c>
      <c r="D52" s="12">
        <v>0</v>
      </c>
      <c r="E52" s="12">
        <v>0</v>
      </c>
      <c r="F52" s="12">
        <v>0</v>
      </c>
      <c r="G52" s="12">
        <v>0</v>
      </c>
      <c r="H52" s="12">
        <v>0</v>
      </c>
      <c r="I52" s="12">
        <v>0</v>
      </c>
      <c r="J52" s="12">
        <v>0</v>
      </c>
      <c r="K52" s="12">
        <v>0</v>
      </c>
      <c r="L52" s="12">
        <v>0</v>
      </c>
      <c r="M52" s="12">
        <v>0</v>
      </c>
      <c r="N52" s="12">
        <v>0</v>
      </c>
      <c r="O52" s="12">
        <v>0</v>
      </c>
      <c r="P52" s="12">
        <v>0</v>
      </c>
      <c r="Q52" s="12">
        <v>0</v>
      </c>
      <c r="R52" s="12">
        <v>0</v>
      </c>
      <c r="S52" s="12">
        <v>0</v>
      </c>
      <c r="T52" s="12">
        <v>0</v>
      </c>
      <c r="U52" s="12">
        <v>0</v>
      </c>
      <c r="V52" s="12">
        <v>0</v>
      </c>
      <c r="W52" s="12">
        <v>0</v>
      </c>
      <c r="X52" s="12">
        <v>0</v>
      </c>
      <c r="Y52" s="12">
        <v>0</v>
      </c>
      <c r="Z52" s="12">
        <v>0</v>
      </c>
      <c r="AA52" s="12">
        <v>0</v>
      </c>
      <c r="AB52" s="12">
        <v>0</v>
      </c>
      <c r="AC52" s="12">
        <v>0</v>
      </c>
      <c r="AD52" s="12">
        <v>0</v>
      </c>
      <c r="AE52" s="12">
        <v>0</v>
      </c>
      <c r="AF52" s="12">
        <v>0</v>
      </c>
      <c r="AG52" s="12">
        <v>0</v>
      </c>
      <c r="AH52" s="12">
        <v>0</v>
      </c>
      <c r="AI52" s="12">
        <v>0</v>
      </c>
      <c r="AJ52" s="12">
        <v>0</v>
      </c>
      <c r="AK52" s="12">
        <v>0</v>
      </c>
      <c r="AL52" s="12">
        <v>0</v>
      </c>
      <c r="AM52" s="12">
        <v>0</v>
      </c>
      <c r="AN52" s="12">
        <v>0</v>
      </c>
      <c r="AO52" s="12">
        <v>0</v>
      </c>
      <c r="AP52" s="12">
        <v>0</v>
      </c>
      <c r="AQ52" s="12">
        <v>0</v>
      </c>
      <c r="AR52" s="12">
        <v>0</v>
      </c>
      <c r="AS52" s="12">
        <v>0</v>
      </c>
      <c r="AT52" s="12">
        <v>0</v>
      </c>
      <c r="AU52" s="12">
        <v>0</v>
      </c>
      <c r="AV52" s="12">
        <v>1.1610612244897956E-3</v>
      </c>
      <c r="AW52" s="12">
        <v>0</v>
      </c>
      <c r="AX52" s="12">
        <v>1.1610612244897956E-3</v>
      </c>
      <c r="AY52" s="12">
        <v>0</v>
      </c>
      <c r="AZ52" s="12">
        <v>0</v>
      </c>
      <c r="BA52" s="12">
        <v>0</v>
      </c>
      <c r="BB52" s="12">
        <v>0</v>
      </c>
      <c r="BC52" s="12">
        <v>0</v>
      </c>
      <c r="BD52" s="12">
        <v>0</v>
      </c>
      <c r="BE52" s="12">
        <v>0</v>
      </c>
      <c r="BF52" s="12">
        <v>0</v>
      </c>
      <c r="BG52" s="12">
        <v>0</v>
      </c>
      <c r="BH52" s="12">
        <v>0</v>
      </c>
      <c r="BI52" s="12">
        <v>0</v>
      </c>
      <c r="BJ52" s="12">
        <v>0</v>
      </c>
      <c r="BK52" s="12">
        <v>0</v>
      </c>
      <c r="BL52" s="12">
        <v>0</v>
      </c>
      <c r="BM52" s="12">
        <v>0</v>
      </c>
      <c r="BN52" s="12">
        <v>0</v>
      </c>
      <c r="BO52" s="12">
        <v>0</v>
      </c>
      <c r="BP52" s="12">
        <v>0</v>
      </c>
      <c r="BQ52" s="12">
        <v>0</v>
      </c>
      <c r="BR52" s="12">
        <v>0</v>
      </c>
      <c r="BS52" s="12">
        <v>0</v>
      </c>
      <c r="BT52" s="12">
        <v>0</v>
      </c>
      <c r="BU52" s="12">
        <v>0</v>
      </c>
      <c r="BV52" s="12">
        <v>0</v>
      </c>
      <c r="BW52" s="12">
        <v>0</v>
      </c>
      <c r="BX52" s="12">
        <v>0</v>
      </c>
      <c r="BY52" s="12">
        <v>0</v>
      </c>
      <c r="BZ52" s="12">
        <v>0</v>
      </c>
      <c r="CA52" s="12">
        <v>0</v>
      </c>
    </row>
    <row r="53" spans="1:79" ht="15.75" customHeight="1" x14ac:dyDescent="0.25">
      <c r="A53" s="123" t="s">
        <v>171</v>
      </c>
      <c r="B53" s="12">
        <v>0</v>
      </c>
      <c r="C53" s="12">
        <v>0</v>
      </c>
      <c r="D53" s="12">
        <v>0</v>
      </c>
      <c r="E53" s="12">
        <v>0</v>
      </c>
      <c r="F53" s="12">
        <v>0</v>
      </c>
      <c r="G53" s="12">
        <v>0</v>
      </c>
      <c r="H53" s="12">
        <v>0</v>
      </c>
      <c r="I53" s="12">
        <v>0</v>
      </c>
      <c r="J53" s="12">
        <v>0</v>
      </c>
      <c r="K53" s="12">
        <v>0</v>
      </c>
      <c r="L53" s="12">
        <v>0</v>
      </c>
      <c r="M53" s="12">
        <v>0</v>
      </c>
      <c r="N53" s="12">
        <v>0.18365472910927455</v>
      </c>
      <c r="O53" s="12">
        <v>0.18365472910927455</v>
      </c>
      <c r="P53" s="12">
        <v>0</v>
      </c>
      <c r="Q53" s="12">
        <v>0</v>
      </c>
      <c r="R53" s="12">
        <v>0</v>
      </c>
      <c r="S53" s="12">
        <v>0</v>
      </c>
      <c r="T53" s="12">
        <v>0</v>
      </c>
      <c r="U53" s="12">
        <v>0</v>
      </c>
      <c r="V53" s="12">
        <v>0</v>
      </c>
      <c r="W53" s="12">
        <v>0</v>
      </c>
      <c r="X53" s="12">
        <v>0</v>
      </c>
      <c r="Y53" s="12">
        <v>0</v>
      </c>
      <c r="Z53" s="12">
        <v>0</v>
      </c>
      <c r="AA53" s="12">
        <v>0</v>
      </c>
      <c r="AB53" s="12">
        <v>0</v>
      </c>
      <c r="AC53" s="12">
        <v>0</v>
      </c>
      <c r="AD53" s="12">
        <v>0</v>
      </c>
      <c r="AE53" s="12">
        <v>0</v>
      </c>
      <c r="AF53" s="12">
        <v>0</v>
      </c>
      <c r="AG53" s="12">
        <v>0</v>
      </c>
      <c r="AH53" s="12">
        <v>0</v>
      </c>
      <c r="AI53" s="12">
        <v>0</v>
      </c>
      <c r="AJ53" s="12">
        <v>0</v>
      </c>
      <c r="AK53" s="12">
        <v>0</v>
      </c>
      <c r="AL53" s="12">
        <v>0</v>
      </c>
      <c r="AM53" s="12">
        <v>0</v>
      </c>
      <c r="AN53" s="12">
        <v>0</v>
      </c>
      <c r="AO53" s="12">
        <v>0</v>
      </c>
      <c r="AP53" s="12">
        <v>0</v>
      </c>
      <c r="AQ53" s="12">
        <v>0</v>
      </c>
      <c r="AR53" s="12">
        <v>0</v>
      </c>
      <c r="AS53" s="12">
        <v>0</v>
      </c>
      <c r="AT53" s="12">
        <v>0</v>
      </c>
      <c r="AU53" s="12">
        <v>0</v>
      </c>
      <c r="AV53" s="12">
        <v>0</v>
      </c>
      <c r="AW53" s="12">
        <v>1.1610612244897956E-3</v>
      </c>
      <c r="AX53" s="12">
        <v>0</v>
      </c>
      <c r="AY53" s="12">
        <v>0</v>
      </c>
      <c r="AZ53" s="12">
        <v>0</v>
      </c>
      <c r="BA53" s="12">
        <v>0</v>
      </c>
      <c r="BB53" s="12">
        <v>0</v>
      </c>
      <c r="BC53" s="12">
        <v>0</v>
      </c>
      <c r="BD53" s="12">
        <v>0</v>
      </c>
      <c r="BE53" s="12">
        <v>0</v>
      </c>
      <c r="BF53" s="12">
        <v>0</v>
      </c>
      <c r="BG53" s="12">
        <v>0</v>
      </c>
      <c r="BH53" s="12">
        <v>0</v>
      </c>
      <c r="BI53" s="12">
        <v>0</v>
      </c>
      <c r="BJ53" s="12">
        <v>0</v>
      </c>
      <c r="BK53" s="12">
        <v>0</v>
      </c>
      <c r="BL53" s="12">
        <v>0</v>
      </c>
      <c r="BM53" s="12">
        <v>0</v>
      </c>
      <c r="BN53" s="12">
        <v>0</v>
      </c>
      <c r="BO53" s="12">
        <v>0</v>
      </c>
      <c r="BP53" s="12">
        <v>0</v>
      </c>
      <c r="BQ53" s="12">
        <v>0</v>
      </c>
      <c r="BR53" s="12">
        <v>0</v>
      </c>
      <c r="BS53" s="12">
        <v>0</v>
      </c>
      <c r="BT53" s="12">
        <v>0</v>
      </c>
      <c r="BU53" s="12">
        <v>0</v>
      </c>
      <c r="BV53" s="12">
        <v>0</v>
      </c>
      <c r="BW53" s="12">
        <v>0</v>
      </c>
      <c r="BX53" s="12">
        <v>0</v>
      </c>
      <c r="BY53" s="12">
        <v>0</v>
      </c>
      <c r="BZ53" s="12">
        <v>0</v>
      </c>
      <c r="CA53" s="12">
        <v>0</v>
      </c>
    </row>
    <row r="54" spans="1:79" ht="15.75" customHeight="1" x14ac:dyDescent="0.25">
      <c r="A54" s="124" t="s">
        <v>172</v>
      </c>
      <c r="B54" s="12">
        <v>0</v>
      </c>
      <c r="C54" s="12">
        <v>0</v>
      </c>
      <c r="D54" s="12">
        <v>0</v>
      </c>
      <c r="E54" s="12">
        <v>0</v>
      </c>
      <c r="F54" s="12">
        <v>0</v>
      </c>
      <c r="G54" s="12">
        <v>0.18365472910927455</v>
      </c>
      <c r="H54" s="12">
        <v>0</v>
      </c>
      <c r="I54" s="12">
        <v>0</v>
      </c>
      <c r="J54" s="12">
        <v>0</v>
      </c>
      <c r="K54" s="12">
        <v>0</v>
      </c>
      <c r="L54" s="12">
        <v>0</v>
      </c>
      <c r="M54" s="12">
        <v>0</v>
      </c>
      <c r="N54" s="12">
        <v>0</v>
      </c>
      <c r="O54" s="12">
        <v>0</v>
      </c>
      <c r="P54" s="12">
        <v>0</v>
      </c>
      <c r="Q54" s="12">
        <v>0</v>
      </c>
      <c r="R54" s="12">
        <v>0</v>
      </c>
      <c r="S54" s="12">
        <v>0</v>
      </c>
      <c r="T54" s="12">
        <v>0</v>
      </c>
      <c r="U54" s="12">
        <v>0</v>
      </c>
      <c r="V54" s="12">
        <v>0</v>
      </c>
      <c r="W54" s="12">
        <v>0</v>
      </c>
      <c r="X54" s="12">
        <v>0</v>
      </c>
      <c r="Y54" s="12">
        <v>0</v>
      </c>
      <c r="Z54" s="12">
        <v>0</v>
      </c>
      <c r="AA54" s="12">
        <v>0</v>
      </c>
      <c r="AB54" s="12">
        <v>0</v>
      </c>
      <c r="AC54" s="12">
        <v>0</v>
      </c>
      <c r="AD54" s="12">
        <v>0</v>
      </c>
      <c r="AE54" s="12">
        <v>0</v>
      </c>
      <c r="AF54" s="12">
        <v>0</v>
      </c>
      <c r="AG54" s="12">
        <v>0</v>
      </c>
      <c r="AH54" s="12">
        <v>0</v>
      </c>
      <c r="AI54" s="12">
        <v>0</v>
      </c>
      <c r="AJ54" s="12">
        <v>0</v>
      </c>
      <c r="AK54" s="12">
        <v>0</v>
      </c>
      <c r="AL54" s="12">
        <v>0</v>
      </c>
      <c r="AM54" s="12">
        <v>0</v>
      </c>
      <c r="AN54" s="12">
        <v>0</v>
      </c>
      <c r="AO54" s="12">
        <v>0</v>
      </c>
      <c r="AP54" s="12">
        <v>0</v>
      </c>
      <c r="AQ54" s="12">
        <v>0</v>
      </c>
      <c r="AR54" s="12">
        <v>0</v>
      </c>
      <c r="AS54" s="12">
        <v>0</v>
      </c>
      <c r="AT54" s="12">
        <v>0</v>
      </c>
      <c r="AU54" s="12">
        <v>0</v>
      </c>
      <c r="AV54" s="12">
        <v>0</v>
      </c>
      <c r="AW54" s="12">
        <v>0</v>
      </c>
      <c r="AX54" s="12">
        <v>0</v>
      </c>
      <c r="AY54" s="12">
        <v>0</v>
      </c>
      <c r="AZ54" s="12">
        <v>1.1610612244897956E-3</v>
      </c>
      <c r="BA54" s="12">
        <v>0</v>
      </c>
      <c r="BB54" s="12">
        <v>0</v>
      </c>
      <c r="BC54" s="12">
        <v>0</v>
      </c>
      <c r="BD54" s="12">
        <v>0</v>
      </c>
      <c r="BE54" s="12">
        <v>0</v>
      </c>
      <c r="BF54" s="12">
        <v>0</v>
      </c>
      <c r="BG54" s="12">
        <v>0</v>
      </c>
      <c r="BH54" s="12">
        <v>0</v>
      </c>
      <c r="BI54" s="12">
        <v>0</v>
      </c>
      <c r="BJ54" s="12">
        <v>0</v>
      </c>
      <c r="BK54" s="12">
        <v>0</v>
      </c>
      <c r="BL54" s="12">
        <v>0</v>
      </c>
      <c r="BM54" s="12">
        <v>0</v>
      </c>
      <c r="BN54" s="12">
        <v>0</v>
      </c>
      <c r="BO54" s="12">
        <v>0</v>
      </c>
      <c r="BP54" s="12">
        <v>0</v>
      </c>
      <c r="BQ54" s="12">
        <v>0</v>
      </c>
      <c r="BR54" s="12">
        <v>0</v>
      </c>
      <c r="BS54" s="12">
        <v>0</v>
      </c>
      <c r="BT54" s="12">
        <v>0</v>
      </c>
      <c r="BU54" s="12">
        <v>0</v>
      </c>
      <c r="BV54" s="12">
        <v>0</v>
      </c>
      <c r="BW54" s="12">
        <v>0</v>
      </c>
      <c r="BX54" s="12">
        <v>0</v>
      </c>
      <c r="BY54" s="12">
        <v>0</v>
      </c>
      <c r="BZ54" s="12">
        <v>0</v>
      </c>
      <c r="CA54" s="12">
        <v>0</v>
      </c>
    </row>
    <row r="55" spans="1:79" ht="15.75" customHeight="1" x14ac:dyDescent="0.25">
      <c r="A55" s="124" t="s">
        <v>173</v>
      </c>
      <c r="B55" s="12">
        <v>0</v>
      </c>
      <c r="C55" s="12">
        <v>0</v>
      </c>
      <c r="D55" s="12">
        <v>0</v>
      </c>
      <c r="E55" s="12">
        <v>0</v>
      </c>
      <c r="F55" s="12">
        <v>0</v>
      </c>
      <c r="G55" s="12">
        <v>0</v>
      </c>
      <c r="H55" s="12">
        <v>0</v>
      </c>
      <c r="I55" s="12">
        <v>0</v>
      </c>
      <c r="J55" s="12">
        <v>0</v>
      </c>
      <c r="K55" s="12">
        <v>0</v>
      </c>
      <c r="L55" s="12">
        <v>0</v>
      </c>
      <c r="M55" s="12">
        <v>0</v>
      </c>
      <c r="N55" s="12">
        <v>0</v>
      </c>
      <c r="O55" s="12">
        <v>0</v>
      </c>
      <c r="P55" s="12">
        <v>0</v>
      </c>
      <c r="Q55" s="12">
        <v>0</v>
      </c>
      <c r="R55" s="12">
        <v>0</v>
      </c>
      <c r="S55" s="12">
        <v>0</v>
      </c>
      <c r="T55" s="12">
        <v>0</v>
      </c>
      <c r="U55" s="12">
        <v>0</v>
      </c>
      <c r="V55" s="12">
        <v>0</v>
      </c>
      <c r="W55" s="12">
        <v>0</v>
      </c>
      <c r="X55" s="12">
        <v>0</v>
      </c>
      <c r="Y55" s="12">
        <v>0</v>
      </c>
      <c r="Z55" s="12">
        <v>0</v>
      </c>
      <c r="AA55" s="12">
        <v>0</v>
      </c>
      <c r="AB55" s="12">
        <v>0</v>
      </c>
      <c r="AC55" s="12">
        <v>0</v>
      </c>
      <c r="AD55" s="12">
        <v>0</v>
      </c>
      <c r="AE55" s="12">
        <v>0</v>
      </c>
      <c r="AF55" s="12">
        <v>0</v>
      </c>
      <c r="AG55" s="12">
        <v>0</v>
      </c>
      <c r="AH55" s="12">
        <v>0</v>
      </c>
      <c r="AI55" s="12">
        <v>0</v>
      </c>
      <c r="AJ55" s="12">
        <v>0</v>
      </c>
      <c r="AK55" s="12">
        <v>0</v>
      </c>
      <c r="AL55" s="12">
        <v>0</v>
      </c>
      <c r="AM55" s="12">
        <v>0</v>
      </c>
      <c r="AN55" s="12">
        <v>0</v>
      </c>
      <c r="AO55" s="12">
        <v>0</v>
      </c>
      <c r="AP55" s="12">
        <v>0</v>
      </c>
      <c r="AQ55" s="12">
        <v>0</v>
      </c>
      <c r="AR55" s="12">
        <v>0</v>
      </c>
      <c r="AS55" s="12">
        <v>0</v>
      </c>
      <c r="AT55" s="12">
        <v>0</v>
      </c>
      <c r="AU55" s="12">
        <v>0</v>
      </c>
      <c r="AV55" s="12">
        <v>0</v>
      </c>
      <c r="AW55" s="12">
        <v>0</v>
      </c>
      <c r="AX55" s="12">
        <v>0</v>
      </c>
      <c r="AY55" s="12">
        <v>1.1610612244897956E-3</v>
      </c>
      <c r="AZ55" s="12">
        <v>0</v>
      </c>
      <c r="BA55" s="12">
        <v>1.1610612244897956E-3</v>
      </c>
      <c r="BB55" s="12">
        <v>0</v>
      </c>
      <c r="BC55" s="12">
        <v>0</v>
      </c>
      <c r="BD55" s="12">
        <v>0</v>
      </c>
      <c r="BE55" s="12">
        <v>0</v>
      </c>
      <c r="BF55" s="12">
        <v>0</v>
      </c>
      <c r="BG55" s="12">
        <v>0</v>
      </c>
      <c r="BH55" s="12">
        <v>0</v>
      </c>
      <c r="BI55" s="12">
        <v>0</v>
      </c>
      <c r="BJ55" s="12">
        <v>0</v>
      </c>
      <c r="BK55" s="12">
        <v>0</v>
      </c>
      <c r="BL55" s="12">
        <v>0</v>
      </c>
      <c r="BM55" s="12">
        <v>0</v>
      </c>
      <c r="BN55" s="12">
        <v>0</v>
      </c>
      <c r="BO55" s="12">
        <v>0</v>
      </c>
      <c r="BP55" s="12">
        <v>0</v>
      </c>
      <c r="BQ55" s="12">
        <v>0</v>
      </c>
      <c r="BR55" s="12">
        <v>0</v>
      </c>
      <c r="BS55" s="12">
        <v>0</v>
      </c>
      <c r="BT55" s="12">
        <v>0</v>
      </c>
      <c r="BU55" s="12">
        <v>0</v>
      </c>
      <c r="BV55" s="12">
        <v>0</v>
      </c>
      <c r="BW55" s="12">
        <v>0</v>
      </c>
      <c r="BX55" s="12">
        <v>0</v>
      </c>
      <c r="BY55" s="12">
        <v>0</v>
      </c>
      <c r="BZ55" s="12">
        <v>0</v>
      </c>
      <c r="CA55" s="12">
        <v>0</v>
      </c>
    </row>
    <row r="56" spans="1:79" ht="15.75" customHeight="1" x14ac:dyDescent="0.25">
      <c r="A56" s="124" t="s">
        <v>233</v>
      </c>
      <c r="B56" s="12">
        <v>0</v>
      </c>
      <c r="C56" s="12">
        <v>0</v>
      </c>
      <c r="D56" s="12">
        <v>0</v>
      </c>
      <c r="E56" s="12">
        <v>0</v>
      </c>
      <c r="F56" s="12">
        <v>0</v>
      </c>
      <c r="G56" s="12">
        <v>0</v>
      </c>
      <c r="H56" s="12">
        <v>0</v>
      </c>
      <c r="I56" s="12">
        <v>0</v>
      </c>
      <c r="J56" s="12">
        <v>0</v>
      </c>
      <c r="K56" s="12">
        <v>0</v>
      </c>
      <c r="L56" s="12">
        <v>0</v>
      </c>
      <c r="M56" s="12">
        <v>0</v>
      </c>
      <c r="N56" s="12">
        <v>0</v>
      </c>
      <c r="O56" s="12">
        <v>0</v>
      </c>
      <c r="P56" s="12">
        <v>0</v>
      </c>
      <c r="Q56" s="12">
        <v>0</v>
      </c>
      <c r="R56" s="12">
        <v>0</v>
      </c>
      <c r="S56" s="12">
        <v>0</v>
      </c>
      <c r="T56" s="12">
        <v>0</v>
      </c>
      <c r="U56" s="12">
        <v>0</v>
      </c>
      <c r="V56" s="12">
        <v>0</v>
      </c>
      <c r="W56" s="12">
        <v>0</v>
      </c>
      <c r="X56" s="12">
        <v>0</v>
      </c>
      <c r="Y56" s="12">
        <v>0</v>
      </c>
      <c r="Z56" s="12">
        <v>0</v>
      </c>
      <c r="AA56" s="12">
        <v>0</v>
      </c>
      <c r="AB56" s="12">
        <v>0</v>
      </c>
      <c r="AC56" s="12">
        <v>0</v>
      </c>
      <c r="AD56" s="12">
        <v>0</v>
      </c>
      <c r="AE56" s="12">
        <v>0</v>
      </c>
      <c r="AF56" s="12">
        <v>0</v>
      </c>
      <c r="AG56" s="12">
        <v>0</v>
      </c>
      <c r="AH56" s="12">
        <v>0</v>
      </c>
      <c r="AI56" s="12">
        <v>0</v>
      </c>
      <c r="AJ56" s="12">
        <v>0</v>
      </c>
      <c r="AK56" s="12">
        <v>0</v>
      </c>
      <c r="AL56" s="12">
        <v>0</v>
      </c>
      <c r="AM56" s="12">
        <v>0</v>
      </c>
      <c r="AN56" s="12">
        <v>0</v>
      </c>
      <c r="AO56" s="12">
        <v>0</v>
      </c>
      <c r="AP56" s="12">
        <v>0</v>
      </c>
      <c r="AQ56" s="12">
        <v>0</v>
      </c>
      <c r="AR56" s="12">
        <v>0</v>
      </c>
      <c r="AS56" s="12">
        <v>0</v>
      </c>
      <c r="AT56" s="12">
        <v>0</v>
      </c>
      <c r="AU56" s="12">
        <v>0</v>
      </c>
      <c r="AV56" s="12">
        <v>0</v>
      </c>
      <c r="AW56" s="12">
        <v>0</v>
      </c>
      <c r="AX56" s="12">
        <v>0</v>
      </c>
      <c r="AY56" s="12">
        <v>0</v>
      </c>
      <c r="AZ56" s="12">
        <v>1.1610612244897956E-3</v>
      </c>
      <c r="BA56" s="12">
        <v>0</v>
      </c>
      <c r="BB56" s="12">
        <v>1.1610612244897956E-3</v>
      </c>
      <c r="BC56" s="12">
        <v>0</v>
      </c>
      <c r="BD56" s="12">
        <v>0</v>
      </c>
      <c r="BE56" s="12">
        <v>0</v>
      </c>
      <c r="BF56" s="12">
        <v>0</v>
      </c>
      <c r="BG56" s="12">
        <v>0</v>
      </c>
      <c r="BH56" s="12">
        <v>0</v>
      </c>
      <c r="BI56" s="12">
        <v>0</v>
      </c>
      <c r="BJ56" s="12">
        <v>0</v>
      </c>
      <c r="BK56" s="12">
        <v>0</v>
      </c>
      <c r="BL56" s="12">
        <v>0</v>
      </c>
      <c r="BM56" s="12">
        <v>0</v>
      </c>
      <c r="BN56" s="12">
        <v>0</v>
      </c>
      <c r="BO56" s="12">
        <v>0</v>
      </c>
      <c r="BP56" s="12">
        <v>0</v>
      </c>
      <c r="BQ56" s="12">
        <v>0</v>
      </c>
      <c r="BR56" s="12">
        <v>0</v>
      </c>
      <c r="BS56" s="12">
        <v>0</v>
      </c>
      <c r="BT56" s="12">
        <v>0</v>
      </c>
      <c r="BU56" s="12">
        <v>0</v>
      </c>
      <c r="BV56" s="12">
        <v>0</v>
      </c>
      <c r="BW56" s="12">
        <v>0</v>
      </c>
      <c r="BX56" s="12">
        <v>0</v>
      </c>
      <c r="BY56" s="12">
        <v>0</v>
      </c>
      <c r="BZ56" s="12">
        <v>0</v>
      </c>
      <c r="CA56" s="12">
        <v>0</v>
      </c>
    </row>
    <row r="57" spans="1:79" ht="15.75" customHeight="1" x14ac:dyDescent="0.25">
      <c r="A57" s="124" t="s">
        <v>174</v>
      </c>
      <c r="B57" s="12">
        <v>0</v>
      </c>
      <c r="C57" s="12">
        <v>0</v>
      </c>
      <c r="D57" s="12">
        <v>0</v>
      </c>
      <c r="E57" s="12">
        <v>0</v>
      </c>
      <c r="F57" s="12">
        <v>0</v>
      </c>
      <c r="G57" s="12">
        <v>0</v>
      </c>
      <c r="H57" s="12">
        <v>0</v>
      </c>
      <c r="I57" s="12">
        <v>0</v>
      </c>
      <c r="J57" s="12">
        <v>0</v>
      </c>
      <c r="K57" s="12">
        <v>0</v>
      </c>
      <c r="L57" s="12">
        <v>0</v>
      </c>
      <c r="M57" s="12">
        <v>0</v>
      </c>
      <c r="N57" s="12">
        <v>0</v>
      </c>
      <c r="O57" s="12">
        <v>0</v>
      </c>
      <c r="P57" s="12">
        <v>0</v>
      </c>
      <c r="Q57" s="12">
        <v>0</v>
      </c>
      <c r="R57" s="12">
        <v>0</v>
      </c>
      <c r="S57" s="12">
        <v>0</v>
      </c>
      <c r="T57" s="12">
        <v>0</v>
      </c>
      <c r="U57" s="12">
        <v>0</v>
      </c>
      <c r="V57" s="12">
        <v>0</v>
      </c>
      <c r="W57" s="12">
        <v>0</v>
      </c>
      <c r="X57" s="12">
        <v>0</v>
      </c>
      <c r="Y57" s="12">
        <v>0</v>
      </c>
      <c r="Z57" s="12">
        <v>0</v>
      </c>
      <c r="AA57" s="12">
        <v>0</v>
      </c>
      <c r="AB57" s="12">
        <v>0</v>
      </c>
      <c r="AC57" s="12">
        <v>0</v>
      </c>
      <c r="AD57" s="12">
        <v>0</v>
      </c>
      <c r="AE57" s="12">
        <v>0</v>
      </c>
      <c r="AF57" s="12">
        <v>0</v>
      </c>
      <c r="AG57" s="12">
        <v>0</v>
      </c>
      <c r="AH57" s="12">
        <v>0</v>
      </c>
      <c r="AI57" s="12">
        <v>0</v>
      </c>
      <c r="AJ57" s="12">
        <v>0</v>
      </c>
      <c r="AK57" s="12">
        <v>0</v>
      </c>
      <c r="AL57" s="12">
        <v>0</v>
      </c>
      <c r="AM57" s="12">
        <v>0</v>
      </c>
      <c r="AN57" s="12">
        <v>0</v>
      </c>
      <c r="AO57" s="12">
        <v>0</v>
      </c>
      <c r="AP57" s="12">
        <v>0</v>
      </c>
      <c r="AQ57" s="12">
        <v>0</v>
      </c>
      <c r="AR57" s="12">
        <v>0</v>
      </c>
      <c r="AS57" s="12">
        <v>0</v>
      </c>
      <c r="AT57" s="12">
        <v>0</v>
      </c>
      <c r="AU57" s="12">
        <v>0</v>
      </c>
      <c r="AV57" s="12">
        <v>0</v>
      </c>
      <c r="AW57" s="12">
        <v>0</v>
      </c>
      <c r="AX57" s="12">
        <v>0</v>
      </c>
      <c r="AY57" s="12">
        <v>0</v>
      </c>
      <c r="AZ57" s="12">
        <v>0</v>
      </c>
      <c r="BA57" s="12">
        <v>1.1610612244897956E-3</v>
      </c>
      <c r="BB57" s="12">
        <v>0</v>
      </c>
      <c r="BC57" s="12">
        <v>1.1610612244897956E-3</v>
      </c>
      <c r="BD57" s="12">
        <v>0</v>
      </c>
      <c r="BE57" s="12">
        <v>0</v>
      </c>
      <c r="BF57" s="12">
        <v>0</v>
      </c>
      <c r="BG57" s="12">
        <v>0</v>
      </c>
      <c r="BH57" s="12">
        <v>0</v>
      </c>
      <c r="BI57" s="12">
        <v>0</v>
      </c>
      <c r="BJ57" s="12">
        <v>0</v>
      </c>
      <c r="BK57" s="12">
        <v>0</v>
      </c>
      <c r="BL57" s="12">
        <v>0</v>
      </c>
      <c r="BM57" s="12">
        <v>0</v>
      </c>
      <c r="BN57" s="12">
        <v>0</v>
      </c>
      <c r="BO57" s="12">
        <v>0</v>
      </c>
      <c r="BP57" s="12">
        <v>0</v>
      </c>
      <c r="BQ57" s="12">
        <v>0</v>
      </c>
      <c r="BR57" s="12">
        <v>0</v>
      </c>
      <c r="BS57" s="12">
        <v>0</v>
      </c>
      <c r="BT57" s="12">
        <v>0</v>
      </c>
      <c r="BU57" s="12">
        <v>0</v>
      </c>
      <c r="BV57" s="12">
        <v>0</v>
      </c>
      <c r="BW57" s="12">
        <v>0</v>
      </c>
      <c r="BX57" s="12">
        <v>0</v>
      </c>
      <c r="BY57" s="12">
        <v>0</v>
      </c>
      <c r="BZ57" s="12">
        <v>0</v>
      </c>
      <c r="CA57" s="12">
        <v>0</v>
      </c>
    </row>
    <row r="58" spans="1:79" ht="15.75" customHeight="1" x14ac:dyDescent="0.25">
      <c r="A58" s="124" t="s">
        <v>175</v>
      </c>
      <c r="B58" s="12">
        <v>0</v>
      </c>
      <c r="C58" s="12">
        <v>0</v>
      </c>
      <c r="D58" s="12">
        <v>0</v>
      </c>
      <c r="E58" s="12">
        <v>0</v>
      </c>
      <c r="F58" s="12">
        <v>0</v>
      </c>
      <c r="G58" s="12">
        <v>0</v>
      </c>
      <c r="H58" s="12">
        <v>0</v>
      </c>
      <c r="I58" s="12">
        <v>0</v>
      </c>
      <c r="J58" s="12">
        <v>0</v>
      </c>
      <c r="K58" s="12">
        <v>0</v>
      </c>
      <c r="L58" s="12">
        <v>0</v>
      </c>
      <c r="M58" s="12">
        <v>0</v>
      </c>
      <c r="N58" s="12">
        <v>0.18365472910927455</v>
      </c>
      <c r="O58" s="12">
        <v>0.18365472910927455</v>
      </c>
      <c r="P58" s="12">
        <v>0</v>
      </c>
      <c r="Q58" s="12">
        <v>0</v>
      </c>
      <c r="R58" s="12">
        <v>0</v>
      </c>
      <c r="S58" s="12">
        <v>0</v>
      </c>
      <c r="T58" s="12">
        <v>0</v>
      </c>
      <c r="U58" s="12">
        <v>0</v>
      </c>
      <c r="V58" s="12">
        <v>0</v>
      </c>
      <c r="W58" s="12">
        <v>0</v>
      </c>
      <c r="X58" s="12">
        <v>0</v>
      </c>
      <c r="Y58" s="12">
        <v>0</v>
      </c>
      <c r="Z58" s="12">
        <v>0</v>
      </c>
      <c r="AA58" s="12">
        <v>0</v>
      </c>
      <c r="AB58" s="12">
        <v>0</v>
      </c>
      <c r="AC58" s="12">
        <v>0</v>
      </c>
      <c r="AD58" s="12">
        <v>0</v>
      </c>
      <c r="AE58" s="12">
        <v>0</v>
      </c>
      <c r="AF58" s="12">
        <v>0</v>
      </c>
      <c r="AG58" s="12">
        <v>0</v>
      </c>
      <c r="AH58" s="12">
        <v>0</v>
      </c>
      <c r="AI58" s="12">
        <v>0</v>
      </c>
      <c r="AJ58" s="12">
        <v>0</v>
      </c>
      <c r="AK58" s="12">
        <v>0</v>
      </c>
      <c r="AL58" s="12">
        <v>0</v>
      </c>
      <c r="AM58" s="12">
        <v>0</v>
      </c>
      <c r="AN58" s="12">
        <v>0</v>
      </c>
      <c r="AO58" s="12">
        <v>0</v>
      </c>
      <c r="AP58" s="12">
        <v>0</v>
      </c>
      <c r="AQ58" s="12">
        <v>0</v>
      </c>
      <c r="AR58" s="12">
        <v>0</v>
      </c>
      <c r="AS58" s="12">
        <v>0</v>
      </c>
      <c r="AT58" s="12">
        <v>0</v>
      </c>
      <c r="AU58" s="12">
        <v>0</v>
      </c>
      <c r="AV58" s="12">
        <v>0</v>
      </c>
      <c r="AW58" s="12">
        <v>0</v>
      </c>
      <c r="AX58" s="12">
        <v>0</v>
      </c>
      <c r="AY58" s="12">
        <v>0</v>
      </c>
      <c r="AZ58" s="12">
        <v>0</v>
      </c>
      <c r="BA58" s="12">
        <v>0</v>
      </c>
      <c r="BB58" s="12">
        <v>1.1610612244897956E-3</v>
      </c>
      <c r="BC58" s="12">
        <v>0</v>
      </c>
      <c r="BD58" s="12">
        <v>0</v>
      </c>
      <c r="BE58" s="12">
        <v>0</v>
      </c>
      <c r="BF58" s="12">
        <v>0</v>
      </c>
      <c r="BG58" s="12">
        <v>0</v>
      </c>
      <c r="BH58" s="12">
        <v>0</v>
      </c>
      <c r="BI58" s="12">
        <v>0</v>
      </c>
      <c r="BJ58" s="12">
        <v>0</v>
      </c>
      <c r="BK58" s="12">
        <v>0</v>
      </c>
      <c r="BL58" s="12">
        <v>0</v>
      </c>
      <c r="BM58" s="12">
        <v>0</v>
      </c>
      <c r="BN58" s="12">
        <v>0</v>
      </c>
      <c r="BO58" s="12">
        <v>0</v>
      </c>
      <c r="BP58" s="12">
        <v>0</v>
      </c>
      <c r="BQ58" s="12">
        <v>0</v>
      </c>
      <c r="BR58" s="12">
        <v>0</v>
      </c>
      <c r="BS58" s="12">
        <v>0</v>
      </c>
      <c r="BT58" s="12">
        <v>0</v>
      </c>
      <c r="BU58" s="12">
        <v>0</v>
      </c>
      <c r="BV58" s="12">
        <v>0</v>
      </c>
      <c r="BW58" s="12">
        <v>0</v>
      </c>
      <c r="BX58" s="12">
        <v>0</v>
      </c>
      <c r="BY58" s="12">
        <v>0</v>
      </c>
      <c r="BZ58" s="12">
        <v>0</v>
      </c>
      <c r="CA58" s="12">
        <v>0</v>
      </c>
    </row>
    <row r="59" spans="1:79" ht="15.75" customHeight="1" x14ac:dyDescent="0.25">
      <c r="A59" s="125" t="s">
        <v>176</v>
      </c>
      <c r="B59" s="12">
        <v>0</v>
      </c>
      <c r="C59" s="12">
        <v>0</v>
      </c>
      <c r="D59" s="12">
        <v>0</v>
      </c>
      <c r="E59" s="12">
        <v>0</v>
      </c>
      <c r="F59" s="12">
        <v>0</v>
      </c>
      <c r="G59" s="12">
        <v>0</v>
      </c>
      <c r="H59" s="12">
        <v>0</v>
      </c>
      <c r="I59" s="12">
        <v>0.18365472910927455</v>
      </c>
      <c r="J59" s="12">
        <v>0</v>
      </c>
      <c r="K59" s="12">
        <v>0</v>
      </c>
      <c r="L59" s="12">
        <v>0</v>
      </c>
      <c r="M59" s="12">
        <v>0</v>
      </c>
      <c r="N59" s="12">
        <v>0</v>
      </c>
      <c r="O59" s="12">
        <v>0</v>
      </c>
      <c r="P59" s="12">
        <v>0</v>
      </c>
      <c r="Q59" s="12">
        <v>0</v>
      </c>
      <c r="R59" s="12">
        <v>0</v>
      </c>
      <c r="S59" s="12">
        <v>0</v>
      </c>
      <c r="T59" s="12">
        <v>0</v>
      </c>
      <c r="U59" s="12">
        <v>0</v>
      </c>
      <c r="V59" s="12">
        <v>0</v>
      </c>
      <c r="W59" s="12">
        <v>0</v>
      </c>
      <c r="X59" s="12">
        <v>0</v>
      </c>
      <c r="Y59" s="12">
        <v>0</v>
      </c>
      <c r="Z59" s="12">
        <v>0</v>
      </c>
      <c r="AA59" s="12">
        <v>0</v>
      </c>
      <c r="AB59" s="12">
        <v>0</v>
      </c>
      <c r="AC59" s="12">
        <v>0</v>
      </c>
      <c r="AD59" s="12">
        <v>0</v>
      </c>
      <c r="AE59" s="12">
        <v>0</v>
      </c>
      <c r="AF59" s="12">
        <v>0</v>
      </c>
      <c r="AG59" s="12">
        <v>0</v>
      </c>
      <c r="AH59" s="12">
        <v>0</v>
      </c>
      <c r="AI59" s="12">
        <v>0</v>
      </c>
      <c r="AJ59" s="12">
        <v>0</v>
      </c>
      <c r="AK59" s="12">
        <v>0</v>
      </c>
      <c r="AL59" s="12">
        <v>0</v>
      </c>
      <c r="AM59" s="12">
        <v>0</v>
      </c>
      <c r="AN59" s="12">
        <v>0</v>
      </c>
      <c r="AO59" s="12">
        <v>0</v>
      </c>
      <c r="AP59" s="12">
        <v>0</v>
      </c>
      <c r="AQ59" s="12">
        <v>0</v>
      </c>
      <c r="AR59" s="12">
        <v>0</v>
      </c>
      <c r="AS59" s="12">
        <v>0</v>
      </c>
      <c r="AT59" s="12">
        <v>0</v>
      </c>
      <c r="AU59" s="12">
        <v>0</v>
      </c>
      <c r="AV59" s="12">
        <v>0</v>
      </c>
      <c r="AW59" s="12">
        <v>0</v>
      </c>
      <c r="AX59" s="12">
        <v>0</v>
      </c>
      <c r="AY59" s="12">
        <v>0</v>
      </c>
      <c r="AZ59" s="12">
        <v>0</v>
      </c>
      <c r="BA59" s="12">
        <v>0</v>
      </c>
      <c r="BB59" s="12">
        <v>0</v>
      </c>
      <c r="BC59" s="12">
        <v>0</v>
      </c>
      <c r="BD59" s="12">
        <v>0</v>
      </c>
      <c r="BE59" s="12">
        <v>1.1610612244897956E-3</v>
      </c>
      <c r="BF59" s="12">
        <v>0</v>
      </c>
      <c r="BG59" s="12">
        <v>0</v>
      </c>
      <c r="BH59" s="12">
        <v>0</v>
      </c>
      <c r="BI59" s="12">
        <v>0</v>
      </c>
      <c r="BJ59" s="12">
        <v>0</v>
      </c>
      <c r="BK59" s="12">
        <v>0</v>
      </c>
      <c r="BL59" s="12">
        <v>0</v>
      </c>
      <c r="BM59" s="12">
        <v>0</v>
      </c>
      <c r="BN59" s="12">
        <v>0</v>
      </c>
      <c r="BO59" s="12">
        <v>0</v>
      </c>
      <c r="BP59" s="12">
        <v>0</v>
      </c>
      <c r="BQ59" s="12">
        <v>0</v>
      </c>
      <c r="BR59" s="12">
        <v>0</v>
      </c>
      <c r="BS59" s="12">
        <v>0</v>
      </c>
      <c r="BT59" s="12">
        <v>0</v>
      </c>
      <c r="BU59" s="12">
        <v>0</v>
      </c>
      <c r="BV59" s="12">
        <v>0</v>
      </c>
      <c r="BW59" s="12">
        <v>0</v>
      </c>
      <c r="BX59" s="12">
        <v>0</v>
      </c>
      <c r="BY59" s="12">
        <v>0</v>
      </c>
      <c r="BZ59" s="12">
        <v>0</v>
      </c>
      <c r="CA59" s="12">
        <v>0</v>
      </c>
    </row>
    <row r="60" spans="1:79" ht="15.75" customHeight="1" x14ac:dyDescent="0.25">
      <c r="A60" s="125" t="s">
        <v>177</v>
      </c>
      <c r="B60" s="12">
        <v>0</v>
      </c>
      <c r="C60" s="12">
        <v>0</v>
      </c>
      <c r="D60" s="12">
        <v>0</v>
      </c>
      <c r="E60" s="12">
        <v>0</v>
      </c>
      <c r="F60" s="12">
        <v>0</v>
      </c>
      <c r="G60" s="12">
        <v>0</v>
      </c>
      <c r="H60" s="12">
        <v>0</v>
      </c>
      <c r="I60" s="12">
        <v>0</v>
      </c>
      <c r="J60" s="12">
        <v>0</v>
      </c>
      <c r="K60" s="12">
        <v>0</v>
      </c>
      <c r="L60" s="12">
        <v>0</v>
      </c>
      <c r="M60" s="12">
        <v>0</v>
      </c>
      <c r="N60" s="12">
        <v>0</v>
      </c>
      <c r="O60" s="12">
        <v>0</v>
      </c>
      <c r="P60" s="12">
        <v>0</v>
      </c>
      <c r="Q60" s="12">
        <v>0</v>
      </c>
      <c r="R60" s="12">
        <v>0</v>
      </c>
      <c r="S60" s="12">
        <v>0</v>
      </c>
      <c r="T60" s="12">
        <v>0</v>
      </c>
      <c r="U60" s="12">
        <v>0</v>
      </c>
      <c r="V60" s="12">
        <v>0</v>
      </c>
      <c r="W60" s="12">
        <v>0</v>
      </c>
      <c r="X60" s="12">
        <v>0</v>
      </c>
      <c r="Y60" s="12">
        <v>0</v>
      </c>
      <c r="Z60" s="12">
        <v>0</v>
      </c>
      <c r="AA60" s="12">
        <v>0</v>
      </c>
      <c r="AB60" s="12">
        <v>0</v>
      </c>
      <c r="AC60" s="12">
        <v>0</v>
      </c>
      <c r="AD60" s="12">
        <v>0</v>
      </c>
      <c r="AE60" s="12">
        <v>0</v>
      </c>
      <c r="AF60" s="12">
        <v>0</v>
      </c>
      <c r="AG60" s="12">
        <v>0</v>
      </c>
      <c r="AH60" s="12">
        <v>0</v>
      </c>
      <c r="AI60" s="12">
        <v>0</v>
      </c>
      <c r="AJ60" s="12">
        <v>0</v>
      </c>
      <c r="AK60" s="12">
        <v>0</v>
      </c>
      <c r="AL60" s="12">
        <v>0</v>
      </c>
      <c r="AM60" s="12">
        <v>0</v>
      </c>
      <c r="AN60" s="12">
        <v>0</v>
      </c>
      <c r="AO60" s="12">
        <v>0</v>
      </c>
      <c r="AP60" s="12">
        <v>0</v>
      </c>
      <c r="AQ60" s="12">
        <v>0</v>
      </c>
      <c r="AR60" s="12">
        <v>0</v>
      </c>
      <c r="AS60" s="12">
        <v>0</v>
      </c>
      <c r="AT60" s="12">
        <v>0</v>
      </c>
      <c r="AU60" s="12">
        <v>0</v>
      </c>
      <c r="AV60" s="12">
        <v>0</v>
      </c>
      <c r="AW60" s="12">
        <v>0</v>
      </c>
      <c r="AX60" s="12">
        <v>0</v>
      </c>
      <c r="AY60" s="12">
        <v>0</v>
      </c>
      <c r="AZ60" s="12">
        <v>0</v>
      </c>
      <c r="BA60" s="12">
        <v>0</v>
      </c>
      <c r="BB60" s="12">
        <v>0</v>
      </c>
      <c r="BC60" s="12">
        <v>0</v>
      </c>
      <c r="BD60" s="12">
        <v>1.1610612244897956E-3</v>
      </c>
      <c r="BE60" s="12">
        <v>0</v>
      </c>
      <c r="BF60" s="12">
        <v>1.1610612244897956E-3</v>
      </c>
      <c r="BG60" s="12">
        <v>0</v>
      </c>
      <c r="BH60" s="12">
        <v>0</v>
      </c>
      <c r="BI60" s="12">
        <v>0</v>
      </c>
      <c r="BJ60" s="12">
        <v>0</v>
      </c>
      <c r="BK60" s="12">
        <v>0</v>
      </c>
      <c r="BL60" s="12">
        <v>0</v>
      </c>
      <c r="BM60" s="12">
        <v>0</v>
      </c>
      <c r="BN60" s="12">
        <v>0</v>
      </c>
      <c r="BO60" s="12">
        <v>0</v>
      </c>
      <c r="BP60" s="12">
        <v>0</v>
      </c>
      <c r="BQ60" s="12">
        <v>0</v>
      </c>
      <c r="BR60" s="12">
        <v>0</v>
      </c>
      <c r="BS60" s="12">
        <v>0</v>
      </c>
      <c r="BT60" s="12">
        <v>0</v>
      </c>
      <c r="BU60" s="12">
        <v>0</v>
      </c>
      <c r="BV60" s="12">
        <v>0</v>
      </c>
      <c r="BW60" s="12">
        <v>0</v>
      </c>
      <c r="BX60" s="12">
        <v>0</v>
      </c>
      <c r="BY60" s="12">
        <v>0</v>
      </c>
      <c r="BZ60" s="12">
        <v>0</v>
      </c>
      <c r="CA60" s="12">
        <v>0</v>
      </c>
    </row>
    <row r="61" spans="1:79" ht="15.75" customHeight="1" x14ac:dyDescent="0.25">
      <c r="A61" s="125" t="s">
        <v>234</v>
      </c>
      <c r="B61" s="12">
        <v>0</v>
      </c>
      <c r="C61" s="12">
        <v>0</v>
      </c>
      <c r="D61" s="12">
        <v>0</v>
      </c>
      <c r="E61" s="12">
        <v>0</v>
      </c>
      <c r="F61" s="12">
        <v>0</v>
      </c>
      <c r="G61" s="12">
        <v>0</v>
      </c>
      <c r="H61" s="12">
        <v>0</v>
      </c>
      <c r="I61" s="12">
        <v>0</v>
      </c>
      <c r="J61" s="12">
        <v>0</v>
      </c>
      <c r="K61" s="12">
        <v>0</v>
      </c>
      <c r="L61" s="12">
        <v>0</v>
      </c>
      <c r="M61" s="12">
        <v>0</v>
      </c>
      <c r="N61" s="12">
        <v>0</v>
      </c>
      <c r="O61" s="12">
        <v>0</v>
      </c>
      <c r="P61" s="12">
        <v>0</v>
      </c>
      <c r="Q61" s="12">
        <v>0</v>
      </c>
      <c r="R61" s="12">
        <v>0</v>
      </c>
      <c r="S61" s="12">
        <v>0</v>
      </c>
      <c r="T61" s="12">
        <v>0</v>
      </c>
      <c r="U61" s="12">
        <v>0</v>
      </c>
      <c r="V61" s="12">
        <v>0</v>
      </c>
      <c r="W61" s="12">
        <v>0</v>
      </c>
      <c r="X61" s="12">
        <v>0</v>
      </c>
      <c r="Y61" s="12">
        <v>0</v>
      </c>
      <c r="Z61" s="12">
        <v>0</v>
      </c>
      <c r="AA61" s="12">
        <v>0</v>
      </c>
      <c r="AB61" s="12">
        <v>0</v>
      </c>
      <c r="AC61" s="12">
        <v>0</v>
      </c>
      <c r="AD61" s="12">
        <v>0</v>
      </c>
      <c r="AE61" s="12">
        <v>0</v>
      </c>
      <c r="AF61" s="12">
        <v>0</v>
      </c>
      <c r="AG61" s="12">
        <v>0</v>
      </c>
      <c r="AH61" s="12">
        <v>0</v>
      </c>
      <c r="AI61" s="12">
        <v>0</v>
      </c>
      <c r="AJ61" s="12">
        <v>0</v>
      </c>
      <c r="AK61" s="12">
        <v>0</v>
      </c>
      <c r="AL61" s="12">
        <v>0</v>
      </c>
      <c r="AM61" s="12">
        <v>0</v>
      </c>
      <c r="AN61" s="12">
        <v>0</v>
      </c>
      <c r="AO61" s="12">
        <v>0</v>
      </c>
      <c r="AP61" s="12">
        <v>0</v>
      </c>
      <c r="AQ61" s="12">
        <v>0</v>
      </c>
      <c r="AR61" s="12">
        <v>0</v>
      </c>
      <c r="AS61" s="12">
        <v>0</v>
      </c>
      <c r="AT61" s="12">
        <v>0</v>
      </c>
      <c r="AU61" s="12">
        <v>0</v>
      </c>
      <c r="AV61" s="12">
        <v>0</v>
      </c>
      <c r="AW61" s="12">
        <v>0</v>
      </c>
      <c r="AX61" s="12">
        <v>0</v>
      </c>
      <c r="AY61" s="12">
        <v>0</v>
      </c>
      <c r="AZ61" s="12">
        <v>0</v>
      </c>
      <c r="BA61" s="12">
        <v>0</v>
      </c>
      <c r="BB61" s="12">
        <v>0</v>
      </c>
      <c r="BC61" s="12">
        <v>0</v>
      </c>
      <c r="BD61" s="12">
        <v>0</v>
      </c>
      <c r="BE61" s="12">
        <v>1.1610612244897956E-3</v>
      </c>
      <c r="BF61" s="12">
        <v>0</v>
      </c>
      <c r="BG61" s="12">
        <v>1.1610612244897956E-3</v>
      </c>
      <c r="BH61" s="12">
        <v>0</v>
      </c>
      <c r="BI61" s="12">
        <v>0</v>
      </c>
      <c r="BJ61" s="12">
        <v>0</v>
      </c>
      <c r="BK61" s="12">
        <v>0</v>
      </c>
      <c r="BL61" s="12">
        <v>0</v>
      </c>
      <c r="BM61" s="12">
        <v>0</v>
      </c>
      <c r="BN61" s="12">
        <v>0</v>
      </c>
      <c r="BO61" s="12">
        <v>0</v>
      </c>
      <c r="BP61" s="12">
        <v>0</v>
      </c>
      <c r="BQ61" s="12">
        <v>0</v>
      </c>
      <c r="BR61" s="12">
        <v>0</v>
      </c>
      <c r="BS61" s="12">
        <v>0</v>
      </c>
      <c r="BT61" s="12">
        <v>0</v>
      </c>
      <c r="BU61" s="12">
        <v>0</v>
      </c>
      <c r="BV61" s="12">
        <v>0</v>
      </c>
      <c r="BW61" s="12">
        <v>0</v>
      </c>
      <c r="BX61" s="12">
        <v>0</v>
      </c>
      <c r="BY61" s="12">
        <v>0</v>
      </c>
      <c r="BZ61" s="12">
        <v>0</v>
      </c>
      <c r="CA61" s="12">
        <v>0</v>
      </c>
    </row>
    <row r="62" spans="1:79" ht="15.75" customHeight="1" x14ac:dyDescent="0.25">
      <c r="A62" s="125" t="s">
        <v>178</v>
      </c>
      <c r="B62" s="12">
        <v>0</v>
      </c>
      <c r="C62" s="12">
        <v>0</v>
      </c>
      <c r="D62" s="12">
        <v>0</v>
      </c>
      <c r="E62" s="12">
        <v>0</v>
      </c>
      <c r="F62" s="12">
        <v>0</v>
      </c>
      <c r="G62" s="12">
        <v>0</v>
      </c>
      <c r="H62" s="12">
        <v>0</v>
      </c>
      <c r="I62" s="12">
        <v>0</v>
      </c>
      <c r="J62" s="12">
        <v>0</v>
      </c>
      <c r="K62" s="12">
        <v>0</v>
      </c>
      <c r="L62" s="12">
        <v>0</v>
      </c>
      <c r="M62" s="12">
        <v>0</v>
      </c>
      <c r="N62" s="12">
        <v>0</v>
      </c>
      <c r="O62" s="12">
        <v>0</v>
      </c>
      <c r="P62" s="12">
        <v>0</v>
      </c>
      <c r="Q62" s="12">
        <v>0</v>
      </c>
      <c r="R62" s="12">
        <v>0</v>
      </c>
      <c r="S62" s="12">
        <v>0</v>
      </c>
      <c r="T62" s="12">
        <v>0</v>
      </c>
      <c r="U62" s="12">
        <v>0</v>
      </c>
      <c r="V62" s="12">
        <v>0</v>
      </c>
      <c r="W62" s="12">
        <v>0</v>
      </c>
      <c r="X62" s="12">
        <v>0</v>
      </c>
      <c r="Y62" s="12">
        <v>0</v>
      </c>
      <c r="Z62" s="12">
        <v>0</v>
      </c>
      <c r="AA62" s="12">
        <v>0</v>
      </c>
      <c r="AB62" s="12">
        <v>0</v>
      </c>
      <c r="AC62" s="12">
        <v>0</v>
      </c>
      <c r="AD62" s="12">
        <v>0</v>
      </c>
      <c r="AE62" s="12">
        <v>0</v>
      </c>
      <c r="AF62" s="12">
        <v>0</v>
      </c>
      <c r="AG62" s="12">
        <v>0</v>
      </c>
      <c r="AH62" s="12">
        <v>0</v>
      </c>
      <c r="AI62" s="12">
        <v>0</v>
      </c>
      <c r="AJ62" s="12">
        <v>0</v>
      </c>
      <c r="AK62" s="12">
        <v>0</v>
      </c>
      <c r="AL62" s="12">
        <v>0</v>
      </c>
      <c r="AM62" s="12">
        <v>0</v>
      </c>
      <c r="AN62" s="12">
        <v>0</v>
      </c>
      <c r="AO62" s="12">
        <v>0</v>
      </c>
      <c r="AP62" s="12">
        <v>0</v>
      </c>
      <c r="AQ62" s="12">
        <v>0</v>
      </c>
      <c r="AR62" s="12">
        <v>0</v>
      </c>
      <c r="AS62" s="12">
        <v>0</v>
      </c>
      <c r="AT62" s="12">
        <v>0</v>
      </c>
      <c r="AU62" s="12">
        <v>0</v>
      </c>
      <c r="AV62" s="12">
        <v>0</v>
      </c>
      <c r="AW62" s="12">
        <v>0</v>
      </c>
      <c r="AX62" s="12">
        <v>0</v>
      </c>
      <c r="AY62" s="12">
        <v>0</v>
      </c>
      <c r="AZ62" s="12">
        <v>0</v>
      </c>
      <c r="BA62" s="12">
        <v>0</v>
      </c>
      <c r="BB62" s="12">
        <v>0</v>
      </c>
      <c r="BC62" s="12">
        <v>0</v>
      </c>
      <c r="BD62" s="12">
        <v>0</v>
      </c>
      <c r="BE62" s="12">
        <v>0</v>
      </c>
      <c r="BF62" s="12">
        <v>1.1610612244897956E-3</v>
      </c>
      <c r="BG62" s="12">
        <v>0</v>
      </c>
      <c r="BH62" s="12">
        <v>1.1610612244897956E-3</v>
      </c>
      <c r="BI62" s="12">
        <v>0</v>
      </c>
      <c r="BJ62" s="12">
        <v>0</v>
      </c>
      <c r="BK62" s="12">
        <v>0</v>
      </c>
      <c r="BL62" s="12">
        <v>0</v>
      </c>
      <c r="BM62" s="12">
        <v>0</v>
      </c>
      <c r="BN62" s="12">
        <v>0</v>
      </c>
      <c r="BO62" s="12">
        <v>0</v>
      </c>
      <c r="BP62" s="12">
        <v>0</v>
      </c>
      <c r="BQ62" s="12">
        <v>0</v>
      </c>
      <c r="BR62" s="12">
        <v>0</v>
      </c>
      <c r="BS62" s="12">
        <v>0</v>
      </c>
      <c r="BT62" s="12">
        <v>0</v>
      </c>
      <c r="BU62" s="12">
        <v>0</v>
      </c>
      <c r="BV62" s="12">
        <v>0</v>
      </c>
      <c r="BW62" s="12">
        <v>0</v>
      </c>
      <c r="BX62" s="12">
        <v>0</v>
      </c>
      <c r="BY62" s="12">
        <v>0</v>
      </c>
      <c r="BZ62" s="12">
        <v>0</v>
      </c>
      <c r="CA62" s="12">
        <v>0</v>
      </c>
    </row>
    <row r="63" spans="1:79" ht="15.75" customHeight="1" x14ac:dyDescent="0.25">
      <c r="A63" s="125" t="s">
        <v>179</v>
      </c>
      <c r="B63" s="12">
        <v>0</v>
      </c>
      <c r="C63" s="12">
        <v>0</v>
      </c>
      <c r="D63" s="12">
        <v>0</v>
      </c>
      <c r="E63" s="12">
        <v>0</v>
      </c>
      <c r="F63" s="12">
        <v>0</v>
      </c>
      <c r="G63" s="12">
        <v>0</v>
      </c>
      <c r="H63" s="12">
        <v>0</v>
      </c>
      <c r="I63" s="12">
        <v>0</v>
      </c>
      <c r="J63" s="12">
        <v>0</v>
      </c>
      <c r="K63" s="12">
        <v>0</v>
      </c>
      <c r="L63" s="12">
        <v>0</v>
      </c>
      <c r="M63" s="12">
        <v>0</v>
      </c>
      <c r="N63" s="12">
        <v>0.18365472910927455</v>
      </c>
      <c r="O63" s="12">
        <v>0.18365472910927455</v>
      </c>
      <c r="P63" s="12">
        <v>0</v>
      </c>
      <c r="Q63" s="12">
        <v>0</v>
      </c>
      <c r="R63" s="12">
        <v>0</v>
      </c>
      <c r="S63" s="12">
        <v>0</v>
      </c>
      <c r="T63" s="12">
        <v>0</v>
      </c>
      <c r="U63" s="12">
        <v>0</v>
      </c>
      <c r="V63" s="12">
        <v>0</v>
      </c>
      <c r="W63" s="12">
        <v>0</v>
      </c>
      <c r="X63" s="12">
        <v>0</v>
      </c>
      <c r="Y63" s="12">
        <v>0</v>
      </c>
      <c r="Z63" s="12">
        <v>0</v>
      </c>
      <c r="AA63" s="12">
        <v>0</v>
      </c>
      <c r="AB63" s="12">
        <v>0</v>
      </c>
      <c r="AC63" s="12">
        <v>0</v>
      </c>
      <c r="AD63" s="12">
        <v>0</v>
      </c>
      <c r="AE63" s="12">
        <v>0</v>
      </c>
      <c r="AF63" s="12">
        <v>0</v>
      </c>
      <c r="AG63" s="12">
        <v>0</v>
      </c>
      <c r="AH63" s="12">
        <v>0</v>
      </c>
      <c r="AI63" s="12">
        <v>0</v>
      </c>
      <c r="AJ63" s="12">
        <v>0</v>
      </c>
      <c r="AK63" s="12">
        <v>0</v>
      </c>
      <c r="AL63" s="12">
        <v>0</v>
      </c>
      <c r="AM63" s="12">
        <v>0</v>
      </c>
      <c r="AN63" s="12">
        <v>0</v>
      </c>
      <c r="AO63" s="12">
        <v>0</v>
      </c>
      <c r="AP63" s="12">
        <v>0</v>
      </c>
      <c r="AQ63" s="12">
        <v>0</v>
      </c>
      <c r="AR63" s="12">
        <v>0</v>
      </c>
      <c r="AS63" s="12">
        <v>0</v>
      </c>
      <c r="AT63" s="12">
        <v>0</v>
      </c>
      <c r="AU63" s="12">
        <v>0</v>
      </c>
      <c r="AV63" s="12">
        <v>0</v>
      </c>
      <c r="AW63" s="12">
        <v>0</v>
      </c>
      <c r="AX63" s="12">
        <v>0</v>
      </c>
      <c r="AY63" s="12">
        <v>0</v>
      </c>
      <c r="AZ63" s="12">
        <v>0</v>
      </c>
      <c r="BA63" s="12">
        <v>0</v>
      </c>
      <c r="BB63" s="12">
        <v>0</v>
      </c>
      <c r="BC63" s="12">
        <v>0</v>
      </c>
      <c r="BD63" s="12">
        <v>0</v>
      </c>
      <c r="BE63" s="12">
        <v>0</v>
      </c>
      <c r="BF63" s="12">
        <v>0</v>
      </c>
      <c r="BG63" s="12">
        <v>1.1610612244897956E-3</v>
      </c>
      <c r="BH63" s="12">
        <v>0</v>
      </c>
      <c r="BI63" s="12">
        <v>0</v>
      </c>
      <c r="BJ63" s="12">
        <v>0</v>
      </c>
      <c r="BK63" s="12">
        <v>0</v>
      </c>
      <c r="BL63" s="12">
        <v>0</v>
      </c>
      <c r="BM63" s="12">
        <v>0</v>
      </c>
      <c r="BN63" s="12">
        <v>0</v>
      </c>
      <c r="BO63" s="12">
        <v>0</v>
      </c>
      <c r="BP63" s="12">
        <v>0</v>
      </c>
      <c r="BQ63" s="12">
        <v>0</v>
      </c>
      <c r="BR63" s="12">
        <v>0</v>
      </c>
      <c r="BS63" s="12">
        <v>0</v>
      </c>
      <c r="BT63" s="12">
        <v>0</v>
      </c>
      <c r="BU63" s="12">
        <v>0</v>
      </c>
      <c r="BV63" s="12">
        <v>0</v>
      </c>
      <c r="BW63" s="12">
        <v>0</v>
      </c>
      <c r="BX63" s="12">
        <v>0</v>
      </c>
      <c r="BY63" s="12">
        <v>0</v>
      </c>
      <c r="BZ63" s="12">
        <v>0</v>
      </c>
      <c r="CA63" s="12">
        <v>0</v>
      </c>
    </row>
    <row r="64" spans="1:79" ht="15.75" customHeight="1" x14ac:dyDescent="0.25">
      <c r="A64" s="126" t="s">
        <v>180</v>
      </c>
      <c r="B64" s="12">
        <v>0</v>
      </c>
      <c r="C64" s="12">
        <v>0.18365472910927455</v>
      </c>
      <c r="D64" s="12">
        <v>0</v>
      </c>
      <c r="E64" s="12">
        <v>0</v>
      </c>
      <c r="F64" s="12">
        <v>0</v>
      </c>
      <c r="G64" s="12">
        <v>0</v>
      </c>
      <c r="H64" s="12">
        <v>0</v>
      </c>
      <c r="I64" s="12">
        <v>0</v>
      </c>
      <c r="J64" s="12">
        <v>0</v>
      </c>
      <c r="K64" s="12">
        <v>0</v>
      </c>
      <c r="L64" s="12">
        <v>0</v>
      </c>
      <c r="M64" s="12">
        <v>0</v>
      </c>
      <c r="N64" s="12">
        <v>0</v>
      </c>
      <c r="O64" s="12">
        <v>0</v>
      </c>
      <c r="P64" s="12">
        <v>0</v>
      </c>
      <c r="Q64" s="12">
        <v>0</v>
      </c>
      <c r="R64" s="12">
        <v>0</v>
      </c>
      <c r="S64" s="12">
        <v>0</v>
      </c>
      <c r="T64" s="12">
        <v>0</v>
      </c>
      <c r="U64" s="12">
        <v>0</v>
      </c>
      <c r="V64" s="12">
        <v>0</v>
      </c>
      <c r="W64" s="12">
        <v>0</v>
      </c>
      <c r="X64" s="12">
        <v>0</v>
      </c>
      <c r="Y64" s="12">
        <v>0</v>
      </c>
      <c r="Z64" s="12">
        <v>0</v>
      </c>
      <c r="AA64" s="12">
        <v>0</v>
      </c>
      <c r="AB64" s="12">
        <v>0</v>
      </c>
      <c r="AC64" s="12">
        <v>0</v>
      </c>
      <c r="AD64" s="12">
        <v>0</v>
      </c>
      <c r="AE64" s="12">
        <v>0</v>
      </c>
      <c r="AF64" s="12">
        <v>0</v>
      </c>
      <c r="AG64" s="12">
        <v>0</v>
      </c>
      <c r="AH64" s="12">
        <v>0</v>
      </c>
      <c r="AI64" s="12">
        <v>0</v>
      </c>
      <c r="AJ64" s="12">
        <v>0</v>
      </c>
      <c r="AK64" s="12">
        <v>0</v>
      </c>
      <c r="AL64" s="12">
        <v>0</v>
      </c>
      <c r="AM64" s="12">
        <v>0</v>
      </c>
      <c r="AN64" s="12">
        <v>0</v>
      </c>
      <c r="AO64" s="12">
        <v>0</v>
      </c>
      <c r="AP64" s="12">
        <v>0</v>
      </c>
      <c r="AQ64" s="12">
        <v>0</v>
      </c>
      <c r="AR64" s="12">
        <v>0</v>
      </c>
      <c r="AS64" s="12">
        <v>0</v>
      </c>
      <c r="AT64" s="12">
        <v>0</v>
      </c>
      <c r="AU64" s="12">
        <v>0</v>
      </c>
      <c r="AV64" s="12">
        <v>0</v>
      </c>
      <c r="AW64" s="12">
        <v>0</v>
      </c>
      <c r="AX64" s="12">
        <v>0</v>
      </c>
      <c r="AY64" s="12">
        <v>0</v>
      </c>
      <c r="AZ64" s="12">
        <v>0</v>
      </c>
      <c r="BA64" s="12">
        <v>0</v>
      </c>
      <c r="BB64" s="12">
        <v>0</v>
      </c>
      <c r="BC64" s="12">
        <v>0</v>
      </c>
      <c r="BD64" s="12">
        <v>0</v>
      </c>
      <c r="BE64" s="12">
        <v>0</v>
      </c>
      <c r="BF64" s="12">
        <v>0</v>
      </c>
      <c r="BG64" s="12">
        <v>0</v>
      </c>
      <c r="BH64" s="12">
        <v>0</v>
      </c>
      <c r="BI64" s="12">
        <v>0</v>
      </c>
      <c r="BJ64" s="12">
        <v>1.1610612244897956E-3</v>
      </c>
      <c r="BK64" s="12">
        <v>0</v>
      </c>
      <c r="BL64" s="12">
        <v>0</v>
      </c>
      <c r="BM64" s="12">
        <v>0</v>
      </c>
      <c r="BN64" s="12">
        <v>0</v>
      </c>
      <c r="BO64" s="12">
        <v>0</v>
      </c>
      <c r="BP64" s="12">
        <v>0</v>
      </c>
      <c r="BQ64" s="12">
        <v>0</v>
      </c>
      <c r="BR64" s="12">
        <v>0</v>
      </c>
      <c r="BS64" s="12">
        <v>0</v>
      </c>
      <c r="BT64" s="12">
        <v>0</v>
      </c>
      <c r="BU64" s="12">
        <v>0</v>
      </c>
      <c r="BV64" s="12">
        <v>0</v>
      </c>
      <c r="BW64" s="12">
        <v>0</v>
      </c>
      <c r="BX64" s="12">
        <v>0</v>
      </c>
      <c r="BY64" s="12">
        <v>0</v>
      </c>
      <c r="BZ64" s="12">
        <v>0</v>
      </c>
      <c r="CA64" s="12">
        <v>0</v>
      </c>
    </row>
    <row r="65" spans="1:79" ht="15.75" customHeight="1" x14ac:dyDescent="0.25">
      <c r="A65" s="126" t="s">
        <v>181</v>
      </c>
      <c r="B65" s="12">
        <v>0</v>
      </c>
      <c r="C65" s="12">
        <v>0</v>
      </c>
      <c r="D65" s="12">
        <v>0</v>
      </c>
      <c r="E65" s="12">
        <v>0</v>
      </c>
      <c r="F65" s="12">
        <v>0</v>
      </c>
      <c r="G65" s="12">
        <v>0</v>
      </c>
      <c r="H65" s="12">
        <v>0</v>
      </c>
      <c r="I65" s="12">
        <v>0</v>
      </c>
      <c r="J65" s="12">
        <v>0</v>
      </c>
      <c r="K65" s="12">
        <v>0</v>
      </c>
      <c r="L65" s="12">
        <v>0</v>
      </c>
      <c r="M65" s="12">
        <v>0</v>
      </c>
      <c r="N65" s="12">
        <v>0</v>
      </c>
      <c r="O65" s="12">
        <v>0</v>
      </c>
      <c r="P65" s="12">
        <v>0</v>
      </c>
      <c r="Q65" s="12">
        <v>0</v>
      </c>
      <c r="R65" s="12">
        <v>0</v>
      </c>
      <c r="S65" s="12">
        <v>0</v>
      </c>
      <c r="T65" s="12">
        <v>0</v>
      </c>
      <c r="U65" s="12">
        <v>0</v>
      </c>
      <c r="V65" s="12">
        <v>0</v>
      </c>
      <c r="W65" s="12">
        <v>0</v>
      </c>
      <c r="X65" s="12">
        <v>0</v>
      </c>
      <c r="Y65" s="12">
        <v>0</v>
      </c>
      <c r="Z65" s="12">
        <v>0</v>
      </c>
      <c r="AA65" s="12">
        <v>0</v>
      </c>
      <c r="AB65" s="12">
        <v>0</v>
      </c>
      <c r="AC65" s="12">
        <v>0</v>
      </c>
      <c r="AD65" s="12">
        <v>0</v>
      </c>
      <c r="AE65" s="12">
        <v>0</v>
      </c>
      <c r="AF65" s="12">
        <v>0</v>
      </c>
      <c r="AG65" s="12">
        <v>0</v>
      </c>
      <c r="AH65" s="12">
        <v>0</v>
      </c>
      <c r="AI65" s="12">
        <v>0</v>
      </c>
      <c r="AJ65" s="12">
        <v>0</v>
      </c>
      <c r="AK65" s="12">
        <v>0</v>
      </c>
      <c r="AL65" s="12">
        <v>0</v>
      </c>
      <c r="AM65" s="12">
        <v>0</v>
      </c>
      <c r="AN65" s="12">
        <v>0</v>
      </c>
      <c r="AO65" s="12">
        <v>0</v>
      </c>
      <c r="AP65" s="12">
        <v>0</v>
      </c>
      <c r="AQ65" s="12">
        <v>0</v>
      </c>
      <c r="AR65" s="12">
        <v>0</v>
      </c>
      <c r="AS65" s="12">
        <v>0</v>
      </c>
      <c r="AT65" s="12">
        <v>0</v>
      </c>
      <c r="AU65" s="12">
        <v>0</v>
      </c>
      <c r="AV65" s="12">
        <v>0</v>
      </c>
      <c r="AW65" s="12">
        <v>0</v>
      </c>
      <c r="AX65" s="12">
        <v>0</v>
      </c>
      <c r="AY65" s="12">
        <v>0</v>
      </c>
      <c r="AZ65" s="12">
        <v>0</v>
      </c>
      <c r="BA65" s="12">
        <v>0</v>
      </c>
      <c r="BB65" s="12">
        <v>0</v>
      </c>
      <c r="BC65" s="12">
        <v>0</v>
      </c>
      <c r="BD65" s="12">
        <v>0</v>
      </c>
      <c r="BE65" s="12">
        <v>0</v>
      </c>
      <c r="BF65" s="12">
        <v>0</v>
      </c>
      <c r="BG65" s="12">
        <v>0</v>
      </c>
      <c r="BH65" s="12">
        <v>0</v>
      </c>
      <c r="BI65" s="12">
        <v>1.1610612244897956E-3</v>
      </c>
      <c r="BJ65" s="12">
        <v>0</v>
      </c>
      <c r="BK65" s="12">
        <v>1.1610612244897956E-3</v>
      </c>
      <c r="BL65" s="12">
        <v>0</v>
      </c>
      <c r="BM65" s="12">
        <v>0</v>
      </c>
      <c r="BN65" s="12">
        <v>0</v>
      </c>
      <c r="BO65" s="12">
        <v>0</v>
      </c>
      <c r="BP65" s="12">
        <v>0</v>
      </c>
      <c r="BQ65" s="12">
        <v>0</v>
      </c>
      <c r="BR65" s="12">
        <v>0</v>
      </c>
      <c r="BS65" s="12">
        <v>0</v>
      </c>
      <c r="BT65" s="12">
        <v>0</v>
      </c>
      <c r="BU65" s="12">
        <v>0</v>
      </c>
      <c r="BV65" s="12">
        <v>0</v>
      </c>
      <c r="BW65" s="12">
        <v>0</v>
      </c>
      <c r="BX65" s="12">
        <v>0</v>
      </c>
      <c r="BY65" s="12">
        <v>0</v>
      </c>
      <c r="BZ65" s="12">
        <v>0</v>
      </c>
      <c r="CA65" s="12">
        <v>0</v>
      </c>
    </row>
    <row r="66" spans="1:79" ht="15.75" customHeight="1" x14ac:dyDescent="0.25">
      <c r="A66" s="126" t="s">
        <v>235</v>
      </c>
      <c r="B66" s="12">
        <v>0</v>
      </c>
      <c r="C66" s="12">
        <v>0</v>
      </c>
      <c r="D66" s="12">
        <v>0</v>
      </c>
      <c r="E66" s="12">
        <v>0</v>
      </c>
      <c r="F66" s="12">
        <v>0</v>
      </c>
      <c r="G66" s="12">
        <v>0</v>
      </c>
      <c r="H66" s="12">
        <v>0</v>
      </c>
      <c r="I66" s="12">
        <v>0</v>
      </c>
      <c r="J66" s="12">
        <v>0</v>
      </c>
      <c r="K66" s="12">
        <v>0</v>
      </c>
      <c r="L66" s="12">
        <v>0</v>
      </c>
      <c r="M66" s="12">
        <v>0</v>
      </c>
      <c r="N66" s="12">
        <v>0</v>
      </c>
      <c r="O66" s="12">
        <v>0</v>
      </c>
      <c r="P66" s="12">
        <v>0</v>
      </c>
      <c r="Q66" s="12">
        <v>0</v>
      </c>
      <c r="R66" s="12">
        <v>0</v>
      </c>
      <c r="S66" s="12">
        <v>0</v>
      </c>
      <c r="T66" s="12">
        <v>0</v>
      </c>
      <c r="U66" s="12">
        <v>0</v>
      </c>
      <c r="V66" s="12">
        <v>0</v>
      </c>
      <c r="W66" s="12">
        <v>0</v>
      </c>
      <c r="X66" s="12">
        <v>0</v>
      </c>
      <c r="Y66" s="12">
        <v>0</v>
      </c>
      <c r="Z66" s="12">
        <v>0</v>
      </c>
      <c r="AA66" s="12">
        <v>0</v>
      </c>
      <c r="AB66" s="12">
        <v>0</v>
      </c>
      <c r="AC66" s="12">
        <v>0</v>
      </c>
      <c r="AD66" s="12">
        <v>0</v>
      </c>
      <c r="AE66" s="12">
        <v>0</v>
      </c>
      <c r="AF66" s="12">
        <v>0</v>
      </c>
      <c r="AG66" s="12">
        <v>0</v>
      </c>
      <c r="AH66" s="12">
        <v>0</v>
      </c>
      <c r="AI66" s="12">
        <v>0</v>
      </c>
      <c r="AJ66" s="12">
        <v>0</v>
      </c>
      <c r="AK66" s="12">
        <v>0</v>
      </c>
      <c r="AL66" s="12">
        <v>0</v>
      </c>
      <c r="AM66" s="12">
        <v>0</v>
      </c>
      <c r="AN66" s="12">
        <v>0</v>
      </c>
      <c r="AO66" s="12">
        <v>0</v>
      </c>
      <c r="AP66" s="12">
        <v>0</v>
      </c>
      <c r="AQ66" s="12">
        <v>0</v>
      </c>
      <c r="AR66" s="12">
        <v>0</v>
      </c>
      <c r="AS66" s="12">
        <v>0</v>
      </c>
      <c r="AT66" s="12">
        <v>0</v>
      </c>
      <c r="AU66" s="12">
        <v>0</v>
      </c>
      <c r="AV66" s="12">
        <v>0</v>
      </c>
      <c r="AW66" s="12">
        <v>0</v>
      </c>
      <c r="AX66" s="12">
        <v>0</v>
      </c>
      <c r="AY66" s="12">
        <v>0</v>
      </c>
      <c r="AZ66" s="12">
        <v>0</v>
      </c>
      <c r="BA66" s="12">
        <v>0</v>
      </c>
      <c r="BB66" s="12">
        <v>0</v>
      </c>
      <c r="BC66" s="12">
        <v>0</v>
      </c>
      <c r="BD66" s="12">
        <v>0</v>
      </c>
      <c r="BE66" s="12">
        <v>0</v>
      </c>
      <c r="BF66" s="12">
        <v>0</v>
      </c>
      <c r="BG66" s="12">
        <v>0</v>
      </c>
      <c r="BH66" s="12">
        <v>0</v>
      </c>
      <c r="BI66" s="12">
        <v>0</v>
      </c>
      <c r="BJ66" s="12">
        <v>1.1610612244897956E-3</v>
      </c>
      <c r="BK66" s="12">
        <v>0</v>
      </c>
      <c r="BL66" s="12">
        <v>1.1610612244897956E-3</v>
      </c>
      <c r="BM66" s="12">
        <v>0</v>
      </c>
      <c r="BN66" s="12">
        <v>0</v>
      </c>
      <c r="BO66" s="12">
        <v>0</v>
      </c>
      <c r="BP66" s="12">
        <v>0</v>
      </c>
      <c r="BQ66" s="12">
        <v>0</v>
      </c>
      <c r="BR66" s="12">
        <v>0</v>
      </c>
      <c r="BS66" s="12">
        <v>0</v>
      </c>
      <c r="BT66" s="12">
        <v>0</v>
      </c>
      <c r="BU66" s="12">
        <v>0</v>
      </c>
      <c r="BV66" s="12">
        <v>0</v>
      </c>
      <c r="BW66" s="12">
        <v>0</v>
      </c>
      <c r="BX66" s="12">
        <v>0</v>
      </c>
      <c r="BY66" s="12">
        <v>0</v>
      </c>
      <c r="BZ66" s="12">
        <v>0</v>
      </c>
      <c r="CA66" s="12">
        <v>0</v>
      </c>
    </row>
    <row r="67" spans="1:79" ht="15.75" customHeight="1" x14ac:dyDescent="0.25">
      <c r="A67" s="126" t="s">
        <v>182</v>
      </c>
      <c r="B67" s="12">
        <v>0</v>
      </c>
      <c r="C67" s="12">
        <v>0</v>
      </c>
      <c r="D67" s="12">
        <v>0</v>
      </c>
      <c r="E67" s="12">
        <v>0</v>
      </c>
      <c r="F67" s="12">
        <v>0</v>
      </c>
      <c r="G67" s="12">
        <v>0</v>
      </c>
      <c r="H67" s="12">
        <v>0</v>
      </c>
      <c r="I67" s="12">
        <v>0</v>
      </c>
      <c r="J67" s="12">
        <v>0</v>
      </c>
      <c r="K67" s="12">
        <v>0</v>
      </c>
      <c r="L67" s="12">
        <v>0</v>
      </c>
      <c r="M67" s="12">
        <v>0</v>
      </c>
      <c r="N67" s="12">
        <v>0</v>
      </c>
      <c r="O67" s="12">
        <v>0</v>
      </c>
      <c r="P67" s="12">
        <v>0</v>
      </c>
      <c r="Q67" s="12">
        <v>0</v>
      </c>
      <c r="R67" s="12">
        <v>0</v>
      </c>
      <c r="S67" s="12">
        <v>0</v>
      </c>
      <c r="T67" s="12">
        <v>0</v>
      </c>
      <c r="U67" s="12">
        <v>0</v>
      </c>
      <c r="V67" s="12">
        <v>0</v>
      </c>
      <c r="W67" s="12">
        <v>0</v>
      </c>
      <c r="X67" s="12">
        <v>0</v>
      </c>
      <c r="Y67" s="12">
        <v>0</v>
      </c>
      <c r="Z67" s="12">
        <v>0</v>
      </c>
      <c r="AA67" s="12">
        <v>0</v>
      </c>
      <c r="AB67" s="12">
        <v>0</v>
      </c>
      <c r="AC67" s="12">
        <v>0</v>
      </c>
      <c r="AD67" s="12">
        <v>0</v>
      </c>
      <c r="AE67" s="12">
        <v>0</v>
      </c>
      <c r="AF67" s="12">
        <v>0</v>
      </c>
      <c r="AG67" s="12">
        <v>0</v>
      </c>
      <c r="AH67" s="12">
        <v>0</v>
      </c>
      <c r="AI67" s="12">
        <v>0</v>
      </c>
      <c r="AJ67" s="12">
        <v>0</v>
      </c>
      <c r="AK67" s="12">
        <v>0</v>
      </c>
      <c r="AL67" s="12">
        <v>0</v>
      </c>
      <c r="AM67" s="12">
        <v>0</v>
      </c>
      <c r="AN67" s="12">
        <v>0</v>
      </c>
      <c r="AO67" s="12">
        <v>0</v>
      </c>
      <c r="AP67" s="12">
        <v>0</v>
      </c>
      <c r="AQ67" s="12">
        <v>0</v>
      </c>
      <c r="AR67" s="12">
        <v>0</v>
      </c>
      <c r="AS67" s="12">
        <v>0</v>
      </c>
      <c r="AT67" s="12">
        <v>0</v>
      </c>
      <c r="AU67" s="12">
        <v>0</v>
      </c>
      <c r="AV67" s="12">
        <v>0</v>
      </c>
      <c r="AW67" s="12">
        <v>0</v>
      </c>
      <c r="AX67" s="12">
        <v>0</v>
      </c>
      <c r="AY67" s="12">
        <v>0</v>
      </c>
      <c r="AZ67" s="12">
        <v>0</v>
      </c>
      <c r="BA67" s="12">
        <v>0</v>
      </c>
      <c r="BB67" s="12">
        <v>0</v>
      </c>
      <c r="BC67" s="12">
        <v>0</v>
      </c>
      <c r="BD67" s="12">
        <v>0</v>
      </c>
      <c r="BE67" s="12">
        <v>0</v>
      </c>
      <c r="BF67" s="12">
        <v>0</v>
      </c>
      <c r="BG67" s="12">
        <v>0</v>
      </c>
      <c r="BH67" s="12">
        <v>0</v>
      </c>
      <c r="BI67" s="12">
        <v>0</v>
      </c>
      <c r="BJ67" s="12">
        <v>0</v>
      </c>
      <c r="BK67" s="12">
        <v>1.1610612244897956E-3</v>
      </c>
      <c r="BL67" s="12">
        <v>0</v>
      </c>
      <c r="BM67" s="12">
        <v>1.1610612244897956E-3</v>
      </c>
      <c r="BN67" s="12">
        <v>0</v>
      </c>
      <c r="BO67" s="12">
        <v>0</v>
      </c>
      <c r="BP67" s="12">
        <v>0</v>
      </c>
      <c r="BQ67" s="12">
        <v>0</v>
      </c>
      <c r="BR67" s="12">
        <v>0</v>
      </c>
      <c r="BS67" s="12">
        <v>0</v>
      </c>
      <c r="BT67" s="12">
        <v>0</v>
      </c>
      <c r="BU67" s="12">
        <v>0</v>
      </c>
      <c r="BV67" s="12">
        <v>0</v>
      </c>
      <c r="BW67" s="12">
        <v>0</v>
      </c>
      <c r="BX67" s="12">
        <v>0</v>
      </c>
      <c r="BY67" s="12">
        <v>0</v>
      </c>
      <c r="BZ67" s="12">
        <v>0</v>
      </c>
      <c r="CA67" s="12">
        <v>0</v>
      </c>
    </row>
    <row r="68" spans="1:79" ht="15.75" customHeight="1" x14ac:dyDescent="0.25">
      <c r="A68" s="126" t="s">
        <v>183</v>
      </c>
      <c r="B68" s="12">
        <v>0</v>
      </c>
      <c r="C68" s="12">
        <v>0</v>
      </c>
      <c r="D68" s="12">
        <v>0</v>
      </c>
      <c r="E68" s="12">
        <v>0</v>
      </c>
      <c r="F68" s="12">
        <v>0</v>
      </c>
      <c r="G68" s="12">
        <v>0</v>
      </c>
      <c r="H68" s="12">
        <v>0</v>
      </c>
      <c r="I68" s="12">
        <v>0</v>
      </c>
      <c r="J68" s="12">
        <v>0</v>
      </c>
      <c r="K68" s="12">
        <v>0</v>
      </c>
      <c r="L68" s="12">
        <v>0</v>
      </c>
      <c r="M68" s="12">
        <v>0</v>
      </c>
      <c r="N68" s="12">
        <v>0.18365472910927455</v>
      </c>
      <c r="O68" s="12">
        <v>0.18365472910927455</v>
      </c>
      <c r="P68" s="12">
        <v>0</v>
      </c>
      <c r="Q68" s="12">
        <v>0</v>
      </c>
      <c r="R68" s="12">
        <v>0</v>
      </c>
      <c r="S68" s="12">
        <v>0</v>
      </c>
      <c r="T68" s="12">
        <v>0</v>
      </c>
      <c r="U68" s="12">
        <v>0</v>
      </c>
      <c r="V68" s="12">
        <v>0</v>
      </c>
      <c r="W68" s="12">
        <v>0</v>
      </c>
      <c r="X68" s="12">
        <v>0</v>
      </c>
      <c r="Y68" s="12">
        <v>0</v>
      </c>
      <c r="Z68" s="12">
        <v>0</v>
      </c>
      <c r="AA68" s="12">
        <v>0</v>
      </c>
      <c r="AB68" s="12">
        <v>0</v>
      </c>
      <c r="AC68" s="12">
        <v>0</v>
      </c>
      <c r="AD68" s="12">
        <v>0</v>
      </c>
      <c r="AE68" s="12">
        <v>0</v>
      </c>
      <c r="AF68" s="12">
        <v>0</v>
      </c>
      <c r="AG68" s="12">
        <v>0</v>
      </c>
      <c r="AH68" s="12">
        <v>0</v>
      </c>
      <c r="AI68" s="12">
        <v>0</v>
      </c>
      <c r="AJ68" s="12">
        <v>0</v>
      </c>
      <c r="AK68" s="12">
        <v>0</v>
      </c>
      <c r="AL68" s="12">
        <v>0</v>
      </c>
      <c r="AM68" s="12">
        <v>0</v>
      </c>
      <c r="AN68" s="12">
        <v>0</v>
      </c>
      <c r="AO68" s="12">
        <v>0</v>
      </c>
      <c r="AP68" s="12">
        <v>0</v>
      </c>
      <c r="AQ68" s="12">
        <v>0</v>
      </c>
      <c r="AR68" s="12">
        <v>0</v>
      </c>
      <c r="AS68" s="12">
        <v>0</v>
      </c>
      <c r="AT68" s="12">
        <v>0</v>
      </c>
      <c r="AU68" s="12">
        <v>0</v>
      </c>
      <c r="AV68" s="12">
        <v>0</v>
      </c>
      <c r="AW68" s="12">
        <v>0</v>
      </c>
      <c r="AX68" s="12">
        <v>0</v>
      </c>
      <c r="AY68" s="12">
        <v>0</v>
      </c>
      <c r="AZ68" s="12">
        <v>0</v>
      </c>
      <c r="BA68" s="12">
        <v>0</v>
      </c>
      <c r="BB68" s="12">
        <v>0</v>
      </c>
      <c r="BC68" s="12">
        <v>0</v>
      </c>
      <c r="BD68" s="12">
        <v>0</v>
      </c>
      <c r="BE68" s="12">
        <v>0</v>
      </c>
      <c r="BF68" s="12">
        <v>0</v>
      </c>
      <c r="BG68" s="12">
        <v>0</v>
      </c>
      <c r="BH68" s="12">
        <v>0</v>
      </c>
      <c r="BI68" s="12">
        <v>0</v>
      </c>
      <c r="BJ68" s="12">
        <v>0</v>
      </c>
      <c r="BK68" s="12">
        <v>0</v>
      </c>
      <c r="BL68" s="12">
        <v>1.1610612244897956E-3</v>
      </c>
      <c r="BM68" s="12">
        <v>0</v>
      </c>
      <c r="BN68" s="12">
        <v>0</v>
      </c>
      <c r="BO68" s="12">
        <v>0</v>
      </c>
      <c r="BP68" s="12">
        <v>0</v>
      </c>
      <c r="BQ68" s="12">
        <v>0</v>
      </c>
      <c r="BR68" s="12">
        <v>0</v>
      </c>
      <c r="BS68" s="12">
        <v>0</v>
      </c>
      <c r="BT68" s="12">
        <v>0</v>
      </c>
      <c r="BU68" s="12">
        <v>0</v>
      </c>
      <c r="BV68" s="12">
        <v>0</v>
      </c>
      <c r="BW68" s="12">
        <v>0</v>
      </c>
      <c r="BX68" s="12">
        <v>0</v>
      </c>
      <c r="BY68" s="12">
        <v>0</v>
      </c>
      <c r="BZ68" s="12">
        <v>0</v>
      </c>
      <c r="CA68" s="12">
        <v>0</v>
      </c>
    </row>
    <row r="69" spans="1:79" ht="15.75" customHeight="1" x14ac:dyDescent="0.25">
      <c r="A69" s="127" t="s">
        <v>184</v>
      </c>
      <c r="B69" s="12">
        <v>0</v>
      </c>
      <c r="C69" s="12">
        <v>0</v>
      </c>
      <c r="D69" s="12">
        <v>0</v>
      </c>
      <c r="E69" s="12">
        <v>0.18365472910927455</v>
      </c>
      <c r="F69" s="12">
        <v>0</v>
      </c>
      <c r="G69" s="12">
        <v>0</v>
      </c>
      <c r="H69" s="12">
        <v>0</v>
      </c>
      <c r="I69" s="12">
        <v>0</v>
      </c>
      <c r="J69" s="12">
        <v>0</v>
      </c>
      <c r="K69" s="12">
        <v>0</v>
      </c>
      <c r="L69" s="12">
        <v>0</v>
      </c>
      <c r="M69" s="12">
        <v>0</v>
      </c>
      <c r="N69" s="12">
        <v>0</v>
      </c>
      <c r="O69" s="12">
        <v>0</v>
      </c>
      <c r="P69" s="12">
        <v>0</v>
      </c>
      <c r="Q69" s="12">
        <v>0</v>
      </c>
      <c r="R69" s="12">
        <v>0</v>
      </c>
      <c r="S69" s="12">
        <v>0</v>
      </c>
      <c r="T69" s="12">
        <v>0</v>
      </c>
      <c r="U69" s="12">
        <v>0</v>
      </c>
      <c r="V69" s="12">
        <v>0</v>
      </c>
      <c r="W69" s="12">
        <v>0</v>
      </c>
      <c r="X69" s="12">
        <v>0</v>
      </c>
      <c r="Y69" s="12">
        <v>0</v>
      </c>
      <c r="Z69" s="12">
        <v>0</v>
      </c>
      <c r="AA69" s="12">
        <v>0</v>
      </c>
      <c r="AB69" s="12">
        <v>0</v>
      </c>
      <c r="AC69" s="12">
        <v>0</v>
      </c>
      <c r="AD69" s="12">
        <v>0</v>
      </c>
      <c r="AE69" s="12">
        <v>0</v>
      </c>
      <c r="AF69" s="12">
        <v>0</v>
      </c>
      <c r="AG69" s="12">
        <v>0</v>
      </c>
      <c r="AH69" s="12">
        <v>0</v>
      </c>
      <c r="AI69" s="12">
        <v>0</v>
      </c>
      <c r="AJ69" s="12">
        <v>0</v>
      </c>
      <c r="AK69" s="12">
        <v>0</v>
      </c>
      <c r="AL69" s="12">
        <v>0</v>
      </c>
      <c r="AM69" s="12">
        <v>0</v>
      </c>
      <c r="AN69" s="12">
        <v>0</v>
      </c>
      <c r="AO69" s="12">
        <v>0</v>
      </c>
      <c r="AP69" s="12">
        <v>0</v>
      </c>
      <c r="AQ69" s="12">
        <v>0</v>
      </c>
      <c r="AR69" s="12">
        <v>0</v>
      </c>
      <c r="AS69" s="12">
        <v>0</v>
      </c>
      <c r="AT69" s="12">
        <v>0</v>
      </c>
      <c r="AU69" s="12">
        <v>0</v>
      </c>
      <c r="AV69" s="12">
        <v>0</v>
      </c>
      <c r="AW69" s="12">
        <v>0</v>
      </c>
      <c r="AX69" s="12">
        <v>0</v>
      </c>
      <c r="AY69" s="12">
        <v>0</v>
      </c>
      <c r="AZ69" s="12">
        <v>0</v>
      </c>
      <c r="BA69" s="12">
        <v>0</v>
      </c>
      <c r="BB69" s="12">
        <v>0</v>
      </c>
      <c r="BC69" s="12">
        <v>0</v>
      </c>
      <c r="BD69" s="12">
        <v>0</v>
      </c>
      <c r="BE69" s="12">
        <v>0</v>
      </c>
      <c r="BF69" s="12">
        <v>0</v>
      </c>
      <c r="BG69" s="12">
        <v>0</v>
      </c>
      <c r="BH69" s="12">
        <v>0</v>
      </c>
      <c r="BI69" s="12">
        <v>0</v>
      </c>
      <c r="BJ69" s="12">
        <v>0</v>
      </c>
      <c r="BK69" s="12">
        <v>0</v>
      </c>
      <c r="BL69" s="12">
        <v>0</v>
      </c>
      <c r="BM69" s="12">
        <v>0</v>
      </c>
      <c r="BN69" s="12">
        <v>0</v>
      </c>
      <c r="BO69" s="12">
        <v>1.1610612244897956E-3</v>
      </c>
      <c r="BP69" s="12">
        <v>0</v>
      </c>
      <c r="BQ69" s="12">
        <v>0</v>
      </c>
      <c r="BR69" s="12">
        <v>0</v>
      </c>
      <c r="BS69" s="12">
        <v>0</v>
      </c>
      <c r="BT69" s="12">
        <v>0</v>
      </c>
      <c r="BU69" s="12">
        <v>0</v>
      </c>
      <c r="BV69" s="12">
        <v>0</v>
      </c>
      <c r="BW69" s="12">
        <v>0</v>
      </c>
      <c r="BX69" s="12">
        <v>0</v>
      </c>
      <c r="BY69" s="12">
        <v>0</v>
      </c>
      <c r="BZ69" s="12">
        <v>0</v>
      </c>
      <c r="CA69" s="12">
        <v>0</v>
      </c>
    </row>
    <row r="70" spans="1:79" ht="15.75" customHeight="1" x14ac:dyDescent="0.25">
      <c r="A70" s="127" t="s">
        <v>185</v>
      </c>
      <c r="B70" s="12">
        <v>0</v>
      </c>
      <c r="C70" s="12">
        <v>0</v>
      </c>
      <c r="D70" s="12">
        <v>0</v>
      </c>
      <c r="E70" s="12">
        <v>0</v>
      </c>
      <c r="F70" s="12">
        <v>0</v>
      </c>
      <c r="G70" s="12">
        <v>0</v>
      </c>
      <c r="H70" s="12">
        <v>0</v>
      </c>
      <c r="I70" s="12">
        <v>0</v>
      </c>
      <c r="J70" s="12">
        <v>0</v>
      </c>
      <c r="K70" s="12">
        <v>0</v>
      </c>
      <c r="L70" s="12">
        <v>0</v>
      </c>
      <c r="M70" s="12">
        <v>0</v>
      </c>
      <c r="N70" s="12">
        <v>0</v>
      </c>
      <c r="O70" s="12">
        <v>0</v>
      </c>
      <c r="P70" s="12">
        <v>0</v>
      </c>
      <c r="Q70" s="12">
        <v>0</v>
      </c>
      <c r="R70" s="12">
        <v>0</v>
      </c>
      <c r="S70" s="12">
        <v>0</v>
      </c>
      <c r="T70" s="12">
        <v>0</v>
      </c>
      <c r="U70" s="12">
        <v>0</v>
      </c>
      <c r="V70" s="12">
        <v>0</v>
      </c>
      <c r="W70" s="12">
        <v>0</v>
      </c>
      <c r="X70" s="12">
        <v>0</v>
      </c>
      <c r="Y70" s="12">
        <v>0</v>
      </c>
      <c r="Z70" s="12">
        <v>0</v>
      </c>
      <c r="AA70" s="12">
        <v>0</v>
      </c>
      <c r="AB70" s="12">
        <v>0</v>
      </c>
      <c r="AC70" s="12">
        <v>0</v>
      </c>
      <c r="AD70" s="12">
        <v>0</v>
      </c>
      <c r="AE70" s="12">
        <v>0</v>
      </c>
      <c r="AF70" s="12">
        <v>0</v>
      </c>
      <c r="AG70" s="12">
        <v>0</v>
      </c>
      <c r="AH70" s="12">
        <v>0</v>
      </c>
      <c r="AI70" s="12">
        <v>0</v>
      </c>
      <c r="AJ70" s="12">
        <v>0</v>
      </c>
      <c r="AK70" s="12">
        <v>0</v>
      </c>
      <c r="AL70" s="12">
        <v>0</v>
      </c>
      <c r="AM70" s="12">
        <v>0</v>
      </c>
      <c r="AN70" s="12">
        <v>0</v>
      </c>
      <c r="AO70" s="12">
        <v>0</v>
      </c>
      <c r="AP70" s="12">
        <v>0</v>
      </c>
      <c r="AQ70" s="12">
        <v>0</v>
      </c>
      <c r="AR70" s="12">
        <v>0</v>
      </c>
      <c r="AS70" s="12">
        <v>0</v>
      </c>
      <c r="AT70" s="12">
        <v>0</v>
      </c>
      <c r="AU70" s="12">
        <v>0</v>
      </c>
      <c r="AV70" s="12">
        <v>0</v>
      </c>
      <c r="AW70" s="12">
        <v>0</v>
      </c>
      <c r="AX70" s="12">
        <v>0</v>
      </c>
      <c r="AY70" s="12">
        <v>0</v>
      </c>
      <c r="AZ70" s="12">
        <v>0</v>
      </c>
      <c r="BA70" s="12">
        <v>0</v>
      </c>
      <c r="BB70" s="12">
        <v>0</v>
      </c>
      <c r="BC70" s="12">
        <v>0</v>
      </c>
      <c r="BD70" s="12">
        <v>0</v>
      </c>
      <c r="BE70" s="12">
        <v>0</v>
      </c>
      <c r="BF70" s="12">
        <v>0</v>
      </c>
      <c r="BG70" s="12">
        <v>0</v>
      </c>
      <c r="BH70" s="12">
        <v>0</v>
      </c>
      <c r="BI70" s="12">
        <v>0</v>
      </c>
      <c r="BJ70" s="12">
        <v>0</v>
      </c>
      <c r="BK70" s="12">
        <v>0</v>
      </c>
      <c r="BL70" s="12">
        <v>0</v>
      </c>
      <c r="BM70" s="12">
        <v>0</v>
      </c>
      <c r="BN70" s="12">
        <v>1.1610612244897956E-3</v>
      </c>
      <c r="BO70" s="12">
        <v>0</v>
      </c>
      <c r="BP70" s="12">
        <v>1.1610612244897956E-3</v>
      </c>
      <c r="BQ70" s="12">
        <v>0</v>
      </c>
      <c r="BR70" s="12">
        <v>0</v>
      </c>
      <c r="BS70" s="12">
        <v>0</v>
      </c>
      <c r="BT70" s="12">
        <v>0</v>
      </c>
      <c r="BU70" s="12">
        <v>0</v>
      </c>
      <c r="BV70" s="12">
        <v>0</v>
      </c>
      <c r="BW70" s="12">
        <v>0</v>
      </c>
      <c r="BX70" s="12">
        <v>0</v>
      </c>
      <c r="BY70" s="12">
        <v>0</v>
      </c>
      <c r="BZ70" s="12">
        <v>0</v>
      </c>
      <c r="CA70" s="12">
        <v>0</v>
      </c>
    </row>
    <row r="71" spans="1:79" ht="15.75" customHeight="1" x14ac:dyDescent="0.25">
      <c r="A71" s="127" t="s">
        <v>236</v>
      </c>
      <c r="B71" s="12">
        <v>0</v>
      </c>
      <c r="C71" s="12">
        <v>0</v>
      </c>
      <c r="D71" s="12">
        <v>0</v>
      </c>
      <c r="E71" s="12">
        <v>0</v>
      </c>
      <c r="F71" s="12">
        <v>0</v>
      </c>
      <c r="G71" s="12">
        <v>0</v>
      </c>
      <c r="H71" s="12">
        <v>0</v>
      </c>
      <c r="I71" s="12">
        <v>0</v>
      </c>
      <c r="J71" s="12">
        <v>0</v>
      </c>
      <c r="K71" s="12">
        <v>0</v>
      </c>
      <c r="L71" s="12">
        <v>0</v>
      </c>
      <c r="M71" s="12">
        <v>0</v>
      </c>
      <c r="N71" s="12">
        <v>0</v>
      </c>
      <c r="O71" s="12">
        <v>0</v>
      </c>
      <c r="P71" s="12">
        <v>0</v>
      </c>
      <c r="Q71" s="12">
        <v>0</v>
      </c>
      <c r="R71" s="12">
        <v>0</v>
      </c>
      <c r="S71" s="12">
        <v>0</v>
      </c>
      <c r="T71" s="12">
        <v>0</v>
      </c>
      <c r="U71" s="12">
        <v>0</v>
      </c>
      <c r="V71" s="12">
        <v>0</v>
      </c>
      <c r="W71" s="12">
        <v>0</v>
      </c>
      <c r="X71" s="12">
        <v>0</v>
      </c>
      <c r="Y71" s="12">
        <v>0</v>
      </c>
      <c r="Z71" s="12">
        <v>0</v>
      </c>
      <c r="AA71" s="12">
        <v>0</v>
      </c>
      <c r="AB71" s="12">
        <v>0</v>
      </c>
      <c r="AC71" s="12">
        <v>0</v>
      </c>
      <c r="AD71" s="12">
        <v>0</v>
      </c>
      <c r="AE71" s="12">
        <v>0</v>
      </c>
      <c r="AF71" s="12">
        <v>0</v>
      </c>
      <c r="AG71" s="12">
        <v>0</v>
      </c>
      <c r="AH71" s="12">
        <v>0</v>
      </c>
      <c r="AI71" s="12">
        <v>0</v>
      </c>
      <c r="AJ71" s="12">
        <v>0</v>
      </c>
      <c r="AK71" s="12">
        <v>0</v>
      </c>
      <c r="AL71" s="12">
        <v>0</v>
      </c>
      <c r="AM71" s="12">
        <v>0</v>
      </c>
      <c r="AN71" s="12">
        <v>0</v>
      </c>
      <c r="AO71" s="12">
        <v>0</v>
      </c>
      <c r="AP71" s="12">
        <v>0</v>
      </c>
      <c r="AQ71" s="12">
        <v>0</v>
      </c>
      <c r="AR71" s="12">
        <v>0</v>
      </c>
      <c r="AS71" s="12">
        <v>0</v>
      </c>
      <c r="AT71" s="12">
        <v>0</v>
      </c>
      <c r="AU71" s="12">
        <v>0</v>
      </c>
      <c r="AV71" s="12">
        <v>0</v>
      </c>
      <c r="AW71" s="12">
        <v>0</v>
      </c>
      <c r="AX71" s="12">
        <v>0</v>
      </c>
      <c r="AY71" s="12">
        <v>0</v>
      </c>
      <c r="AZ71" s="12">
        <v>0</v>
      </c>
      <c r="BA71" s="12">
        <v>0</v>
      </c>
      <c r="BB71" s="12">
        <v>0</v>
      </c>
      <c r="BC71" s="12">
        <v>0</v>
      </c>
      <c r="BD71" s="12">
        <v>0</v>
      </c>
      <c r="BE71" s="12">
        <v>0</v>
      </c>
      <c r="BF71" s="12">
        <v>0</v>
      </c>
      <c r="BG71" s="12">
        <v>0</v>
      </c>
      <c r="BH71" s="12">
        <v>0</v>
      </c>
      <c r="BI71" s="12">
        <v>0</v>
      </c>
      <c r="BJ71" s="12">
        <v>0</v>
      </c>
      <c r="BK71" s="12">
        <v>0</v>
      </c>
      <c r="BL71" s="12">
        <v>0</v>
      </c>
      <c r="BM71" s="12">
        <v>0</v>
      </c>
      <c r="BN71" s="12">
        <v>0</v>
      </c>
      <c r="BO71" s="12">
        <v>1.1610612244897956E-3</v>
      </c>
      <c r="BP71" s="12">
        <v>0</v>
      </c>
      <c r="BQ71" s="12">
        <v>1.1610612244897956E-3</v>
      </c>
      <c r="BR71" s="12">
        <v>0</v>
      </c>
      <c r="BS71" s="12">
        <v>0</v>
      </c>
      <c r="BT71" s="12">
        <v>0</v>
      </c>
      <c r="BU71" s="12">
        <v>0</v>
      </c>
      <c r="BV71" s="12">
        <v>0</v>
      </c>
      <c r="BW71" s="12">
        <v>0</v>
      </c>
      <c r="BX71" s="12">
        <v>0</v>
      </c>
      <c r="BY71" s="12">
        <v>0</v>
      </c>
      <c r="BZ71" s="12">
        <v>0</v>
      </c>
      <c r="CA71" s="12">
        <v>0</v>
      </c>
    </row>
    <row r="72" spans="1:79" ht="15.75" customHeight="1" x14ac:dyDescent="0.25">
      <c r="A72" s="127" t="s">
        <v>186</v>
      </c>
      <c r="B72" s="12">
        <v>0</v>
      </c>
      <c r="C72" s="12">
        <v>0</v>
      </c>
      <c r="D72" s="12">
        <v>0</v>
      </c>
      <c r="E72" s="12">
        <v>0</v>
      </c>
      <c r="F72" s="12">
        <v>0</v>
      </c>
      <c r="G72" s="12">
        <v>0</v>
      </c>
      <c r="H72" s="12">
        <v>0</v>
      </c>
      <c r="I72" s="12">
        <v>0</v>
      </c>
      <c r="J72" s="12">
        <v>0</v>
      </c>
      <c r="K72" s="12">
        <v>0</v>
      </c>
      <c r="L72" s="12">
        <v>0</v>
      </c>
      <c r="M72" s="12">
        <v>0</v>
      </c>
      <c r="N72" s="12">
        <v>0</v>
      </c>
      <c r="O72" s="12">
        <v>0</v>
      </c>
      <c r="P72" s="12">
        <v>0</v>
      </c>
      <c r="Q72" s="12">
        <v>0</v>
      </c>
      <c r="R72" s="12">
        <v>0</v>
      </c>
      <c r="S72" s="12">
        <v>0</v>
      </c>
      <c r="T72" s="12">
        <v>0</v>
      </c>
      <c r="U72" s="12">
        <v>0</v>
      </c>
      <c r="V72" s="12">
        <v>0</v>
      </c>
      <c r="W72" s="12">
        <v>0</v>
      </c>
      <c r="X72" s="12">
        <v>0</v>
      </c>
      <c r="Y72" s="12">
        <v>0</v>
      </c>
      <c r="Z72" s="12">
        <v>0</v>
      </c>
      <c r="AA72" s="12">
        <v>0</v>
      </c>
      <c r="AB72" s="12">
        <v>0</v>
      </c>
      <c r="AC72" s="12">
        <v>0</v>
      </c>
      <c r="AD72" s="12">
        <v>0</v>
      </c>
      <c r="AE72" s="12">
        <v>0</v>
      </c>
      <c r="AF72" s="12">
        <v>0</v>
      </c>
      <c r="AG72" s="12">
        <v>0</v>
      </c>
      <c r="AH72" s="12">
        <v>0</v>
      </c>
      <c r="AI72" s="12">
        <v>0</v>
      </c>
      <c r="AJ72" s="12">
        <v>0</v>
      </c>
      <c r="AK72" s="12">
        <v>0</v>
      </c>
      <c r="AL72" s="12">
        <v>0</v>
      </c>
      <c r="AM72" s="12">
        <v>0</v>
      </c>
      <c r="AN72" s="12">
        <v>0</v>
      </c>
      <c r="AO72" s="12">
        <v>0</v>
      </c>
      <c r="AP72" s="12">
        <v>0</v>
      </c>
      <c r="AQ72" s="12">
        <v>0</v>
      </c>
      <c r="AR72" s="12">
        <v>0</v>
      </c>
      <c r="AS72" s="12">
        <v>0</v>
      </c>
      <c r="AT72" s="12">
        <v>0</v>
      </c>
      <c r="AU72" s="12">
        <v>0</v>
      </c>
      <c r="AV72" s="12">
        <v>0</v>
      </c>
      <c r="AW72" s="12">
        <v>0</v>
      </c>
      <c r="AX72" s="12">
        <v>0</v>
      </c>
      <c r="AY72" s="12">
        <v>0</v>
      </c>
      <c r="AZ72" s="12">
        <v>0</v>
      </c>
      <c r="BA72" s="12">
        <v>0</v>
      </c>
      <c r="BB72" s="12">
        <v>0</v>
      </c>
      <c r="BC72" s="12">
        <v>0</v>
      </c>
      <c r="BD72" s="12">
        <v>0</v>
      </c>
      <c r="BE72" s="12">
        <v>0</v>
      </c>
      <c r="BF72" s="12">
        <v>0</v>
      </c>
      <c r="BG72" s="12">
        <v>0</v>
      </c>
      <c r="BH72" s="12">
        <v>0</v>
      </c>
      <c r="BI72" s="12">
        <v>0</v>
      </c>
      <c r="BJ72" s="12">
        <v>0</v>
      </c>
      <c r="BK72" s="12">
        <v>0</v>
      </c>
      <c r="BL72" s="12">
        <v>0</v>
      </c>
      <c r="BM72" s="12">
        <v>0</v>
      </c>
      <c r="BN72" s="12">
        <v>0</v>
      </c>
      <c r="BO72" s="12">
        <v>0</v>
      </c>
      <c r="BP72" s="12">
        <v>1.1610612244897956E-3</v>
      </c>
      <c r="BQ72" s="12">
        <v>0</v>
      </c>
      <c r="BR72" s="12">
        <v>1.1610612244897956E-3</v>
      </c>
      <c r="BS72" s="12">
        <v>0</v>
      </c>
      <c r="BT72" s="12">
        <v>0</v>
      </c>
      <c r="BU72" s="12">
        <v>0</v>
      </c>
      <c r="BV72" s="12">
        <v>0</v>
      </c>
      <c r="BW72" s="12">
        <v>0</v>
      </c>
      <c r="BX72" s="12">
        <v>0</v>
      </c>
      <c r="BY72" s="12">
        <v>0</v>
      </c>
      <c r="BZ72" s="12">
        <v>0</v>
      </c>
      <c r="CA72" s="12">
        <v>0</v>
      </c>
    </row>
    <row r="73" spans="1:79" ht="15.75" customHeight="1" x14ac:dyDescent="0.25">
      <c r="A73" s="127" t="s">
        <v>187</v>
      </c>
      <c r="B73" s="12">
        <v>0</v>
      </c>
      <c r="C73" s="12">
        <v>0</v>
      </c>
      <c r="D73" s="12">
        <v>0</v>
      </c>
      <c r="E73" s="12">
        <v>0</v>
      </c>
      <c r="F73" s="12">
        <v>0</v>
      </c>
      <c r="G73" s="12">
        <v>0</v>
      </c>
      <c r="H73" s="12">
        <v>0</v>
      </c>
      <c r="I73" s="12">
        <v>0</v>
      </c>
      <c r="J73" s="12">
        <v>0</v>
      </c>
      <c r="K73" s="12">
        <v>0</v>
      </c>
      <c r="L73" s="12">
        <v>0</v>
      </c>
      <c r="M73" s="12">
        <v>0</v>
      </c>
      <c r="N73" s="12">
        <v>0.18365472910927455</v>
      </c>
      <c r="O73" s="12">
        <v>0.18365472910927455</v>
      </c>
      <c r="P73" s="12">
        <v>0</v>
      </c>
      <c r="Q73" s="12">
        <v>0</v>
      </c>
      <c r="R73" s="12">
        <v>0</v>
      </c>
      <c r="S73" s="12">
        <v>0</v>
      </c>
      <c r="T73" s="12">
        <v>0</v>
      </c>
      <c r="U73" s="12">
        <v>0</v>
      </c>
      <c r="V73" s="12">
        <v>0</v>
      </c>
      <c r="W73" s="12">
        <v>0</v>
      </c>
      <c r="X73" s="12">
        <v>0</v>
      </c>
      <c r="Y73" s="12">
        <v>0</v>
      </c>
      <c r="Z73" s="12">
        <v>0</v>
      </c>
      <c r="AA73" s="12">
        <v>0</v>
      </c>
      <c r="AB73" s="12">
        <v>0</v>
      </c>
      <c r="AC73" s="12">
        <v>0</v>
      </c>
      <c r="AD73" s="12">
        <v>0</v>
      </c>
      <c r="AE73" s="12">
        <v>0</v>
      </c>
      <c r="AF73" s="12">
        <v>0</v>
      </c>
      <c r="AG73" s="12">
        <v>0</v>
      </c>
      <c r="AH73" s="12">
        <v>0</v>
      </c>
      <c r="AI73" s="12">
        <v>0</v>
      </c>
      <c r="AJ73" s="12">
        <v>0</v>
      </c>
      <c r="AK73" s="12">
        <v>0</v>
      </c>
      <c r="AL73" s="12">
        <v>0</v>
      </c>
      <c r="AM73" s="12">
        <v>0</v>
      </c>
      <c r="AN73" s="12">
        <v>0</v>
      </c>
      <c r="AO73" s="12">
        <v>0</v>
      </c>
      <c r="AP73" s="12">
        <v>0</v>
      </c>
      <c r="AQ73" s="12">
        <v>0</v>
      </c>
      <c r="AR73" s="12">
        <v>0</v>
      </c>
      <c r="AS73" s="12">
        <v>0</v>
      </c>
      <c r="AT73" s="12">
        <v>0</v>
      </c>
      <c r="AU73" s="12">
        <v>0</v>
      </c>
      <c r="AV73" s="12">
        <v>0</v>
      </c>
      <c r="AW73" s="12">
        <v>0</v>
      </c>
      <c r="AX73" s="12">
        <v>0</v>
      </c>
      <c r="AY73" s="12">
        <v>0</v>
      </c>
      <c r="AZ73" s="12">
        <v>0</v>
      </c>
      <c r="BA73" s="12">
        <v>0</v>
      </c>
      <c r="BB73" s="12">
        <v>0</v>
      </c>
      <c r="BC73" s="12">
        <v>0</v>
      </c>
      <c r="BD73" s="12">
        <v>0</v>
      </c>
      <c r="BE73" s="12">
        <v>0</v>
      </c>
      <c r="BF73" s="12">
        <v>0</v>
      </c>
      <c r="BG73" s="12">
        <v>0</v>
      </c>
      <c r="BH73" s="12">
        <v>0</v>
      </c>
      <c r="BI73" s="12">
        <v>0</v>
      </c>
      <c r="BJ73" s="12">
        <v>0</v>
      </c>
      <c r="BK73" s="12">
        <v>0</v>
      </c>
      <c r="BL73" s="12">
        <v>0</v>
      </c>
      <c r="BM73" s="12">
        <v>0</v>
      </c>
      <c r="BN73" s="12">
        <v>0</v>
      </c>
      <c r="BO73" s="12">
        <v>0</v>
      </c>
      <c r="BP73" s="12">
        <v>0</v>
      </c>
      <c r="BQ73" s="12">
        <v>1.1610612244897956E-3</v>
      </c>
      <c r="BR73" s="12">
        <v>0</v>
      </c>
      <c r="BS73" s="12">
        <v>0</v>
      </c>
      <c r="BT73" s="12">
        <v>0</v>
      </c>
      <c r="BU73" s="12">
        <v>0</v>
      </c>
      <c r="BV73" s="12">
        <v>0</v>
      </c>
      <c r="BW73" s="12">
        <v>0</v>
      </c>
      <c r="BX73" s="12">
        <v>0</v>
      </c>
      <c r="BY73" s="12">
        <v>0</v>
      </c>
      <c r="BZ73" s="12">
        <v>0</v>
      </c>
      <c r="CA73" s="12">
        <v>0</v>
      </c>
    </row>
    <row r="74" spans="1:79" ht="15.75" customHeight="1" x14ac:dyDescent="0.25">
      <c r="A74" s="119" t="s">
        <v>159</v>
      </c>
      <c r="B74" s="12">
        <v>0</v>
      </c>
      <c r="C74" s="12">
        <v>0</v>
      </c>
      <c r="D74" s="12">
        <v>0</v>
      </c>
      <c r="E74" s="12">
        <v>0</v>
      </c>
      <c r="F74" s="12">
        <v>0</v>
      </c>
      <c r="G74" s="12">
        <v>0</v>
      </c>
      <c r="H74" s="12">
        <v>0</v>
      </c>
      <c r="I74" s="12">
        <v>0</v>
      </c>
      <c r="J74" s="12">
        <v>0</v>
      </c>
      <c r="K74" s="12">
        <v>0</v>
      </c>
      <c r="L74" s="12">
        <v>0</v>
      </c>
      <c r="M74" s="12">
        <v>0</v>
      </c>
      <c r="N74" s="12">
        <v>0</v>
      </c>
      <c r="O74" s="12">
        <v>0</v>
      </c>
      <c r="P74" s="12">
        <v>0</v>
      </c>
      <c r="Q74" s="12">
        <v>0</v>
      </c>
      <c r="R74" s="12">
        <v>0</v>
      </c>
      <c r="S74" s="12">
        <v>0</v>
      </c>
      <c r="T74" s="12">
        <v>0</v>
      </c>
      <c r="U74" s="12">
        <v>0</v>
      </c>
      <c r="V74" s="12">
        <v>0</v>
      </c>
      <c r="W74" s="12">
        <v>0</v>
      </c>
      <c r="X74" s="12">
        <v>0</v>
      </c>
      <c r="Y74" s="12">
        <v>0</v>
      </c>
      <c r="Z74" s="12">
        <v>0</v>
      </c>
      <c r="AA74" s="12">
        <v>0</v>
      </c>
      <c r="AB74" s="12">
        <v>0</v>
      </c>
      <c r="AC74" s="12">
        <v>0</v>
      </c>
      <c r="AD74" s="12">
        <v>0.7346189164370982</v>
      </c>
      <c r="AE74" s="12">
        <v>0</v>
      </c>
      <c r="AF74" s="12">
        <v>0</v>
      </c>
      <c r="AG74" s="12">
        <v>0</v>
      </c>
      <c r="AH74" s="12">
        <v>0</v>
      </c>
      <c r="AI74" s="12">
        <v>0</v>
      </c>
      <c r="AJ74" s="12">
        <v>0</v>
      </c>
      <c r="AK74" s="12">
        <v>0</v>
      </c>
      <c r="AL74" s="12">
        <v>0</v>
      </c>
      <c r="AM74" s="12">
        <v>0</v>
      </c>
      <c r="AN74" s="12">
        <v>0</v>
      </c>
      <c r="AO74" s="12">
        <v>0</v>
      </c>
      <c r="AP74" s="12">
        <v>0</v>
      </c>
      <c r="AQ74" s="12">
        <v>0</v>
      </c>
      <c r="AR74" s="12">
        <v>0</v>
      </c>
      <c r="AS74" s="12">
        <v>0</v>
      </c>
      <c r="AT74" s="12">
        <v>0</v>
      </c>
      <c r="AU74" s="12">
        <v>0</v>
      </c>
      <c r="AV74" s="12">
        <v>0</v>
      </c>
      <c r="AW74" s="12">
        <v>0</v>
      </c>
      <c r="AX74" s="12">
        <v>0</v>
      </c>
      <c r="AY74" s="12">
        <v>0</v>
      </c>
      <c r="AZ74" s="12">
        <v>0</v>
      </c>
      <c r="BA74" s="12">
        <v>0</v>
      </c>
      <c r="BB74" s="12">
        <v>0</v>
      </c>
      <c r="BC74" s="12">
        <v>0</v>
      </c>
      <c r="BD74" s="12">
        <v>0</v>
      </c>
      <c r="BE74" s="12">
        <v>0</v>
      </c>
      <c r="BF74" s="12">
        <v>0</v>
      </c>
      <c r="BG74" s="12">
        <v>0</v>
      </c>
      <c r="BH74" s="12">
        <v>0</v>
      </c>
      <c r="BI74" s="12">
        <v>0</v>
      </c>
      <c r="BJ74" s="12">
        <v>0</v>
      </c>
      <c r="BK74" s="12">
        <v>0</v>
      </c>
      <c r="BL74" s="12">
        <v>0</v>
      </c>
      <c r="BM74" s="12">
        <v>0</v>
      </c>
      <c r="BN74" s="12">
        <v>0</v>
      </c>
      <c r="BO74" s="12">
        <v>0</v>
      </c>
      <c r="BP74" s="12">
        <v>0</v>
      </c>
      <c r="BQ74" s="12">
        <v>0</v>
      </c>
      <c r="BR74" s="12">
        <v>0</v>
      </c>
      <c r="BS74" s="12">
        <v>0</v>
      </c>
      <c r="BT74" s="12">
        <v>0</v>
      </c>
      <c r="BU74" s="12">
        <v>0</v>
      </c>
      <c r="BV74" s="12">
        <v>0</v>
      </c>
      <c r="BW74" s="12">
        <v>0</v>
      </c>
      <c r="BX74" s="12">
        <v>0</v>
      </c>
      <c r="BY74" s="12">
        <v>0</v>
      </c>
      <c r="BZ74" s="12">
        <v>0</v>
      </c>
      <c r="CA74" s="12">
        <v>0</v>
      </c>
    </row>
    <row r="75" spans="1:79" ht="15.75" customHeight="1" x14ac:dyDescent="0.25">
      <c r="A75" s="128" t="s">
        <v>133</v>
      </c>
      <c r="B75" s="12">
        <v>0</v>
      </c>
      <c r="C75" s="12">
        <v>0</v>
      </c>
      <c r="D75" s="12">
        <v>0</v>
      </c>
      <c r="E75" s="12">
        <v>0</v>
      </c>
      <c r="F75" s="12">
        <v>0</v>
      </c>
      <c r="G75" s="12">
        <v>0</v>
      </c>
      <c r="H75" s="12">
        <v>0</v>
      </c>
      <c r="I75" s="12">
        <v>0</v>
      </c>
      <c r="J75" s="12">
        <v>0</v>
      </c>
      <c r="K75" s="12">
        <v>0</v>
      </c>
      <c r="L75" s="12">
        <v>0</v>
      </c>
      <c r="M75" s="12">
        <v>0</v>
      </c>
      <c r="N75" s="12">
        <v>0</v>
      </c>
      <c r="O75" s="12">
        <v>0</v>
      </c>
      <c r="P75" s="12">
        <v>0</v>
      </c>
      <c r="Q75" s="12">
        <v>1.1865000000000001E-3</v>
      </c>
      <c r="R75" s="12">
        <v>0</v>
      </c>
      <c r="S75" s="12">
        <v>1.1865000000000001E-3</v>
      </c>
      <c r="T75" s="12">
        <v>0</v>
      </c>
      <c r="U75" s="12">
        <v>1.1865000000000001E-3</v>
      </c>
      <c r="V75" s="12">
        <v>0</v>
      </c>
      <c r="W75" s="12">
        <v>1.1865000000000001E-3</v>
      </c>
      <c r="X75" s="12">
        <v>0</v>
      </c>
      <c r="Y75" s="12">
        <v>0</v>
      </c>
      <c r="Z75" s="12">
        <v>0</v>
      </c>
      <c r="AA75" s="12">
        <v>0</v>
      </c>
      <c r="AB75" s="12">
        <v>0</v>
      </c>
      <c r="AC75" s="12">
        <v>0</v>
      </c>
      <c r="AD75" s="12">
        <v>0</v>
      </c>
      <c r="AE75" s="12">
        <v>0</v>
      </c>
      <c r="AF75" s="12">
        <v>0</v>
      </c>
      <c r="AG75" s="12">
        <v>0</v>
      </c>
      <c r="AH75" s="12">
        <v>0</v>
      </c>
      <c r="AI75" s="12">
        <v>0</v>
      </c>
      <c r="AJ75" s="12">
        <v>0</v>
      </c>
      <c r="AK75" s="12">
        <v>0</v>
      </c>
      <c r="AL75" s="12">
        <v>0</v>
      </c>
      <c r="AM75" s="12">
        <v>0</v>
      </c>
      <c r="AN75" s="12">
        <v>0</v>
      </c>
      <c r="AO75" s="12">
        <v>0</v>
      </c>
      <c r="AP75" s="12">
        <v>0</v>
      </c>
      <c r="AQ75" s="12">
        <v>0</v>
      </c>
      <c r="AR75" s="12">
        <v>0</v>
      </c>
      <c r="AS75" s="12">
        <v>0</v>
      </c>
      <c r="AT75" s="12">
        <v>0</v>
      </c>
      <c r="AU75" s="12">
        <v>0</v>
      </c>
      <c r="AV75" s="12">
        <v>0</v>
      </c>
      <c r="AW75" s="12">
        <v>0</v>
      </c>
      <c r="AX75" s="12">
        <v>0</v>
      </c>
      <c r="AY75" s="12">
        <v>0</v>
      </c>
      <c r="AZ75" s="12">
        <v>0</v>
      </c>
      <c r="BA75" s="12">
        <v>0</v>
      </c>
      <c r="BB75" s="12">
        <v>0</v>
      </c>
      <c r="BC75" s="12">
        <v>0</v>
      </c>
      <c r="BD75" s="12">
        <v>0</v>
      </c>
      <c r="BE75" s="12">
        <v>0</v>
      </c>
      <c r="BF75" s="12">
        <v>0</v>
      </c>
      <c r="BG75" s="12">
        <v>0</v>
      </c>
      <c r="BH75" s="12">
        <v>0</v>
      </c>
      <c r="BI75" s="12">
        <v>0</v>
      </c>
      <c r="BJ75" s="12">
        <v>0</v>
      </c>
      <c r="BK75" s="12">
        <v>0</v>
      </c>
      <c r="BL75" s="12">
        <v>0</v>
      </c>
      <c r="BM75" s="12">
        <v>0</v>
      </c>
      <c r="BN75" s="12">
        <v>0</v>
      </c>
      <c r="BO75" s="12">
        <v>0</v>
      </c>
      <c r="BP75" s="12">
        <v>0</v>
      </c>
      <c r="BQ75" s="12">
        <v>0</v>
      </c>
      <c r="BR75" s="12">
        <v>0</v>
      </c>
      <c r="BS75" s="12">
        <v>0</v>
      </c>
      <c r="BT75" s="12">
        <v>0</v>
      </c>
      <c r="BU75" s="12">
        <v>0</v>
      </c>
      <c r="BV75" s="12">
        <v>0</v>
      </c>
      <c r="BW75" s="12">
        <v>0</v>
      </c>
      <c r="BX75" s="12">
        <v>0</v>
      </c>
      <c r="BY75" s="12">
        <v>0</v>
      </c>
      <c r="BZ75" s="12">
        <v>0</v>
      </c>
      <c r="CA75" s="12">
        <v>0</v>
      </c>
    </row>
    <row r="76" spans="1:79" ht="15.75" customHeight="1" x14ac:dyDescent="0.25">
      <c r="A76" s="129" t="s">
        <v>123</v>
      </c>
      <c r="B76" s="12">
        <v>0</v>
      </c>
      <c r="C76" s="12">
        <v>0</v>
      </c>
      <c r="D76" s="12">
        <v>0</v>
      </c>
      <c r="E76" s="12">
        <v>0</v>
      </c>
      <c r="F76" s="12">
        <v>0</v>
      </c>
      <c r="G76" s="12">
        <v>0</v>
      </c>
      <c r="H76" s="12">
        <v>0</v>
      </c>
      <c r="I76" s="12">
        <v>0</v>
      </c>
      <c r="J76" s="12">
        <v>0</v>
      </c>
      <c r="K76" s="12">
        <v>0</v>
      </c>
      <c r="L76" s="12">
        <v>0</v>
      </c>
      <c r="M76" s="12">
        <v>0</v>
      </c>
      <c r="N76" s="12">
        <v>0</v>
      </c>
      <c r="O76" s="12">
        <v>0</v>
      </c>
      <c r="P76" s="12">
        <v>3.0345750227525516</v>
      </c>
      <c r="Q76" s="241">
        <v>0</v>
      </c>
      <c r="R76" s="241">
        <v>0</v>
      </c>
      <c r="S76" s="241">
        <v>0</v>
      </c>
      <c r="T76" s="241">
        <v>0</v>
      </c>
      <c r="U76" s="241">
        <v>0</v>
      </c>
      <c r="V76" s="241">
        <v>0</v>
      </c>
      <c r="W76" s="241">
        <v>0</v>
      </c>
      <c r="X76" s="12">
        <v>0</v>
      </c>
      <c r="Y76" s="12">
        <v>0</v>
      </c>
      <c r="Z76" s="12">
        <v>0</v>
      </c>
      <c r="AA76" s="12">
        <v>0</v>
      </c>
      <c r="AB76" s="12">
        <v>1.0849850380335702</v>
      </c>
      <c r="AC76" s="12">
        <v>0</v>
      </c>
      <c r="AD76" s="12">
        <v>0</v>
      </c>
      <c r="AE76" s="12">
        <v>0</v>
      </c>
      <c r="AF76" s="12">
        <v>0</v>
      </c>
      <c r="AG76" s="12">
        <v>0</v>
      </c>
      <c r="AH76" s="12">
        <v>0</v>
      </c>
      <c r="AI76" s="12">
        <v>0</v>
      </c>
      <c r="AJ76" s="12">
        <v>0</v>
      </c>
      <c r="AK76" s="12">
        <v>0</v>
      </c>
      <c r="AL76" s="12">
        <v>0</v>
      </c>
      <c r="AM76" s="12">
        <v>0</v>
      </c>
      <c r="AN76" s="12">
        <v>0</v>
      </c>
      <c r="AO76" s="12">
        <v>0</v>
      </c>
      <c r="AP76" s="12">
        <v>0</v>
      </c>
      <c r="AQ76" s="12">
        <v>0</v>
      </c>
      <c r="AR76" s="12">
        <v>0</v>
      </c>
      <c r="AS76" s="12">
        <v>0</v>
      </c>
      <c r="AT76" s="12">
        <v>0</v>
      </c>
      <c r="AU76" s="12">
        <v>0</v>
      </c>
      <c r="AV76" s="12">
        <v>0</v>
      </c>
      <c r="AW76" s="12">
        <v>0</v>
      </c>
      <c r="AX76" s="12">
        <v>0</v>
      </c>
      <c r="AY76" s="12">
        <v>0</v>
      </c>
      <c r="AZ76" s="12">
        <v>0</v>
      </c>
      <c r="BA76" s="12">
        <v>0</v>
      </c>
      <c r="BB76" s="12">
        <v>0</v>
      </c>
      <c r="BC76" s="12">
        <v>0</v>
      </c>
      <c r="BD76" s="12">
        <v>0</v>
      </c>
      <c r="BE76" s="12">
        <v>0</v>
      </c>
      <c r="BF76" s="12">
        <v>0</v>
      </c>
      <c r="BG76" s="12">
        <v>0</v>
      </c>
      <c r="BH76" s="12">
        <v>0</v>
      </c>
      <c r="BI76" s="12">
        <v>0</v>
      </c>
      <c r="BJ76" s="12">
        <v>0</v>
      </c>
      <c r="BK76" s="12">
        <v>0</v>
      </c>
      <c r="BL76" s="12">
        <v>0</v>
      </c>
      <c r="BM76" s="12">
        <v>0</v>
      </c>
      <c r="BN76" s="12">
        <v>0</v>
      </c>
      <c r="BO76" s="12">
        <v>0</v>
      </c>
      <c r="BP76" s="12">
        <v>0</v>
      </c>
      <c r="BQ76" s="12">
        <v>0</v>
      </c>
      <c r="BR76" s="12">
        <v>0</v>
      </c>
      <c r="BS76" s="12">
        <v>0</v>
      </c>
      <c r="BT76" s="12">
        <v>0</v>
      </c>
      <c r="BU76" s="12">
        <v>0</v>
      </c>
      <c r="BV76" s="12">
        <v>0</v>
      </c>
      <c r="BW76" s="12">
        <v>0</v>
      </c>
      <c r="BX76" s="12">
        <v>0</v>
      </c>
      <c r="BY76" s="12">
        <v>0</v>
      </c>
      <c r="BZ76" s="12">
        <v>0</v>
      </c>
      <c r="CA76" s="12">
        <v>0</v>
      </c>
    </row>
    <row r="77" spans="1:79" ht="15.75" customHeight="1" x14ac:dyDescent="0.25">
      <c r="A77" s="129" t="s">
        <v>126</v>
      </c>
      <c r="B77" s="12">
        <v>0</v>
      </c>
      <c r="C77" s="12">
        <v>0</v>
      </c>
      <c r="D77" s="12">
        <v>0</v>
      </c>
      <c r="E77" s="12">
        <v>0</v>
      </c>
      <c r="F77" s="12">
        <v>0</v>
      </c>
      <c r="G77" s="12">
        <v>0</v>
      </c>
      <c r="H77" s="12">
        <v>0</v>
      </c>
      <c r="I77" s="12">
        <v>0</v>
      </c>
      <c r="J77" s="12">
        <v>0</v>
      </c>
      <c r="K77" s="12">
        <v>0</v>
      </c>
      <c r="L77" s="12">
        <v>0</v>
      </c>
      <c r="M77" s="12">
        <v>0</v>
      </c>
      <c r="N77" s="12">
        <v>0</v>
      </c>
      <c r="O77" s="12">
        <v>0</v>
      </c>
      <c r="P77" s="12">
        <v>0</v>
      </c>
      <c r="Q77" s="12">
        <v>1.1865000000000001E-3</v>
      </c>
      <c r="R77" s="12">
        <v>0</v>
      </c>
      <c r="S77" s="12">
        <v>1.1865000000000001E-3</v>
      </c>
      <c r="T77" s="12">
        <v>0</v>
      </c>
      <c r="U77" s="12">
        <v>1.1865000000000001E-3</v>
      </c>
      <c r="V77" s="12">
        <v>0</v>
      </c>
      <c r="W77" s="12">
        <v>1.1865000000000001E-3</v>
      </c>
      <c r="X77" s="12">
        <v>0</v>
      </c>
      <c r="Y77" s="12">
        <v>0</v>
      </c>
      <c r="Z77" s="12">
        <v>0</v>
      </c>
      <c r="AA77" s="12">
        <v>0</v>
      </c>
      <c r="AB77" s="12">
        <v>0</v>
      </c>
      <c r="AC77" s="12">
        <v>0</v>
      </c>
      <c r="AD77" s="12">
        <v>0</v>
      </c>
      <c r="AE77" s="12">
        <v>0</v>
      </c>
      <c r="AF77" s="12">
        <v>0</v>
      </c>
      <c r="AG77" s="12">
        <v>0</v>
      </c>
      <c r="AH77" s="12">
        <v>0</v>
      </c>
      <c r="AI77" s="12">
        <v>0</v>
      </c>
      <c r="AJ77" s="12">
        <v>0</v>
      </c>
      <c r="AK77" s="12">
        <v>0</v>
      </c>
      <c r="AL77" s="12">
        <v>0</v>
      </c>
      <c r="AM77" s="12">
        <v>0</v>
      </c>
      <c r="AN77" s="12">
        <v>0</v>
      </c>
      <c r="AO77" s="12">
        <v>0</v>
      </c>
      <c r="AP77" s="12">
        <v>0</v>
      </c>
      <c r="AQ77" s="12">
        <v>0</v>
      </c>
      <c r="AR77" s="12">
        <v>0</v>
      </c>
      <c r="AS77" s="12">
        <v>0</v>
      </c>
      <c r="AT77" s="12">
        <v>0</v>
      </c>
      <c r="AU77" s="12">
        <v>0</v>
      </c>
      <c r="AV77" s="12">
        <v>0</v>
      </c>
      <c r="AW77" s="12">
        <v>0</v>
      </c>
      <c r="AX77" s="12">
        <v>0</v>
      </c>
      <c r="AY77" s="12">
        <v>0</v>
      </c>
      <c r="AZ77" s="12">
        <v>0</v>
      </c>
      <c r="BA77" s="12">
        <v>0</v>
      </c>
      <c r="BB77" s="12">
        <v>0</v>
      </c>
      <c r="BC77" s="12">
        <v>0</v>
      </c>
      <c r="BD77" s="12">
        <v>0</v>
      </c>
      <c r="BE77" s="12">
        <v>0</v>
      </c>
      <c r="BF77" s="12">
        <v>0</v>
      </c>
      <c r="BG77" s="12">
        <v>0</v>
      </c>
      <c r="BH77" s="12">
        <v>0</v>
      </c>
      <c r="BI77" s="12">
        <v>0</v>
      </c>
      <c r="BJ77" s="12">
        <v>0</v>
      </c>
      <c r="BK77" s="12">
        <v>0</v>
      </c>
      <c r="BL77" s="12">
        <v>0</v>
      </c>
      <c r="BM77" s="12">
        <v>0</v>
      </c>
      <c r="BN77" s="12">
        <v>0</v>
      </c>
      <c r="BO77" s="12">
        <v>0</v>
      </c>
      <c r="BP77" s="12">
        <v>0</v>
      </c>
      <c r="BQ77" s="12">
        <v>0</v>
      </c>
      <c r="BR77" s="12">
        <v>0</v>
      </c>
      <c r="BS77" s="12">
        <v>0</v>
      </c>
      <c r="BT77" s="12">
        <v>0</v>
      </c>
      <c r="BU77" s="12">
        <v>0</v>
      </c>
      <c r="BV77" s="12">
        <v>0</v>
      </c>
      <c r="BW77" s="12">
        <v>0</v>
      </c>
      <c r="BX77" s="12">
        <v>0</v>
      </c>
      <c r="BY77" s="12">
        <v>0</v>
      </c>
      <c r="BZ77" s="12">
        <v>0</v>
      </c>
      <c r="CA77" s="12">
        <v>0</v>
      </c>
    </row>
    <row r="78" spans="1:79" ht="15.75" customHeight="1" x14ac:dyDescent="0.25">
      <c r="A78" s="129" t="s">
        <v>125</v>
      </c>
      <c r="B78" s="12">
        <v>0</v>
      </c>
      <c r="C78" s="12">
        <v>0</v>
      </c>
      <c r="D78" s="12">
        <v>0</v>
      </c>
      <c r="E78" s="12">
        <v>0</v>
      </c>
      <c r="F78" s="12">
        <v>0</v>
      </c>
      <c r="G78" s="12">
        <v>0</v>
      </c>
      <c r="H78" s="12">
        <v>0</v>
      </c>
      <c r="I78" s="12">
        <v>0</v>
      </c>
      <c r="J78" s="12">
        <v>0</v>
      </c>
      <c r="K78" s="12">
        <v>0</v>
      </c>
      <c r="L78" s="12">
        <v>0</v>
      </c>
      <c r="M78" s="12">
        <v>0</v>
      </c>
      <c r="N78" s="12">
        <v>0</v>
      </c>
      <c r="O78" s="12">
        <v>0</v>
      </c>
      <c r="P78" s="12">
        <v>0</v>
      </c>
      <c r="Q78" s="12">
        <v>1.1865000000000001E-3</v>
      </c>
      <c r="R78" s="12">
        <v>0</v>
      </c>
      <c r="S78" s="12">
        <v>1.1865000000000001E-3</v>
      </c>
      <c r="T78" s="12">
        <v>0</v>
      </c>
      <c r="U78" s="12">
        <v>1.1865000000000001E-3</v>
      </c>
      <c r="V78" s="12">
        <v>0</v>
      </c>
      <c r="W78" s="12">
        <v>1.1865000000000001E-3</v>
      </c>
      <c r="X78" s="12">
        <v>0</v>
      </c>
      <c r="Y78" s="12">
        <v>0</v>
      </c>
      <c r="Z78" s="12">
        <v>0</v>
      </c>
      <c r="AA78" s="12">
        <v>0</v>
      </c>
      <c r="AB78" s="12">
        <v>0</v>
      </c>
      <c r="AC78" s="12">
        <v>0</v>
      </c>
      <c r="AD78" s="12">
        <v>0</v>
      </c>
      <c r="AE78" s="12">
        <v>0</v>
      </c>
      <c r="AF78" s="12">
        <v>0</v>
      </c>
      <c r="AG78" s="12">
        <v>0</v>
      </c>
      <c r="AH78" s="12">
        <v>0</v>
      </c>
      <c r="AI78" s="12">
        <v>0</v>
      </c>
      <c r="AJ78" s="12">
        <v>0</v>
      </c>
      <c r="AK78" s="12">
        <v>0</v>
      </c>
      <c r="AL78" s="12">
        <v>0</v>
      </c>
      <c r="AM78" s="12">
        <v>0</v>
      </c>
      <c r="AN78" s="12">
        <v>0</v>
      </c>
      <c r="AO78" s="12">
        <v>0</v>
      </c>
      <c r="AP78" s="12">
        <v>0</v>
      </c>
      <c r="AQ78" s="12">
        <v>0</v>
      </c>
      <c r="AR78" s="12">
        <v>0</v>
      </c>
      <c r="AS78" s="12">
        <v>0</v>
      </c>
      <c r="AT78" s="12">
        <v>0</v>
      </c>
      <c r="AU78" s="12">
        <v>0</v>
      </c>
      <c r="AV78" s="12">
        <v>0</v>
      </c>
      <c r="AW78" s="12">
        <v>0</v>
      </c>
      <c r="AX78" s="12">
        <v>0</v>
      </c>
      <c r="AY78" s="12">
        <v>0</v>
      </c>
      <c r="AZ78" s="12">
        <v>0</v>
      </c>
      <c r="BA78" s="12">
        <v>0</v>
      </c>
      <c r="BB78" s="12">
        <v>0</v>
      </c>
      <c r="BC78" s="12">
        <v>0</v>
      </c>
      <c r="BD78" s="12">
        <v>0</v>
      </c>
      <c r="BE78" s="12">
        <v>0</v>
      </c>
      <c r="BF78" s="12">
        <v>0</v>
      </c>
      <c r="BG78" s="12">
        <v>0</v>
      </c>
      <c r="BH78" s="12">
        <v>0</v>
      </c>
      <c r="BI78" s="12">
        <v>0</v>
      </c>
      <c r="BJ78" s="12">
        <v>0</v>
      </c>
      <c r="BK78" s="12">
        <v>0</v>
      </c>
      <c r="BL78" s="12">
        <v>0</v>
      </c>
      <c r="BM78" s="12">
        <v>0</v>
      </c>
      <c r="BN78" s="12">
        <v>0</v>
      </c>
      <c r="BO78" s="12">
        <v>0</v>
      </c>
      <c r="BP78" s="12">
        <v>0</v>
      </c>
      <c r="BQ78" s="12">
        <v>0</v>
      </c>
      <c r="BR78" s="12">
        <v>0</v>
      </c>
      <c r="BS78" s="12">
        <v>0</v>
      </c>
      <c r="BT78" s="12">
        <v>0</v>
      </c>
      <c r="BU78" s="12">
        <v>0</v>
      </c>
      <c r="BV78" s="12">
        <v>0</v>
      </c>
      <c r="BW78" s="12">
        <v>0</v>
      </c>
      <c r="BX78" s="12">
        <v>0</v>
      </c>
      <c r="BY78" s="12">
        <v>0</v>
      </c>
      <c r="BZ78" s="12">
        <v>0</v>
      </c>
      <c r="CA78" s="12">
        <v>0</v>
      </c>
    </row>
    <row r="79" spans="1:79" ht="15.75" customHeight="1" x14ac:dyDescent="0.25">
      <c r="A79" s="129" t="s">
        <v>124</v>
      </c>
      <c r="B79" s="12">
        <v>0</v>
      </c>
      <c r="C79" s="12">
        <v>0</v>
      </c>
      <c r="D79" s="12">
        <v>0</v>
      </c>
      <c r="E79" s="12">
        <v>0</v>
      </c>
      <c r="F79" s="12">
        <v>0</v>
      </c>
      <c r="G79" s="12">
        <v>0</v>
      </c>
      <c r="H79" s="12">
        <v>0</v>
      </c>
      <c r="I79" s="12">
        <v>0</v>
      </c>
      <c r="J79" s="12">
        <v>0</v>
      </c>
      <c r="K79" s="12">
        <v>0</v>
      </c>
      <c r="L79" s="12">
        <v>0</v>
      </c>
      <c r="M79" s="12">
        <v>0</v>
      </c>
      <c r="N79" s="12">
        <v>0</v>
      </c>
      <c r="O79" s="12">
        <v>0</v>
      </c>
      <c r="P79" s="12">
        <v>0</v>
      </c>
      <c r="Q79" s="12">
        <v>0</v>
      </c>
      <c r="R79" s="12">
        <v>1.1865000000000001E-3</v>
      </c>
      <c r="S79" s="12">
        <v>0</v>
      </c>
      <c r="T79" s="12">
        <v>1.1865000000000001E-3</v>
      </c>
      <c r="U79" s="12">
        <v>0</v>
      </c>
      <c r="V79" s="12">
        <v>1.1865000000000001E-3</v>
      </c>
      <c r="W79" s="12">
        <v>0</v>
      </c>
      <c r="X79" s="12">
        <v>1.1865000000000001E-3</v>
      </c>
      <c r="Y79" s="12">
        <v>0</v>
      </c>
      <c r="Z79" s="12">
        <v>0</v>
      </c>
      <c r="AA79" s="12">
        <v>0</v>
      </c>
      <c r="AB79" s="12">
        <v>0</v>
      </c>
      <c r="AC79" s="12">
        <v>0</v>
      </c>
      <c r="AD79" s="12">
        <v>0</v>
      </c>
      <c r="AE79" s="12">
        <v>0</v>
      </c>
      <c r="AF79" s="12">
        <v>0</v>
      </c>
      <c r="AG79" s="12">
        <v>0</v>
      </c>
      <c r="AH79" s="12">
        <v>0</v>
      </c>
      <c r="AI79" s="12">
        <v>0</v>
      </c>
      <c r="AJ79" s="12">
        <v>0</v>
      </c>
      <c r="AK79" s="12">
        <v>0</v>
      </c>
      <c r="AL79" s="12">
        <v>0</v>
      </c>
      <c r="AM79" s="12">
        <v>0</v>
      </c>
      <c r="AN79" s="12">
        <v>0</v>
      </c>
      <c r="AO79" s="12">
        <v>0</v>
      </c>
      <c r="AP79" s="12">
        <v>0</v>
      </c>
      <c r="AQ79" s="12">
        <v>0</v>
      </c>
      <c r="AR79" s="12">
        <v>0</v>
      </c>
      <c r="AS79" s="12">
        <v>0</v>
      </c>
      <c r="AT79" s="12">
        <v>0</v>
      </c>
      <c r="AU79" s="12">
        <v>0</v>
      </c>
      <c r="AV79" s="12">
        <v>0</v>
      </c>
      <c r="AW79" s="12">
        <v>0</v>
      </c>
      <c r="AX79" s="12">
        <v>0</v>
      </c>
      <c r="AY79" s="12">
        <v>0</v>
      </c>
      <c r="AZ79" s="12">
        <v>0</v>
      </c>
      <c r="BA79" s="12">
        <v>0</v>
      </c>
      <c r="BB79" s="12">
        <v>0</v>
      </c>
      <c r="BC79" s="12">
        <v>0</v>
      </c>
      <c r="BD79" s="12">
        <v>0</v>
      </c>
      <c r="BE79" s="12">
        <v>0</v>
      </c>
      <c r="BF79" s="12">
        <v>0</v>
      </c>
      <c r="BG79" s="12">
        <v>0</v>
      </c>
      <c r="BH79" s="12">
        <v>0</v>
      </c>
      <c r="BI79" s="12">
        <v>0</v>
      </c>
      <c r="BJ79" s="12">
        <v>0</v>
      </c>
      <c r="BK79" s="12">
        <v>0</v>
      </c>
      <c r="BL79" s="12">
        <v>0</v>
      </c>
      <c r="BM79" s="12">
        <v>0</v>
      </c>
      <c r="BN79" s="12">
        <v>0</v>
      </c>
      <c r="BO79" s="12">
        <v>0</v>
      </c>
      <c r="BP79" s="12">
        <v>0</v>
      </c>
      <c r="BQ79" s="12">
        <v>0</v>
      </c>
      <c r="BR79" s="12">
        <v>0</v>
      </c>
      <c r="BS79" s="12">
        <v>0</v>
      </c>
      <c r="BT79" s="12">
        <v>0</v>
      </c>
      <c r="BU79" s="12">
        <v>0</v>
      </c>
      <c r="BV79" s="12">
        <v>0</v>
      </c>
      <c r="BW79" s="12">
        <v>0</v>
      </c>
      <c r="BX79" s="12">
        <v>0</v>
      </c>
      <c r="BY79" s="12">
        <v>0</v>
      </c>
      <c r="BZ79" s="12">
        <v>0</v>
      </c>
      <c r="CA79" s="12">
        <v>0</v>
      </c>
    </row>
    <row r="80" spans="1:79" ht="15.75" customHeight="1" x14ac:dyDescent="0.25">
      <c r="A80" s="129" t="s">
        <v>127</v>
      </c>
      <c r="B80" s="12">
        <v>0</v>
      </c>
      <c r="C80" s="12">
        <v>0</v>
      </c>
      <c r="D80" s="12">
        <v>0</v>
      </c>
      <c r="E80" s="12">
        <v>0</v>
      </c>
      <c r="F80" s="12">
        <v>0</v>
      </c>
      <c r="G80" s="12">
        <v>0</v>
      </c>
      <c r="H80" s="12">
        <v>0</v>
      </c>
      <c r="I80" s="12">
        <v>0</v>
      </c>
      <c r="J80" s="12">
        <v>0</v>
      </c>
      <c r="K80" s="12">
        <v>0</v>
      </c>
      <c r="L80" s="12">
        <v>0</v>
      </c>
      <c r="M80" s="12">
        <v>0</v>
      </c>
      <c r="N80" s="12">
        <v>0</v>
      </c>
      <c r="O80" s="12">
        <v>0</v>
      </c>
      <c r="P80" s="12">
        <v>0</v>
      </c>
      <c r="Q80" s="12">
        <v>0</v>
      </c>
      <c r="R80" s="12">
        <v>1.1865000000000001E-3</v>
      </c>
      <c r="S80" s="12">
        <v>0</v>
      </c>
      <c r="T80" s="12">
        <v>1.1865000000000001E-3</v>
      </c>
      <c r="U80" s="12">
        <v>0</v>
      </c>
      <c r="V80" s="12">
        <v>1.1865000000000001E-3</v>
      </c>
      <c r="W80" s="12">
        <v>0</v>
      </c>
      <c r="X80" s="12">
        <v>1.1865000000000001E-3</v>
      </c>
      <c r="Y80" s="12">
        <v>0</v>
      </c>
      <c r="Z80" s="12">
        <v>0</v>
      </c>
      <c r="AA80" s="12">
        <v>0</v>
      </c>
      <c r="AB80" s="12">
        <v>0</v>
      </c>
      <c r="AC80" s="12">
        <v>0</v>
      </c>
      <c r="AD80" s="12">
        <v>0</v>
      </c>
      <c r="AE80" s="12">
        <v>0</v>
      </c>
      <c r="AF80" s="12">
        <v>0</v>
      </c>
      <c r="AG80" s="12">
        <v>0</v>
      </c>
      <c r="AH80" s="12">
        <v>0</v>
      </c>
      <c r="AI80" s="12">
        <v>0</v>
      </c>
      <c r="AJ80" s="12">
        <v>0</v>
      </c>
      <c r="AK80" s="12">
        <v>0</v>
      </c>
      <c r="AL80" s="12">
        <v>0</v>
      </c>
      <c r="AM80" s="12">
        <v>0</v>
      </c>
      <c r="AN80" s="12">
        <v>0</v>
      </c>
      <c r="AO80" s="12">
        <v>0</v>
      </c>
      <c r="AP80" s="12">
        <v>0</v>
      </c>
      <c r="AQ80" s="12">
        <v>0</v>
      </c>
      <c r="AR80" s="12">
        <v>0</v>
      </c>
      <c r="AS80" s="12">
        <v>0</v>
      </c>
      <c r="AT80" s="12">
        <v>0</v>
      </c>
      <c r="AU80" s="12">
        <v>0</v>
      </c>
      <c r="AV80" s="12">
        <v>0</v>
      </c>
      <c r="AW80" s="12">
        <v>0</v>
      </c>
      <c r="AX80" s="12">
        <v>0</v>
      </c>
      <c r="AY80" s="12">
        <v>0</v>
      </c>
      <c r="AZ80" s="12">
        <v>0</v>
      </c>
      <c r="BA80" s="12">
        <v>0</v>
      </c>
      <c r="BB80" s="12">
        <v>0</v>
      </c>
      <c r="BC80" s="12">
        <v>0</v>
      </c>
      <c r="BD80" s="12">
        <v>0</v>
      </c>
      <c r="BE80" s="12">
        <v>0</v>
      </c>
      <c r="BF80" s="12">
        <v>0</v>
      </c>
      <c r="BG80" s="12">
        <v>0</v>
      </c>
      <c r="BH80" s="12">
        <v>0</v>
      </c>
      <c r="BI80" s="12">
        <v>0</v>
      </c>
      <c r="BJ80" s="12">
        <v>0</v>
      </c>
      <c r="BK80" s="12">
        <v>0</v>
      </c>
      <c r="BL80" s="12">
        <v>0</v>
      </c>
      <c r="BM80" s="12">
        <v>0</v>
      </c>
      <c r="BN80" s="12">
        <v>0</v>
      </c>
      <c r="BO80" s="12">
        <v>0</v>
      </c>
      <c r="BP80" s="12">
        <v>0</v>
      </c>
      <c r="BQ80" s="12">
        <v>0</v>
      </c>
      <c r="BR80" s="12">
        <v>0</v>
      </c>
      <c r="BS80" s="12">
        <v>0</v>
      </c>
      <c r="BT80" s="12">
        <v>0</v>
      </c>
      <c r="BU80" s="12">
        <v>0</v>
      </c>
      <c r="BV80" s="12">
        <v>0</v>
      </c>
      <c r="BW80" s="12">
        <v>0</v>
      </c>
      <c r="BX80" s="12">
        <v>0</v>
      </c>
      <c r="BY80" s="12">
        <v>0</v>
      </c>
      <c r="BZ80" s="12">
        <v>0</v>
      </c>
      <c r="CA80" s="12">
        <v>0</v>
      </c>
    </row>
    <row r="81" spans="1:79" ht="15.75" customHeight="1" x14ac:dyDescent="0.25">
      <c r="A81" s="129" t="s">
        <v>129</v>
      </c>
      <c r="B81" s="12">
        <v>0</v>
      </c>
      <c r="C81" s="12">
        <v>0</v>
      </c>
      <c r="D81" s="12">
        <v>0</v>
      </c>
      <c r="E81" s="12">
        <v>0</v>
      </c>
      <c r="F81" s="12">
        <v>0</v>
      </c>
      <c r="G81" s="12">
        <v>0</v>
      </c>
      <c r="H81" s="12">
        <v>0</v>
      </c>
      <c r="I81" s="12">
        <v>0</v>
      </c>
      <c r="J81" s="12">
        <v>0</v>
      </c>
      <c r="K81" s="12">
        <v>0</v>
      </c>
      <c r="L81" s="12">
        <v>0</v>
      </c>
      <c r="M81" s="12">
        <v>0</v>
      </c>
      <c r="N81" s="12">
        <v>0</v>
      </c>
      <c r="O81" s="12">
        <v>0</v>
      </c>
      <c r="P81" s="12">
        <v>0</v>
      </c>
      <c r="Q81" s="12">
        <v>0</v>
      </c>
      <c r="R81" s="12">
        <v>1.1865000000000001E-3</v>
      </c>
      <c r="S81" s="12">
        <v>0</v>
      </c>
      <c r="T81" s="12">
        <v>1.1865000000000001E-3</v>
      </c>
      <c r="U81" s="12">
        <v>0</v>
      </c>
      <c r="V81" s="12">
        <v>1.1865000000000001E-3</v>
      </c>
      <c r="W81" s="12">
        <v>0</v>
      </c>
      <c r="X81" s="12">
        <v>1.1865000000000001E-3</v>
      </c>
      <c r="Y81" s="12">
        <v>0</v>
      </c>
      <c r="Z81" s="12">
        <v>0</v>
      </c>
      <c r="AA81" s="12">
        <v>0</v>
      </c>
      <c r="AB81" s="12">
        <v>0</v>
      </c>
      <c r="AC81" s="12">
        <v>0</v>
      </c>
      <c r="AD81" s="12">
        <v>0</v>
      </c>
      <c r="AE81" s="12">
        <v>0</v>
      </c>
      <c r="AF81" s="12">
        <v>0</v>
      </c>
      <c r="AG81" s="12">
        <v>0</v>
      </c>
      <c r="AH81" s="12">
        <v>0</v>
      </c>
      <c r="AI81" s="12">
        <v>0</v>
      </c>
      <c r="AJ81" s="12">
        <v>0</v>
      </c>
      <c r="AK81" s="12">
        <v>0</v>
      </c>
      <c r="AL81" s="12">
        <v>0</v>
      </c>
      <c r="AM81" s="12">
        <v>0</v>
      </c>
      <c r="AN81" s="12">
        <v>0</v>
      </c>
      <c r="AO81" s="12">
        <v>0</v>
      </c>
      <c r="AP81" s="12">
        <v>0</v>
      </c>
      <c r="AQ81" s="12">
        <v>0</v>
      </c>
      <c r="AR81" s="12">
        <v>0</v>
      </c>
      <c r="AS81" s="12">
        <v>0</v>
      </c>
      <c r="AT81" s="12">
        <v>0</v>
      </c>
      <c r="AU81" s="12">
        <v>0</v>
      </c>
      <c r="AV81" s="12">
        <v>0</v>
      </c>
      <c r="AW81" s="12">
        <v>0</v>
      </c>
      <c r="AX81" s="12">
        <v>0</v>
      </c>
      <c r="AY81" s="12">
        <v>0</v>
      </c>
      <c r="AZ81" s="12">
        <v>0</v>
      </c>
      <c r="BA81" s="12">
        <v>0</v>
      </c>
      <c r="BB81" s="12">
        <v>0</v>
      </c>
      <c r="BC81" s="12">
        <v>0</v>
      </c>
      <c r="BD81" s="12">
        <v>0</v>
      </c>
      <c r="BE81" s="12">
        <v>0</v>
      </c>
      <c r="BF81" s="12">
        <v>0</v>
      </c>
      <c r="BG81" s="12">
        <v>0</v>
      </c>
      <c r="BH81" s="12">
        <v>0</v>
      </c>
      <c r="BI81" s="12">
        <v>0</v>
      </c>
      <c r="BJ81" s="12">
        <v>0</v>
      </c>
      <c r="BK81" s="12">
        <v>0</v>
      </c>
      <c r="BL81" s="12">
        <v>0</v>
      </c>
      <c r="BM81" s="12">
        <v>0</v>
      </c>
      <c r="BN81" s="12">
        <v>0</v>
      </c>
      <c r="BO81" s="12">
        <v>0</v>
      </c>
      <c r="BP81" s="12">
        <v>0</v>
      </c>
      <c r="BQ81" s="12">
        <v>0</v>
      </c>
      <c r="BR81" s="12">
        <v>0</v>
      </c>
      <c r="BS81" s="12">
        <v>0</v>
      </c>
      <c r="BT81" s="12">
        <v>0</v>
      </c>
      <c r="BU81" s="12">
        <v>0</v>
      </c>
      <c r="BV81" s="12">
        <v>0</v>
      </c>
      <c r="BW81" s="12">
        <v>0</v>
      </c>
      <c r="BX81" s="12">
        <v>0</v>
      </c>
      <c r="BY81" s="12">
        <v>0</v>
      </c>
      <c r="BZ81" s="12">
        <v>0</v>
      </c>
      <c r="CA81" s="12">
        <v>0</v>
      </c>
    </row>
    <row r="82" spans="1:79" ht="15.75" customHeight="1" thickBot="1" x14ac:dyDescent="0.3">
      <c r="A82" s="130" t="s">
        <v>128</v>
      </c>
      <c r="B82" s="12">
        <v>0</v>
      </c>
      <c r="C82" s="12">
        <v>0</v>
      </c>
      <c r="D82" s="12">
        <v>0</v>
      </c>
      <c r="E82" s="12">
        <v>0</v>
      </c>
      <c r="F82" s="12">
        <v>0</v>
      </c>
      <c r="G82" s="12">
        <v>0</v>
      </c>
      <c r="H82" s="12">
        <v>0</v>
      </c>
      <c r="I82" s="12">
        <v>0</v>
      </c>
      <c r="J82" s="12">
        <v>0</v>
      </c>
      <c r="K82" s="12">
        <v>0</v>
      </c>
      <c r="L82" s="12">
        <v>0</v>
      </c>
      <c r="M82" s="12">
        <v>0</v>
      </c>
      <c r="N82" s="12">
        <v>0</v>
      </c>
      <c r="O82" s="12">
        <v>0</v>
      </c>
      <c r="P82" s="12">
        <v>0</v>
      </c>
      <c r="Q82" s="12">
        <v>0</v>
      </c>
      <c r="R82" s="12">
        <v>1.1865000000000001E-3</v>
      </c>
      <c r="S82" s="12">
        <v>0</v>
      </c>
      <c r="T82" s="12">
        <v>1.1865000000000001E-3</v>
      </c>
      <c r="U82" s="12">
        <v>0</v>
      </c>
      <c r="V82" s="12">
        <v>1.1865000000000001E-3</v>
      </c>
      <c r="W82" s="12">
        <v>0</v>
      </c>
      <c r="X82" s="12">
        <v>1.1865000000000001E-3</v>
      </c>
      <c r="Y82" s="12">
        <v>0</v>
      </c>
      <c r="Z82" s="12">
        <v>0</v>
      </c>
      <c r="AA82" s="12">
        <v>0</v>
      </c>
      <c r="AB82" s="12">
        <v>0</v>
      </c>
      <c r="AC82" s="12">
        <v>0</v>
      </c>
      <c r="AD82" s="12">
        <v>0</v>
      </c>
      <c r="AE82" s="12">
        <v>0</v>
      </c>
      <c r="AF82" s="12">
        <v>0</v>
      </c>
      <c r="AG82" s="12">
        <v>0</v>
      </c>
      <c r="AH82" s="12">
        <v>0</v>
      </c>
      <c r="AI82" s="12">
        <v>0</v>
      </c>
      <c r="AJ82" s="12">
        <v>0</v>
      </c>
      <c r="AK82" s="12">
        <v>0</v>
      </c>
      <c r="AL82" s="12">
        <v>0</v>
      </c>
      <c r="AM82" s="12">
        <v>0</v>
      </c>
      <c r="AN82" s="12">
        <v>0</v>
      </c>
      <c r="AO82" s="12">
        <v>0</v>
      </c>
      <c r="AP82" s="12">
        <v>0</v>
      </c>
      <c r="AQ82" s="12">
        <v>0</v>
      </c>
      <c r="AR82" s="12">
        <v>0</v>
      </c>
      <c r="AS82" s="12">
        <v>0</v>
      </c>
      <c r="AT82" s="12">
        <v>0</v>
      </c>
      <c r="AU82" s="12">
        <v>0</v>
      </c>
      <c r="AV82" s="12">
        <v>0</v>
      </c>
      <c r="AW82" s="12">
        <v>0</v>
      </c>
      <c r="AX82" s="12">
        <v>0</v>
      </c>
      <c r="AY82" s="12">
        <v>0</v>
      </c>
      <c r="AZ82" s="12">
        <v>0</v>
      </c>
      <c r="BA82" s="12">
        <v>0</v>
      </c>
      <c r="BB82" s="12">
        <v>0</v>
      </c>
      <c r="BC82" s="12">
        <v>0</v>
      </c>
      <c r="BD82" s="12">
        <v>0</v>
      </c>
      <c r="BE82" s="12">
        <v>0</v>
      </c>
      <c r="BF82" s="12">
        <v>0</v>
      </c>
      <c r="BG82" s="12">
        <v>0</v>
      </c>
      <c r="BH82" s="12">
        <v>0</v>
      </c>
      <c r="BI82" s="12">
        <v>0</v>
      </c>
      <c r="BJ82" s="12">
        <v>0</v>
      </c>
      <c r="BK82" s="12">
        <v>0</v>
      </c>
      <c r="BL82" s="12">
        <v>0</v>
      </c>
      <c r="BM82" s="12">
        <v>0</v>
      </c>
      <c r="BN82" s="12">
        <v>0</v>
      </c>
      <c r="BO82" s="12">
        <v>0</v>
      </c>
      <c r="BP82" s="12">
        <v>0</v>
      </c>
      <c r="BQ82" s="12">
        <v>0</v>
      </c>
      <c r="BR82" s="12">
        <v>0</v>
      </c>
      <c r="BS82" s="12">
        <v>0</v>
      </c>
      <c r="BT82" s="12">
        <v>0</v>
      </c>
      <c r="BU82" s="12">
        <v>0</v>
      </c>
      <c r="BV82" s="12">
        <v>0</v>
      </c>
      <c r="BW82" s="12">
        <v>0</v>
      </c>
      <c r="BX82" s="12">
        <v>0</v>
      </c>
      <c r="BY82" s="12">
        <v>0</v>
      </c>
      <c r="BZ82" s="12">
        <v>0</v>
      </c>
      <c r="CA82" s="12">
        <v>0</v>
      </c>
    </row>
    <row r="83" spans="1:79" ht="15.75" customHeight="1" x14ac:dyDescent="0.25">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row>
    <row r="84" spans="1:79" ht="15.75" customHeight="1" x14ac:dyDescent="0.25">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row>
    <row r="85" spans="1:79" ht="15.75" customHeight="1" x14ac:dyDescent="0.25">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row>
    <row r="86" spans="1:79" ht="15.75" customHeight="1" x14ac:dyDescent="0.25">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row>
    <row r="87" spans="1:79" ht="15.75" customHeight="1" x14ac:dyDescent="0.25">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row>
    <row r="88" spans="1:79" ht="15.75" customHeight="1" x14ac:dyDescent="0.25">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row>
    <row r="89" spans="1:79" ht="15.75" customHeight="1" x14ac:dyDescent="0.25">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row>
    <row r="90" spans="1:79" ht="15.75" customHeight="1" x14ac:dyDescent="0.25">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row>
    <row r="91" spans="1:79" ht="15.75" customHeight="1" x14ac:dyDescent="0.25">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row>
    <row r="92" spans="1:79" ht="15.75" customHeight="1" x14ac:dyDescent="0.25">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row>
    <row r="93" spans="1:79" ht="15.75" customHeight="1" x14ac:dyDescent="0.25">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row>
    <row r="94" spans="1:79" ht="15.75" customHeight="1" x14ac:dyDescent="0.25">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row>
    <row r="95" spans="1:79" ht="15.75" customHeight="1" x14ac:dyDescent="0.25">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row>
    <row r="96" spans="1:79" ht="15.75" customHeight="1" x14ac:dyDescent="0.25">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row>
    <row r="97" spans="1:30" ht="15.75" customHeight="1" x14ac:dyDescent="0.25">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row>
    <row r="98" spans="1:30" ht="15.75" customHeight="1" x14ac:dyDescent="0.25">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row>
    <row r="99" spans="1:30" ht="15.75" customHeight="1" x14ac:dyDescent="0.25">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row>
    <row r="100" spans="1:30" ht="15.75" customHeight="1" x14ac:dyDescent="0.25">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row>
    <row r="101" spans="1:30" ht="15.75" customHeight="1" x14ac:dyDescent="0.25">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row>
    <row r="102" spans="1:30" ht="15.75" customHeight="1" x14ac:dyDescent="0.25">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row>
    <row r="103" spans="1:30" ht="15.75" customHeight="1" x14ac:dyDescent="0.25">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row>
    <row r="104" spans="1:30" ht="15.75" customHeight="1" x14ac:dyDescent="0.25">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row>
    <row r="105" spans="1:30" ht="15.75" customHeight="1" x14ac:dyDescent="0.25">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row>
    <row r="106" spans="1:30" ht="15.75" customHeight="1" x14ac:dyDescent="0.25">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row>
    <row r="107" spans="1:30" ht="15.75" customHeight="1" x14ac:dyDescent="0.25">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row>
    <row r="108" spans="1:30" ht="15.75" customHeight="1" x14ac:dyDescent="0.25">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row>
    <row r="109" spans="1:30" ht="15.75" customHeight="1" x14ac:dyDescent="0.25">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row>
    <row r="110" spans="1:30" ht="15.75" customHeight="1" x14ac:dyDescent="0.25">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row>
    <row r="111" spans="1:30" ht="15.75" customHeight="1" x14ac:dyDescent="0.25">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row>
    <row r="112" spans="1:30" ht="15.75" customHeight="1" x14ac:dyDescent="0.25">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row>
    <row r="113" spans="1:30" ht="15.75" customHeight="1" x14ac:dyDescent="0.25">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row>
    <row r="114" spans="1:30" ht="15.75" customHeight="1" x14ac:dyDescent="0.25">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15.75" customHeight="1" x14ac:dyDescent="0.25">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row>
    <row r="116" spans="1:30" ht="15.75" customHeight="1" x14ac:dyDescent="0.25">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15.75" customHeight="1" x14ac:dyDescent="0.25">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row>
    <row r="118" spans="1:30" ht="15.75" customHeight="1" x14ac:dyDescent="0.25">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row>
    <row r="119" spans="1:30" ht="15.75" customHeight="1" x14ac:dyDescent="0.25">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row>
    <row r="120" spans="1:30" ht="15.75" customHeight="1" x14ac:dyDescent="0.25">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row>
    <row r="121" spans="1:30" ht="15.75" customHeight="1" x14ac:dyDescent="0.25">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row>
    <row r="122" spans="1:30" ht="15.75" customHeight="1" x14ac:dyDescent="0.25">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row>
    <row r="123" spans="1:30" ht="15.75" customHeight="1" x14ac:dyDescent="0.25">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row>
    <row r="124" spans="1:30" ht="15.75" customHeight="1" x14ac:dyDescent="0.25">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row>
    <row r="125" spans="1:30" ht="15.75" customHeight="1" x14ac:dyDescent="0.25">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row>
    <row r="126" spans="1:30" ht="15.75" customHeight="1" x14ac:dyDescent="0.25">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row>
    <row r="127" spans="1:30" ht="15.75" customHeight="1" x14ac:dyDescent="0.25">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c r="AD127" s="12"/>
    </row>
    <row r="128" spans="1:30" ht="15.75" customHeight="1" x14ac:dyDescent="0.25">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row>
    <row r="129" spans="1:30" ht="15.75" customHeight="1" x14ac:dyDescent="0.25">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row>
    <row r="130" spans="1:30" ht="15.75" customHeight="1" x14ac:dyDescent="0.25">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row>
    <row r="131" spans="1:30" ht="15.75" customHeight="1" x14ac:dyDescent="0.25">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row>
    <row r="132" spans="1:30" ht="15.75" customHeight="1" x14ac:dyDescent="0.25">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row>
    <row r="133" spans="1:30" ht="15.75" customHeight="1" x14ac:dyDescent="0.25">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c r="AD133" s="12"/>
    </row>
    <row r="134" spans="1:30" ht="15.75" customHeight="1" x14ac:dyDescent="0.25">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row>
    <row r="135" spans="1:30" ht="15.75" customHeight="1" x14ac:dyDescent="0.25">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row>
    <row r="136" spans="1:30" ht="15.75" customHeight="1" x14ac:dyDescent="0.25">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row>
    <row r="137" spans="1:30" ht="15.75" customHeight="1" x14ac:dyDescent="0.25">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row>
    <row r="138" spans="1:30" ht="15.75" customHeight="1" x14ac:dyDescent="0.25">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row>
    <row r="139" spans="1:30" ht="15.75" customHeight="1" x14ac:dyDescent="0.25">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row>
    <row r="140" spans="1:30" ht="15.75" customHeight="1" x14ac:dyDescent="0.25">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row>
    <row r="141" spans="1:30" ht="15.75" customHeight="1" x14ac:dyDescent="0.25">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row>
    <row r="142" spans="1:30" ht="15.75" customHeight="1" x14ac:dyDescent="0.25">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row>
    <row r="143" spans="1:30" ht="15.75" customHeight="1" x14ac:dyDescent="0.25">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row>
    <row r="144" spans="1:30" ht="15.75" customHeight="1" x14ac:dyDescent="0.25">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row>
    <row r="145" spans="1:30" ht="15.75" customHeight="1" x14ac:dyDescent="0.25">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row>
    <row r="146" spans="1:30" ht="15.75" customHeight="1" x14ac:dyDescent="0.25">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row>
    <row r="147" spans="1:30" ht="15.75" customHeight="1" x14ac:dyDescent="0.25">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row>
    <row r="148" spans="1:30" ht="15.75" customHeight="1" x14ac:dyDescent="0.25">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row>
    <row r="149" spans="1:30" ht="15.75" customHeight="1" x14ac:dyDescent="0.25">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row>
    <row r="150" spans="1:30" ht="15.75" customHeight="1" x14ac:dyDescent="0.25">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row>
    <row r="151" spans="1:30" ht="15.75" customHeight="1" x14ac:dyDescent="0.25">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row>
    <row r="152" spans="1:30" ht="15.75" customHeight="1" x14ac:dyDescent="0.25">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row>
    <row r="153" spans="1:30" ht="15.75" customHeight="1" x14ac:dyDescent="0.25">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c r="AD153" s="12"/>
    </row>
    <row r="154" spans="1:30" ht="15.75" customHeight="1" x14ac:dyDescent="0.25">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c r="AD154" s="12"/>
    </row>
    <row r="155" spans="1:30" ht="15.75" customHeight="1" x14ac:dyDescent="0.25">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c r="AD155" s="12"/>
    </row>
    <row r="156" spans="1:30" ht="15.75" customHeight="1" x14ac:dyDescent="0.25">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row>
    <row r="157" spans="1:30" ht="15.75" customHeight="1" x14ac:dyDescent="0.25">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c r="AD157" s="12"/>
    </row>
    <row r="158" spans="1:30" ht="15.75" customHeight="1" x14ac:dyDescent="0.25">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row>
    <row r="159" spans="1:30" ht="15.75" customHeight="1" x14ac:dyDescent="0.25">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row>
    <row r="160" spans="1:30" ht="15.75" customHeight="1" x14ac:dyDescent="0.25">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row>
    <row r="161" spans="1:79" ht="15.75" customHeight="1" x14ac:dyDescent="0.25">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row>
    <row r="162" spans="1:79" ht="15.75" customHeight="1" x14ac:dyDescent="0.25">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c r="AD162" s="12"/>
    </row>
    <row r="163" spans="1:79" ht="15.75" customHeight="1" x14ac:dyDescent="0.25">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c r="AA163" s="12"/>
      <c r="AB163" s="12"/>
      <c r="AC163" s="12"/>
      <c r="AD163" s="12"/>
    </row>
    <row r="164" spans="1:79" ht="15.75" customHeight="1" x14ac:dyDescent="0.25">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c r="AD164" s="12"/>
    </row>
    <row r="165" spans="1:79" ht="15.75" customHeight="1" x14ac:dyDescent="0.25">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c r="BM165" s="12"/>
      <c r="BN165" s="12"/>
      <c r="BO165" s="12"/>
      <c r="BP165" s="12"/>
      <c r="BQ165" s="12"/>
      <c r="BR165" s="12"/>
      <c r="BS165" s="12"/>
      <c r="BT165" s="12"/>
      <c r="BU165" s="12"/>
      <c r="BV165" s="12"/>
      <c r="BW165" s="12"/>
      <c r="BX165" s="12"/>
      <c r="BY165" s="12"/>
      <c r="BZ165" s="12"/>
      <c r="CA165" s="12"/>
    </row>
    <row r="166" spans="1:79" ht="15.75" customHeight="1" x14ac:dyDescent="0.25">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c r="BM166" s="12"/>
      <c r="BN166" s="12"/>
      <c r="BO166" s="12"/>
      <c r="BP166" s="12"/>
      <c r="BQ166" s="12"/>
      <c r="BR166" s="12"/>
      <c r="BS166" s="12"/>
      <c r="BT166" s="12"/>
      <c r="BU166" s="12"/>
      <c r="BV166" s="12"/>
      <c r="BW166" s="12"/>
      <c r="BX166" s="12"/>
      <c r="BY166" s="12"/>
      <c r="BZ166" s="12"/>
      <c r="CA166" s="12"/>
    </row>
    <row r="167" spans="1:79" ht="15.75" customHeight="1" x14ac:dyDescent="0.25">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c r="BM167" s="12"/>
      <c r="BN167" s="12"/>
      <c r="BO167" s="12"/>
      <c r="BP167" s="12"/>
      <c r="BQ167" s="12"/>
      <c r="BR167" s="12"/>
      <c r="BS167" s="12"/>
      <c r="BT167" s="12"/>
      <c r="BU167" s="12"/>
      <c r="BV167" s="12"/>
      <c r="BW167" s="12"/>
      <c r="BX167" s="12"/>
      <c r="BY167" s="12"/>
      <c r="BZ167" s="12"/>
      <c r="CA167" s="12"/>
    </row>
    <row r="168" spans="1:79" ht="15.75" customHeight="1" x14ac:dyDescent="0.25">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c r="BM168" s="12"/>
      <c r="BN168" s="12"/>
      <c r="BO168" s="12"/>
      <c r="BP168" s="12"/>
      <c r="BQ168" s="12"/>
      <c r="BR168" s="12"/>
      <c r="BS168" s="12"/>
      <c r="BT168" s="12"/>
      <c r="BU168" s="12"/>
      <c r="BV168" s="12"/>
      <c r="BW168" s="12"/>
      <c r="BX168" s="12"/>
      <c r="BY168" s="12"/>
      <c r="BZ168" s="12"/>
      <c r="CA168" s="12"/>
    </row>
    <row r="169" spans="1:79" ht="15.75" customHeight="1" x14ac:dyDescent="0.25">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c r="BM169" s="12"/>
      <c r="BN169" s="12"/>
      <c r="BO169" s="12"/>
      <c r="BP169" s="12"/>
      <c r="BQ169" s="12"/>
      <c r="BR169" s="12"/>
      <c r="BS169" s="12"/>
      <c r="BT169" s="12"/>
      <c r="BU169" s="12"/>
      <c r="BV169" s="12"/>
      <c r="BW169" s="12"/>
      <c r="BX169" s="12"/>
      <c r="BY169" s="12"/>
      <c r="BZ169" s="12"/>
      <c r="CA169" s="12"/>
    </row>
    <row r="170" spans="1:79" ht="15.75" customHeight="1" x14ac:dyDescent="0.25">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c r="BM170" s="12"/>
      <c r="BN170" s="12"/>
      <c r="BO170" s="12"/>
      <c r="BP170" s="12"/>
      <c r="BQ170" s="12"/>
      <c r="BR170" s="12"/>
      <c r="BS170" s="12"/>
      <c r="BT170" s="12"/>
      <c r="BU170" s="12"/>
      <c r="BV170" s="12"/>
      <c r="BW170" s="12"/>
      <c r="BX170" s="12"/>
      <c r="BY170" s="12"/>
      <c r="BZ170" s="12"/>
      <c r="CA170" s="12"/>
    </row>
    <row r="171" spans="1:79" ht="15.75" customHeight="1" x14ac:dyDescent="0.25">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c r="BM171" s="12"/>
      <c r="BN171" s="12"/>
      <c r="BO171" s="12"/>
      <c r="BP171" s="12"/>
      <c r="BQ171" s="12"/>
      <c r="BR171" s="12"/>
      <c r="BS171" s="12"/>
      <c r="BT171" s="12"/>
      <c r="BU171" s="12"/>
      <c r="BV171" s="12"/>
      <c r="BW171" s="12"/>
      <c r="BX171" s="12"/>
      <c r="BY171" s="12"/>
      <c r="BZ171" s="12"/>
      <c r="CA171" s="12"/>
    </row>
    <row r="172" spans="1:79" ht="15.75" customHeight="1" x14ac:dyDescent="0.25">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c r="BM172" s="12"/>
      <c r="BN172" s="12"/>
      <c r="BO172" s="12"/>
      <c r="BP172" s="12"/>
      <c r="BQ172" s="12"/>
      <c r="BR172" s="12"/>
      <c r="BS172" s="12"/>
      <c r="BT172" s="12"/>
      <c r="BU172" s="12"/>
      <c r="BV172" s="12"/>
      <c r="BW172" s="12"/>
      <c r="BX172" s="12"/>
      <c r="BY172" s="12"/>
      <c r="BZ172" s="12"/>
      <c r="CA172" s="12"/>
    </row>
    <row r="173" spans="1:79" ht="15.75" customHeight="1" x14ac:dyDescent="0.25">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c r="BM173" s="12"/>
      <c r="BN173" s="12"/>
      <c r="BO173" s="12"/>
      <c r="BP173" s="12"/>
      <c r="BQ173" s="12"/>
      <c r="BR173" s="12"/>
      <c r="BS173" s="12"/>
      <c r="BT173" s="12"/>
      <c r="BU173" s="12"/>
      <c r="BV173" s="12"/>
      <c r="BW173" s="12"/>
      <c r="BX173" s="12"/>
      <c r="BY173" s="12"/>
      <c r="BZ173" s="12"/>
      <c r="CA173" s="12"/>
    </row>
    <row r="174" spans="1:79" ht="15.75" customHeight="1" x14ac:dyDescent="0.25">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c r="BM174" s="12"/>
      <c r="BN174" s="12"/>
      <c r="BO174" s="12"/>
      <c r="BP174" s="12"/>
      <c r="BQ174" s="12"/>
      <c r="BR174" s="12"/>
      <c r="BS174" s="12"/>
      <c r="BT174" s="12"/>
      <c r="BU174" s="12"/>
      <c r="BV174" s="12"/>
      <c r="BW174" s="12"/>
      <c r="BX174" s="12"/>
      <c r="BY174" s="12"/>
      <c r="BZ174" s="12"/>
      <c r="CA174" s="12"/>
    </row>
    <row r="175" spans="1:79" ht="15.75" customHeight="1" x14ac:dyDescent="0.25">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c r="BM175" s="12"/>
      <c r="BN175" s="12"/>
      <c r="BO175" s="12"/>
      <c r="BP175" s="12"/>
      <c r="BQ175" s="12"/>
      <c r="BR175" s="12"/>
      <c r="BS175" s="12"/>
      <c r="BT175" s="12"/>
      <c r="BU175" s="12"/>
      <c r="BV175" s="12"/>
      <c r="BW175" s="12"/>
      <c r="BX175" s="12"/>
      <c r="BY175" s="12"/>
      <c r="BZ175" s="12"/>
      <c r="CA175" s="12"/>
    </row>
    <row r="176" spans="1:79" ht="15.75" customHeight="1" x14ac:dyDescent="0.25">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c r="BM176" s="12"/>
      <c r="BN176" s="12"/>
      <c r="BO176" s="12"/>
      <c r="BP176" s="12"/>
      <c r="BQ176" s="12"/>
      <c r="BR176" s="12"/>
      <c r="BS176" s="12"/>
      <c r="BT176" s="12"/>
      <c r="BU176" s="12"/>
      <c r="BV176" s="12"/>
      <c r="BW176" s="12"/>
      <c r="BX176" s="12"/>
      <c r="BY176" s="12"/>
      <c r="BZ176" s="12"/>
      <c r="CA176" s="12"/>
    </row>
    <row r="177" spans="1:79" ht="15.75" customHeight="1" x14ac:dyDescent="0.25">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c r="BM177" s="12"/>
      <c r="BN177" s="12"/>
      <c r="BO177" s="12"/>
      <c r="BP177" s="12"/>
      <c r="BQ177" s="12"/>
      <c r="BR177" s="12"/>
      <c r="BS177" s="12"/>
      <c r="BT177" s="12"/>
      <c r="BU177" s="12"/>
      <c r="BV177" s="12"/>
      <c r="BW177" s="12"/>
      <c r="BX177" s="12"/>
      <c r="BY177" s="12"/>
      <c r="BZ177" s="12"/>
      <c r="CA177" s="12"/>
    </row>
    <row r="178" spans="1:79" ht="15.75" customHeight="1" x14ac:dyDescent="0.25">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c r="BM178" s="12"/>
      <c r="BN178" s="12"/>
      <c r="BO178" s="12"/>
      <c r="BP178" s="12"/>
      <c r="BQ178" s="12"/>
      <c r="BR178" s="12"/>
      <c r="BS178" s="12"/>
      <c r="BT178" s="12"/>
      <c r="BU178" s="12"/>
      <c r="BV178" s="12"/>
      <c r="BW178" s="12"/>
      <c r="BX178" s="12"/>
      <c r="BY178" s="12"/>
      <c r="BZ178" s="12"/>
      <c r="CA178" s="12"/>
    </row>
    <row r="179" spans="1:79" ht="15.75" customHeight="1" x14ac:dyDescent="0.25">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c r="BM179" s="12"/>
      <c r="BN179" s="12"/>
      <c r="BO179" s="12"/>
      <c r="BP179" s="12"/>
      <c r="BQ179" s="12"/>
      <c r="BR179" s="12"/>
      <c r="BS179" s="12"/>
      <c r="BT179" s="12"/>
      <c r="BU179" s="12"/>
      <c r="BV179" s="12"/>
      <c r="BW179" s="12"/>
      <c r="BX179" s="12"/>
      <c r="BY179" s="12"/>
      <c r="BZ179" s="12"/>
      <c r="CA179" s="12"/>
    </row>
    <row r="180" spans="1:79" ht="15.75" customHeight="1" x14ac:dyDescent="0.25">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c r="BM180" s="12"/>
      <c r="BN180" s="12"/>
      <c r="BO180" s="12"/>
      <c r="BP180" s="12"/>
      <c r="BQ180" s="12"/>
      <c r="BR180" s="12"/>
      <c r="BS180" s="12"/>
      <c r="BT180" s="12"/>
      <c r="BU180" s="12"/>
      <c r="BV180" s="12"/>
      <c r="BW180" s="12"/>
      <c r="BX180" s="12"/>
      <c r="BY180" s="12"/>
      <c r="BZ180" s="12"/>
      <c r="CA180" s="12"/>
    </row>
    <row r="181" spans="1:79" ht="15.75" customHeight="1" x14ac:dyDescent="0.25">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c r="BM181" s="12"/>
      <c r="BN181" s="12"/>
      <c r="BO181" s="12"/>
      <c r="BP181" s="12"/>
      <c r="BQ181" s="12"/>
      <c r="BR181" s="12"/>
      <c r="BS181" s="12"/>
      <c r="BT181" s="12"/>
      <c r="BU181" s="12"/>
      <c r="BV181" s="12"/>
      <c r="BW181" s="12"/>
      <c r="BX181" s="12"/>
      <c r="BY181" s="12"/>
      <c r="BZ181" s="12"/>
      <c r="CA181" s="12"/>
    </row>
    <row r="182" spans="1:79" ht="15.75" customHeight="1" x14ac:dyDescent="0.25">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c r="BM182" s="12"/>
      <c r="BN182" s="12"/>
      <c r="BO182" s="12"/>
      <c r="BP182" s="12"/>
      <c r="BQ182" s="12"/>
      <c r="BR182" s="12"/>
      <c r="BS182" s="12"/>
      <c r="BT182" s="12"/>
      <c r="BU182" s="12"/>
      <c r="BV182" s="12"/>
      <c r="BW182" s="12"/>
      <c r="BX182" s="12"/>
      <c r="BY182" s="12"/>
      <c r="BZ182" s="12"/>
      <c r="CA182" s="12"/>
    </row>
    <row r="183" spans="1:79" ht="15.75" customHeight="1" x14ac:dyDescent="0.25">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c r="BM183" s="12"/>
      <c r="BN183" s="12"/>
      <c r="BO183" s="12"/>
      <c r="BP183" s="12"/>
      <c r="BQ183" s="12"/>
      <c r="BR183" s="12"/>
      <c r="BS183" s="12"/>
      <c r="BT183" s="12"/>
      <c r="BU183" s="12"/>
      <c r="BV183" s="12"/>
      <c r="BW183" s="12"/>
      <c r="BX183" s="12"/>
      <c r="BY183" s="12"/>
      <c r="BZ183" s="12"/>
      <c r="CA183" s="12"/>
    </row>
    <row r="184" spans="1:79" ht="15.75" customHeight="1" x14ac:dyDescent="0.25">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c r="BM184" s="12"/>
      <c r="BN184" s="12"/>
      <c r="BO184" s="12"/>
      <c r="BP184" s="12"/>
      <c r="BQ184" s="12"/>
      <c r="BR184" s="12"/>
      <c r="BS184" s="12"/>
      <c r="BT184" s="12"/>
      <c r="BU184" s="12"/>
      <c r="BV184" s="12"/>
      <c r="BW184" s="12"/>
      <c r="BX184" s="12"/>
      <c r="BY184" s="12"/>
      <c r="BZ184" s="12"/>
      <c r="CA184" s="12"/>
    </row>
    <row r="185" spans="1:79" ht="15.75" customHeight="1" x14ac:dyDescent="0.25">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c r="BM185" s="12"/>
      <c r="BN185" s="12"/>
      <c r="BO185" s="12"/>
      <c r="BP185" s="12"/>
      <c r="BQ185" s="12"/>
      <c r="BR185" s="12"/>
      <c r="BS185" s="12"/>
      <c r="BT185" s="12"/>
      <c r="BU185" s="12"/>
      <c r="BV185" s="12"/>
      <c r="BW185" s="12"/>
      <c r="BX185" s="12"/>
      <c r="BY185" s="12"/>
      <c r="BZ185" s="12"/>
      <c r="CA185" s="12"/>
    </row>
    <row r="186" spans="1:79" ht="15.75" customHeight="1" x14ac:dyDescent="0.25">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c r="BM186" s="12"/>
      <c r="BN186" s="12"/>
      <c r="BO186" s="12"/>
      <c r="BP186" s="12"/>
      <c r="BQ186" s="12"/>
      <c r="BR186" s="12"/>
      <c r="BS186" s="12"/>
      <c r="BT186" s="12"/>
      <c r="BU186" s="12"/>
      <c r="BV186" s="12"/>
      <c r="BW186" s="12"/>
      <c r="BX186" s="12"/>
      <c r="BY186" s="12"/>
      <c r="BZ186" s="12"/>
      <c r="CA186" s="12"/>
    </row>
    <row r="187" spans="1:79" ht="15.75" customHeight="1" x14ac:dyDescent="0.25">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c r="BM187" s="12"/>
      <c r="BN187" s="12"/>
      <c r="BO187" s="12"/>
      <c r="BP187" s="12"/>
      <c r="BQ187" s="12"/>
      <c r="BR187" s="12"/>
      <c r="BS187" s="12"/>
      <c r="BT187" s="12"/>
      <c r="BU187" s="12"/>
      <c r="BV187" s="12"/>
      <c r="BW187" s="12"/>
      <c r="BX187" s="12"/>
      <c r="BY187" s="12"/>
      <c r="BZ187" s="12"/>
      <c r="CA187" s="12"/>
    </row>
    <row r="188" spans="1:79" ht="15.75" customHeight="1" x14ac:dyDescent="0.25">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c r="BM188" s="12"/>
      <c r="BN188" s="12"/>
      <c r="BO188" s="12"/>
      <c r="BP188" s="12"/>
      <c r="BQ188" s="12"/>
      <c r="BR188" s="12"/>
      <c r="BS188" s="12"/>
      <c r="BT188" s="12"/>
      <c r="BU188" s="12"/>
      <c r="BV188" s="12"/>
      <c r="BW188" s="12"/>
      <c r="BX188" s="12"/>
      <c r="BY188" s="12"/>
      <c r="BZ188" s="12"/>
      <c r="CA188" s="12"/>
    </row>
    <row r="189" spans="1:79" ht="15.75" customHeight="1" x14ac:dyDescent="0.25">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c r="BM189" s="12"/>
      <c r="BN189" s="12"/>
      <c r="BO189" s="12"/>
      <c r="BP189" s="12"/>
      <c r="BQ189" s="12"/>
      <c r="BR189" s="12"/>
      <c r="BS189" s="12"/>
      <c r="BT189" s="12"/>
      <c r="BU189" s="12"/>
      <c r="BV189" s="12"/>
      <c r="BW189" s="12"/>
      <c r="BX189" s="12"/>
      <c r="BY189" s="12"/>
      <c r="BZ189" s="12"/>
      <c r="CA189" s="12"/>
    </row>
    <row r="190" spans="1:79" ht="15.75" customHeight="1" x14ac:dyDescent="0.25">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c r="BM190" s="12"/>
      <c r="BN190" s="12"/>
      <c r="BO190" s="12"/>
      <c r="BP190" s="12"/>
      <c r="BQ190" s="12"/>
      <c r="BR190" s="12"/>
      <c r="BS190" s="12"/>
      <c r="BT190" s="12"/>
      <c r="BU190" s="12"/>
      <c r="BV190" s="12"/>
      <c r="BW190" s="12"/>
      <c r="BX190" s="12"/>
      <c r="BY190" s="12"/>
      <c r="BZ190" s="12"/>
      <c r="CA190" s="12"/>
    </row>
    <row r="191" spans="1:79" ht="15.75" customHeight="1" x14ac:dyDescent="0.25">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c r="BM191" s="12"/>
      <c r="BN191" s="12"/>
      <c r="BO191" s="12"/>
      <c r="BP191" s="12"/>
      <c r="BQ191" s="12"/>
      <c r="BR191" s="12"/>
      <c r="BS191" s="12"/>
      <c r="BT191" s="12"/>
      <c r="BU191" s="12"/>
      <c r="BV191" s="12"/>
      <c r="BW191" s="12"/>
      <c r="BX191" s="12"/>
      <c r="BY191" s="12"/>
      <c r="BZ191" s="12"/>
      <c r="CA191" s="12"/>
    </row>
    <row r="192" spans="1:79" ht="15.75" customHeight="1" x14ac:dyDescent="0.25">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c r="AD192" s="12"/>
      <c r="AE192" s="12"/>
      <c r="AF192" s="12"/>
      <c r="AG192" s="12"/>
      <c r="AH192" s="12"/>
      <c r="AI192" s="12"/>
      <c r="AJ192" s="12"/>
      <c r="AK192" s="12"/>
      <c r="AL192" s="12"/>
      <c r="AM192" s="12"/>
      <c r="AN192" s="12"/>
      <c r="AO192" s="12"/>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c r="BM192" s="12"/>
      <c r="BN192" s="12"/>
      <c r="BO192" s="12"/>
      <c r="BP192" s="12"/>
      <c r="BQ192" s="12"/>
      <c r="BR192" s="12"/>
      <c r="BS192" s="12"/>
      <c r="BT192" s="12"/>
      <c r="BU192" s="12"/>
      <c r="BV192" s="12"/>
      <c r="BW192" s="12"/>
      <c r="BX192" s="12"/>
      <c r="BY192" s="12"/>
      <c r="BZ192" s="12"/>
      <c r="CA192" s="12"/>
    </row>
    <row r="193" spans="1:79" ht="15.75" customHeight="1" x14ac:dyDescent="0.25">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c r="AE193" s="12"/>
      <c r="AF193" s="12"/>
      <c r="AG193" s="12"/>
      <c r="AH193" s="12"/>
      <c r="AI193" s="12"/>
      <c r="AJ193" s="12"/>
      <c r="AK193" s="12"/>
      <c r="AL193" s="12"/>
      <c r="AM193" s="12"/>
      <c r="AN193" s="12"/>
      <c r="AO193" s="12"/>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c r="BM193" s="12"/>
      <c r="BN193" s="12"/>
      <c r="BO193" s="12"/>
      <c r="BP193" s="12"/>
      <c r="BQ193" s="12"/>
      <c r="BR193" s="12"/>
      <c r="BS193" s="12"/>
      <c r="BT193" s="12"/>
      <c r="BU193" s="12"/>
      <c r="BV193" s="12"/>
      <c r="BW193" s="12"/>
      <c r="BX193" s="12"/>
      <c r="BY193" s="12"/>
      <c r="BZ193" s="12"/>
      <c r="CA193" s="12"/>
    </row>
    <row r="194" spans="1:79" ht="15.75" customHeight="1" x14ac:dyDescent="0.25">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c r="AD194" s="12"/>
      <c r="AE194" s="12"/>
      <c r="AF194" s="12"/>
      <c r="AG194" s="12"/>
      <c r="AH194" s="12"/>
      <c r="AI194" s="12"/>
      <c r="AJ194" s="12"/>
      <c r="AK194" s="12"/>
      <c r="AL194" s="12"/>
      <c r="AM194" s="12"/>
      <c r="AN194" s="12"/>
      <c r="AO194" s="12"/>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c r="BM194" s="12"/>
      <c r="BN194" s="12"/>
      <c r="BO194" s="12"/>
      <c r="BP194" s="12"/>
      <c r="BQ194" s="12"/>
      <c r="BR194" s="12"/>
      <c r="BS194" s="12"/>
      <c r="BT194" s="12"/>
      <c r="BU194" s="12"/>
      <c r="BV194" s="12"/>
      <c r="BW194" s="12"/>
      <c r="BX194" s="12"/>
      <c r="BY194" s="12"/>
      <c r="BZ194" s="12"/>
      <c r="CA194" s="12"/>
    </row>
    <row r="195" spans="1:79" ht="15.75" customHeight="1" x14ac:dyDescent="0.25">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c r="AA195" s="12"/>
      <c r="AB195" s="12"/>
      <c r="AC195" s="12"/>
      <c r="AD195" s="12"/>
      <c r="AE195" s="12"/>
      <c r="AF195" s="12"/>
      <c r="AG195" s="12"/>
      <c r="AH195" s="12"/>
      <c r="AI195" s="12"/>
      <c r="AJ195" s="12"/>
      <c r="AK195" s="12"/>
      <c r="AL195" s="12"/>
      <c r="AM195" s="12"/>
      <c r="AN195" s="12"/>
      <c r="AO195" s="12"/>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c r="BM195" s="12"/>
      <c r="BN195" s="12"/>
      <c r="BO195" s="12"/>
      <c r="BP195" s="12"/>
      <c r="BQ195" s="12"/>
      <c r="BR195" s="12"/>
      <c r="BS195" s="12"/>
      <c r="BT195" s="12"/>
      <c r="BU195" s="12"/>
      <c r="BV195" s="12"/>
      <c r="BW195" s="12"/>
      <c r="BX195" s="12"/>
      <c r="BY195" s="12"/>
      <c r="BZ195" s="12"/>
      <c r="CA195" s="12"/>
    </row>
    <row r="196" spans="1:79" ht="15.75" customHeight="1" x14ac:dyDescent="0.25">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c r="AA196" s="12"/>
      <c r="AB196" s="12"/>
      <c r="AC196" s="12"/>
      <c r="AD196" s="12"/>
      <c r="AE196" s="12"/>
      <c r="AF196" s="12"/>
      <c r="AG196" s="12"/>
      <c r="AH196" s="12"/>
      <c r="AI196" s="12"/>
      <c r="AJ196" s="12"/>
      <c r="AK196" s="12"/>
      <c r="AL196" s="12"/>
      <c r="AM196" s="12"/>
      <c r="AN196" s="12"/>
      <c r="AO196" s="12"/>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c r="BM196" s="12"/>
      <c r="BN196" s="12"/>
      <c r="BO196" s="12"/>
      <c r="BP196" s="12"/>
      <c r="BQ196" s="12"/>
      <c r="BR196" s="12"/>
      <c r="BS196" s="12"/>
      <c r="BT196" s="12"/>
      <c r="BU196" s="12"/>
      <c r="BV196" s="12"/>
      <c r="BW196" s="12"/>
      <c r="BX196" s="12"/>
      <c r="BY196" s="12"/>
      <c r="BZ196" s="12"/>
      <c r="CA196" s="12"/>
    </row>
    <row r="197" spans="1:79" ht="15.75" customHeight="1" x14ac:dyDescent="0.25">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12"/>
      <c r="AC197" s="12"/>
      <c r="AD197" s="12"/>
      <c r="AE197" s="12"/>
      <c r="AF197" s="12"/>
      <c r="AG197" s="12"/>
      <c r="AH197" s="12"/>
      <c r="AI197" s="12"/>
      <c r="AJ197" s="12"/>
      <c r="AK197" s="12"/>
      <c r="AL197" s="12"/>
      <c r="AM197" s="12"/>
      <c r="AN197" s="12"/>
      <c r="AO197" s="12"/>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c r="BM197" s="12"/>
      <c r="BN197" s="12"/>
      <c r="BO197" s="12"/>
      <c r="BP197" s="12"/>
      <c r="BQ197" s="12"/>
      <c r="BR197" s="12"/>
      <c r="BS197" s="12"/>
      <c r="BT197" s="12"/>
      <c r="BU197" s="12"/>
      <c r="BV197" s="12"/>
      <c r="BW197" s="12"/>
      <c r="BX197" s="12"/>
      <c r="BY197" s="12"/>
      <c r="BZ197" s="12"/>
      <c r="CA197" s="12"/>
    </row>
    <row r="198" spans="1:79" ht="15.75" customHeight="1" x14ac:dyDescent="0.25">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c r="AA198" s="12"/>
      <c r="AB198" s="12"/>
      <c r="AC198" s="12"/>
      <c r="AD198" s="12"/>
      <c r="AE198" s="12"/>
      <c r="AF198" s="12"/>
      <c r="AG198" s="12"/>
      <c r="AH198" s="12"/>
      <c r="AI198" s="12"/>
      <c r="AJ198" s="12"/>
      <c r="AK198" s="12"/>
      <c r="AL198" s="12"/>
      <c r="AM198" s="12"/>
      <c r="AN198" s="12"/>
      <c r="AO198" s="12"/>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c r="BM198" s="12"/>
      <c r="BN198" s="12"/>
      <c r="BO198" s="12"/>
      <c r="BP198" s="12"/>
      <c r="BQ198" s="12"/>
      <c r="BR198" s="12"/>
      <c r="BS198" s="12"/>
      <c r="BT198" s="12"/>
      <c r="BU198" s="12"/>
      <c r="BV198" s="12"/>
      <c r="BW198" s="12"/>
      <c r="BX198" s="12"/>
      <c r="BY198" s="12"/>
      <c r="BZ198" s="12"/>
      <c r="CA198" s="12"/>
    </row>
    <row r="199" spans="1:79" ht="15.75" customHeight="1" x14ac:dyDescent="0.25">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c r="AA199" s="12"/>
      <c r="AB199" s="12"/>
      <c r="AC199" s="12"/>
      <c r="AD199" s="12"/>
      <c r="AE199" s="12"/>
      <c r="AF199" s="12"/>
      <c r="AG199" s="12"/>
      <c r="AH199" s="12"/>
      <c r="AI199" s="12"/>
      <c r="AJ199" s="12"/>
      <c r="AK199" s="12"/>
      <c r="AL199" s="12"/>
      <c r="AM199" s="12"/>
      <c r="AN199" s="12"/>
      <c r="AO199" s="12"/>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c r="BM199" s="12"/>
      <c r="BN199" s="12"/>
      <c r="BO199" s="12"/>
      <c r="BP199" s="12"/>
      <c r="BQ199" s="12"/>
      <c r="BR199" s="12"/>
      <c r="BS199" s="12"/>
      <c r="BT199" s="12"/>
      <c r="BU199" s="12"/>
      <c r="BV199" s="12"/>
      <c r="BW199" s="12"/>
      <c r="BX199" s="12"/>
      <c r="BY199" s="12"/>
      <c r="BZ199" s="12"/>
      <c r="CA199" s="12"/>
    </row>
    <row r="200" spans="1:79" ht="15.75" customHeight="1" x14ac:dyDescent="0.25">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c r="AA200" s="12"/>
      <c r="AB200" s="12"/>
      <c r="AC200" s="12"/>
      <c r="AD200" s="12"/>
      <c r="AE200" s="12"/>
      <c r="AF200" s="12"/>
      <c r="AG200" s="12"/>
      <c r="AH200" s="12"/>
      <c r="AI200" s="12"/>
      <c r="AJ200" s="12"/>
      <c r="AK200" s="12"/>
      <c r="AL200" s="12"/>
      <c r="AM200" s="12"/>
      <c r="AN200" s="12"/>
      <c r="AO200" s="12"/>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c r="BM200" s="12"/>
      <c r="BN200" s="12"/>
      <c r="BO200" s="12"/>
      <c r="BP200" s="12"/>
      <c r="BQ200" s="12"/>
      <c r="BR200" s="12"/>
      <c r="BS200" s="12"/>
      <c r="BT200" s="12"/>
      <c r="BU200" s="12"/>
      <c r="BV200" s="12"/>
      <c r="BW200" s="12"/>
      <c r="BX200" s="12"/>
      <c r="BY200" s="12"/>
      <c r="BZ200" s="12"/>
      <c r="CA200" s="12"/>
    </row>
    <row r="201" spans="1:79" ht="15.75" customHeight="1" x14ac:dyDescent="0.25">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c r="AA201" s="12"/>
      <c r="AB201" s="12"/>
      <c r="AC201" s="12"/>
      <c r="AD201" s="12"/>
      <c r="AE201" s="12"/>
      <c r="AF201" s="12"/>
      <c r="AG201" s="12"/>
      <c r="AH201" s="12"/>
      <c r="AI201" s="12"/>
      <c r="AJ201" s="12"/>
      <c r="AK201" s="12"/>
      <c r="AL201" s="12"/>
      <c r="AM201" s="12"/>
      <c r="AN201" s="12"/>
      <c r="AO201" s="12"/>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c r="BM201" s="12"/>
      <c r="BN201" s="12"/>
      <c r="BO201" s="12"/>
      <c r="BP201" s="12"/>
      <c r="BQ201" s="12"/>
      <c r="BR201" s="12"/>
      <c r="BS201" s="12"/>
      <c r="BT201" s="12"/>
      <c r="BU201" s="12"/>
      <c r="BV201" s="12"/>
      <c r="BW201" s="12"/>
      <c r="BX201" s="12"/>
      <c r="BY201" s="12"/>
      <c r="BZ201" s="12"/>
      <c r="CA201" s="12"/>
    </row>
    <row r="202" spans="1:79" ht="15.75" customHeight="1" x14ac:dyDescent="0.25">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2"/>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c r="BM202" s="12"/>
      <c r="BN202" s="12"/>
      <c r="BO202" s="12"/>
      <c r="BP202" s="12"/>
      <c r="BQ202" s="12"/>
      <c r="BR202" s="12"/>
      <c r="BS202" s="12"/>
      <c r="BT202" s="12"/>
      <c r="BU202" s="12"/>
      <c r="BV202" s="12"/>
      <c r="BW202" s="12"/>
      <c r="BX202" s="12"/>
      <c r="BY202" s="12"/>
      <c r="BZ202" s="12"/>
      <c r="CA202" s="12"/>
    </row>
    <row r="203" spans="1:79" ht="15.75" customHeight="1" x14ac:dyDescent="0.25">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c r="AA203" s="12"/>
      <c r="AB203" s="12"/>
      <c r="AC203" s="12"/>
      <c r="AD203" s="12"/>
      <c r="AE203" s="12"/>
      <c r="AF203" s="12"/>
      <c r="AG203" s="12"/>
      <c r="AH203" s="12"/>
      <c r="AI203" s="12"/>
      <c r="AJ203" s="12"/>
      <c r="AK203" s="12"/>
      <c r="AL203" s="12"/>
      <c r="AM203" s="12"/>
      <c r="AN203" s="12"/>
      <c r="AO203" s="12"/>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c r="BM203" s="12"/>
      <c r="BN203" s="12"/>
      <c r="BO203" s="12"/>
      <c r="BP203" s="12"/>
      <c r="BQ203" s="12"/>
      <c r="BR203" s="12"/>
      <c r="BS203" s="12"/>
      <c r="BT203" s="12"/>
      <c r="BU203" s="12"/>
      <c r="BV203" s="12"/>
      <c r="BW203" s="12"/>
      <c r="BX203" s="12"/>
      <c r="BY203" s="12"/>
      <c r="BZ203" s="12"/>
      <c r="CA203" s="12"/>
    </row>
    <row r="204" spans="1:79" ht="15.75" customHeight="1" x14ac:dyDescent="0.25">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c r="AA204" s="12"/>
      <c r="AB204" s="12"/>
      <c r="AC204" s="12"/>
      <c r="AD204" s="12"/>
      <c r="AE204" s="12"/>
      <c r="AF204" s="12"/>
      <c r="AG204" s="12"/>
      <c r="AH204" s="12"/>
      <c r="AI204" s="12"/>
      <c r="AJ204" s="12"/>
      <c r="AK204" s="12"/>
      <c r="AL204" s="12"/>
      <c r="AM204" s="12"/>
      <c r="AN204" s="12"/>
      <c r="AO204" s="12"/>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c r="BM204" s="12"/>
      <c r="BN204" s="12"/>
      <c r="BO204" s="12"/>
      <c r="BP204" s="12"/>
      <c r="BQ204" s="12"/>
      <c r="BR204" s="12"/>
      <c r="BS204" s="12"/>
      <c r="BT204" s="12"/>
      <c r="BU204" s="12"/>
      <c r="BV204" s="12"/>
      <c r="BW204" s="12"/>
      <c r="BX204" s="12"/>
      <c r="BY204" s="12"/>
      <c r="BZ204" s="12"/>
      <c r="CA204" s="12"/>
    </row>
    <row r="205" spans="1:79" ht="15.75" customHeight="1" x14ac:dyDescent="0.25">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c r="AD205" s="12"/>
      <c r="AE205" s="12"/>
      <c r="AF205" s="12"/>
      <c r="AG205" s="12"/>
      <c r="AH205" s="12"/>
      <c r="AI205" s="12"/>
      <c r="AJ205" s="12"/>
      <c r="AK205" s="12"/>
      <c r="AL205" s="12"/>
      <c r="AM205" s="12"/>
      <c r="AN205" s="12"/>
      <c r="AO205" s="12"/>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c r="BM205" s="12"/>
      <c r="BN205" s="12"/>
      <c r="BO205" s="12"/>
      <c r="BP205" s="12"/>
      <c r="BQ205" s="12"/>
      <c r="BR205" s="12"/>
      <c r="BS205" s="12"/>
      <c r="BT205" s="12"/>
      <c r="BU205" s="12"/>
      <c r="BV205" s="12"/>
      <c r="BW205" s="12"/>
      <c r="BX205" s="12"/>
      <c r="BY205" s="12"/>
      <c r="BZ205" s="12"/>
      <c r="CA205" s="12"/>
    </row>
    <row r="206" spans="1:79" ht="15.75" customHeight="1" x14ac:dyDescent="0.25">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c r="AD206" s="12"/>
      <c r="AE206" s="12"/>
      <c r="AF206" s="12"/>
      <c r="AG206" s="12"/>
      <c r="AH206" s="12"/>
      <c r="AI206" s="12"/>
      <c r="AJ206" s="12"/>
      <c r="AK206" s="12"/>
      <c r="AL206" s="12"/>
      <c r="AM206" s="12"/>
      <c r="AN206" s="12"/>
      <c r="AO206" s="12"/>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c r="BM206" s="12"/>
      <c r="BN206" s="12"/>
      <c r="BO206" s="12"/>
      <c r="BP206" s="12"/>
      <c r="BQ206" s="12"/>
      <c r="BR206" s="12"/>
      <c r="BS206" s="12"/>
      <c r="BT206" s="12"/>
      <c r="BU206" s="12"/>
      <c r="BV206" s="12"/>
      <c r="BW206" s="12"/>
      <c r="BX206" s="12"/>
      <c r="BY206" s="12"/>
      <c r="BZ206" s="12"/>
      <c r="CA206" s="12"/>
    </row>
    <row r="207" spans="1:79" ht="15.75" customHeight="1" x14ac:dyDescent="0.25">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c r="AD207" s="12"/>
      <c r="AE207" s="12"/>
      <c r="AF207" s="12"/>
      <c r="AG207" s="12"/>
      <c r="AH207" s="12"/>
      <c r="AI207" s="12"/>
      <c r="AJ207" s="12"/>
      <c r="AK207" s="12"/>
      <c r="AL207" s="12"/>
      <c r="AM207" s="12"/>
      <c r="AN207" s="12"/>
      <c r="AO207" s="12"/>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c r="BM207" s="12"/>
      <c r="BN207" s="12"/>
      <c r="BO207" s="12"/>
      <c r="BP207" s="12"/>
      <c r="BQ207" s="12"/>
      <c r="BR207" s="12"/>
      <c r="BS207" s="12"/>
      <c r="BT207" s="12"/>
      <c r="BU207" s="12"/>
      <c r="BV207" s="12"/>
      <c r="BW207" s="12"/>
      <c r="BX207" s="12"/>
      <c r="BY207" s="12"/>
      <c r="BZ207" s="12"/>
      <c r="CA207" s="12"/>
    </row>
    <row r="208" spans="1:79" ht="15.75" customHeight="1" x14ac:dyDescent="0.25">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c r="AD208" s="12"/>
      <c r="AE208" s="12"/>
      <c r="AF208" s="12"/>
      <c r="AG208" s="12"/>
      <c r="AH208" s="12"/>
      <c r="AI208" s="12"/>
      <c r="AJ208" s="12"/>
      <c r="AK208" s="12"/>
      <c r="AL208" s="12"/>
      <c r="AM208" s="12"/>
      <c r="AN208" s="12"/>
      <c r="AO208" s="12"/>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c r="BM208" s="12"/>
      <c r="BN208" s="12"/>
      <c r="BO208" s="12"/>
      <c r="BP208" s="12"/>
      <c r="BQ208" s="12"/>
      <c r="BR208" s="12"/>
      <c r="BS208" s="12"/>
      <c r="BT208" s="12"/>
      <c r="BU208" s="12"/>
      <c r="BV208" s="12"/>
      <c r="BW208" s="12"/>
      <c r="BX208" s="12"/>
      <c r="BY208" s="12"/>
      <c r="BZ208" s="12"/>
      <c r="CA208" s="12"/>
    </row>
    <row r="209" spans="1:79" ht="15.75" customHeight="1" x14ac:dyDescent="0.25">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c r="AA209" s="12"/>
      <c r="AB209" s="12"/>
      <c r="AC209" s="12"/>
      <c r="AD209" s="12"/>
      <c r="AE209" s="12"/>
      <c r="AF209" s="12"/>
      <c r="AG209" s="12"/>
      <c r="AH209" s="12"/>
      <c r="AI209" s="12"/>
      <c r="AJ209" s="12"/>
      <c r="AK209" s="12"/>
      <c r="AL209" s="12"/>
      <c r="AM209" s="12"/>
      <c r="AN209" s="12"/>
      <c r="AO209" s="12"/>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c r="BM209" s="12"/>
      <c r="BN209" s="12"/>
      <c r="BO209" s="12"/>
      <c r="BP209" s="12"/>
      <c r="BQ209" s="12"/>
      <c r="BR209" s="12"/>
      <c r="BS209" s="12"/>
      <c r="BT209" s="12"/>
      <c r="BU209" s="12"/>
      <c r="BV209" s="12"/>
      <c r="BW209" s="12"/>
      <c r="BX209" s="12"/>
      <c r="BY209" s="12"/>
      <c r="BZ209" s="12"/>
      <c r="CA209" s="12"/>
    </row>
    <row r="210" spans="1:79" ht="15.75" customHeight="1" x14ac:dyDescent="0.25">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c r="AA210" s="12"/>
      <c r="AB210" s="12"/>
      <c r="AC210" s="12"/>
      <c r="AD210" s="12"/>
      <c r="AE210" s="12"/>
      <c r="AF210" s="12"/>
      <c r="AG210" s="12"/>
      <c r="AH210" s="12"/>
      <c r="AI210" s="12"/>
      <c r="AJ210" s="12"/>
      <c r="AK210" s="12"/>
      <c r="AL210" s="12"/>
      <c r="AM210" s="12"/>
      <c r="AN210" s="12"/>
      <c r="AO210" s="12"/>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c r="BM210" s="12"/>
      <c r="BN210" s="12"/>
      <c r="BO210" s="12"/>
      <c r="BP210" s="12"/>
      <c r="BQ210" s="12"/>
      <c r="BR210" s="12"/>
      <c r="BS210" s="12"/>
      <c r="BT210" s="12"/>
      <c r="BU210" s="12"/>
      <c r="BV210" s="12"/>
      <c r="BW210" s="12"/>
      <c r="BX210" s="12"/>
      <c r="BY210" s="12"/>
      <c r="BZ210" s="12"/>
      <c r="CA210" s="12"/>
    </row>
    <row r="211" spans="1:79" ht="15.75" customHeight="1" x14ac:dyDescent="0.25">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c r="AA211" s="12"/>
      <c r="AB211" s="12"/>
      <c r="AC211" s="12"/>
      <c r="AD211" s="12"/>
      <c r="AE211" s="12"/>
      <c r="AF211" s="12"/>
      <c r="AG211" s="12"/>
      <c r="AH211" s="12"/>
      <c r="AI211" s="12"/>
      <c r="AJ211" s="12"/>
      <c r="AK211" s="12"/>
      <c r="AL211" s="12"/>
      <c r="AM211" s="12"/>
      <c r="AN211" s="12"/>
      <c r="AO211" s="12"/>
      <c r="AP211" s="12"/>
      <c r="AQ211" s="12"/>
      <c r="AR211" s="12"/>
      <c r="AS211" s="12"/>
      <c r="AT211" s="12"/>
      <c r="AU211" s="12"/>
      <c r="AV211" s="12"/>
      <c r="AW211" s="12"/>
      <c r="AX211" s="12"/>
      <c r="AY211" s="12"/>
      <c r="AZ211" s="12"/>
      <c r="BA211" s="12"/>
      <c r="BB211" s="12"/>
      <c r="BC211" s="12"/>
      <c r="BD211" s="12"/>
      <c r="BE211" s="12"/>
      <c r="BF211" s="12"/>
      <c r="BG211" s="12"/>
      <c r="BH211" s="12"/>
      <c r="BI211" s="12"/>
      <c r="BJ211" s="12"/>
      <c r="BK211" s="12"/>
      <c r="BL211" s="12"/>
      <c r="BM211" s="12"/>
      <c r="BN211" s="12"/>
      <c r="BO211" s="12"/>
      <c r="BP211" s="12"/>
      <c r="BQ211" s="12"/>
      <c r="BR211" s="12"/>
      <c r="BS211" s="12"/>
      <c r="BT211" s="12"/>
      <c r="BU211" s="12"/>
      <c r="BV211" s="12"/>
      <c r="BW211" s="12"/>
      <c r="BX211" s="12"/>
      <c r="BY211" s="12"/>
      <c r="BZ211" s="12"/>
      <c r="CA211" s="12"/>
    </row>
    <row r="212" spans="1:79" ht="15.75" customHeight="1" x14ac:dyDescent="0.25">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c r="AD212" s="12"/>
      <c r="AE212" s="12"/>
      <c r="AF212" s="12"/>
      <c r="AG212" s="12"/>
      <c r="AH212" s="12"/>
      <c r="AI212" s="12"/>
      <c r="AJ212" s="12"/>
      <c r="AK212" s="12"/>
      <c r="AL212" s="12"/>
      <c r="AM212" s="12"/>
      <c r="AN212" s="12"/>
      <c r="AO212" s="12"/>
      <c r="AP212" s="12"/>
      <c r="AQ212" s="12"/>
      <c r="AR212" s="12"/>
      <c r="AS212" s="12"/>
      <c r="AT212" s="12"/>
      <c r="AU212" s="12"/>
      <c r="AV212" s="12"/>
      <c r="AW212" s="12"/>
      <c r="AX212" s="12"/>
      <c r="AY212" s="12"/>
      <c r="AZ212" s="12"/>
      <c r="BA212" s="12"/>
      <c r="BB212" s="12"/>
      <c r="BC212" s="12"/>
      <c r="BD212" s="12"/>
      <c r="BE212" s="12"/>
      <c r="BF212" s="12"/>
      <c r="BG212" s="12"/>
      <c r="BH212" s="12"/>
      <c r="BI212" s="12"/>
      <c r="BJ212" s="12"/>
      <c r="BK212" s="12"/>
      <c r="BL212" s="12"/>
      <c r="BM212" s="12"/>
      <c r="BN212" s="12"/>
      <c r="BO212" s="12"/>
      <c r="BP212" s="12"/>
      <c r="BQ212" s="12"/>
      <c r="BR212" s="12"/>
      <c r="BS212" s="12"/>
      <c r="BT212" s="12"/>
      <c r="BU212" s="12"/>
      <c r="BV212" s="12"/>
      <c r="BW212" s="12"/>
      <c r="BX212" s="12"/>
      <c r="BY212" s="12"/>
      <c r="BZ212" s="12"/>
      <c r="CA212" s="12"/>
    </row>
    <row r="213" spans="1:79" ht="15.75" customHeight="1" x14ac:dyDescent="0.25">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c r="AA213" s="12"/>
      <c r="AB213" s="12"/>
      <c r="AC213" s="12"/>
      <c r="AD213" s="12"/>
      <c r="AE213" s="12"/>
      <c r="AF213" s="12"/>
      <c r="AG213" s="12"/>
      <c r="AH213" s="12"/>
      <c r="AI213" s="12"/>
      <c r="AJ213" s="12"/>
      <c r="AK213" s="12"/>
      <c r="AL213" s="12"/>
      <c r="AM213" s="12"/>
      <c r="AN213" s="12"/>
      <c r="AO213" s="12"/>
      <c r="AP213" s="12"/>
      <c r="AQ213" s="12"/>
      <c r="AR213" s="12"/>
      <c r="AS213" s="12"/>
      <c r="AT213" s="12"/>
      <c r="AU213" s="12"/>
      <c r="AV213" s="12"/>
      <c r="AW213" s="12"/>
      <c r="AX213" s="12"/>
      <c r="AY213" s="12"/>
      <c r="AZ213" s="12"/>
      <c r="BA213" s="12"/>
      <c r="BB213" s="12"/>
      <c r="BC213" s="12"/>
      <c r="BD213" s="12"/>
      <c r="BE213" s="12"/>
      <c r="BF213" s="12"/>
      <c r="BG213" s="12"/>
      <c r="BH213" s="12"/>
      <c r="BI213" s="12"/>
      <c r="BJ213" s="12"/>
      <c r="BK213" s="12"/>
      <c r="BL213" s="12"/>
      <c r="BM213" s="12"/>
      <c r="BN213" s="12"/>
      <c r="BO213" s="12"/>
      <c r="BP213" s="12"/>
      <c r="BQ213" s="12"/>
      <c r="BR213" s="12"/>
      <c r="BS213" s="12"/>
      <c r="BT213" s="12"/>
      <c r="BU213" s="12"/>
      <c r="BV213" s="12"/>
      <c r="BW213" s="12"/>
      <c r="BX213" s="12"/>
      <c r="BY213" s="12"/>
      <c r="BZ213" s="12"/>
      <c r="CA213" s="12"/>
    </row>
    <row r="214" spans="1:79" ht="15.75" customHeight="1" x14ac:dyDescent="0.25">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c r="AA214" s="12"/>
      <c r="AB214" s="12"/>
      <c r="AC214" s="12"/>
      <c r="AD214" s="12"/>
      <c r="AE214" s="12"/>
      <c r="AF214" s="12"/>
      <c r="AG214" s="12"/>
      <c r="AH214" s="12"/>
      <c r="AI214" s="12"/>
      <c r="AJ214" s="12"/>
      <c r="AK214" s="12"/>
      <c r="AL214" s="12"/>
      <c r="AM214" s="12"/>
      <c r="AN214" s="12"/>
      <c r="AO214" s="12"/>
      <c r="AP214" s="12"/>
      <c r="AQ214" s="12"/>
      <c r="AR214" s="12"/>
      <c r="AS214" s="12"/>
      <c r="AT214" s="12"/>
      <c r="AU214" s="12"/>
      <c r="AV214" s="12"/>
      <c r="AW214" s="12"/>
      <c r="AX214" s="12"/>
      <c r="AY214" s="12"/>
      <c r="AZ214" s="12"/>
      <c r="BA214" s="12"/>
      <c r="BB214" s="12"/>
      <c r="BC214" s="12"/>
      <c r="BD214" s="12"/>
      <c r="BE214" s="12"/>
      <c r="BF214" s="12"/>
      <c r="BG214" s="12"/>
      <c r="BH214" s="12"/>
      <c r="BI214" s="12"/>
      <c r="BJ214" s="12"/>
      <c r="BK214" s="12"/>
      <c r="BL214" s="12"/>
      <c r="BM214" s="12"/>
      <c r="BN214" s="12"/>
      <c r="BO214" s="12"/>
      <c r="BP214" s="12"/>
      <c r="BQ214" s="12"/>
      <c r="BR214" s="12"/>
      <c r="BS214" s="12"/>
      <c r="BT214" s="12"/>
      <c r="BU214" s="12"/>
      <c r="BV214" s="12"/>
      <c r="BW214" s="12"/>
      <c r="BX214" s="12"/>
      <c r="BY214" s="12"/>
      <c r="BZ214" s="12"/>
      <c r="CA214" s="12"/>
    </row>
    <row r="215" spans="1:79" ht="15.75" customHeight="1" x14ac:dyDescent="0.25">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c r="AA215" s="12"/>
      <c r="AB215" s="12"/>
      <c r="AC215" s="12"/>
      <c r="AD215" s="12"/>
      <c r="AE215" s="12"/>
      <c r="AF215" s="12"/>
      <c r="AG215" s="12"/>
      <c r="AH215" s="12"/>
      <c r="AI215" s="12"/>
      <c r="AJ215" s="12"/>
      <c r="AK215" s="12"/>
      <c r="AL215" s="12"/>
      <c r="AM215" s="12"/>
      <c r="AN215" s="12"/>
      <c r="AO215" s="12"/>
      <c r="AP215" s="12"/>
      <c r="AQ215" s="12"/>
      <c r="AR215" s="12"/>
      <c r="AS215" s="12"/>
      <c r="AT215" s="12"/>
      <c r="AU215" s="12"/>
      <c r="AV215" s="12"/>
      <c r="AW215" s="12"/>
      <c r="AX215" s="12"/>
      <c r="AY215" s="12"/>
      <c r="AZ215" s="12"/>
      <c r="BA215" s="12"/>
      <c r="BB215" s="12"/>
      <c r="BC215" s="12"/>
      <c r="BD215" s="12"/>
      <c r="BE215" s="12"/>
      <c r="BF215" s="12"/>
      <c r="BG215" s="12"/>
      <c r="BH215" s="12"/>
      <c r="BI215" s="12"/>
      <c r="BJ215" s="12"/>
      <c r="BK215" s="12"/>
      <c r="BL215" s="12"/>
      <c r="BM215" s="12"/>
      <c r="BN215" s="12"/>
      <c r="BO215" s="12"/>
      <c r="BP215" s="12"/>
      <c r="BQ215" s="12"/>
      <c r="BR215" s="12"/>
      <c r="BS215" s="12"/>
      <c r="BT215" s="12"/>
      <c r="BU215" s="12"/>
      <c r="BV215" s="12"/>
      <c r="BW215" s="12"/>
      <c r="BX215" s="12"/>
      <c r="BY215" s="12"/>
      <c r="BZ215" s="12"/>
      <c r="CA215" s="12"/>
    </row>
    <row r="216" spans="1:79" ht="15.75" customHeight="1" x14ac:dyDescent="0.25">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c r="AA216" s="12"/>
      <c r="AB216" s="12"/>
      <c r="AC216" s="12"/>
      <c r="AD216" s="12"/>
      <c r="AE216" s="12"/>
      <c r="AF216" s="12"/>
      <c r="AG216" s="12"/>
      <c r="AH216" s="12"/>
      <c r="AI216" s="12"/>
      <c r="AJ216" s="12"/>
      <c r="AK216" s="12"/>
      <c r="AL216" s="12"/>
      <c r="AM216" s="12"/>
      <c r="AN216" s="12"/>
      <c r="AO216" s="12"/>
      <c r="AP216" s="12"/>
      <c r="AQ216" s="12"/>
      <c r="AR216" s="12"/>
      <c r="AS216" s="12"/>
      <c r="AT216" s="12"/>
      <c r="AU216" s="12"/>
      <c r="AV216" s="12"/>
      <c r="AW216" s="12"/>
      <c r="AX216" s="12"/>
      <c r="AY216" s="12"/>
      <c r="AZ216" s="12"/>
      <c r="BA216" s="12"/>
      <c r="BB216" s="12"/>
      <c r="BC216" s="12"/>
      <c r="BD216" s="12"/>
      <c r="BE216" s="12"/>
      <c r="BF216" s="12"/>
      <c r="BG216" s="12"/>
      <c r="BH216" s="12"/>
      <c r="BI216" s="12"/>
      <c r="BJ216" s="12"/>
      <c r="BK216" s="12"/>
      <c r="BL216" s="12"/>
      <c r="BM216" s="12"/>
      <c r="BN216" s="12"/>
      <c r="BO216" s="12"/>
      <c r="BP216" s="12"/>
      <c r="BQ216" s="12"/>
      <c r="BR216" s="12"/>
      <c r="BS216" s="12"/>
      <c r="BT216" s="12"/>
      <c r="BU216" s="12"/>
      <c r="BV216" s="12"/>
      <c r="BW216" s="12"/>
      <c r="BX216" s="12"/>
      <c r="BY216" s="12"/>
      <c r="BZ216" s="12"/>
      <c r="CA216" s="12"/>
    </row>
    <row r="217" spans="1:79" ht="15.75" customHeight="1" x14ac:dyDescent="0.25">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c r="AA217" s="12"/>
      <c r="AB217" s="12"/>
      <c r="AC217" s="12"/>
      <c r="AD217" s="12"/>
      <c r="AE217" s="12"/>
      <c r="AF217" s="12"/>
      <c r="AG217" s="12"/>
      <c r="AH217" s="12"/>
      <c r="AI217" s="12"/>
      <c r="AJ217" s="12"/>
      <c r="AK217" s="12"/>
      <c r="AL217" s="12"/>
      <c r="AM217" s="12"/>
      <c r="AN217" s="12"/>
      <c r="AO217" s="12"/>
      <c r="AP217" s="12"/>
      <c r="AQ217" s="12"/>
      <c r="AR217" s="12"/>
      <c r="AS217" s="12"/>
      <c r="AT217" s="12"/>
      <c r="AU217" s="12"/>
      <c r="AV217" s="12"/>
      <c r="AW217" s="12"/>
      <c r="AX217" s="12"/>
      <c r="AY217" s="12"/>
      <c r="AZ217" s="12"/>
      <c r="BA217" s="12"/>
      <c r="BB217" s="12"/>
      <c r="BC217" s="12"/>
      <c r="BD217" s="12"/>
      <c r="BE217" s="12"/>
      <c r="BF217" s="12"/>
      <c r="BG217" s="12"/>
      <c r="BH217" s="12"/>
      <c r="BI217" s="12"/>
      <c r="BJ217" s="12"/>
      <c r="BK217" s="12"/>
      <c r="BL217" s="12"/>
      <c r="BM217" s="12"/>
      <c r="BN217" s="12"/>
      <c r="BO217" s="12"/>
      <c r="BP217" s="12"/>
      <c r="BQ217" s="12"/>
      <c r="BR217" s="12"/>
      <c r="BS217" s="12"/>
      <c r="BT217" s="12"/>
      <c r="BU217" s="12"/>
      <c r="BV217" s="12"/>
      <c r="BW217" s="12"/>
      <c r="BX217" s="12"/>
      <c r="BY217" s="12"/>
      <c r="BZ217" s="12"/>
      <c r="CA217" s="12"/>
    </row>
    <row r="218" spans="1:79" ht="15.75" customHeight="1" x14ac:dyDescent="0.25">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c r="AD218" s="12"/>
      <c r="AE218" s="12"/>
      <c r="AF218" s="12"/>
      <c r="AG218" s="12"/>
      <c r="AH218" s="12"/>
      <c r="AI218" s="12"/>
      <c r="AJ218" s="12"/>
      <c r="AK218" s="12"/>
      <c r="AL218" s="12"/>
      <c r="AM218" s="12"/>
      <c r="AN218" s="12"/>
      <c r="AO218" s="12"/>
      <c r="AP218" s="12"/>
      <c r="AQ218" s="12"/>
      <c r="AR218" s="12"/>
      <c r="AS218" s="12"/>
      <c r="AT218" s="12"/>
      <c r="AU218" s="12"/>
      <c r="AV218" s="12"/>
      <c r="AW218" s="12"/>
      <c r="AX218" s="12"/>
      <c r="AY218" s="12"/>
      <c r="AZ218" s="12"/>
      <c r="BA218" s="12"/>
      <c r="BB218" s="12"/>
      <c r="BC218" s="12"/>
      <c r="BD218" s="12"/>
      <c r="BE218" s="12"/>
      <c r="BF218" s="12"/>
      <c r="BG218" s="12"/>
      <c r="BH218" s="12"/>
      <c r="BI218" s="12"/>
      <c r="BJ218" s="12"/>
      <c r="BK218" s="12"/>
      <c r="BL218" s="12"/>
      <c r="BM218" s="12"/>
      <c r="BN218" s="12"/>
      <c r="BO218" s="12"/>
      <c r="BP218" s="12"/>
      <c r="BQ218" s="12"/>
      <c r="BR218" s="12"/>
      <c r="BS218" s="12"/>
      <c r="BT218" s="12"/>
      <c r="BU218" s="12"/>
      <c r="BV218" s="12"/>
      <c r="BW218" s="12"/>
      <c r="BX218" s="12"/>
      <c r="BY218" s="12"/>
      <c r="BZ218" s="12"/>
      <c r="CA218" s="12"/>
    </row>
    <row r="219" spans="1:79" ht="15.75" customHeight="1" x14ac:dyDescent="0.25">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c r="AA219" s="12"/>
      <c r="AB219" s="12"/>
      <c r="AC219" s="12"/>
      <c r="AD219" s="12"/>
      <c r="AE219" s="12"/>
      <c r="AF219" s="12"/>
      <c r="AG219" s="12"/>
      <c r="AH219" s="12"/>
      <c r="AI219" s="12"/>
      <c r="AJ219" s="12"/>
      <c r="AK219" s="12"/>
      <c r="AL219" s="12"/>
      <c r="AM219" s="12"/>
      <c r="AN219" s="12"/>
      <c r="AO219" s="12"/>
      <c r="AP219" s="12"/>
      <c r="AQ219" s="12"/>
      <c r="AR219" s="12"/>
      <c r="AS219" s="12"/>
      <c r="AT219" s="12"/>
      <c r="AU219" s="12"/>
      <c r="AV219" s="12"/>
      <c r="AW219" s="12"/>
      <c r="AX219" s="12"/>
      <c r="AY219" s="12"/>
      <c r="AZ219" s="12"/>
      <c r="BA219" s="12"/>
      <c r="BB219" s="12"/>
      <c r="BC219" s="12"/>
      <c r="BD219" s="12"/>
      <c r="BE219" s="12"/>
      <c r="BF219" s="12"/>
      <c r="BG219" s="12"/>
      <c r="BH219" s="12"/>
      <c r="BI219" s="12"/>
      <c r="BJ219" s="12"/>
      <c r="BK219" s="12"/>
      <c r="BL219" s="12"/>
      <c r="BM219" s="12"/>
      <c r="BN219" s="12"/>
      <c r="BO219" s="12"/>
      <c r="BP219" s="12"/>
      <c r="BQ219" s="12"/>
      <c r="BR219" s="12"/>
      <c r="BS219" s="12"/>
      <c r="BT219" s="12"/>
      <c r="BU219" s="12"/>
      <c r="BV219" s="12"/>
      <c r="BW219" s="12"/>
      <c r="BX219" s="12"/>
      <c r="BY219" s="12"/>
      <c r="BZ219" s="12"/>
      <c r="CA219" s="12"/>
    </row>
    <row r="220" spans="1:79" ht="15.75" customHeight="1" x14ac:dyDescent="0.25">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c r="AD220" s="12"/>
      <c r="AE220" s="12"/>
      <c r="AF220" s="12"/>
      <c r="AG220" s="12"/>
      <c r="AH220" s="12"/>
      <c r="AI220" s="12"/>
      <c r="AJ220" s="12"/>
      <c r="AK220" s="12"/>
      <c r="AL220" s="12"/>
      <c r="AM220" s="12"/>
      <c r="AN220" s="12"/>
      <c r="AO220" s="12"/>
      <c r="AP220" s="12"/>
      <c r="AQ220" s="12"/>
      <c r="AR220" s="12"/>
      <c r="AS220" s="12"/>
      <c r="AT220" s="12"/>
      <c r="AU220" s="12"/>
      <c r="AV220" s="12"/>
      <c r="AW220" s="12"/>
      <c r="AX220" s="12"/>
      <c r="AY220" s="12"/>
      <c r="AZ220" s="12"/>
      <c r="BA220" s="12"/>
      <c r="BB220" s="12"/>
      <c r="BC220" s="12"/>
      <c r="BD220" s="12"/>
      <c r="BE220" s="12"/>
      <c r="BF220" s="12"/>
      <c r="BG220" s="12"/>
      <c r="BH220" s="12"/>
      <c r="BI220" s="12"/>
      <c r="BJ220" s="12"/>
      <c r="BK220" s="12"/>
      <c r="BL220" s="12"/>
      <c r="BM220" s="12"/>
      <c r="BN220" s="12"/>
      <c r="BO220" s="12"/>
      <c r="BP220" s="12"/>
      <c r="BQ220" s="12"/>
      <c r="BR220" s="12"/>
      <c r="BS220" s="12"/>
      <c r="BT220" s="12"/>
      <c r="BU220" s="12"/>
      <c r="BV220" s="12"/>
      <c r="BW220" s="12"/>
      <c r="BX220" s="12"/>
      <c r="BY220" s="12"/>
      <c r="BZ220" s="12"/>
      <c r="CA220" s="12"/>
    </row>
    <row r="221" spans="1:79" ht="15.75" customHeight="1" x14ac:dyDescent="0.25">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c r="AS221" s="12"/>
      <c r="AT221" s="12"/>
      <c r="AU221" s="12"/>
      <c r="AV221" s="12"/>
      <c r="AW221" s="12"/>
      <c r="AX221" s="12"/>
      <c r="AY221" s="12"/>
      <c r="AZ221" s="12"/>
      <c r="BA221" s="12"/>
      <c r="BB221" s="12"/>
      <c r="BC221" s="12"/>
      <c r="BD221" s="12"/>
      <c r="BE221" s="12"/>
      <c r="BF221" s="12"/>
      <c r="BG221" s="12"/>
      <c r="BH221" s="12"/>
      <c r="BI221" s="12"/>
      <c r="BJ221" s="12"/>
      <c r="BK221" s="12"/>
      <c r="BL221" s="12"/>
      <c r="BM221" s="12"/>
      <c r="BN221" s="12"/>
      <c r="BO221" s="12"/>
      <c r="BP221" s="12"/>
      <c r="BQ221" s="12"/>
      <c r="BR221" s="12"/>
      <c r="BS221" s="12"/>
      <c r="BT221" s="12"/>
      <c r="BU221" s="12"/>
      <c r="BV221" s="12"/>
      <c r="BW221" s="12"/>
      <c r="BX221" s="12"/>
      <c r="BY221" s="12"/>
      <c r="BZ221" s="12"/>
      <c r="CA221" s="12"/>
    </row>
    <row r="222" spans="1:79" ht="15.75" customHeight="1" x14ac:dyDescent="0.25">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c r="AD222" s="12"/>
      <c r="AE222" s="12"/>
      <c r="AF222" s="12"/>
      <c r="AG222" s="12"/>
      <c r="AH222" s="12"/>
      <c r="AI222" s="12"/>
      <c r="AJ222" s="12"/>
      <c r="AK222" s="12"/>
      <c r="AL222" s="12"/>
      <c r="AM222" s="12"/>
      <c r="AN222" s="12"/>
      <c r="AO222" s="12"/>
      <c r="AP222" s="12"/>
      <c r="AQ222" s="12"/>
      <c r="AR222" s="12"/>
      <c r="AS222" s="12"/>
      <c r="AT222" s="12"/>
      <c r="AU222" s="12"/>
      <c r="AV222" s="12"/>
      <c r="AW222" s="12"/>
      <c r="AX222" s="12"/>
      <c r="AY222" s="12"/>
      <c r="AZ222" s="12"/>
      <c r="BA222" s="12"/>
      <c r="BB222" s="12"/>
      <c r="BC222" s="12"/>
      <c r="BD222" s="12"/>
      <c r="BE222" s="12"/>
      <c r="BF222" s="12"/>
      <c r="BG222" s="12"/>
      <c r="BH222" s="12"/>
      <c r="BI222" s="12"/>
      <c r="BJ222" s="12"/>
      <c r="BK222" s="12"/>
      <c r="BL222" s="12"/>
      <c r="BM222" s="12"/>
      <c r="BN222" s="12"/>
      <c r="BO222" s="12"/>
      <c r="BP222" s="12"/>
      <c r="BQ222" s="12"/>
      <c r="BR222" s="12"/>
      <c r="BS222" s="12"/>
      <c r="BT222" s="12"/>
      <c r="BU222" s="12"/>
      <c r="BV222" s="12"/>
      <c r="BW222" s="12"/>
      <c r="BX222" s="12"/>
      <c r="BY222" s="12"/>
      <c r="BZ222" s="12"/>
      <c r="CA222" s="12"/>
    </row>
    <row r="223" spans="1:79" ht="15.75" customHeight="1" x14ac:dyDescent="0.25">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c r="AS223" s="12"/>
      <c r="AT223" s="12"/>
      <c r="AU223" s="12"/>
      <c r="AV223" s="12"/>
      <c r="AW223" s="12"/>
      <c r="AX223" s="12"/>
      <c r="AY223" s="12"/>
      <c r="AZ223" s="12"/>
      <c r="BA223" s="12"/>
      <c r="BB223" s="12"/>
      <c r="BC223" s="12"/>
      <c r="BD223" s="12"/>
      <c r="BE223" s="12"/>
      <c r="BF223" s="12"/>
      <c r="BG223" s="12"/>
      <c r="BH223" s="12"/>
      <c r="BI223" s="12"/>
      <c r="BJ223" s="12"/>
      <c r="BK223" s="12"/>
      <c r="BL223" s="12"/>
      <c r="BM223" s="12"/>
      <c r="BN223" s="12"/>
      <c r="BO223" s="12"/>
      <c r="BP223" s="12"/>
      <c r="BQ223" s="12"/>
      <c r="BR223" s="12"/>
      <c r="BS223" s="12"/>
      <c r="BT223" s="12"/>
      <c r="BU223" s="12"/>
      <c r="BV223" s="12"/>
      <c r="BW223" s="12"/>
      <c r="BX223" s="12"/>
      <c r="BY223" s="12"/>
      <c r="BZ223" s="12"/>
      <c r="CA223" s="12"/>
    </row>
    <row r="224" spans="1:79" ht="15.75" customHeight="1" x14ac:dyDescent="0.25">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2"/>
      <c r="AP224" s="12"/>
      <c r="AQ224" s="12"/>
      <c r="AR224" s="12"/>
      <c r="AS224" s="12"/>
      <c r="AT224" s="12"/>
      <c r="AU224" s="12"/>
      <c r="AV224" s="12"/>
      <c r="AW224" s="12"/>
      <c r="AX224" s="12"/>
      <c r="AY224" s="12"/>
      <c r="AZ224" s="12"/>
      <c r="BA224" s="12"/>
      <c r="BB224" s="12"/>
      <c r="BC224" s="12"/>
      <c r="BD224" s="12"/>
      <c r="BE224" s="12"/>
      <c r="BF224" s="12"/>
      <c r="BG224" s="12"/>
      <c r="BH224" s="12"/>
      <c r="BI224" s="12"/>
      <c r="BJ224" s="12"/>
      <c r="BK224" s="12"/>
      <c r="BL224" s="12"/>
      <c r="BM224" s="12"/>
      <c r="BN224" s="12"/>
      <c r="BO224" s="12"/>
      <c r="BP224" s="12"/>
      <c r="BQ224" s="12"/>
      <c r="BR224" s="12"/>
      <c r="BS224" s="12"/>
      <c r="BT224" s="12"/>
      <c r="BU224" s="12"/>
      <c r="BV224" s="12"/>
      <c r="BW224" s="12"/>
      <c r="BX224" s="12"/>
      <c r="BY224" s="12"/>
      <c r="BZ224" s="12"/>
      <c r="CA224" s="12"/>
    </row>
    <row r="225" spans="1:79" ht="15.75" customHeight="1" x14ac:dyDescent="0.25">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c r="AA225" s="12"/>
      <c r="AB225" s="12"/>
      <c r="AC225" s="12"/>
      <c r="AD225" s="12"/>
      <c r="AE225" s="12"/>
      <c r="AF225" s="12"/>
      <c r="AG225" s="12"/>
      <c r="AH225" s="12"/>
      <c r="AI225" s="12"/>
      <c r="AJ225" s="12"/>
      <c r="AK225" s="12"/>
      <c r="AL225" s="12"/>
      <c r="AM225" s="12"/>
      <c r="AN225" s="12"/>
      <c r="AO225" s="12"/>
      <c r="AP225" s="12"/>
      <c r="AQ225" s="12"/>
      <c r="AR225" s="12"/>
      <c r="AS225" s="12"/>
      <c r="AT225" s="12"/>
      <c r="AU225" s="12"/>
      <c r="AV225" s="12"/>
      <c r="AW225" s="12"/>
      <c r="AX225" s="12"/>
      <c r="AY225" s="12"/>
      <c r="AZ225" s="12"/>
      <c r="BA225" s="12"/>
      <c r="BB225" s="12"/>
      <c r="BC225" s="12"/>
      <c r="BD225" s="12"/>
      <c r="BE225" s="12"/>
      <c r="BF225" s="12"/>
      <c r="BG225" s="12"/>
      <c r="BH225" s="12"/>
      <c r="BI225" s="12"/>
      <c r="BJ225" s="12"/>
      <c r="BK225" s="12"/>
      <c r="BL225" s="12"/>
      <c r="BM225" s="12"/>
      <c r="BN225" s="12"/>
      <c r="BO225" s="12"/>
      <c r="BP225" s="12"/>
      <c r="BQ225" s="12"/>
      <c r="BR225" s="12"/>
      <c r="BS225" s="12"/>
      <c r="BT225" s="12"/>
      <c r="BU225" s="12"/>
      <c r="BV225" s="12"/>
      <c r="BW225" s="12"/>
      <c r="BX225" s="12"/>
      <c r="BY225" s="12"/>
      <c r="BZ225" s="12"/>
      <c r="CA225" s="12"/>
    </row>
    <row r="226" spans="1:79" ht="15.75" customHeight="1" x14ac:dyDescent="0.25">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c r="AD226" s="12"/>
      <c r="AE226" s="12"/>
      <c r="AF226" s="12"/>
      <c r="AG226" s="12"/>
      <c r="AH226" s="12"/>
      <c r="AI226" s="12"/>
      <c r="AJ226" s="12"/>
      <c r="AK226" s="12"/>
      <c r="AL226" s="12"/>
      <c r="AM226" s="12"/>
      <c r="AN226" s="12"/>
      <c r="AO226" s="12"/>
      <c r="AP226" s="12"/>
      <c r="AQ226" s="12"/>
      <c r="AR226" s="12"/>
      <c r="AS226" s="12"/>
      <c r="AT226" s="12"/>
      <c r="AU226" s="12"/>
      <c r="AV226" s="12"/>
      <c r="AW226" s="12"/>
      <c r="AX226" s="12"/>
      <c r="AY226" s="12"/>
      <c r="AZ226" s="12"/>
      <c r="BA226" s="12"/>
      <c r="BB226" s="12"/>
      <c r="BC226" s="12"/>
      <c r="BD226" s="12"/>
      <c r="BE226" s="12"/>
      <c r="BF226" s="12"/>
      <c r="BG226" s="12"/>
      <c r="BH226" s="12"/>
      <c r="BI226" s="12"/>
      <c r="BJ226" s="12"/>
      <c r="BK226" s="12"/>
      <c r="BL226" s="12"/>
      <c r="BM226" s="12"/>
      <c r="BN226" s="12"/>
      <c r="BO226" s="12"/>
      <c r="BP226" s="12"/>
      <c r="BQ226" s="12"/>
      <c r="BR226" s="12"/>
      <c r="BS226" s="12"/>
      <c r="BT226" s="12"/>
      <c r="BU226" s="12"/>
      <c r="BV226" s="12"/>
      <c r="BW226" s="12"/>
      <c r="BX226" s="12"/>
      <c r="BY226" s="12"/>
      <c r="BZ226" s="12"/>
      <c r="CA226" s="12"/>
    </row>
    <row r="227" spans="1:79" ht="15.75" customHeight="1" x14ac:dyDescent="0.25">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c r="AD227" s="12"/>
      <c r="AE227" s="12"/>
      <c r="AF227" s="12"/>
      <c r="AG227" s="12"/>
      <c r="AH227" s="12"/>
      <c r="AI227" s="12"/>
      <c r="AJ227" s="12"/>
      <c r="AK227" s="12"/>
      <c r="AL227" s="12"/>
      <c r="AM227" s="12"/>
      <c r="AN227" s="12"/>
      <c r="AO227" s="12"/>
      <c r="AP227" s="12"/>
      <c r="AQ227" s="12"/>
      <c r="AR227" s="12"/>
      <c r="AS227" s="12"/>
      <c r="AT227" s="12"/>
      <c r="AU227" s="12"/>
      <c r="AV227" s="12"/>
      <c r="AW227" s="12"/>
      <c r="AX227" s="12"/>
      <c r="AY227" s="12"/>
      <c r="AZ227" s="12"/>
      <c r="BA227" s="12"/>
      <c r="BB227" s="12"/>
      <c r="BC227" s="12"/>
      <c r="BD227" s="12"/>
      <c r="BE227" s="12"/>
      <c r="BF227" s="12"/>
      <c r="BG227" s="12"/>
      <c r="BH227" s="12"/>
      <c r="BI227" s="12"/>
      <c r="BJ227" s="12"/>
      <c r="BK227" s="12"/>
      <c r="BL227" s="12"/>
      <c r="BM227" s="12"/>
      <c r="BN227" s="12"/>
      <c r="BO227" s="12"/>
      <c r="BP227" s="12"/>
      <c r="BQ227" s="12"/>
      <c r="BR227" s="12"/>
      <c r="BS227" s="12"/>
      <c r="BT227" s="12"/>
      <c r="BU227" s="12"/>
      <c r="BV227" s="12"/>
      <c r="BW227" s="12"/>
      <c r="BX227" s="12"/>
      <c r="BY227" s="12"/>
      <c r="BZ227" s="12"/>
      <c r="CA227" s="12"/>
    </row>
    <row r="228" spans="1:79" ht="15.75" customHeight="1" x14ac:dyDescent="0.25">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c r="AD228" s="12"/>
      <c r="AE228" s="12"/>
      <c r="AF228" s="12"/>
      <c r="AG228" s="12"/>
      <c r="AH228" s="12"/>
      <c r="AI228" s="12"/>
      <c r="AJ228" s="12"/>
      <c r="AK228" s="12"/>
      <c r="AL228" s="12"/>
      <c r="AM228" s="12"/>
      <c r="AN228" s="12"/>
      <c r="AO228" s="12"/>
      <c r="AP228" s="12"/>
      <c r="AQ228" s="12"/>
      <c r="AR228" s="12"/>
      <c r="AS228" s="12"/>
      <c r="AT228" s="12"/>
      <c r="AU228" s="12"/>
      <c r="AV228" s="12"/>
      <c r="AW228" s="12"/>
      <c r="AX228" s="12"/>
      <c r="AY228" s="12"/>
      <c r="AZ228" s="12"/>
      <c r="BA228" s="12"/>
      <c r="BB228" s="12"/>
      <c r="BC228" s="12"/>
      <c r="BD228" s="12"/>
      <c r="BE228" s="12"/>
      <c r="BF228" s="12"/>
      <c r="BG228" s="12"/>
      <c r="BH228" s="12"/>
      <c r="BI228" s="12"/>
      <c r="BJ228" s="12"/>
      <c r="BK228" s="12"/>
      <c r="BL228" s="12"/>
      <c r="BM228" s="12"/>
      <c r="BN228" s="12"/>
      <c r="BO228" s="12"/>
      <c r="BP228" s="12"/>
      <c r="BQ228" s="12"/>
      <c r="BR228" s="12"/>
      <c r="BS228" s="12"/>
      <c r="BT228" s="12"/>
      <c r="BU228" s="12"/>
      <c r="BV228" s="12"/>
      <c r="BW228" s="12"/>
      <c r="BX228" s="12"/>
      <c r="BY228" s="12"/>
      <c r="BZ228" s="12"/>
      <c r="CA228" s="12"/>
    </row>
    <row r="229" spans="1:79" ht="15.75" customHeight="1" x14ac:dyDescent="0.25">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c r="AD229" s="12"/>
      <c r="AE229" s="12"/>
      <c r="AF229" s="12"/>
      <c r="AG229" s="12"/>
      <c r="AH229" s="12"/>
      <c r="AI229" s="12"/>
      <c r="AJ229" s="12"/>
      <c r="AK229" s="12"/>
      <c r="AL229" s="12"/>
      <c r="AM229" s="12"/>
      <c r="AN229" s="12"/>
      <c r="AO229" s="12"/>
      <c r="AP229" s="12"/>
      <c r="AQ229" s="12"/>
      <c r="AR229" s="12"/>
      <c r="AS229" s="12"/>
      <c r="AT229" s="12"/>
      <c r="AU229" s="12"/>
      <c r="AV229" s="12"/>
      <c r="AW229" s="12"/>
      <c r="AX229" s="12"/>
      <c r="AY229" s="12"/>
      <c r="AZ229" s="12"/>
      <c r="BA229" s="12"/>
      <c r="BB229" s="12"/>
      <c r="BC229" s="12"/>
      <c r="BD229" s="12"/>
      <c r="BE229" s="12"/>
      <c r="BF229" s="12"/>
      <c r="BG229" s="12"/>
      <c r="BH229" s="12"/>
      <c r="BI229" s="12"/>
      <c r="BJ229" s="12"/>
      <c r="BK229" s="12"/>
      <c r="BL229" s="12"/>
      <c r="BM229" s="12"/>
      <c r="BN229" s="12"/>
      <c r="BO229" s="12"/>
      <c r="BP229" s="12"/>
      <c r="BQ229" s="12"/>
      <c r="BR229" s="12"/>
      <c r="BS229" s="12"/>
      <c r="BT229" s="12"/>
      <c r="BU229" s="12"/>
      <c r="BV229" s="12"/>
      <c r="BW229" s="12"/>
      <c r="BX229" s="12"/>
      <c r="BY229" s="12"/>
      <c r="BZ229" s="12"/>
      <c r="CA229" s="12"/>
    </row>
    <row r="230" spans="1:79" ht="15.75" customHeight="1" x14ac:dyDescent="0.25">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c r="AD230" s="12"/>
      <c r="AE230" s="12"/>
      <c r="AF230" s="12"/>
      <c r="AG230" s="12"/>
      <c r="AH230" s="12"/>
      <c r="AI230" s="12"/>
      <c r="AJ230" s="12"/>
      <c r="AK230" s="12"/>
      <c r="AL230" s="12"/>
      <c r="AM230" s="12"/>
      <c r="AN230" s="12"/>
      <c r="AO230" s="12"/>
      <c r="AP230" s="12"/>
      <c r="AQ230" s="12"/>
      <c r="AR230" s="12"/>
      <c r="AS230" s="12"/>
      <c r="AT230" s="12"/>
      <c r="AU230" s="12"/>
      <c r="AV230" s="12"/>
      <c r="AW230" s="12"/>
      <c r="AX230" s="12"/>
      <c r="AY230" s="12"/>
      <c r="AZ230" s="12"/>
      <c r="BA230" s="12"/>
      <c r="BB230" s="12"/>
      <c r="BC230" s="12"/>
      <c r="BD230" s="12"/>
      <c r="BE230" s="12"/>
      <c r="BF230" s="12"/>
      <c r="BG230" s="12"/>
      <c r="BH230" s="12"/>
      <c r="BI230" s="12"/>
      <c r="BJ230" s="12"/>
      <c r="BK230" s="12"/>
      <c r="BL230" s="12"/>
      <c r="BM230" s="12"/>
      <c r="BN230" s="12"/>
      <c r="BO230" s="12"/>
      <c r="BP230" s="12"/>
      <c r="BQ230" s="12"/>
      <c r="BR230" s="12"/>
      <c r="BS230" s="12"/>
      <c r="BT230" s="12"/>
      <c r="BU230" s="12"/>
      <c r="BV230" s="12"/>
      <c r="BW230" s="12"/>
      <c r="BX230" s="12"/>
      <c r="BY230" s="12"/>
      <c r="BZ230" s="12"/>
      <c r="CA230" s="12"/>
    </row>
    <row r="231" spans="1:79" ht="15.75" customHeight="1" x14ac:dyDescent="0.25">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c r="AD231" s="12"/>
      <c r="AE231" s="12"/>
      <c r="AF231" s="12"/>
      <c r="AG231" s="12"/>
      <c r="AH231" s="12"/>
      <c r="AI231" s="12"/>
      <c r="AJ231" s="12"/>
      <c r="AK231" s="12"/>
      <c r="AL231" s="12"/>
      <c r="AM231" s="12"/>
      <c r="AN231" s="12"/>
      <c r="AO231" s="12"/>
      <c r="AP231" s="12"/>
      <c r="AQ231" s="12"/>
      <c r="AR231" s="12"/>
      <c r="AS231" s="12"/>
      <c r="AT231" s="12"/>
      <c r="AU231" s="12"/>
      <c r="AV231" s="12"/>
      <c r="AW231" s="12"/>
      <c r="AX231" s="12"/>
      <c r="AY231" s="12"/>
      <c r="AZ231" s="12"/>
      <c r="BA231" s="12"/>
      <c r="BB231" s="12"/>
      <c r="BC231" s="12"/>
      <c r="BD231" s="12"/>
      <c r="BE231" s="12"/>
      <c r="BF231" s="12"/>
      <c r="BG231" s="12"/>
      <c r="BH231" s="12"/>
      <c r="BI231" s="12"/>
      <c r="BJ231" s="12"/>
      <c r="BK231" s="12"/>
      <c r="BL231" s="12"/>
      <c r="BM231" s="12"/>
      <c r="BN231" s="12"/>
      <c r="BO231" s="12"/>
      <c r="BP231" s="12"/>
      <c r="BQ231" s="12"/>
      <c r="BR231" s="12"/>
      <c r="BS231" s="12"/>
      <c r="BT231" s="12"/>
      <c r="BU231" s="12"/>
      <c r="BV231" s="12"/>
      <c r="BW231" s="12"/>
      <c r="BX231" s="12"/>
      <c r="BY231" s="12"/>
      <c r="BZ231" s="12"/>
      <c r="CA231" s="12"/>
    </row>
    <row r="232" spans="1:79" ht="15.75" customHeight="1" x14ac:dyDescent="0.25">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c r="AD232" s="12"/>
      <c r="AE232" s="12"/>
      <c r="AF232" s="12"/>
      <c r="AG232" s="12"/>
      <c r="AH232" s="12"/>
      <c r="AI232" s="12"/>
      <c r="AJ232" s="12"/>
      <c r="AK232" s="12"/>
      <c r="AL232" s="12"/>
      <c r="AM232" s="12"/>
      <c r="AN232" s="12"/>
      <c r="AO232" s="12"/>
      <c r="AP232" s="12"/>
      <c r="AQ232" s="12"/>
      <c r="AR232" s="12"/>
      <c r="AS232" s="12"/>
      <c r="AT232" s="12"/>
      <c r="AU232" s="12"/>
      <c r="AV232" s="12"/>
      <c r="AW232" s="12"/>
      <c r="AX232" s="12"/>
      <c r="AY232" s="12"/>
      <c r="AZ232" s="12"/>
      <c r="BA232" s="12"/>
      <c r="BB232" s="12"/>
      <c r="BC232" s="12"/>
      <c r="BD232" s="12"/>
      <c r="BE232" s="12"/>
      <c r="BF232" s="12"/>
      <c r="BG232" s="12"/>
      <c r="BH232" s="12"/>
      <c r="BI232" s="12"/>
      <c r="BJ232" s="12"/>
      <c r="BK232" s="12"/>
      <c r="BL232" s="12"/>
      <c r="BM232" s="12"/>
      <c r="BN232" s="12"/>
      <c r="BO232" s="12"/>
      <c r="BP232" s="12"/>
      <c r="BQ232" s="12"/>
      <c r="BR232" s="12"/>
      <c r="BS232" s="12"/>
      <c r="BT232" s="12"/>
      <c r="BU232" s="12"/>
      <c r="BV232" s="12"/>
      <c r="BW232" s="12"/>
      <c r="BX232" s="12"/>
      <c r="BY232" s="12"/>
      <c r="BZ232" s="12"/>
      <c r="CA232" s="12"/>
    </row>
    <row r="233" spans="1:79" ht="15.75" customHeight="1" x14ac:dyDescent="0.25">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c r="AD233" s="12"/>
      <c r="AE233" s="12"/>
      <c r="AF233" s="12"/>
      <c r="AG233" s="12"/>
      <c r="AH233" s="12"/>
      <c r="AI233" s="12"/>
      <c r="AJ233" s="12"/>
      <c r="AK233" s="12"/>
      <c r="AL233" s="12"/>
      <c r="AM233" s="12"/>
      <c r="AN233" s="12"/>
      <c r="AO233" s="12"/>
      <c r="AP233" s="12"/>
      <c r="AQ233" s="12"/>
      <c r="AR233" s="12"/>
      <c r="AS233" s="12"/>
      <c r="AT233" s="12"/>
      <c r="AU233" s="12"/>
      <c r="AV233" s="12"/>
      <c r="AW233" s="12"/>
      <c r="AX233" s="12"/>
      <c r="AY233" s="12"/>
      <c r="AZ233" s="12"/>
      <c r="BA233" s="12"/>
      <c r="BB233" s="12"/>
      <c r="BC233" s="12"/>
      <c r="BD233" s="12"/>
      <c r="BE233" s="12"/>
      <c r="BF233" s="12"/>
      <c r="BG233" s="12"/>
      <c r="BH233" s="12"/>
      <c r="BI233" s="12"/>
      <c r="BJ233" s="12"/>
      <c r="BK233" s="12"/>
      <c r="BL233" s="12"/>
      <c r="BM233" s="12"/>
      <c r="BN233" s="12"/>
      <c r="BO233" s="12"/>
      <c r="BP233" s="12"/>
      <c r="BQ233" s="12"/>
      <c r="BR233" s="12"/>
      <c r="BS233" s="12"/>
      <c r="BT233" s="12"/>
      <c r="BU233" s="12"/>
      <c r="BV233" s="12"/>
      <c r="BW233" s="12"/>
      <c r="BX233" s="12"/>
      <c r="BY233" s="12"/>
      <c r="BZ233" s="12"/>
      <c r="CA233" s="12"/>
    </row>
    <row r="234" spans="1:79" ht="15.75" customHeight="1" x14ac:dyDescent="0.25">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c r="AD234" s="12"/>
      <c r="AE234" s="12"/>
      <c r="AF234" s="12"/>
      <c r="AG234" s="12"/>
      <c r="AH234" s="12"/>
      <c r="AI234" s="12"/>
      <c r="AJ234" s="12"/>
      <c r="AK234" s="12"/>
      <c r="AL234" s="12"/>
      <c r="AM234" s="12"/>
      <c r="AN234" s="12"/>
      <c r="AO234" s="12"/>
      <c r="AP234" s="12"/>
      <c r="AQ234" s="12"/>
      <c r="AR234" s="12"/>
      <c r="AS234" s="12"/>
      <c r="AT234" s="12"/>
      <c r="AU234" s="12"/>
      <c r="AV234" s="12"/>
      <c r="AW234" s="12"/>
      <c r="AX234" s="12"/>
      <c r="AY234" s="12"/>
      <c r="AZ234" s="12"/>
      <c r="BA234" s="12"/>
      <c r="BB234" s="12"/>
      <c r="BC234" s="12"/>
      <c r="BD234" s="12"/>
      <c r="BE234" s="12"/>
      <c r="BF234" s="12"/>
      <c r="BG234" s="12"/>
      <c r="BH234" s="12"/>
      <c r="BI234" s="12"/>
      <c r="BJ234" s="12"/>
      <c r="BK234" s="12"/>
      <c r="BL234" s="12"/>
      <c r="BM234" s="12"/>
      <c r="BN234" s="12"/>
      <c r="BO234" s="12"/>
      <c r="BP234" s="12"/>
      <c r="BQ234" s="12"/>
      <c r="BR234" s="12"/>
      <c r="BS234" s="12"/>
      <c r="BT234" s="12"/>
      <c r="BU234" s="12"/>
      <c r="BV234" s="12"/>
      <c r="BW234" s="12"/>
      <c r="BX234" s="12"/>
      <c r="BY234" s="12"/>
      <c r="BZ234" s="12"/>
      <c r="CA234" s="12"/>
    </row>
    <row r="235" spans="1:79" ht="15.75" customHeight="1" x14ac:dyDescent="0.25">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c r="AD235" s="12"/>
      <c r="AE235" s="12"/>
      <c r="AF235" s="12"/>
      <c r="AG235" s="12"/>
      <c r="AH235" s="12"/>
      <c r="AI235" s="12"/>
      <c r="AJ235" s="12"/>
      <c r="AK235" s="12"/>
      <c r="AL235" s="12"/>
      <c r="AM235" s="12"/>
      <c r="AN235" s="12"/>
      <c r="AO235" s="12"/>
      <c r="AP235" s="12"/>
      <c r="AQ235" s="12"/>
      <c r="AR235" s="12"/>
      <c r="AS235" s="12"/>
      <c r="AT235" s="12"/>
      <c r="AU235" s="12"/>
      <c r="AV235" s="12"/>
      <c r="AW235" s="12"/>
      <c r="AX235" s="12"/>
      <c r="AY235" s="12"/>
      <c r="AZ235" s="12"/>
      <c r="BA235" s="12"/>
      <c r="BB235" s="12"/>
      <c r="BC235" s="12"/>
      <c r="BD235" s="12"/>
      <c r="BE235" s="12"/>
      <c r="BF235" s="12"/>
      <c r="BG235" s="12"/>
      <c r="BH235" s="12"/>
      <c r="BI235" s="12"/>
      <c r="BJ235" s="12"/>
      <c r="BK235" s="12"/>
      <c r="BL235" s="12"/>
      <c r="BM235" s="12"/>
      <c r="BN235" s="12"/>
      <c r="BO235" s="12"/>
      <c r="BP235" s="12"/>
      <c r="BQ235" s="12"/>
      <c r="BR235" s="12"/>
      <c r="BS235" s="12"/>
      <c r="BT235" s="12"/>
      <c r="BU235" s="12"/>
      <c r="BV235" s="12"/>
      <c r="BW235" s="12"/>
      <c r="BX235" s="12"/>
      <c r="BY235" s="12"/>
      <c r="BZ235" s="12"/>
      <c r="CA235" s="12"/>
    </row>
    <row r="236" spans="1:79" ht="15.75" customHeight="1" x14ac:dyDescent="0.25">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c r="AD236" s="12"/>
      <c r="AE236" s="12"/>
      <c r="AF236" s="12"/>
      <c r="AG236" s="12"/>
      <c r="AH236" s="12"/>
      <c r="AI236" s="12"/>
      <c r="AJ236" s="12"/>
      <c r="AK236" s="12"/>
      <c r="AL236" s="12"/>
      <c r="AM236" s="12"/>
      <c r="AN236" s="12"/>
      <c r="AO236" s="12"/>
      <c r="AP236" s="12"/>
      <c r="AQ236" s="12"/>
      <c r="AR236" s="12"/>
      <c r="AS236" s="12"/>
      <c r="AT236" s="12"/>
      <c r="AU236" s="12"/>
      <c r="AV236" s="12"/>
      <c r="AW236" s="12"/>
      <c r="AX236" s="12"/>
      <c r="AY236" s="12"/>
      <c r="AZ236" s="12"/>
      <c r="BA236" s="12"/>
      <c r="BB236" s="12"/>
      <c r="BC236" s="12"/>
      <c r="BD236" s="12"/>
      <c r="BE236" s="12"/>
      <c r="BF236" s="12"/>
      <c r="BG236" s="12"/>
      <c r="BH236" s="12"/>
      <c r="BI236" s="12"/>
      <c r="BJ236" s="12"/>
      <c r="BK236" s="12"/>
      <c r="BL236" s="12"/>
      <c r="BM236" s="12"/>
      <c r="BN236" s="12"/>
      <c r="BO236" s="12"/>
      <c r="BP236" s="12"/>
      <c r="BQ236" s="12"/>
      <c r="BR236" s="12"/>
      <c r="BS236" s="12"/>
      <c r="BT236" s="12"/>
      <c r="BU236" s="12"/>
      <c r="BV236" s="12"/>
      <c r="BW236" s="12"/>
      <c r="BX236" s="12"/>
      <c r="BY236" s="12"/>
      <c r="BZ236" s="12"/>
      <c r="CA236" s="12"/>
    </row>
    <row r="237" spans="1:79" ht="15.75" customHeight="1" x14ac:dyDescent="0.25">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c r="AD237" s="12"/>
      <c r="AE237" s="12"/>
      <c r="AF237" s="12"/>
      <c r="AG237" s="12"/>
      <c r="AH237" s="12"/>
      <c r="AI237" s="12"/>
      <c r="AJ237" s="12"/>
      <c r="AK237" s="12"/>
      <c r="AL237" s="12"/>
      <c r="AM237" s="12"/>
      <c r="AN237" s="12"/>
      <c r="AO237" s="12"/>
      <c r="AP237" s="12"/>
      <c r="AQ237" s="12"/>
      <c r="AR237" s="12"/>
      <c r="AS237" s="12"/>
      <c r="AT237" s="12"/>
      <c r="AU237" s="12"/>
      <c r="AV237" s="12"/>
      <c r="AW237" s="12"/>
      <c r="AX237" s="12"/>
      <c r="AY237" s="12"/>
      <c r="AZ237" s="12"/>
      <c r="BA237" s="12"/>
      <c r="BB237" s="12"/>
      <c r="BC237" s="12"/>
      <c r="BD237" s="12"/>
      <c r="BE237" s="12"/>
      <c r="BF237" s="12"/>
      <c r="BG237" s="12"/>
      <c r="BH237" s="12"/>
      <c r="BI237" s="12"/>
      <c r="BJ237" s="12"/>
      <c r="BK237" s="12"/>
      <c r="BL237" s="12"/>
      <c r="BM237" s="12"/>
      <c r="BN237" s="12"/>
      <c r="BO237" s="12"/>
      <c r="BP237" s="12"/>
      <c r="BQ237" s="12"/>
      <c r="BR237" s="12"/>
      <c r="BS237" s="12"/>
      <c r="BT237" s="12"/>
      <c r="BU237" s="12"/>
      <c r="BV237" s="12"/>
      <c r="BW237" s="12"/>
      <c r="BX237" s="12"/>
      <c r="BY237" s="12"/>
      <c r="BZ237" s="12"/>
      <c r="CA237" s="12"/>
    </row>
    <row r="238" spans="1:79" ht="15.75" customHeight="1" x14ac:dyDescent="0.25">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c r="AD238" s="12"/>
      <c r="AE238" s="12"/>
      <c r="AF238" s="12"/>
      <c r="AG238" s="12"/>
      <c r="AH238" s="12"/>
      <c r="AI238" s="12"/>
      <c r="AJ238" s="12"/>
      <c r="AK238" s="12"/>
      <c r="AL238" s="12"/>
      <c r="AM238" s="12"/>
      <c r="AN238" s="12"/>
      <c r="AO238" s="12"/>
      <c r="AP238" s="12"/>
      <c r="AQ238" s="12"/>
      <c r="AR238" s="12"/>
      <c r="AS238" s="12"/>
      <c r="AT238" s="12"/>
      <c r="AU238" s="12"/>
      <c r="AV238" s="12"/>
      <c r="AW238" s="12"/>
      <c r="AX238" s="12"/>
      <c r="AY238" s="12"/>
      <c r="AZ238" s="12"/>
      <c r="BA238" s="12"/>
      <c r="BB238" s="12"/>
      <c r="BC238" s="12"/>
      <c r="BD238" s="12"/>
      <c r="BE238" s="12"/>
      <c r="BF238" s="12"/>
      <c r="BG238" s="12"/>
      <c r="BH238" s="12"/>
      <c r="BI238" s="12"/>
      <c r="BJ238" s="12"/>
      <c r="BK238" s="12"/>
      <c r="BL238" s="12"/>
      <c r="BM238" s="12"/>
      <c r="BN238" s="12"/>
      <c r="BO238" s="12"/>
      <c r="BP238" s="12"/>
      <c r="BQ238" s="12"/>
      <c r="BR238" s="12"/>
      <c r="BS238" s="12"/>
      <c r="BT238" s="12"/>
      <c r="BU238" s="12"/>
      <c r="BV238" s="12"/>
      <c r="BW238" s="12"/>
      <c r="BX238" s="12"/>
      <c r="BY238" s="12"/>
      <c r="BZ238" s="12"/>
      <c r="CA238" s="12"/>
    </row>
    <row r="239" spans="1:79" ht="15.75" customHeight="1" x14ac:dyDescent="0.25">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c r="AD239" s="12"/>
      <c r="AE239" s="12"/>
      <c r="AF239" s="12"/>
      <c r="AG239" s="12"/>
      <c r="AH239" s="12"/>
      <c r="AI239" s="12"/>
      <c r="AJ239" s="12"/>
      <c r="AK239" s="12"/>
      <c r="AL239" s="12"/>
      <c r="AM239" s="12"/>
      <c r="AN239" s="12"/>
      <c r="AO239" s="12"/>
      <c r="AP239" s="12"/>
      <c r="AQ239" s="12"/>
      <c r="AR239" s="12"/>
      <c r="AS239" s="12"/>
      <c r="AT239" s="12"/>
      <c r="AU239" s="12"/>
      <c r="AV239" s="12"/>
      <c r="AW239" s="12"/>
      <c r="AX239" s="12"/>
      <c r="AY239" s="12"/>
      <c r="AZ239" s="12"/>
      <c r="BA239" s="12"/>
      <c r="BB239" s="12"/>
      <c r="BC239" s="12"/>
      <c r="BD239" s="12"/>
      <c r="BE239" s="12"/>
      <c r="BF239" s="12"/>
      <c r="BG239" s="12"/>
      <c r="BH239" s="12"/>
      <c r="BI239" s="12"/>
      <c r="BJ239" s="12"/>
      <c r="BK239" s="12"/>
      <c r="BL239" s="12"/>
      <c r="BM239" s="12"/>
      <c r="BN239" s="12"/>
      <c r="BO239" s="12"/>
      <c r="BP239" s="12"/>
      <c r="BQ239" s="12"/>
      <c r="BR239" s="12"/>
      <c r="BS239" s="12"/>
      <c r="BT239" s="12"/>
      <c r="BU239" s="12"/>
      <c r="BV239" s="12"/>
      <c r="BW239" s="12"/>
      <c r="BX239" s="12"/>
      <c r="BY239" s="12"/>
      <c r="BZ239" s="12"/>
      <c r="CA239" s="12"/>
    </row>
    <row r="240" spans="1:79" ht="15.75" customHeight="1" x14ac:dyDescent="0.25">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c r="AD240" s="12"/>
      <c r="AE240" s="12"/>
      <c r="AF240" s="12"/>
      <c r="AG240" s="12"/>
      <c r="AH240" s="12"/>
      <c r="AI240" s="12"/>
      <c r="AJ240" s="12"/>
      <c r="AK240" s="12"/>
      <c r="AL240" s="12"/>
      <c r="AM240" s="12"/>
      <c r="AN240" s="12"/>
      <c r="AO240" s="12"/>
      <c r="AP240" s="12"/>
      <c r="AQ240" s="12"/>
      <c r="AR240" s="12"/>
      <c r="AS240" s="12"/>
      <c r="AT240" s="12"/>
      <c r="AU240" s="12"/>
      <c r="AV240" s="12"/>
      <c r="AW240" s="12"/>
      <c r="AX240" s="12"/>
      <c r="AY240" s="12"/>
      <c r="AZ240" s="12"/>
      <c r="BA240" s="12"/>
      <c r="BB240" s="12"/>
      <c r="BC240" s="12"/>
      <c r="BD240" s="12"/>
      <c r="BE240" s="12"/>
      <c r="BF240" s="12"/>
      <c r="BG240" s="12"/>
      <c r="BH240" s="12"/>
      <c r="BI240" s="12"/>
      <c r="BJ240" s="12"/>
      <c r="BK240" s="12"/>
      <c r="BL240" s="12"/>
      <c r="BM240" s="12"/>
      <c r="BN240" s="12"/>
      <c r="BO240" s="12"/>
      <c r="BP240" s="12"/>
      <c r="BQ240" s="12"/>
      <c r="BR240" s="12"/>
      <c r="BS240" s="12"/>
      <c r="BT240" s="12"/>
      <c r="BU240" s="12"/>
      <c r="BV240" s="12"/>
      <c r="BW240" s="12"/>
      <c r="BX240" s="12"/>
      <c r="BY240" s="12"/>
      <c r="BZ240" s="12"/>
      <c r="CA240" s="12"/>
    </row>
    <row r="241" spans="1:79" ht="15.75" customHeight="1" x14ac:dyDescent="0.25">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c r="AD241" s="12"/>
      <c r="AE241" s="12"/>
      <c r="AF241" s="12"/>
      <c r="AG241" s="12"/>
      <c r="AH241" s="12"/>
      <c r="AI241" s="12"/>
      <c r="AJ241" s="12"/>
      <c r="AK241" s="12"/>
      <c r="AL241" s="12"/>
      <c r="AM241" s="12"/>
      <c r="AN241" s="12"/>
      <c r="AO241" s="12"/>
      <c r="AP241" s="12"/>
      <c r="AQ241" s="12"/>
      <c r="AR241" s="12"/>
      <c r="AS241" s="12"/>
      <c r="AT241" s="12"/>
      <c r="AU241" s="12"/>
      <c r="AV241" s="12"/>
      <c r="AW241" s="12"/>
      <c r="AX241" s="12"/>
      <c r="AY241" s="12"/>
      <c r="AZ241" s="12"/>
      <c r="BA241" s="12"/>
      <c r="BB241" s="12"/>
      <c r="BC241" s="12"/>
      <c r="BD241" s="12"/>
      <c r="BE241" s="12"/>
      <c r="BF241" s="12"/>
      <c r="BG241" s="12"/>
      <c r="BH241" s="12"/>
      <c r="BI241" s="12"/>
      <c r="BJ241" s="12"/>
      <c r="BK241" s="12"/>
      <c r="BL241" s="12"/>
      <c r="BM241" s="12"/>
      <c r="BN241" s="12"/>
      <c r="BO241" s="12"/>
      <c r="BP241" s="12"/>
      <c r="BQ241" s="12"/>
      <c r="BR241" s="12"/>
      <c r="BS241" s="12"/>
      <c r="BT241" s="12"/>
      <c r="BU241" s="12"/>
      <c r="BV241" s="12"/>
      <c r="BW241" s="12"/>
      <c r="BX241" s="12"/>
      <c r="BY241" s="12"/>
      <c r="BZ241" s="12"/>
      <c r="CA241" s="12"/>
    </row>
    <row r="242" spans="1:79" ht="15.75" customHeight="1" x14ac:dyDescent="0.25">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c r="AA242" s="12"/>
      <c r="AB242" s="12"/>
      <c r="AC242" s="12"/>
      <c r="AD242" s="12"/>
      <c r="AE242" s="12"/>
      <c r="AF242" s="12"/>
      <c r="AG242" s="12"/>
      <c r="AH242" s="12"/>
      <c r="AI242" s="12"/>
      <c r="AJ242" s="12"/>
      <c r="AK242" s="12"/>
      <c r="AL242" s="12"/>
      <c r="AM242" s="12"/>
      <c r="AN242" s="12"/>
      <c r="AO242" s="12"/>
      <c r="AP242" s="12"/>
      <c r="AQ242" s="12"/>
      <c r="AR242" s="12"/>
      <c r="AS242" s="12"/>
      <c r="AT242" s="12"/>
      <c r="AU242" s="12"/>
      <c r="AV242" s="12"/>
      <c r="AW242" s="12"/>
      <c r="AX242" s="12"/>
      <c r="AY242" s="12"/>
      <c r="AZ242" s="12"/>
      <c r="BA242" s="12"/>
      <c r="BB242" s="12"/>
      <c r="BC242" s="12"/>
      <c r="BD242" s="12"/>
      <c r="BE242" s="12"/>
      <c r="BF242" s="12"/>
      <c r="BG242" s="12"/>
      <c r="BH242" s="12"/>
      <c r="BI242" s="12"/>
      <c r="BJ242" s="12"/>
      <c r="BK242" s="12"/>
      <c r="BL242" s="12"/>
      <c r="BM242" s="12"/>
      <c r="BN242" s="12"/>
      <c r="BO242" s="12"/>
      <c r="BP242" s="12"/>
      <c r="BQ242" s="12"/>
      <c r="BR242" s="12"/>
      <c r="BS242" s="12"/>
      <c r="BT242" s="12"/>
      <c r="BU242" s="12"/>
      <c r="BV242" s="12"/>
      <c r="BW242" s="12"/>
      <c r="BX242" s="12"/>
      <c r="BY242" s="12"/>
      <c r="BZ242" s="12"/>
      <c r="CA242" s="12"/>
    </row>
    <row r="243" spans="1:79" ht="15.75" customHeight="1" x14ac:dyDescent="0.25">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c r="AD243" s="12"/>
      <c r="AE243" s="12"/>
      <c r="AF243" s="12"/>
      <c r="AG243" s="12"/>
      <c r="AH243" s="12"/>
      <c r="AI243" s="12"/>
      <c r="AJ243" s="12"/>
      <c r="AK243" s="12"/>
      <c r="AL243" s="12"/>
      <c r="AM243" s="12"/>
      <c r="AN243" s="12"/>
      <c r="AO243" s="12"/>
      <c r="AP243" s="12"/>
      <c r="AQ243" s="12"/>
      <c r="AR243" s="12"/>
      <c r="AS243" s="12"/>
      <c r="AT243" s="12"/>
      <c r="AU243" s="12"/>
      <c r="AV243" s="12"/>
      <c r="AW243" s="12"/>
      <c r="AX243" s="12"/>
      <c r="AY243" s="12"/>
      <c r="AZ243" s="12"/>
      <c r="BA243" s="12"/>
      <c r="BB243" s="12"/>
      <c r="BC243" s="12"/>
      <c r="BD243" s="12"/>
      <c r="BE243" s="12"/>
      <c r="BF243" s="12"/>
      <c r="BG243" s="12"/>
      <c r="BH243" s="12"/>
      <c r="BI243" s="12"/>
      <c r="BJ243" s="12"/>
      <c r="BK243" s="12"/>
      <c r="BL243" s="12"/>
      <c r="BM243" s="12"/>
      <c r="BN243" s="12"/>
      <c r="BO243" s="12"/>
      <c r="BP243" s="12"/>
      <c r="BQ243" s="12"/>
      <c r="BR243" s="12"/>
      <c r="BS243" s="12"/>
      <c r="BT243" s="12"/>
      <c r="BU243" s="12"/>
      <c r="BV243" s="12"/>
      <c r="BW243" s="12"/>
      <c r="BX243" s="12"/>
      <c r="BY243" s="12"/>
      <c r="BZ243" s="12"/>
      <c r="CA243" s="12"/>
    </row>
    <row r="244" spans="1:79" ht="15.75" customHeight="1" x14ac:dyDescent="0.25">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c r="AD244" s="12"/>
      <c r="AE244" s="12"/>
      <c r="AF244" s="12"/>
      <c r="AG244" s="12"/>
      <c r="AH244" s="12"/>
      <c r="AI244" s="12"/>
      <c r="AJ244" s="12"/>
      <c r="AK244" s="12"/>
      <c r="AL244" s="12"/>
      <c r="AM244" s="12"/>
      <c r="AN244" s="12"/>
      <c r="AO244" s="12"/>
      <c r="AP244" s="12"/>
      <c r="AQ244" s="12"/>
      <c r="AR244" s="12"/>
      <c r="AS244" s="12"/>
      <c r="AT244" s="12"/>
      <c r="AU244" s="12"/>
      <c r="AV244" s="12"/>
      <c r="AW244" s="12"/>
      <c r="AX244" s="12"/>
      <c r="AY244" s="12"/>
      <c r="AZ244" s="12"/>
      <c r="BA244" s="12"/>
      <c r="BB244" s="12"/>
      <c r="BC244" s="12"/>
      <c r="BD244" s="12"/>
      <c r="BE244" s="12"/>
      <c r="BF244" s="12"/>
      <c r="BG244" s="12"/>
      <c r="BH244" s="12"/>
      <c r="BI244" s="12"/>
      <c r="BJ244" s="12"/>
      <c r="BK244" s="12"/>
      <c r="BL244" s="12"/>
      <c r="BM244" s="12"/>
      <c r="BN244" s="12"/>
      <c r="BO244" s="12"/>
      <c r="BP244" s="12"/>
      <c r="BQ244" s="12"/>
      <c r="BR244" s="12"/>
      <c r="BS244" s="12"/>
      <c r="BT244" s="12"/>
      <c r="BU244" s="12"/>
      <c r="BV244" s="12"/>
      <c r="BW244" s="12"/>
      <c r="BX244" s="12"/>
      <c r="BY244" s="12"/>
      <c r="BZ244" s="12"/>
      <c r="CA244" s="12"/>
    </row>
    <row r="245" spans="1:79" ht="15.75" customHeight="1" x14ac:dyDescent="0.25">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c r="AA245" s="12"/>
      <c r="AB245" s="12"/>
      <c r="AC245" s="12"/>
      <c r="AD245" s="12"/>
      <c r="AE245" s="12"/>
      <c r="AF245" s="12"/>
      <c r="AG245" s="12"/>
      <c r="AH245" s="12"/>
      <c r="AI245" s="12"/>
      <c r="AJ245" s="12"/>
      <c r="AK245" s="12"/>
      <c r="AL245" s="12"/>
      <c r="AM245" s="12"/>
      <c r="AN245" s="12"/>
      <c r="AO245" s="12"/>
      <c r="AP245" s="12"/>
      <c r="AQ245" s="12"/>
      <c r="AR245" s="12"/>
      <c r="AS245" s="12"/>
      <c r="AT245" s="12"/>
      <c r="AU245" s="12"/>
      <c r="AV245" s="12"/>
      <c r="AW245" s="12"/>
      <c r="AX245" s="12"/>
      <c r="AY245" s="12"/>
      <c r="AZ245" s="12"/>
      <c r="BA245" s="12"/>
      <c r="BB245" s="12"/>
      <c r="BC245" s="12"/>
      <c r="BD245" s="12"/>
      <c r="BE245" s="12"/>
      <c r="BF245" s="12"/>
      <c r="BG245" s="12"/>
      <c r="BH245" s="12"/>
      <c r="BI245" s="12"/>
      <c r="BJ245" s="12"/>
      <c r="BK245" s="12"/>
      <c r="BL245" s="12"/>
      <c r="BM245" s="12"/>
      <c r="BN245" s="12"/>
      <c r="BO245" s="12"/>
      <c r="BP245" s="12"/>
      <c r="BQ245" s="12"/>
      <c r="BR245" s="12"/>
      <c r="BS245" s="12"/>
      <c r="BT245" s="12"/>
      <c r="BU245" s="12"/>
      <c r="BV245" s="12"/>
      <c r="BW245" s="12"/>
      <c r="BX245" s="12"/>
      <c r="BY245" s="12"/>
      <c r="BZ245" s="12"/>
      <c r="CA245" s="12"/>
    </row>
    <row r="246" spans="1:79" ht="15.75" customHeight="1" x14ac:dyDescent="0.25">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2"/>
      <c r="AP246" s="12"/>
      <c r="AQ246" s="12"/>
      <c r="AR246" s="12"/>
      <c r="AS246" s="12"/>
      <c r="AT246" s="12"/>
      <c r="AU246" s="12"/>
      <c r="AV246" s="12"/>
      <c r="AW246" s="12"/>
      <c r="AX246" s="12"/>
      <c r="AY246" s="12"/>
      <c r="AZ246" s="12"/>
      <c r="BA246" s="12"/>
      <c r="BB246" s="12"/>
      <c r="BC246" s="12"/>
      <c r="BD246" s="12"/>
      <c r="BE246" s="12"/>
      <c r="BF246" s="12"/>
      <c r="BG246" s="12"/>
      <c r="BH246" s="12"/>
      <c r="BI246" s="12"/>
      <c r="BJ246" s="12"/>
      <c r="BK246" s="12"/>
      <c r="BL246" s="12"/>
      <c r="BM246" s="12"/>
      <c r="BN246" s="12"/>
      <c r="BO246" s="12"/>
      <c r="BP246" s="12"/>
      <c r="BQ246" s="12"/>
      <c r="BR246" s="12"/>
      <c r="BS246" s="12"/>
      <c r="BT246" s="12"/>
      <c r="BU246" s="12"/>
      <c r="BV246" s="12"/>
      <c r="BW246" s="12"/>
      <c r="BX246" s="12"/>
      <c r="BY246" s="12"/>
      <c r="BZ246" s="12"/>
      <c r="CA246" s="12"/>
    </row>
    <row r="247" spans="1:79" ht="15.75" customHeight="1" x14ac:dyDescent="0.25">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c r="AD247" s="12"/>
      <c r="AE247" s="12"/>
      <c r="AF247" s="12"/>
      <c r="AG247" s="12"/>
      <c r="AH247" s="12"/>
      <c r="AI247" s="12"/>
      <c r="AJ247" s="12"/>
      <c r="AK247" s="12"/>
      <c r="AL247" s="12"/>
      <c r="AM247" s="12"/>
      <c r="AN247" s="12"/>
      <c r="AO247" s="12"/>
      <c r="AP247" s="12"/>
      <c r="AQ247" s="12"/>
      <c r="AR247" s="12"/>
      <c r="AS247" s="12"/>
      <c r="AT247" s="12"/>
      <c r="AU247" s="12"/>
      <c r="AV247" s="12"/>
      <c r="AW247" s="12"/>
      <c r="AX247" s="12"/>
      <c r="AY247" s="12"/>
      <c r="AZ247" s="12"/>
      <c r="BA247" s="12"/>
      <c r="BB247" s="12"/>
      <c r="BC247" s="12"/>
      <c r="BD247" s="12"/>
      <c r="BE247" s="12"/>
      <c r="BF247" s="12"/>
      <c r="BG247" s="12"/>
      <c r="BH247" s="12"/>
      <c r="BI247" s="12"/>
      <c r="BJ247" s="12"/>
      <c r="BK247" s="12"/>
      <c r="BL247" s="12"/>
      <c r="BM247" s="12"/>
      <c r="BN247" s="12"/>
      <c r="BO247" s="12"/>
      <c r="BP247" s="12"/>
      <c r="BQ247" s="12"/>
      <c r="BR247" s="12"/>
      <c r="BS247" s="12"/>
      <c r="BT247" s="12"/>
      <c r="BU247" s="12"/>
      <c r="BV247" s="12"/>
      <c r="BW247" s="12"/>
      <c r="BX247" s="12"/>
      <c r="BY247" s="12"/>
      <c r="BZ247" s="12"/>
      <c r="CA247" s="12"/>
    </row>
    <row r="248" spans="1:79" ht="15.75" customHeight="1" x14ac:dyDescent="0.25">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c r="AA248" s="12"/>
      <c r="AB248" s="12"/>
      <c r="AC248" s="12"/>
      <c r="AD248" s="12"/>
      <c r="AE248" s="12"/>
      <c r="AF248" s="12"/>
      <c r="AG248" s="12"/>
      <c r="AH248" s="12"/>
      <c r="AI248" s="12"/>
      <c r="AJ248" s="12"/>
      <c r="AK248" s="12"/>
      <c r="AL248" s="12"/>
      <c r="AM248" s="12"/>
      <c r="AN248" s="12"/>
      <c r="AO248" s="12"/>
      <c r="AP248" s="12"/>
      <c r="AQ248" s="12"/>
      <c r="AR248" s="12"/>
      <c r="AS248" s="12"/>
      <c r="AT248" s="12"/>
      <c r="AU248" s="12"/>
      <c r="AV248" s="12"/>
      <c r="AW248" s="12"/>
      <c r="AX248" s="12"/>
      <c r="AY248" s="12"/>
      <c r="AZ248" s="12"/>
      <c r="BA248" s="12"/>
      <c r="BB248" s="12"/>
      <c r="BC248" s="12"/>
      <c r="BD248" s="12"/>
      <c r="BE248" s="12"/>
      <c r="BF248" s="12"/>
      <c r="BG248" s="12"/>
      <c r="BH248" s="12"/>
      <c r="BI248" s="12"/>
      <c r="BJ248" s="12"/>
      <c r="BK248" s="12"/>
      <c r="BL248" s="12"/>
      <c r="BM248" s="12"/>
      <c r="BN248" s="12"/>
      <c r="BO248" s="12"/>
      <c r="BP248" s="12"/>
      <c r="BQ248" s="12"/>
      <c r="BR248" s="12"/>
      <c r="BS248" s="12"/>
      <c r="BT248" s="12"/>
      <c r="BU248" s="12"/>
      <c r="BV248" s="12"/>
      <c r="BW248" s="12"/>
      <c r="BX248" s="12"/>
      <c r="BY248" s="12"/>
      <c r="BZ248" s="12"/>
      <c r="CA248" s="12"/>
    </row>
    <row r="249" spans="1:79" ht="15.75" customHeight="1" x14ac:dyDescent="0.25">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c r="AD249" s="12"/>
      <c r="AE249" s="12"/>
      <c r="AF249" s="12"/>
      <c r="AG249" s="12"/>
      <c r="AH249" s="12"/>
      <c r="AI249" s="12"/>
      <c r="AJ249" s="12"/>
      <c r="AK249" s="12"/>
      <c r="AL249" s="12"/>
      <c r="AM249" s="12"/>
      <c r="AN249" s="12"/>
      <c r="AO249" s="12"/>
      <c r="AP249" s="12"/>
      <c r="AQ249" s="12"/>
      <c r="AR249" s="12"/>
      <c r="AS249" s="12"/>
      <c r="AT249" s="12"/>
      <c r="AU249" s="12"/>
      <c r="AV249" s="12"/>
      <c r="AW249" s="12"/>
      <c r="AX249" s="12"/>
      <c r="AY249" s="12"/>
      <c r="AZ249" s="12"/>
      <c r="BA249" s="12"/>
      <c r="BB249" s="12"/>
      <c r="BC249" s="12"/>
      <c r="BD249" s="12"/>
      <c r="BE249" s="12"/>
      <c r="BF249" s="12"/>
      <c r="BG249" s="12"/>
      <c r="BH249" s="12"/>
      <c r="BI249" s="12"/>
      <c r="BJ249" s="12"/>
      <c r="BK249" s="12"/>
      <c r="BL249" s="12"/>
      <c r="BM249" s="12"/>
      <c r="BN249" s="12"/>
      <c r="BO249" s="12"/>
      <c r="BP249" s="12"/>
      <c r="BQ249" s="12"/>
      <c r="BR249" s="12"/>
      <c r="BS249" s="12"/>
      <c r="BT249" s="12"/>
      <c r="BU249" s="12"/>
      <c r="BV249" s="12"/>
      <c r="BW249" s="12"/>
      <c r="BX249" s="12"/>
      <c r="BY249" s="12"/>
      <c r="BZ249" s="12"/>
      <c r="CA249" s="12"/>
    </row>
    <row r="250" spans="1:79" ht="15.75" customHeight="1" x14ac:dyDescent="0.25">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c r="AA250" s="12"/>
      <c r="AB250" s="12"/>
      <c r="AC250" s="12"/>
      <c r="AD250" s="12"/>
      <c r="AE250" s="12"/>
      <c r="AF250" s="12"/>
      <c r="AG250" s="12"/>
      <c r="AH250" s="12"/>
      <c r="AI250" s="12"/>
      <c r="AJ250" s="12"/>
      <c r="AK250" s="12"/>
      <c r="AL250" s="12"/>
      <c r="AM250" s="12"/>
      <c r="AN250" s="12"/>
      <c r="AO250" s="12"/>
      <c r="AP250" s="12"/>
      <c r="AQ250" s="12"/>
      <c r="AR250" s="12"/>
      <c r="AS250" s="12"/>
      <c r="AT250" s="12"/>
      <c r="AU250" s="12"/>
      <c r="AV250" s="12"/>
      <c r="AW250" s="12"/>
      <c r="AX250" s="12"/>
      <c r="AY250" s="12"/>
      <c r="AZ250" s="12"/>
      <c r="BA250" s="12"/>
      <c r="BB250" s="12"/>
      <c r="BC250" s="12"/>
      <c r="BD250" s="12"/>
      <c r="BE250" s="12"/>
      <c r="BF250" s="12"/>
      <c r="BG250" s="12"/>
      <c r="BH250" s="12"/>
      <c r="BI250" s="12"/>
      <c r="BJ250" s="12"/>
      <c r="BK250" s="12"/>
      <c r="BL250" s="12"/>
      <c r="BM250" s="12"/>
      <c r="BN250" s="12"/>
      <c r="BO250" s="12"/>
      <c r="BP250" s="12"/>
      <c r="BQ250" s="12"/>
      <c r="BR250" s="12"/>
      <c r="BS250" s="12"/>
      <c r="BT250" s="12"/>
      <c r="BU250" s="12"/>
      <c r="BV250" s="12"/>
      <c r="BW250" s="12"/>
      <c r="BX250" s="12"/>
      <c r="BY250" s="12"/>
      <c r="BZ250" s="12"/>
      <c r="CA250" s="12"/>
    </row>
    <row r="251" spans="1:79" ht="15.75" customHeight="1" x14ac:dyDescent="0.25">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c r="AA251" s="12"/>
      <c r="AB251" s="12"/>
      <c r="AC251" s="12"/>
      <c r="AD251" s="12"/>
      <c r="AE251" s="12"/>
      <c r="AF251" s="12"/>
      <c r="AG251" s="12"/>
      <c r="AH251" s="12"/>
      <c r="AI251" s="12"/>
      <c r="AJ251" s="12"/>
      <c r="AK251" s="12"/>
      <c r="AL251" s="12"/>
      <c r="AM251" s="12"/>
      <c r="AN251" s="12"/>
      <c r="AO251" s="12"/>
      <c r="AP251" s="12"/>
      <c r="AQ251" s="12"/>
      <c r="AR251" s="12"/>
      <c r="AS251" s="12"/>
      <c r="AT251" s="12"/>
      <c r="AU251" s="12"/>
      <c r="AV251" s="12"/>
      <c r="AW251" s="12"/>
      <c r="AX251" s="12"/>
      <c r="AY251" s="12"/>
      <c r="AZ251" s="12"/>
      <c r="BA251" s="12"/>
      <c r="BB251" s="12"/>
      <c r="BC251" s="12"/>
      <c r="BD251" s="12"/>
      <c r="BE251" s="12"/>
      <c r="BF251" s="12"/>
      <c r="BG251" s="12"/>
      <c r="BH251" s="12"/>
      <c r="BI251" s="12"/>
      <c r="BJ251" s="12"/>
      <c r="BK251" s="12"/>
      <c r="BL251" s="12"/>
      <c r="BM251" s="12"/>
      <c r="BN251" s="12"/>
      <c r="BO251" s="12"/>
      <c r="BP251" s="12"/>
      <c r="BQ251" s="12"/>
      <c r="BR251" s="12"/>
      <c r="BS251" s="12"/>
      <c r="BT251" s="12"/>
      <c r="BU251" s="12"/>
      <c r="BV251" s="12"/>
      <c r="BW251" s="12"/>
      <c r="BX251" s="12"/>
      <c r="BY251" s="12"/>
      <c r="BZ251" s="12"/>
      <c r="CA251" s="12"/>
    </row>
    <row r="252" spans="1:79" ht="15.75" customHeight="1" x14ac:dyDescent="0.25">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c r="AA252" s="12"/>
      <c r="AB252" s="12"/>
      <c r="AC252" s="12"/>
      <c r="AD252" s="12"/>
      <c r="AE252" s="12"/>
      <c r="AF252" s="12"/>
      <c r="AG252" s="12"/>
      <c r="AH252" s="12"/>
      <c r="AI252" s="12"/>
      <c r="AJ252" s="12"/>
      <c r="AK252" s="12"/>
      <c r="AL252" s="12"/>
      <c r="AM252" s="12"/>
      <c r="AN252" s="12"/>
      <c r="AO252" s="12"/>
      <c r="AP252" s="12"/>
      <c r="AQ252" s="12"/>
      <c r="AR252" s="12"/>
      <c r="AS252" s="12"/>
      <c r="AT252" s="12"/>
      <c r="AU252" s="12"/>
      <c r="AV252" s="12"/>
      <c r="AW252" s="12"/>
      <c r="AX252" s="12"/>
      <c r="AY252" s="12"/>
      <c r="AZ252" s="12"/>
      <c r="BA252" s="12"/>
      <c r="BB252" s="12"/>
      <c r="BC252" s="12"/>
      <c r="BD252" s="12"/>
      <c r="BE252" s="12"/>
      <c r="BF252" s="12"/>
      <c r="BG252" s="12"/>
      <c r="BH252" s="12"/>
      <c r="BI252" s="12"/>
      <c r="BJ252" s="12"/>
      <c r="BK252" s="12"/>
      <c r="BL252" s="12"/>
      <c r="BM252" s="12"/>
      <c r="BN252" s="12"/>
      <c r="BO252" s="12"/>
      <c r="BP252" s="12"/>
      <c r="BQ252" s="12"/>
      <c r="BR252" s="12"/>
      <c r="BS252" s="12"/>
      <c r="BT252" s="12"/>
      <c r="BU252" s="12"/>
      <c r="BV252" s="12"/>
      <c r="BW252" s="12"/>
      <c r="BX252" s="12"/>
      <c r="BY252" s="12"/>
      <c r="BZ252" s="12"/>
      <c r="CA252" s="12"/>
    </row>
    <row r="253" spans="1:79" ht="15.75" customHeight="1" x14ac:dyDescent="0.25">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c r="AA253" s="12"/>
      <c r="AB253" s="12"/>
      <c r="AC253" s="12"/>
      <c r="AD253" s="12"/>
      <c r="AE253" s="12"/>
      <c r="AF253" s="12"/>
      <c r="AG253" s="12"/>
      <c r="AH253" s="12"/>
      <c r="AI253" s="12"/>
      <c r="AJ253" s="12"/>
      <c r="AK253" s="12"/>
      <c r="AL253" s="12"/>
      <c r="AM253" s="12"/>
      <c r="AN253" s="12"/>
      <c r="AO253" s="12"/>
      <c r="AP253" s="12"/>
      <c r="AQ253" s="12"/>
      <c r="AR253" s="12"/>
      <c r="AS253" s="12"/>
      <c r="AT253" s="12"/>
      <c r="AU253" s="12"/>
      <c r="AV253" s="12"/>
      <c r="AW253" s="12"/>
      <c r="AX253" s="12"/>
      <c r="AY253" s="12"/>
      <c r="AZ253" s="12"/>
      <c r="BA253" s="12"/>
      <c r="BB253" s="12"/>
      <c r="BC253" s="12"/>
      <c r="BD253" s="12"/>
      <c r="BE253" s="12"/>
      <c r="BF253" s="12"/>
      <c r="BG253" s="12"/>
      <c r="BH253" s="12"/>
      <c r="BI253" s="12"/>
      <c r="BJ253" s="12"/>
      <c r="BK253" s="12"/>
      <c r="BL253" s="12"/>
      <c r="BM253" s="12"/>
      <c r="BN253" s="12"/>
      <c r="BO253" s="12"/>
      <c r="BP253" s="12"/>
      <c r="BQ253" s="12"/>
      <c r="BR253" s="12"/>
      <c r="BS253" s="12"/>
      <c r="BT253" s="12"/>
      <c r="BU253" s="12"/>
      <c r="BV253" s="12"/>
      <c r="BW253" s="12"/>
      <c r="BX253" s="12"/>
      <c r="BY253" s="12"/>
      <c r="BZ253" s="12"/>
      <c r="CA253" s="12"/>
    </row>
    <row r="254" spans="1:79" ht="15.75" customHeight="1" x14ac:dyDescent="0.25">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c r="AA254" s="12"/>
      <c r="AB254" s="12"/>
      <c r="AC254" s="12"/>
      <c r="AD254" s="12"/>
      <c r="AE254" s="12"/>
      <c r="AF254" s="12"/>
      <c r="AG254" s="12"/>
      <c r="AH254" s="12"/>
      <c r="AI254" s="12"/>
      <c r="AJ254" s="12"/>
      <c r="AK254" s="12"/>
      <c r="AL254" s="12"/>
      <c r="AM254" s="12"/>
      <c r="AN254" s="12"/>
      <c r="AO254" s="12"/>
      <c r="AP254" s="12"/>
      <c r="AQ254" s="12"/>
      <c r="AR254" s="12"/>
      <c r="AS254" s="12"/>
      <c r="AT254" s="12"/>
      <c r="AU254" s="12"/>
      <c r="AV254" s="12"/>
      <c r="AW254" s="12"/>
      <c r="AX254" s="12"/>
      <c r="AY254" s="12"/>
      <c r="AZ254" s="12"/>
      <c r="BA254" s="12"/>
      <c r="BB254" s="12"/>
      <c r="BC254" s="12"/>
      <c r="BD254" s="12"/>
      <c r="BE254" s="12"/>
      <c r="BF254" s="12"/>
      <c r="BG254" s="12"/>
      <c r="BH254" s="12"/>
      <c r="BI254" s="12"/>
      <c r="BJ254" s="12"/>
      <c r="BK254" s="12"/>
      <c r="BL254" s="12"/>
      <c r="BM254" s="12"/>
      <c r="BN254" s="12"/>
      <c r="BO254" s="12"/>
      <c r="BP254" s="12"/>
      <c r="BQ254" s="12"/>
      <c r="BR254" s="12"/>
      <c r="BS254" s="12"/>
      <c r="BT254" s="12"/>
      <c r="BU254" s="12"/>
      <c r="BV254" s="12"/>
      <c r="BW254" s="12"/>
      <c r="BX254" s="12"/>
      <c r="BY254" s="12"/>
      <c r="BZ254" s="12"/>
      <c r="CA254" s="12"/>
    </row>
    <row r="255" spans="1:79" ht="15.75" customHeight="1" x14ac:dyDescent="0.25">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c r="AA255" s="12"/>
      <c r="AB255" s="12"/>
      <c r="AC255" s="12"/>
      <c r="AD255" s="12"/>
      <c r="AE255" s="12"/>
      <c r="AF255" s="12"/>
      <c r="AG255" s="12"/>
      <c r="AH255" s="12"/>
      <c r="AI255" s="12"/>
      <c r="AJ255" s="12"/>
      <c r="AK255" s="12"/>
      <c r="AL255" s="12"/>
      <c r="AM255" s="12"/>
      <c r="AN255" s="12"/>
      <c r="AO255" s="12"/>
      <c r="AP255" s="12"/>
      <c r="AQ255" s="12"/>
      <c r="AR255" s="12"/>
      <c r="AS255" s="12"/>
      <c r="AT255" s="12"/>
      <c r="AU255" s="12"/>
      <c r="AV255" s="12"/>
      <c r="AW255" s="12"/>
      <c r="AX255" s="12"/>
      <c r="AY255" s="12"/>
      <c r="AZ255" s="12"/>
      <c r="BA255" s="12"/>
      <c r="BB255" s="12"/>
      <c r="BC255" s="12"/>
      <c r="BD255" s="12"/>
      <c r="BE255" s="12"/>
      <c r="BF255" s="12"/>
      <c r="BG255" s="12"/>
      <c r="BH255" s="12"/>
      <c r="BI255" s="12"/>
      <c r="BJ255" s="12"/>
      <c r="BK255" s="12"/>
      <c r="BL255" s="12"/>
      <c r="BM255" s="12"/>
      <c r="BN255" s="12"/>
      <c r="BO255" s="12"/>
      <c r="BP255" s="12"/>
      <c r="BQ255" s="12"/>
      <c r="BR255" s="12"/>
      <c r="BS255" s="12"/>
      <c r="BT255" s="12"/>
      <c r="BU255" s="12"/>
      <c r="BV255" s="12"/>
      <c r="BW255" s="12"/>
      <c r="BX255" s="12"/>
      <c r="BY255" s="12"/>
      <c r="BZ255" s="12"/>
      <c r="CA255" s="12"/>
    </row>
    <row r="256" spans="1:79" ht="15.75" customHeight="1" x14ac:dyDescent="0.25">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c r="AA256" s="12"/>
      <c r="AB256" s="12"/>
      <c r="AC256" s="12"/>
      <c r="AD256" s="12"/>
      <c r="AE256" s="12"/>
      <c r="AF256" s="12"/>
      <c r="AG256" s="12"/>
      <c r="AH256" s="12"/>
      <c r="AI256" s="12"/>
      <c r="AJ256" s="12"/>
      <c r="AK256" s="12"/>
      <c r="AL256" s="12"/>
      <c r="AM256" s="12"/>
      <c r="AN256" s="12"/>
      <c r="AO256" s="12"/>
      <c r="AP256" s="12"/>
      <c r="AQ256" s="12"/>
      <c r="AR256" s="12"/>
      <c r="AS256" s="12"/>
      <c r="AT256" s="12"/>
      <c r="AU256" s="12"/>
      <c r="AV256" s="12"/>
      <c r="AW256" s="12"/>
      <c r="AX256" s="12"/>
      <c r="AY256" s="12"/>
      <c r="AZ256" s="12"/>
      <c r="BA256" s="12"/>
      <c r="BB256" s="12"/>
      <c r="BC256" s="12"/>
      <c r="BD256" s="12"/>
      <c r="BE256" s="12"/>
      <c r="BF256" s="12"/>
      <c r="BG256" s="12"/>
      <c r="BH256" s="12"/>
      <c r="BI256" s="12"/>
      <c r="BJ256" s="12"/>
      <c r="BK256" s="12"/>
      <c r="BL256" s="12"/>
      <c r="BM256" s="12"/>
      <c r="BN256" s="12"/>
      <c r="BO256" s="12"/>
      <c r="BP256" s="12"/>
      <c r="BQ256" s="12"/>
      <c r="BR256" s="12"/>
      <c r="BS256" s="12"/>
      <c r="BT256" s="12"/>
      <c r="BU256" s="12"/>
      <c r="BV256" s="12"/>
      <c r="BW256" s="12"/>
      <c r="BX256" s="12"/>
      <c r="BY256" s="12"/>
      <c r="BZ256" s="12"/>
      <c r="CA256" s="12"/>
    </row>
    <row r="257" spans="1:79" ht="15.75" customHeight="1" x14ac:dyDescent="0.25">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c r="AA257" s="12"/>
      <c r="AB257" s="12"/>
      <c r="AC257" s="12"/>
      <c r="AD257" s="12"/>
      <c r="AE257" s="12"/>
      <c r="AF257" s="12"/>
      <c r="AG257" s="12"/>
      <c r="AH257" s="12"/>
      <c r="AI257" s="12"/>
      <c r="AJ257" s="12"/>
      <c r="AK257" s="12"/>
      <c r="AL257" s="12"/>
      <c r="AM257" s="12"/>
      <c r="AN257" s="12"/>
      <c r="AO257" s="12"/>
      <c r="AP257" s="12"/>
      <c r="AQ257" s="12"/>
      <c r="AR257" s="12"/>
      <c r="AS257" s="12"/>
      <c r="AT257" s="12"/>
      <c r="AU257" s="12"/>
      <c r="AV257" s="12"/>
      <c r="AW257" s="12"/>
      <c r="AX257" s="12"/>
      <c r="AY257" s="12"/>
      <c r="AZ257" s="12"/>
      <c r="BA257" s="12"/>
      <c r="BB257" s="12"/>
      <c r="BC257" s="12"/>
      <c r="BD257" s="12"/>
      <c r="BE257" s="12"/>
      <c r="BF257" s="12"/>
      <c r="BG257" s="12"/>
      <c r="BH257" s="12"/>
      <c r="BI257" s="12"/>
      <c r="BJ257" s="12"/>
      <c r="BK257" s="12"/>
      <c r="BL257" s="12"/>
      <c r="BM257" s="12"/>
      <c r="BN257" s="12"/>
      <c r="BO257" s="12"/>
      <c r="BP257" s="12"/>
      <c r="BQ257" s="12"/>
      <c r="BR257" s="12"/>
      <c r="BS257" s="12"/>
      <c r="BT257" s="12"/>
      <c r="BU257" s="12"/>
      <c r="BV257" s="12"/>
      <c r="BW257" s="12"/>
      <c r="BX257" s="12"/>
      <c r="BY257" s="12"/>
      <c r="BZ257" s="12"/>
      <c r="CA257" s="12"/>
    </row>
    <row r="258" spans="1:79" ht="15.75" customHeight="1" x14ac:dyDescent="0.25">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c r="AD258" s="12"/>
      <c r="AE258" s="12"/>
      <c r="AF258" s="12"/>
      <c r="AG258" s="12"/>
      <c r="AH258" s="12"/>
      <c r="AI258" s="12"/>
      <c r="AJ258" s="12"/>
      <c r="AK258" s="12"/>
      <c r="AL258" s="12"/>
      <c r="AM258" s="12"/>
      <c r="AN258" s="12"/>
      <c r="AO258" s="12"/>
      <c r="AP258" s="12"/>
      <c r="AQ258" s="12"/>
      <c r="AR258" s="12"/>
      <c r="AS258" s="12"/>
      <c r="AT258" s="12"/>
      <c r="AU258" s="12"/>
      <c r="AV258" s="12"/>
      <c r="AW258" s="12"/>
      <c r="AX258" s="12"/>
      <c r="AY258" s="12"/>
      <c r="AZ258" s="12"/>
      <c r="BA258" s="12"/>
      <c r="BB258" s="12"/>
      <c r="BC258" s="12"/>
      <c r="BD258" s="12"/>
      <c r="BE258" s="12"/>
      <c r="BF258" s="12"/>
      <c r="BG258" s="12"/>
      <c r="BH258" s="12"/>
      <c r="BI258" s="12"/>
      <c r="BJ258" s="12"/>
      <c r="BK258" s="12"/>
      <c r="BL258" s="12"/>
      <c r="BM258" s="12"/>
      <c r="BN258" s="12"/>
      <c r="BO258" s="12"/>
      <c r="BP258" s="12"/>
      <c r="BQ258" s="12"/>
      <c r="BR258" s="12"/>
      <c r="BS258" s="12"/>
      <c r="BT258" s="12"/>
      <c r="BU258" s="12"/>
      <c r="BV258" s="12"/>
      <c r="BW258" s="12"/>
      <c r="BX258" s="12"/>
      <c r="BY258" s="12"/>
      <c r="BZ258" s="12"/>
      <c r="CA258" s="12"/>
    </row>
    <row r="259" spans="1:79" ht="15.75" customHeight="1" x14ac:dyDescent="0.25">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c r="AD259" s="12"/>
      <c r="AE259" s="12"/>
      <c r="AF259" s="12"/>
      <c r="AG259" s="12"/>
      <c r="AH259" s="12"/>
      <c r="AI259" s="12"/>
      <c r="AJ259" s="12"/>
      <c r="AK259" s="12"/>
      <c r="AL259" s="12"/>
      <c r="AM259" s="12"/>
      <c r="AN259" s="12"/>
      <c r="AO259" s="12"/>
      <c r="AP259" s="12"/>
      <c r="AQ259" s="12"/>
      <c r="AR259" s="12"/>
      <c r="AS259" s="12"/>
      <c r="AT259" s="12"/>
      <c r="AU259" s="12"/>
      <c r="AV259" s="12"/>
      <c r="AW259" s="12"/>
      <c r="AX259" s="12"/>
      <c r="AY259" s="12"/>
      <c r="AZ259" s="12"/>
      <c r="BA259" s="12"/>
      <c r="BB259" s="12"/>
      <c r="BC259" s="12"/>
      <c r="BD259" s="12"/>
      <c r="BE259" s="12"/>
      <c r="BF259" s="12"/>
      <c r="BG259" s="12"/>
      <c r="BH259" s="12"/>
      <c r="BI259" s="12"/>
      <c r="BJ259" s="12"/>
      <c r="BK259" s="12"/>
      <c r="BL259" s="12"/>
      <c r="BM259" s="12"/>
      <c r="BN259" s="12"/>
      <c r="BO259" s="12"/>
      <c r="BP259" s="12"/>
      <c r="BQ259" s="12"/>
      <c r="BR259" s="12"/>
      <c r="BS259" s="12"/>
      <c r="BT259" s="12"/>
      <c r="BU259" s="12"/>
      <c r="BV259" s="12"/>
      <c r="BW259" s="12"/>
      <c r="BX259" s="12"/>
      <c r="BY259" s="12"/>
      <c r="BZ259" s="12"/>
      <c r="CA259" s="12"/>
    </row>
    <row r="260" spans="1:79" ht="15.75" customHeight="1" x14ac:dyDescent="0.25">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c r="AD260" s="12"/>
      <c r="AE260" s="12"/>
      <c r="AF260" s="12"/>
      <c r="AG260" s="12"/>
      <c r="AH260" s="12"/>
      <c r="AI260" s="12"/>
      <c r="AJ260" s="12"/>
      <c r="AK260" s="12"/>
      <c r="AL260" s="12"/>
      <c r="AM260" s="12"/>
      <c r="AN260" s="12"/>
      <c r="AO260" s="12"/>
      <c r="AP260" s="12"/>
      <c r="AQ260" s="12"/>
      <c r="AR260" s="12"/>
      <c r="AS260" s="12"/>
      <c r="AT260" s="12"/>
      <c r="AU260" s="12"/>
      <c r="AV260" s="12"/>
      <c r="AW260" s="12"/>
      <c r="AX260" s="12"/>
      <c r="AY260" s="12"/>
      <c r="AZ260" s="12"/>
      <c r="BA260" s="12"/>
      <c r="BB260" s="12"/>
      <c r="BC260" s="12"/>
      <c r="BD260" s="12"/>
      <c r="BE260" s="12"/>
      <c r="BF260" s="12"/>
      <c r="BG260" s="12"/>
      <c r="BH260" s="12"/>
      <c r="BI260" s="12"/>
      <c r="BJ260" s="12"/>
      <c r="BK260" s="12"/>
      <c r="BL260" s="12"/>
      <c r="BM260" s="12"/>
      <c r="BN260" s="12"/>
      <c r="BO260" s="12"/>
      <c r="BP260" s="12"/>
      <c r="BQ260" s="12"/>
      <c r="BR260" s="12"/>
      <c r="BS260" s="12"/>
      <c r="BT260" s="12"/>
      <c r="BU260" s="12"/>
      <c r="BV260" s="12"/>
      <c r="BW260" s="12"/>
      <c r="BX260" s="12"/>
      <c r="BY260" s="12"/>
      <c r="BZ260" s="12"/>
      <c r="CA260" s="12"/>
    </row>
    <row r="261" spans="1:79" ht="15.75" customHeight="1" x14ac:dyDescent="0.25">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c r="AD261" s="12"/>
      <c r="AE261" s="12"/>
      <c r="AF261" s="12"/>
      <c r="AG261" s="12"/>
      <c r="AH261" s="12"/>
      <c r="AI261" s="12"/>
      <c r="AJ261" s="12"/>
      <c r="AK261" s="12"/>
      <c r="AL261" s="12"/>
      <c r="AM261" s="12"/>
      <c r="AN261" s="12"/>
      <c r="AO261" s="12"/>
      <c r="AP261" s="12"/>
      <c r="AQ261" s="12"/>
      <c r="AR261" s="12"/>
      <c r="AS261" s="12"/>
      <c r="AT261" s="12"/>
      <c r="AU261" s="12"/>
      <c r="AV261" s="12"/>
      <c r="AW261" s="12"/>
      <c r="AX261" s="12"/>
      <c r="AY261" s="12"/>
      <c r="AZ261" s="12"/>
      <c r="BA261" s="12"/>
      <c r="BB261" s="12"/>
      <c r="BC261" s="12"/>
      <c r="BD261" s="12"/>
      <c r="BE261" s="12"/>
      <c r="BF261" s="12"/>
      <c r="BG261" s="12"/>
      <c r="BH261" s="12"/>
      <c r="BI261" s="12"/>
      <c r="BJ261" s="12"/>
      <c r="BK261" s="12"/>
      <c r="BL261" s="12"/>
      <c r="BM261" s="12"/>
      <c r="BN261" s="12"/>
      <c r="BO261" s="12"/>
      <c r="BP261" s="12"/>
      <c r="BQ261" s="12"/>
      <c r="BR261" s="12"/>
      <c r="BS261" s="12"/>
      <c r="BT261" s="12"/>
      <c r="BU261" s="12"/>
      <c r="BV261" s="12"/>
      <c r="BW261" s="12"/>
      <c r="BX261" s="12"/>
      <c r="BY261" s="12"/>
      <c r="BZ261" s="12"/>
      <c r="CA261" s="12"/>
    </row>
    <row r="262" spans="1:79" ht="15.75" customHeight="1" x14ac:dyDescent="0.25">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c r="AD262" s="12"/>
      <c r="AE262" s="12"/>
      <c r="AF262" s="12"/>
      <c r="AG262" s="12"/>
      <c r="AH262" s="12"/>
      <c r="AI262" s="12"/>
      <c r="AJ262" s="12"/>
      <c r="AK262" s="12"/>
      <c r="AL262" s="12"/>
      <c r="AM262" s="12"/>
      <c r="AN262" s="12"/>
      <c r="AO262" s="12"/>
      <c r="AP262" s="12"/>
      <c r="AQ262" s="12"/>
      <c r="AR262" s="12"/>
      <c r="AS262" s="12"/>
      <c r="AT262" s="12"/>
      <c r="AU262" s="12"/>
      <c r="AV262" s="12"/>
      <c r="AW262" s="12"/>
      <c r="AX262" s="12"/>
      <c r="AY262" s="12"/>
      <c r="AZ262" s="12"/>
      <c r="BA262" s="12"/>
      <c r="BB262" s="12"/>
      <c r="BC262" s="12"/>
      <c r="BD262" s="12"/>
      <c r="BE262" s="12"/>
      <c r="BF262" s="12"/>
      <c r="BG262" s="12"/>
      <c r="BH262" s="12"/>
      <c r="BI262" s="12"/>
      <c r="BJ262" s="12"/>
      <c r="BK262" s="12"/>
      <c r="BL262" s="12"/>
      <c r="BM262" s="12"/>
      <c r="BN262" s="12"/>
      <c r="BO262" s="12"/>
      <c r="BP262" s="12"/>
      <c r="BQ262" s="12"/>
      <c r="BR262" s="12"/>
      <c r="BS262" s="12"/>
      <c r="BT262" s="12"/>
      <c r="BU262" s="12"/>
      <c r="BV262" s="12"/>
      <c r="BW262" s="12"/>
      <c r="BX262" s="12"/>
      <c r="BY262" s="12"/>
      <c r="BZ262" s="12"/>
      <c r="CA262" s="12"/>
    </row>
    <row r="263" spans="1:79" ht="15.75" customHeight="1" x14ac:dyDescent="0.25">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c r="AD263" s="12"/>
      <c r="AE263" s="12"/>
      <c r="AF263" s="12"/>
      <c r="AG263" s="12"/>
      <c r="AH263" s="12"/>
      <c r="AI263" s="12"/>
      <c r="AJ263" s="12"/>
      <c r="AK263" s="12"/>
      <c r="AL263" s="12"/>
      <c r="AM263" s="12"/>
      <c r="AN263" s="12"/>
      <c r="AO263" s="12"/>
      <c r="AP263" s="12"/>
      <c r="AQ263" s="12"/>
      <c r="AR263" s="12"/>
      <c r="AS263" s="12"/>
      <c r="AT263" s="12"/>
      <c r="AU263" s="12"/>
      <c r="AV263" s="12"/>
      <c r="AW263" s="12"/>
      <c r="AX263" s="12"/>
      <c r="AY263" s="12"/>
      <c r="AZ263" s="12"/>
      <c r="BA263" s="12"/>
      <c r="BB263" s="12"/>
      <c r="BC263" s="12"/>
      <c r="BD263" s="12"/>
      <c r="BE263" s="12"/>
      <c r="BF263" s="12"/>
      <c r="BG263" s="12"/>
      <c r="BH263" s="12"/>
      <c r="BI263" s="12"/>
      <c r="BJ263" s="12"/>
      <c r="BK263" s="12"/>
      <c r="BL263" s="12"/>
      <c r="BM263" s="12"/>
      <c r="BN263" s="12"/>
      <c r="BO263" s="12"/>
      <c r="BP263" s="12"/>
      <c r="BQ263" s="12"/>
      <c r="BR263" s="12"/>
      <c r="BS263" s="12"/>
      <c r="BT263" s="12"/>
      <c r="BU263" s="12"/>
      <c r="BV263" s="12"/>
      <c r="BW263" s="12"/>
      <c r="BX263" s="12"/>
      <c r="BY263" s="12"/>
      <c r="BZ263" s="12"/>
      <c r="CA263" s="12"/>
    </row>
    <row r="264" spans="1:79" ht="15.75" customHeight="1" x14ac:dyDescent="0.25">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c r="AD264" s="12"/>
      <c r="AE264" s="12"/>
      <c r="AF264" s="12"/>
      <c r="AG264" s="12"/>
      <c r="AH264" s="12"/>
      <c r="AI264" s="12"/>
      <c r="AJ264" s="12"/>
      <c r="AK264" s="12"/>
      <c r="AL264" s="12"/>
      <c r="AM264" s="12"/>
      <c r="AN264" s="12"/>
      <c r="AO264" s="12"/>
      <c r="AP264" s="12"/>
      <c r="AQ264" s="12"/>
      <c r="AR264" s="12"/>
      <c r="AS264" s="12"/>
      <c r="AT264" s="12"/>
      <c r="AU264" s="12"/>
      <c r="AV264" s="12"/>
      <c r="AW264" s="12"/>
      <c r="AX264" s="12"/>
      <c r="AY264" s="12"/>
      <c r="AZ264" s="12"/>
      <c r="BA264" s="12"/>
      <c r="BB264" s="12"/>
      <c r="BC264" s="12"/>
      <c r="BD264" s="12"/>
      <c r="BE264" s="12"/>
      <c r="BF264" s="12"/>
      <c r="BG264" s="12"/>
      <c r="BH264" s="12"/>
      <c r="BI264" s="12"/>
      <c r="BJ264" s="12"/>
      <c r="BK264" s="12"/>
      <c r="BL264" s="12"/>
      <c r="BM264" s="12"/>
      <c r="BN264" s="12"/>
      <c r="BO264" s="12"/>
      <c r="BP264" s="12"/>
      <c r="BQ264" s="12"/>
      <c r="BR264" s="12"/>
      <c r="BS264" s="12"/>
      <c r="BT264" s="12"/>
      <c r="BU264" s="12"/>
      <c r="BV264" s="12"/>
      <c r="BW264" s="12"/>
      <c r="BX264" s="12"/>
      <c r="BY264" s="12"/>
      <c r="BZ264" s="12"/>
      <c r="CA264" s="12"/>
    </row>
    <row r="265" spans="1:79" ht="15.75" customHeight="1" x14ac:dyDescent="0.25">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c r="AD265" s="12"/>
      <c r="AE265" s="12"/>
      <c r="AF265" s="12"/>
      <c r="AG265" s="12"/>
      <c r="AH265" s="12"/>
      <c r="AI265" s="12"/>
      <c r="AJ265" s="12"/>
      <c r="AK265" s="12"/>
      <c r="AL265" s="12"/>
      <c r="AM265" s="12"/>
      <c r="AN265" s="12"/>
      <c r="AO265" s="12"/>
      <c r="AP265" s="12"/>
      <c r="AQ265" s="12"/>
      <c r="AR265" s="12"/>
      <c r="AS265" s="12"/>
      <c r="AT265" s="12"/>
      <c r="AU265" s="12"/>
      <c r="AV265" s="12"/>
      <c r="AW265" s="12"/>
      <c r="AX265" s="12"/>
      <c r="AY265" s="12"/>
      <c r="AZ265" s="12"/>
      <c r="BA265" s="12"/>
      <c r="BB265" s="12"/>
      <c r="BC265" s="12"/>
      <c r="BD265" s="12"/>
      <c r="BE265" s="12"/>
      <c r="BF265" s="12"/>
      <c r="BG265" s="12"/>
      <c r="BH265" s="12"/>
      <c r="BI265" s="12"/>
      <c r="BJ265" s="12"/>
      <c r="BK265" s="12"/>
      <c r="BL265" s="12"/>
      <c r="BM265" s="12"/>
      <c r="BN265" s="12"/>
      <c r="BO265" s="12"/>
      <c r="BP265" s="12"/>
      <c r="BQ265" s="12"/>
      <c r="BR265" s="12"/>
      <c r="BS265" s="12"/>
      <c r="BT265" s="12"/>
      <c r="BU265" s="12"/>
      <c r="BV265" s="12"/>
      <c r="BW265" s="12"/>
      <c r="BX265" s="12"/>
      <c r="BY265" s="12"/>
      <c r="BZ265" s="12"/>
      <c r="CA265" s="12"/>
    </row>
    <row r="266" spans="1:79" ht="15.75" customHeight="1" x14ac:dyDescent="0.25">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c r="AD266" s="12"/>
      <c r="AE266" s="12"/>
      <c r="AF266" s="12"/>
      <c r="AG266" s="12"/>
      <c r="AH266" s="12"/>
      <c r="AI266" s="12"/>
      <c r="AJ266" s="12"/>
      <c r="AK266" s="12"/>
      <c r="AL266" s="12"/>
      <c r="AM266" s="12"/>
      <c r="AN266" s="12"/>
      <c r="AO266" s="12"/>
      <c r="AP266" s="12"/>
      <c r="AQ266" s="12"/>
      <c r="AR266" s="12"/>
      <c r="AS266" s="12"/>
      <c r="AT266" s="12"/>
      <c r="AU266" s="12"/>
      <c r="AV266" s="12"/>
      <c r="AW266" s="12"/>
      <c r="AX266" s="12"/>
      <c r="AY266" s="12"/>
      <c r="AZ266" s="12"/>
      <c r="BA266" s="12"/>
      <c r="BB266" s="12"/>
      <c r="BC266" s="12"/>
      <c r="BD266" s="12"/>
      <c r="BE266" s="12"/>
      <c r="BF266" s="12"/>
      <c r="BG266" s="12"/>
      <c r="BH266" s="12"/>
      <c r="BI266" s="12"/>
      <c r="BJ266" s="12"/>
      <c r="BK266" s="12"/>
      <c r="BL266" s="12"/>
      <c r="BM266" s="12"/>
      <c r="BN266" s="12"/>
      <c r="BO266" s="12"/>
      <c r="BP266" s="12"/>
      <c r="BQ266" s="12"/>
      <c r="BR266" s="12"/>
      <c r="BS266" s="12"/>
      <c r="BT266" s="12"/>
      <c r="BU266" s="12"/>
      <c r="BV266" s="12"/>
      <c r="BW266" s="12"/>
      <c r="BX266" s="12"/>
      <c r="BY266" s="12"/>
      <c r="BZ266" s="12"/>
      <c r="CA266" s="12"/>
    </row>
    <row r="267" spans="1:79" ht="15.75" customHeight="1" x14ac:dyDescent="0.25">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c r="AD267" s="12"/>
      <c r="AE267" s="12"/>
      <c r="AF267" s="12"/>
      <c r="AG267" s="12"/>
      <c r="AH267" s="12"/>
      <c r="AI267" s="12"/>
      <c r="AJ267" s="12"/>
      <c r="AK267" s="12"/>
      <c r="AL267" s="12"/>
      <c r="AM267" s="12"/>
      <c r="AN267" s="12"/>
      <c r="AO267" s="12"/>
      <c r="AP267" s="12"/>
      <c r="AQ267" s="12"/>
      <c r="AR267" s="12"/>
      <c r="AS267" s="12"/>
      <c r="AT267" s="12"/>
      <c r="AU267" s="12"/>
      <c r="AV267" s="12"/>
      <c r="AW267" s="12"/>
      <c r="AX267" s="12"/>
      <c r="AY267" s="12"/>
      <c r="AZ267" s="12"/>
      <c r="BA267" s="12"/>
      <c r="BB267" s="12"/>
      <c r="BC267" s="12"/>
      <c r="BD267" s="12"/>
      <c r="BE267" s="12"/>
      <c r="BF267" s="12"/>
      <c r="BG267" s="12"/>
      <c r="BH267" s="12"/>
      <c r="BI267" s="12"/>
      <c r="BJ267" s="12"/>
      <c r="BK267" s="12"/>
      <c r="BL267" s="12"/>
      <c r="BM267" s="12"/>
      <c r="BN267" s="12"/>
      <c r="BO267" s="12"/>
      <c r="BP267" s="12"/>
      <c r="BQ267" s="12"/>
      <c r="BR267" s="12"/>
      <c r="BS267" s="12"/>
      <c r="BT267" s="12"/>
      <c r="BU267" s="12"/>
      <c r="BV267" s="12"/>
      <c r="BW267" s="12"/>
      <c r="BX267" s="12"/>
      <c r="BY267" s="12"/>
      <c r="BZ267" s="12"/>
      <c r="CA267" s="12"/>
    </row>
    <row r="268" spans="1:79" ht="15.75" customHeight="1" x14ac:dyDescent="0.25">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2"/>
      <c r="AP268" s="12"/>
      <c r="AQ268" s="12"/>
      <c r="AR268" s="12"/>
      <c r="AS268" s="12"/>
      <c r="AT268" s="12"/>
      <c r="AU268" s="12"/>
      <c r="AV268" s="12"/>
      <c r="AW268" s="12"/>
      <c r="AX268" s="12"/>
      <c r="AY268" s="12"/>
      <c r="AZ268" s="12"/>
      <c r="BA268" s="12"/>
      <c r="BB268" s="12"/>
      <c r="BC268" s="12"/>
      <c r="BD268" s="12"/>
      <c r="BE268" s="12"/>
      <c r="BF268" s="12"/>
      <c r="BG268" s="12"/>
      <c r="BH268" s="12"/>
      <c r="BI268" s="12"/>
      <c r="BJ268" s="12"/>
      <c r="BK268" s="12"/>
      <c r="BL268" s="12"/>
      <c r="BM268" s="12"/>
      <c r="BN268" s="12"/>
      <c r="BO268" s="12"/>
      <c r="BP268" s="12"/>
      <c r="BQ268" s="12"/>
      <c r="BR268" s="12"/>
      <c r="BS268" s="12"/>
      <c r="BT268" s="12"/>
      <c r="BU268" s="12"/>
      <c r="BV268" s="12"/>
      <c r="BW268" s="12"/>
      <c r="BX268" s="12"/>
      <c r="BY268" s="12"/>
      <c r="BZ268" s="12"/>
      <c r="CA268" s="12"/>
    </row>
    <row r="269" spans="1:79" ht="15.75" customHeight="1" x14ac:dyDescent="0.25">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c r="AD269" s="12"/>
      <c r="AE269" s="12"/>
      <c r="AF269" s="12"/>
      <c r="AG269" s="12"/>
      <c r="AH269" s="12"/>
      <c r="AI269" s="12"/>
      <c r="AJ269" s="12"/>
      <c r="AK269" s="12"/>
      <c r="AL269" s="12"/>
      <c r="AM269" s="12"/>
      <c r="AN269" s="12"/>
      <c r="AO269" s="12"/>
      <c r="AP269" s="12"/>
      <c r="AQ269" s="12"/>
      <c r="AR269" s="12"/>
      <c r="AS269" s="12"/>
      <c r="AT269" s="12"/>
      <c r="AU269" s="12"/>
      <c r="AV269" s="12"/>
      <c r="AW269" s="12"/>
      <c r="AX269" s="12"/>
      <c r="AY269" s="12"/>
      <c r="AZ269" s="12"/>
      <c r="BA269" s="12"/>
      <c r="BB269" s="12"/>
      <c r="BC269" s="12"/>
      <c r="BD269" s="12"/>
      <c r="BE269" s="12"/>
      <c r="BF269" s="12"/>
      <c r="BG269" s="12"/>
      <c r="BH269" s="12"/>
      <c r="BI269" s="12"/>
      <c r="BJ269" s="12"/>
      <c r="BK269" s="12"/>
      <c r="BL269" s="12"/>
      <c r="BM269" s="12"/>
      <c r="BN269" s="12"/>
      <c r="BO269" s="12"/>
      <c r="BP269" s="12"/>
      <c r="BQ269" s="12"/>
      <c r="BR269" s="12"/>
      <c r="BS269" s="12"/>
      <c r="BT269" s="12"/>
      <c r="BU269" s="12"/>
      <c r="BV269" s="12"/>
      <c r="BW269" s="12"/>
      <c r="BX269" s="12"/>
      <c r="BY269" s="12"/>
      <c r="BZ269" s="12"/>
      <c r="CA269" s="12"/>
    </row>
    <row r="270" spans="1:79" ht="15.75" customHeight="1" x14ac:dyDescent="0.25">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c r="AE270" s="12"/>
      <c r="AF270" s="12"/>
      <c r="AG270" s="12"/>
      <c r="AH270" s="12"/>
      <c r="AI270" s="12"/>
      <c r="AJ270" s="12"/>
      <c r="AK270" s="12"/>
      <c r="AL270" s="12"/>
      <c r="AM270" s="12"/>
      <c r="AN270" s="12"/>
      <c r="AO270" s="12"/>
      <c r="AP270" s="12"/>
      <c r="AQ270" s="12"/>
      <c r="AR270" s="12"/>
      <c r="AS270" s="12"/>
      <c r="AT270" s="12"/>
      <c r="AU270" s="12"/>
      <c r="AV270" s="12"/>
      <c r="AW270" s="12"/>
      <c r="AX270" s="12"/>
      <c r="AY270" s="12"/>
      <c r="AZ270" s="12"/>
      <c r="BA270" s="12"/>
      <c r="BB270" s="12"/>
      <c r="BC270" s="12"/>
      <c r="BD270" s="12"/>
      <c r="BE270" s="12"/>
      <c r="BF270" s="12"/>
      <c r="BG270" s="12"/>
      <c r="BH270" s="12"/>
      <c r="BI270" s="12"/>
      <c r="BJ270" s="12"/>
      <c r="BK270" s="12"/>
      <c r="BL270" s="12"/>
      <c r="BM270" s="12"/>
      <c r="BN270" s="12"/>
      <c r="BO270" s="12"/>
      <c r="BP270" s="12"/>
      <c r="BQ270" s="12"/>
      <c r="BR270" s="12"/>
      <c r="BS270" s="12"/>
      <c r="BT270" s="12"/>
      <c r="BU270" s="12"/>
      <c r="BV270" s="12"/>
      <c r="BW270" s="12"/>
      <c r="BX270" s="12"/>
      <c r="BY270" s="12"/>
      <c r="BZ270" s="12"/>
      <c r="CA270" s="12"/>
    </row>
    <row r="271" spans="1:79" ht="15.75" customHeight="1" x14ac:dyDescent="0.25">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c r="AD271" s="12"/>
      <c r="AE271" s="12"/>
      <c r="AF271" s="12"/>
      <c r="AG271" s="12"/>
      <c r="AH271" s="12"/>
      <c r="AI271" s="12"/>
      <c r="AJ271" s="12"/>
      <c r="AK271" s="12"/>
      <c r="AL271" s="12"/>
      <c r="AM271" s="12"/>
      <c r="AN271" s="12"/>
      <c r="AO271" s="12"/>
      <c r="AP271" s="12"/>
      <c r="AQ271" s="12"/>
      <c r="AR271" s="12"/>
      <c r="AS271" s="12"/>
      <c r="AT271" s="12"/>
      <c r="AU271" s="12"/>
      <c r="AV271" s="12"/>
      <c r="AW271" s="12"/>
      <c r="AX271" s="12"/>
      <c r="AY271" s="12"/>
      <c r="AZ271" s="12"/>
      <c r="BA271" s="12"/>
      <c r="BB271" s="12"/>
      <c r="BC271" s="12"/>
      <c r="BD271" s="12"/>
      <c r="BE271" s="12"/>
      <c r="BF271" s="12"/>
      <c r="BG271" s="12"/>
      <c r="BH271" s="12"/>
      <c r="BI271" s="12"/>
      <c r="BJ271" s="12"/>
      <c r="BK271" s="12"/>
      <c r="BL271" s="12"/>
      <c r="BM271" s="12"/>
      <c r="BN271" s="12"/>
      <c r="BO271" s="12"/>
      <c r="BP271" s="12"/>
      <c r="BQ271" s="12"/>
      <c r="BR271" s="12"/>
      <c r="BS271" s="12"/>
      <c r="BT271" s="12"/>
      <c r="BU271" s="12"/>
      <c r="BV271" s="12"/>
      <c r="BW271" s="12"/>
      <c r="BX271" s="12"/>
      <c r="BY271" s="12"/>
      <c r="BZ271" s="12"/>
      <c r="CA271" s="12"/>
    </row>
    <row r="272" spans="1:79" ht="15.75" customHeight="1" x14ac:dyDescent="0.25">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c r="AD272" s="12"/>
      <c r="AE272" s="12"/>
      <c r="AF272" s="12"/>
      <c r="AG272" s="12"/>
      <c r="AH272" s="12"/>
      <c r="AI272" s="12"/>
      <c r="AJ272" s="12"/>
      <c r="AK272" s="12"/>
      <c r="AL272" s="12"/>
      <c r="AM272" s="12"/>
      <c r="AN272" s="12"/>
      <c r="AO272" s="12"/>
      <c r="AP272" s="12"/>
      <c r="AQ272" s="12"/>
      <c r="AR272" s="12"/>
      <c r="AS272" s="12"/>
      <c r="AT272" s="12"/>
      <c r="AU272" s="12"/>
      <c r="AV272" s="12"/>
      <c r="AW272" s="12"/>
      <c r="AX272" s="12"/>
      <c r="AY272" s="12"/>
      <c r="AZ272" s="12"/>
      <c r="BA272" s="12"/>
      <c r="BB272" s="12"/>
      <c r="BC272" s="12"/>
      <c r="BD272" s="12"/>
      <c r="BE272" s="12"/>
      <c r="BF272" s="12"/>
      <c r="BG272" s="12"/>
      <c r="BH272" s="12"/>
      <c r="BI272" s="12"/>
      <c r="BJ272" s="12"/>
      <c r="BK272" s="12"/>
      <c r="BL272" s="12"/>
      <c r="BM272" s="12"/>
      <c r="BN272" s="12"/>
      <c r="BO272" s="12"/>
      <c r="BP272" s="12"/>
      <c r="BQ272" s="12"/>
      <c r="BR272" s="12"/>
      <c r="BS272" s="12"/>
      <c r="BT272" s="12"/>
      <c r="BU272" s="12"/>
      <c r="BV272" s="12"/>
      <c r="BW272" s="12"/>
      <c r="BX272" s="12"/>
      <c r="BY272" s="12"/>
      <c r="BZ272" s="12"/>
      <c r="CA272" s="12"/>
    </row>
    <row r="273" spans="1:79" ht="15.75" customHeight="1" x14ac:dyDescent="0.25">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c r="AD273" s="12"/>
      <c r="AE273" s="12"/>
      <c r="AF273" s="12"/>
      <c r="AG273" s="12"/>
      <c r="AH273" s="12"/>
      <c r="AI273" s="12"/>
      <c r="AJ273" s="12"/>
      <c r="AK273" s="12"/>
      <c r="AL273" s="12"/>
      <c r="AM273" s="12"/>
      <c r="AN273" s="12"/>
      <c r="AO273" s="12"/>
      <c r="AP273" s="12"/>
      <c r="AQ273" s="12"/>
      <c r="AR273" s="12"/>
      <c r="AS273" s="12"/>
      <c r="AT273" s="12"/>
      <c r="AU273" s="12"/>
      <c r="AV273" s="12"/>
      <c r="AW273" s="12"/>
      <c r="AX273" s="12"/>
      <c r="AY273" s="12"/>
      <c r="AZ273" s="12"/>
      <c r="BA273" s="12"/>
      <c r="BB273" s="12"/>
      <c r="BC273" s="12"/>
      <c r="BD273" s="12"/>
      <c r="BE273" s="12"/>
      <c r="BF273" s="12"/>
      <c r="BG273" s="12"/>
      <c r="BH273" s="12"/>
      <c r="BI273" s="12"/>
      <c r="BJ273" s="12"/>
      <c r="BK273" s="12"/>
      <c r="BL273" s="12"/>
      <c r="BM273" s="12"/>
      <c r="BN273" s="12"/>
      <c r="BO273" s="12"/>
      <c r="BP273" s="12"/>
      <c r="BQ273" s="12"/>
      <c r="BR273" s="12"/>
      <c r="BS273" s="12"/>
      <c r="BT273" s="12"/>
      <c r="BU273" s="12"/>
      <c r="BV273" s="12"/>
      <c r="BW273" s="12"/>
      <c r="BX273" s="12"/>
      <c r="BY273" s="12"/>
      <c r="BZ273" s="12"/>
      <c r="CA273" s="12"/>
    </row>
    <row r="274" spans="1:79" ht="15.75" customHeight="1" x14ac:dyDescent="0.25">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c r="AD274" s="12"/>
      <c r="AE274" s="12"/>
      <c r="AF274" s="12"/>
      <c r="AG274" s="12"/>
      <c r="AH274" s="12"/>
      <c r="AI274" s="12"/>
      <c r="AJ274" s="12"/>
      <c r="AK274" s="12"/>
      <c r="AL274" s="12"/>
      <c r="AM274" s="12"/>
      <c r="AN274" s="12"/>
      <c r="AO274" s="12"/>
      <c r="AP274" s="12"/>
      <c r="AQ274" s="12"/>
      <c r="AR274" s="12"/>
      <c r="AS274" s="12"/>
      <c r="AT274" s="12"/>
      <c r="AU274" s="12"/>
      <c r="AV274" s="12"/>
      <c r="AW274" s="12"/>
      <c r="AX274" s="12"/>
      <c r="AY274" s="12"/>
      <c r="AZ274" s="12"/>
      <c r="BA274" s="12"/>
      <c r="BB274" s="12"/>
      <c r="BC274" s="12"/>
      <c r="BD274" s="12"/>
      <c r="BE274" s="12"/>
      <c r="BF274" s="12"/>
      <c r="BG274" s="12"/>
      <c r="BH274" s="12"/>
      <c r="BI274" s="12"/>
      <c r="BJ274" s="12"/>
      <c r="BK274" s="12"/>
      <c r="BL274" s="12"/>
      <c r="BM274" s="12"/>
      <c r="BN274" s="12"/>
      <c r="BO274" s="12"/>
      <c r="BP274" s="12"/>
      <c r="BQ274" s="12"/>
      <c r="BR274" s="12"/>
      <c r="BS274" s="12"/>
      <c r="BT274" s="12"/>
      <c r="BU274" s="12"/>
      <c r="BV274" s="12"/>
      <c r="BW274" s="12"/>
      <c r="BX274" s="12"/>
      <c r="BY274" s="12"/>
      <c r="BZ274" s="12"/>
      <c r="CA274" s="12"/>
    </row>
    <row r="275" spans="1:79" ht="15.75" customHeight="1" x14ac:dyDescent="0.25">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c r="AD275" s="12"/>
      <c r="AE275" s="12"/>
      <c r="AF275" s="12"/>
      <c r="AG275" s="12"/>
      <c r="AH275" s="12"/>
      <c r="AI275" s="12"/>
      <c r="AJ275" s="12"/>
      <c r="AK275" s="12"/>
      <c r="AL275" s="12"/>
      <c r="AM275" s="12"/>
      <c r="AN275" s="12"/>
      <c r="AO275" s="12"/>
      <c r="AP275" s="12"/>
      <c r="AQ275" s="12"/>
      <c r="AR275" s="12"/>
      <c r="AS275" s="12"/>
      <c r="AT275" s="12"/>
      <c r="AU275" s="12"/>
      <c r="AV275" s="12"/>
      <c r="AW275" s="12"/>
      <c r="AX275" s="12"/>
      <c r="AY275" s="12"/>
      <c r="AZ275" s="12"/>
      <c r="BA275" s="12"/>
      <c r="BB275" s="12"/>
      <c r="BC275" s="12"/>
      <c r="BD275" s="12"/>
      <c r="BE275" s="12"/>
      <c r="BF275" s="12"/>
      <c r="BG275" s="12"/>
      <c r="BH275" s="12"/>
      <c r="BI275" s="12"/>
      <c r="BJ275" s="12"/>
      <c r="BK275" s="12"/>
      <c r="BL275" s="12"/>
      <c r="BM275" s="12"/>
      <c r="BN275" s="12"/>
      <c r="BO275" s="12"/>
      <c r="BP275" s="12"/>
      <c r="BQ275" s="12"/>
      <c r="BR275" s="12"/>
      <c r="BS275" s="12"/>
      <c r="BT275" s="12"/>
      <c r="BU275" s="12"/>
      <c r="BV275" s="12"/>
      <c r="BW275" s="12"/>
      <c r="BX275" s="12"/>
      <c r="BY275" s="12"/>
      <c r="BZ275" s="12"/>
      <c r="CA275" s="12"/>
    </row>
    <row r="276" spans="1:79" ht="15.75" customHeight="1" x14ac:dyDescent="0.25">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c r="AD276" s="12"/>
      <c r="AE276" s="12"/>
      <c r="AF276" s="12"/>
      <c r="AG276" s="12"/>
      <c r="AH276" s="12"/>
      <c r="AI276" s="12"/>
      <c r="AJ276" s="12"/>
      <c r="AK276" s="12"/>
      <c r="AL276" s="12"/>
      <c r="AM276" s="12"/>
      <c r="AN276" s="12"/>
      <c r="AO276" s="12"/>
      <c r="AP276" s="12"/>
      <c r="AQ276" s="12"/>
      <c r="AR276" s="12"/>
      <c r="AS276" s="12"/>
      <c r="AT276" s="12"/>
      <c r="AU276" s="12"/>
      <c r="AV276" s="12"/>
      <c r="AW276" s="12"/>
      <c r="AX276" s="12"/>
      <c r="AY276" s="12"/>
      <c r="AZ276" s="12"/>
      <c r="BA276" s="12"/>
      <c r="BB276" s="12"/>
      <c r="BC276" s="12"/>
      <c r="BD276" s="12"/>
      <c r="BE276" s="12"/>
      <c r="BF276" s="12"/>
      <c r="BG276" s="12"/>
      <c r="BH276" s="12"/>
      <c r="BI276" s="12"/>
      <c r="BJ276" s="12"/>
      <c r="BK276" s="12"/>
      <c r="BL276" s="12"/>
      <c r="BM276" s="12"/>
      <c r="BN276" s="12"/>
      <c r="BO276" s="12"/>
      <c r="BP276" s="12"/>
      <c r="BQ276" s="12"/>
      <c r="BR276" s="12"/>
      <c r="BS276" s="12"/>
      <c r="BT276" s="12"/>
      <c r="BU276" s="12"/>
      <c r="BV276" s="12"/>
      <c r="BW276" s="12"/>
      <c r="BX276" s="12"/>
      <c r="BY276" s="12"/>
      <c r="BZ276" s="12"/>
      <c r="CA276" s="12"/>
    </row>
    <row r="277" spans="1:79" ht="15.75" customHeight="1" x14ac:dyDescent="0.25">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c r="AD277" s="12"/>
      <c r="AE277" s="12"/>
      <c r="AF277" s="12"/>
      <c r="AG277" s="12"/>
      <c r="AH277" s="12"/>
      <c r="AI277" s="12"/>
      <c r="AJ277" s="12"/>
      <c r="AK277" s="12"/>
      <c r="AL277" s="12"/>
      <c r="AM277" s="12"/>
      <c r="AN277" s="12"/>
      <c r="AO277" s="12"/>
      <c r="AP277" s="12"/>
      <c r="AQ277" s="12"/>
      <c r="AR277" s="12"/>
      <c r="AS277" s="12"/>
      <c r="AT277" s="12"/>
      <c r="AU277" s="12"/>
      <c r="AV277" s="12"/>
      <c r="AW277" s="12"/>
      <c r="AX277" s="12"/>
      <c r="AY277" s="12"/>
      <c r="AZ277" s="12"/>
      <c r="BA277" s="12"/>
      <c r="BB277" s="12"/>
      <c r="BC277" s="12"/>
      <c r="BD277" s="12"/>
      <c r="BE277" s="12"/>
      <c r="BF277" s="12"/>
      <c r="BG277" s="12"/>
      <c r="BH277" s="12"/>
      <c r="BI277" s="12"/>
      <c r="BJ277" s="12"/>
      <c r="BK277" s="12"/>
      <c r="BL277" s="12"/>
      <c r="BM277" s="12"/>
      <c r="BN277" s="12"/>
      <c r="BO277" s="12"/>
      <c r="BP277" s="12"/>
      <c r="BQ277" s="12"/>
      <c r="BR277" s="12"/>
      <c r="BS277" s="12"/>
      <c r="BT277" s="12"/>
      <c r="BU277" s="12"/>
      <c r="BV277" s="12"/>
      <c r="BW277" s="12"/>
      <c r="BX277" s="12"/>
      <c r="BY277" s="12"/>
      <c r="BZ277" s="12"/>
      <c r="CA277" s="12"/>
    </row>
    <row r="278" spans="1:79" ht="15.75" customHeight="1" x14ac:dyDescent="0.25">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c r="AD278" s="12"/>
      <c r="AE278" s="12"/>
      <c r="AF278" s="12"/>
      <c r="AG278" s="12"/>
      <c r="AH278" s="12"/>
      <c r="AI278" s="12"/>
      <c r="AJ278" s="12"/>
      <c r="AK278" s="12"/>
      <c r="AL278" s="12"/>
      <c r="AM278" s="12"/>
      <c r="AN278" s="12"/>
      <c r="AO278" s="12"/>
      <c r="AP278" s="12"/>
      <c r="AQ278" s="12"/>
      <c r="AR278" s="12"/>
      <c r="AS278" s="12"/>
      <c r="AT278" s="12"/>
      <c r="AU278" s="12"/>
      <c r="AV278" s="12"/>
      <c r="AW278" s="12"/>
      <c r="AX278" s="12"/>
      <c r="AY278" s="12"/>
      <c r="AZ278" s="12"/>
      <c r="BA278" s="12"/>
      <c r="BB278" s="12"/>
      <c r="BC278" s="12"/>
      <c r="BD278" s="12"/>
      <c r="BE278" s="12"/>
      <c r="BF278" s="12"/>
      <c r="BG278" s="12"/>
      <c r="BH278" s="12"/>
      <c r="BI278" s="12"/>
      <c r="BJ278" s="12"/>
      <c r="BK278" s="12"/>
      <c r="BL278" s="12"/>
      <c r="BM278" s="12"/>
      <c r="BN278" s="12"/>
      <c r="BO278" s="12"/>
      <c r="BP278" s="12"/>
      <c r="BQ278" s="12"/>
      <c r="BR278" s="12"/>
      <c r="BS278" s="12"/>
      <c r="BT278" s="12"/>
      <c r="BU278" s="12"/>
      <c r="BV278" s="12"/>
      <c r="BW278" s="12"/>
      <c r="BX278" s="12"/>
      <c r="BY278" s="12"/>
      <c r="BZ278" s="12"/>
      <c r="CA278" s="12"/>
    </row>
    <row r="279" spans="1:79" ht="15.75" customHeight="1" x14ac:dyDescent="0.25">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c r="AD279" s="12"/>
      <c r="AE279" s="12"/>
      <c r="AF279" s="12"/>
      <c r="AG279" s="12"/>
      <c r="AH279" s="12"/>
      <c r="AI279" s="12"/>
      <c r="AJ279" s="12"/>
      <c r="AK279" s="12"/>
      <c r="AL279" s="12"/>
      <c r="AM279" s="12"/>
      <c r="AN279" s="12"/>
      <c r="AO279" s="12"/>
      <c r="AP279" s="12"/>
      <c r="AQ279" s="12"/>
      <c r="AR279" s="12"/>
      <c r="AS279" s="12"/>
      <c r="AT279" s="12"/>
      <c r="AU279" s="12"/>
      <c r="AV279" s="12"/>
      <c r="AW279" s="12"/>
      <c r="AX279" s="12"/>
      <c r="AY279" s="12"/>
      <c r="AZ279" s="12"/>
      <c r="BA279" s="12"/>
      <c r="BB279" s="12"/>
      <c r="BC279" s="12"/>
      <c r="BD279" s="12"/>
      <c r="BE279" s="12"/>
      <c r="BF279" s="12"/>
      <c r="BG279" s="12"/>
      <c r="BH279" s="12"/>
      <c r="BI279" s="12"/>
      <c r="BJ279" s="12"/>
      <c r="BK279" s="12"/>
      <c r="BL279" s="12"/>
      <c r="BM279" s="12"/>
      <c r="BN279" s="12"/>
      <c r="BO279" s="12"/>
      <c r="BP279" s="12"/>
      <c r="BQ279" s="12"/>
      <c r="BR279" s="12"/>
      <c r="BS279" s="12"/>
      <c r="BT279" s="12"/>
      <c r="BU279" s="12"/>
      <c r="BV279" s="12"/>
      <c r="BW279" s="12"/>
      <c r="BX279" s="12"/>
      <c r="BY279" s="12"/>
      <c r="BZ279" s="12"/>
      <c r="CA279" s="12"/>
    </row>
    <row r="280" spans="1:79" ht="15.75" customHeight="1" x14ac:dyDescent="0.25">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c r="AD280" s="12"/>
      <c r="AE280" s="12"/>
      <c r="AF280" s="12"/>
      <c r="AG280" s="12"/>
      <c r="AH280" s="12"/>
      <c r="AI280" s="12"/>
      <c r="AJ280" s="12"/>
      <c r="AK280" s="12"/>
      <c r="AL280" s="12"/>
      <c r="AM280" s="12"/>
      <c r="AN280" s="12"/>
      <c r="AO280" s="12"/>
      <c r="AP280" s="12"/>
      <c r="AQ280" s="12"/>
      <c r="AR280" s="12"/>
      <c r="AS280" s="12"/>
      <c r="AT280" s="12"/>
      <c r="AU280" s="12"/>
      <c r="AV280" s="12"/>
      <c r="AW280" s="12"/>
      <c r="AX280" s="12"/>
      <c r="AY280" s="12"/>
      <c r="AZ280" s="12"/>
      <c r="BA280" s="12"/>
      <c r="BB280" s="12"/>
      <c r="BC280" s="12"/>
      <c r="BD280" s="12"/>
      <c r="BE280" s="12"/>
      <c r="BF280" s="12"/>
      <c r="BG280" s="12"/>
      <c r="BH280" s="12"/>
      <c r="BI280" s="12"/>
      <c r="BJ280" s="12"/>
      <c r="BK280" s="12"/>
      <c r="BL280" s="12"/>
      <c r="BM280" s="12"/>
      <c r="BN280" s="12"/>
      <c r="BO280" s="12"/>
      <c r="BP280" s="12"/>
      <c r="BQ280" s="12"/>
      <c r="BR280" s="12"/>
      <c r="BS280" s="12"/>
      <c r="BT280" s="12"/>
      <c r="BU280" s="12"/>
      <c r="BV280" s="12"/>
      <c r="BW280" s="12"/>
      <c r="BX280" s="12"/>
      <c r="BY280" s="12"/>
      <c r="BZ280" s="12"/>
      <c r="CA280" s="12"/>
    </row>
    <row r="281" spans="1:79" ht="15.75" customHeight="1" x14ac:dyDescent="0.25">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c r="AD281" s="12"/>
      <c r="AE281" s="12"/>
      <c r="AF281" s="12"/>
      <c r="AG281" s="12"/>
      <c r="AH281" s="12"/>
      <c r="AI281" s="12"/>
      <c r="AJ281" s="12"/>
      <c r="AK281" s="12"/>
      <c r="AL281" s="12"/>
      <c r="AM281" s="12"/>
      <c r="AN281" s="12"/>
      <c r="AO281" s="12"/>
      <c r="AP281" s="12"/>
      <c r="AQ281" s="12"/>
      <c r="AR281" s="12"/>
      <c r="AS281" s="12"/>
      <c r="AT281" s="12"/>
      <c r="AU281" s="12"/>
      <c r="AV281" s="12"/>
      <c r="AW281" s="12"/>
      <c r="AX281" s="12"/>
      <c r="AY281" s="12"/>
      <c r="AZ281" s="12"/>
      <c r="BA281" s="12"/>
      <c r="BB281" s="12"/>
      <c r="BC281" s="12"/>
      <c r="BD281" s="12"/>
      <c r="BE281" s="12"/>
      <c r="BF281" s="12"/>
      <c r="BG281" s="12"/>
      <c r="BH281" s="12"/>
      <c r="BI281" s="12"/>
      <c r="BJ281" s="12"/>
      <c r="BK281" s="12"/>
      <c r="BL281" s="12"/>
      <c r="BM281" s="12"/>
      <c r="BN281" s="12"/>
      <c r="BO281" s="12"/>
      <c r="BP281" s="12"/>
      <c r="BQ281" s="12"/>
      <c r="BR281" s="12"/>
      <c r="BS281" s="12"/>
      <c r="BT281" s="12"/>
      <c r="BU281" s="12"/>
      <c r="BV281" s="12"/>
      <c r="BW281" s="12"/>
      <c r="BX281" s="12"/>
      <c r="BY281" s="12"/>
      <c r="BZ281" s="12"/>
      <c r="CA281" s="12"/>
    </row>
    <row r="282" spans="1:79" ht="15.75" customHeight="1" x14ac:dyDescent="0.25">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c r="AD282" s="12"/>
      <c r="AE282" s="12"/>
      <c r="AF282" s="12"/>
      <c r="AG282" s="12"/>
      <c r="AH282" s="12"/>
      <c r="AI282" s="12"/>
      <c r="AJ282" s="12"/>
      <c r="AK282" s="12"/>
      <c r="AL282" s="12"/>
      <c r="AM282" s="12"/>
      <c r="AN282" s="12"/>
      <c r="AO282" s="12"/>
      <c r="AP282" s="12"/>
      <c r="AQ282" s="12"/>
      <c r="AR282" s="12"/>
      <c r="AS282" s="12"/>
      <c r="AT282" s="12"/>
      <c r="AU282" s="12"/>
      <c r="AV282" s="12"/>
      <c r="AW282" s="12"/>
      <c r="AX282" s="12"/>
      <c r="AY282" s="12"/>
      <c r="AZ282" s="12"/>
      <c r="BA282" s="12"/>
      <c r="BB282" s="12"/>
      <c r="BC282" s="12"/>
      <c r="BD282" s="12"/>
      <c r="BE282" s="12"/>
      <c r="BF282" s="12"/>
      <c r="BG282" s="12"/>
      <c r="BH282" s="12"/>
      <c r="BI282" s="12"/>
      <c r="BJ282" s="12"/>
      <c r="BK282" s="12"/>
      <c r="BL282" s="12"/>
      <c r="BM282" s="12"/>
      <c r="BN282" s="12"/>
      <c r="BO282" s="12"/>
      <c r="BP282" s="12"/>
      <c r="BQ282" s="12"/>
      <c r="BR282" s="12"/>
      <c r="BS282" s="12"/>
      <c r="BT282" s="12"/>
      <c r="BU282" s="12"/>
      <c r="BV282" s="12"/>
      <c r="BW282" s="12"/>
      <c r="BX282" s="12"/>
      <c r="BY282" s="12"/>
      <c r="BZ282" s="12"/>
      <c r="CA282" s="12"/>
    </row>
    <row r="283" spans="1:79" ht="15.75" customHeight="1" x14ac:dyDescent="0.25">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c r="AD283" s="12"/>
      <c r="AE283" s="12"/>
      <c r="AF283" s="12"/>
      <c r="AG283" s="12"/>
      <c r="AH283" s="12"/>
      <c r="AI283" s="12"/>
      <c r="AJ283" s="12"/>
      <c r="AK283" s="12"/>
      <c r="AL283" s="12"/>
      <c r="AM283" s="12"/>
      <c r="AN283" s="12"/>
      <c r="AO283" s="12"/>
      <c r="AP283" s="12"/>
      <c r="AQ283" s="12"/>
      <c r="AR283" s="12"/>
      <c r="AS283" s="12"/>
      <c r="AT283" s="12"/>
      <c r="AU283" s="12"/>
      <c r="AV283" s="12"/>
      <c r="AW283" s="12"/>
      <c r="AX283" s="12"/>
      <c r="AY283" s="12"/>
      <c r="AZ283" s="12"/>
      <c r="BA283" s="12"/>
      <c r="BB283" s="12"/>
      <c r="BC283" s="12"/>
      <c r="BD283" s="12"/>
      <c r="BE283" s="12"/>
      <c r="BF283" s="12"/>
      <c r="BG283" s="12"/>
      <c r="BH283" s="12"/>
      <c r="BI283" s="12"/>
      <c r="BJ283" s="12"/>
      <c r="BK283" s="12"/>
      <c r="BL283" s="12"/>
      <c r="BM283" s="12"/>
      <c r="BN283" s="12"/>
      <c r="BO283" s="12"/>
      <c r="BP283" s="12"/>
      <c r="BQ283" s="12"/>
      <c r="BR283" s="12"/>
      <c r="BS283" s="12"/>
      <c r="BT283" s="12"/>
      <c r="BU283" s="12"/>
      <c r="BV283" s="12"/>
      <c r="BW283" s="12"/>
      <c r="BX283" s="12"/>
      <c r="BY283" s="12"/>
      <c r="BZ283" s="12"/>
      <c r="CA283" s="12"/>
    </row>
    <row r="284" spans="1:79" ht="15.75" customHeight="1" x14ac:dyDescent="0.25">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c r="AD284" s="12"/>
      <c r="AE284" s="12"/>
      <c r="AF284" s="12"/>
      <c r="AG284" s="12"/>
      <c r="AH284" s="12"/>
      <c r="AI284" s="12"/>
      <c r="AJ284" s="12"/>
      <c r="AK284" s="12"/>
      <c r="AL284" s="12"/>
      <c r="AM284" s="12"/>
      <c r="AN284" s="12"/>
      <c r="AO284" s="12"/>
      <c r="AP284" s="12"/>
      <c r="AQ284" s="12"/>
      <c r="AR284" s="12"/>
      <c r="AS284" s="12"/>
      <c r="AT284" s="12"/>
      <c r="AU284" s="12"/>
      <c r="AV284" s="12"/>
      <c r="AW284" s="12"/>
      <c r="AX284" s="12"/>
      <c r="AY284" s="12"/>
      <c r="AZ284" s="12"/>
      <c r="BA284" s="12"/>
      <c r="BB284" s="12"/>
      <c r="BC284" s="12"/>
      <c r="BD284" s="12"/>
      <c r="BE284" s="12"/>
      <c r="BF284" s="12"/>
      <c r="BG284" s="12"/>
      <c r="BH284" s="12"/>
      <c r="BI284" s="12"/>
      <c r="BJ284" s="12"/>
      <c r="BK284" s="12"/>
      <c r="BL284" s="12"/>
      <c r="BM284" s="12"/>
      <c r="BN284" s="12"/>
      <c r="BO284" s="12"/>
      <c r="BP284" s="12"/>
      <c r="BQ284" s="12"/>
      <c r="BR284" s="12"/>
      <c r="BS284" s="12"/>
      <c r="BT284" s="12"/>
      <c r="BU284" s="12"/>
      <c r="BV284" s="12"/>
      <c r="BW284" s="12"/>
      <c r="BX284" s="12"/>
      <c r="BY284" s="12"/>
      <c r="BZ284" s="12"/>
      <c r="CA284" s="12"/>
    </row>
    <row r="285" spans="1:79" ht="15.75" customHeight="1" x14ac:dyDescent="0.25">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c r="AD285" s="12"/>
      <c r="AE285" s="12"/>
      <c r="AF285" s="12"/>
      <c r="AG285" s="12"/>
      <c r="AH285" s="12"/>
      <c r="AI285" s="12"/>
      <c r="AJ285" s="12"/>
      <c r="AK285" s="12"/>
      <c r="AL285" s="12"/>
      <c r="AM285" s="12"/>
      <c r="AN285" s="12"/>
      <c r="AO285" s="12"/>
      <c r="AP285" s="12"/>
      <c r="AQ285" s="12"/>
      <c r="AR285" s="12"/>
      <c r="AS285" s="12"/>
      <c r="AT285" s="12"/>
      <c r="AU285" s="12"/>
      <c r="AV285" s="12"/>
      <c r="AW285" s="12"/>
      <c r="AX285" s="12"/>
      <c r="AY285" s="12"/>
      <c r="AZ285" s="12"/>
      <c r="BA285" s="12"/>
      <c r="BB285" s="12"/>
      <c r="BC285" s="12"/>
      <c r="BD285" s="12"/>
      <c r="BE285" s="12"/>
      <c r="BF285" s="12"/>
      <c r="BG285" s="12"/>
      <c r="BH285" s="12"/>
      <c r="BI285" s="12"/>
      <c r="BJ285" s="12"/>
      <c r="BK285" s="12"/>
      <c r="BL285" s="12"/>
      <c r="BM285" s="12"/>
      <c r="BN285" s="12"/>
      <c r="BO285" s="12"/>
      <c r="BP285" s="12"/>
      <c r="BQ285" s="12"/>
      <c r="BR285" s="12"/>
      <c r="BS285" s="12"/>
      <c r="BT285" s="12"/>
      <c r="BU285" s="12"/>
      <c r="BV285" s="12"/>
      <c r="BW285" s="12"/>
      <c r="BX285" s="12"/>
      <c r="BY285" s="12"/>
      <c r="BZ285" s="12"/>
      <c r="CA285" s="12"/>
    </row>
    <row r="286" spans="1:79" ht="15.75" customHeight="1" x14ac:dyDescent="0.25">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c r="AD286" s="12"/>
      <c r="AE286" s="12"/>
      <c r="AF286" s="12"/>
      <c r="AG286" s="12"/>
      <c r="AH286" s="12"/>
      <c r="AI286" s="12"/>
      <c r="AJ286" s="12"/>
      <c r="AK286" s="12"/>
      <c r="AL286" s="12"/>
      <c r="AM286" s="12"/>
      <c r="AN286" s="12"/>
      <c r="AO286" s="12"/>
      <c r="AP286" s="12"/>
      <c r="AQ286" s="12"/>
      <c r="AR286" s="12"/>
      <c r="AS286" s="12"/>
      <c r="AT286" s="12"/>
      <c r="AU286" s="12"/>
      <c r="AV286" s="12"/>
      <c r="AW286" s="12"/>
      <c r="AX286" s="12"/>
      <c r="AY286" s="12"/>
      <c r="AZ286" s="12"/>
      <c r="BA286" s="12"/>
      <c r="BB286" s="12"/>
      <c r="BC286" s="12"/>
      <c r="BD286" s="12"/>
      <c r="BE286" s="12"/>
      <c r="BF286" s="12"/>
      <c r="BG286" s="12"/>
      <c r="BH286" s="12"/>
      <c r="BI286" s="12"/>
      <c r="BJ286" s="12"/>
      <c r="BK286" s="12"/>
      <c r="BL286" s="12"/>
      <c r="BM286" s="12"/>
      <c r="BN286" s="12"/>
      <c r="BO286" s="12"/>
      <c r="BP286" s="12"/>
      <c r="BQ286" s="12"/>
      <c r="BR286" s="12"/>
      <c r="BS286" s="12"/>
      <c r="BT286" s="12"/>
      <c r="BU286" s="12"/>
      <c r="BV286" s="12"/>
      <c r="BW286" s="12"/>
      <c r="BX286" s="12"/>
      <c r="BY286" s="12"/>
      <c r="BZ286" s="12"/>
      <c r="CA286" s="12"/>
    </row>
    <row r="287" spans="1:79" ht="15.75" customHeight="1" x14ac:dyDescent="0.25">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c r="AD287" s="12"/>
      <c r="AE287" s="12"/>
      <c r="AF287" s="12"/>
      <c r="AG287" s="12"/>
      <c r="AH287" s="12"/>
      <c r="AI287" s="12"/>
      <c r="AJ287" s="12"/>
      <c r="AK287" s="12"/>
      <c r="AL287" s="12"/>
      <c r="AM287" s="12"/>
      <c r="AN287" s="12"/>
      <c r="AO287" s="12"/>
      <c r="AP287" s="12"/>
      <c r="AQ287" s="12"/>
      <c r="AR287" s="12"/>
      <c r="AS287" s="12"/>
      <c r="AT287" s="12"/>
      <c r="AU287" s="12"/>
      <c r="AV287" s="12"/>
      <c r="AW287" s="12"/>
      <c r="AX287" s="12"/>
      <c r="AY287" s="12"/>
      <c r="AZ287" s="12"/>
      <c r="BA287" s="12"/>
      <c r="BB287" s="12"/>
      <c r="BC287" s="12"/>
      <c r="BD287" s="12"/>
      <c r="BE287" s="12"/>
      <c r="BF287" s="12"/>
      <c r="BG287" s="12"/>
      <c r="BH287" s="12"/>
      <c r="BI287" s="12"/>
      <c r="BJ287" s="12"/>
      <c r="BK287" s="12"/>
      <c r="BL287" s="12"/>
      <c r="BM287" s="12"/>
      <c r="BN287" s="12"/>
      <c r="BO287" s="12"/>
      <c r="BP287" s="12"/>
      <c r="BQ287" s="12"/>
      <c r="BR287" s="12"/>
      <c r="BS287" s="12"/>
      <c r="BT287" s="12"/>
      <c r="BU287" s="12"/>
      <c r="BV287" s="12"/>
      <c r="BW287" s="12"/>
      <c r="BX287" s="12"/>
      <c r="BY287" s="12"/>
      <c r="BZ287" s="12"/>
      <c r="CA287" s="12"/>
    </row>
    <row r="288" spans="1:79" ht="15.75" customHeight="1" x14ac:dyDescent="0.25">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c r="AD288" s="12"/>
      <c r="AE288" s="12"/>
      <c r="AF288" s="12"/>
      <c r="AG288" s="12"/>
      <c r="AH288" s="12"/>
      <c r="AI288" s="12"/>
      <c r="AJ288" s="12"/>
      <c r="AK288" s="12"/>
      <c r="AL288" s="12"/>
      <c r="AM288" s="12"/>
      <c r="AN288" s="12"/>
      <c r="AO288" s="12"/>
      <c r="AP288" s="12"/>
      <c r="AQ288" s="12"/>
      <c r="AR288" s="12"/>
      <c r="AS288" s="12"/>
      <c r="AT288" s="12"/>
      <c r="AU288" s="12"/>
      <c r="AV288" s="12"/>
      <c r="AW288" s="12"/>
      <c r="AX288" s="12"/>
      <c r="AY288" s="12"/>
      <c r="AZ288" s="12"/>
      <c r="BA288" s="12"/>
      <c r="BB288" s="12"/>
      <c r="BC288" s="12"/>
      <c r="BD288" s="12"/>
      <c r="BE288" s="12"/>
      <c r="BF288" s="12"/>
      <c r="BG288" s="12"/>
      <c r="BH288" s="12"/>
      <c r="BI288" s="12"/>
      <c r="BJ288" s="12"/>
      <c r="BK288" s="12"/>
      <c r="BL288" s="12"/>
      <c r="BM288" s="12"/>
      <c r="BN288" s="12"/>
      <c r="BO288" s="12"/>
      <c r="BP288" s="12"/>
      <c r="BQ288" s="12"/>
      <c r="BR288" s="12"/>
      <c r="BS288" s="12"/>
      <c r="BT288" s="12"/>
      <c r="BU288" s="12"/>
      <c r="BV288" s="12"/>
      <c r="BW288" s="12"/>
      <c r="BX288" s="12"/>
      <c r="BY288" s="12"/>
      <c r="BZ288" s="12"/>
      <c r="CA288" s="12"/>
    </row>
    <row r="289" spans="1:79" ht="15.75" customHeight="1" x14ac:dyDescent="0.25">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c r="AD289" s="12"/>
      <c r="AE289" s="12"/>
      <c r="AF289" s="12"/>
      <c r="AG289" s="12"/>
      <c r="AH289" s="12"/>
      <c r="AI289" s="12"/>
      <c r="AJ289" s="12"/>
      <c r="AK289" s="12"/>
      <c r="AL289" s="12"/>
      <c r="AM289" s="12"/>
      <c r="AN289" s="12"/>
      <c r="AO289" s="12"/>
      <c r="AP289" s="12"/>
      <c r="AQ289" s="12"/>
      <c r="AR289" s="12"/>
      <c r="AS289" s="12"/>
      <c r="AT289" s="12"/>
      <c r="AU289" s="12"/>
      <c r="AV289" s="12"/>
      <c r="AW289" s="12"/>
      <c r="AX289" s="12"/>
      <c r="AY289" s="12"/>
      <c r="AZ289" s="12"/>
      <c r="BA289" s="12"/>
      <c r="BB289" s="12"/>
      <c r="BC289" s="12"/>
      <c r="BD289" s="12"/>
      <c r="BE289" s="12"/>
      <c r="BF289" s="12"/>
      <c r="BG289" s="12"/>
      <c r="BH289" s="12"/>
      <c r="BI289" s="12"/>
      <c r="BJ289" s="12"/>
      <c r="BK289" s="12"/>
      <c r="BL289" s="12"/>
      <c r="BM289" s="12"/>
      <c r="BN289" s="12"/>
      <c r="BO289" s="12"/>
      <c r="BP289" s="12"/>
      <c r="BQ289" s="12"/>
      <c r="BR289" s="12"/>
      <c r="BS289" s="12"/>
      <c r="BT289" s="12"/>
      <c r="BU289" s="12"/>
      <c r="BV289" s="12"/>
      <c r="BW289" s="12"/>
      <c r="BX289" s="12"/>
      <c r="BY289" s="12"/>
      <c r="BZ289" s="12"/>
      <c r="CA289" s="12"/>
    </row>
    <row r="290" spans="1:79" ht="15.75" customHeight="1" x14ac:dyDescent="0.25">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2"/>
      <c r="AP290" s="12"/>
      <c r="AQ290" s="12"/>
      <c r="AR290" s="12"/>
      <c r="AS290" s="12"/>
      <c r="AT290" s="12"/>
      <c r="AU290" s="12"/>
      <c r="AV290" s="12"/>
      <c r="AW290" s="12"/>
      <c r="AX290" s="12"/>
      <c r="AY290" s="12"/>
      <c r="AZ290" s="12"/>
      <c r="BA290" s="12"/>
      <c r="BB290" s="12"/>
      <c r="BC290" s="12"/>
      <c r="BD290" s="12"/>
      <c r="BE290" s="12"/>
      <c r="BF290" s="12"/>
      <c r="BG290" s="12"/>
      <c r="BH290" s="12"/>
      <c r="BI290" s="12"/>
      <c r="BJ290" s="12"/>
      <c r="BK290" s="12"/>
      <c r="BL290" s="12"/>
      <c r="BM290" s="12"/>
      <c r="BN290" s="12"/>
      <c r="BO290" s="12"/>
      <c r="BP290" s="12"/>
      <c r="BQ290" s="12"/>
      <c r="BR290" s="12"/>
      <c r="BS290" s="12"/>
      <c r="BT290" s="12"/>
      <c r="BU290" s="12"/>
      <c r="BV290" s="12"/>
      <c r="BW290" s="12"/>
      <c r="BX290" s="12"/>
      <c r="BY290" s="12"/>
      <c r="BZ290" s="12"/>
      <c r="CA290" s="12"/>
    </row>
    <row r="291" spans="1:79" ht="15.75" customHeight="1" x14ac:dyDescent="0.25">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c r="AD291" s="12"/>
      <c r="AE291" s="12"/>
      <c r="AF291" s="12"/>
      <c r="AG291" s="12"/>
      <c r="AH291" s="12"/>
      <c r="AI291" s="12"/>
      <c r="AJ291" s="12"/>
      <c r="AK291" s="12"/>
      <c r="AL291" s="12"/>
      <c r="AM291" s="12"/>
      <c r="AN291" s="12"/>
      <c r="AO291" s="12"/>
      <c r="AP291" s="12"/>
      <c r="AQ291" s="12"/>
      <c r="AR291" s="12"/>
      <c r="AS291" s="12"/>
      <c r="AT291" s="12"/>
      <c r="AU291" s="12"/>
      <c r="AV291" s="12"/>
      <c r="AW291" s="12"/>
      <c r="AX291" s="12"/>
      <c r="AY291" s="12"/>
      <c r="AZ291" s="12"/>
      <c r="BA291" s="12"/>
      <c r="BB291" s="12"/>
      <c r="BC291" s="12"/>
      <c r="BD291" s="12"/>
      <c r="BE291" s="12"/>
      <c r="BF291" s="12"/>
      <c r="BG291" s="12"/>
      <c r="BH291" s="12"/>
      <c r="BI291" s="12"/>
      <c r="BJ291" s="12"/>
      <c r="BK291" s="12"/>
      <c r="BL291" s="12"/>
      <c r="BM291" s="12"/>
      <c r="BN291" s="12"/>
      <c r="BO291" s="12"/>
      <c r="BP291" s="12"/>
      <c r="BQ291" s="12"/>
      <c r="BR291" s="12"/>
      <c r="BS291" s="12"/>
      <c r="BT291" s="12"/>
      <c r="BU291" s="12"/>
      <c r="BV291" s="12"/>
      <c r="BW291" s="12"/>
      <c r="BX291" s="12"/>
      <c r="BY291" s="12"/>
      <c r="BZ291" s="12"/>
      <c r="CA291" s="12"/>
    </row>
    <row r="292" spans="1:79" ht="15.75" customHeight="1" x14ac:dyDescent="0.25">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c r="AD292" s="12"/>
      <c r="AE292" s="12"/>
      <c r="AF292" s="12"/>
      <c r="AG292" s="12"/>
      <c r="AH292" s="12"/>
      <c r="AI292" s="12"/>
      <c r="AJ292" s="12"/>
      <c r="AK292" s="12"/>
      <c r="AL292" s="12"/>
      <c r="AM292" s="12"/>
      <c r="AN292" s="12"/>
      <c r="AO292" s="12"/>
      <c r="AP292" s="12"/>
      <c r="AQ292" s="12"/>
      <c r="AR292" s="12"/>
      <c r="AS292" s="12"/>
      <c r="AT292" s="12"/>
      <c r="AU292" s="12"/>
      <c r="AV292" s="12"/>
      <c r="AW292" s="12"/>
      <c r="AX292" s="12"/>
      <c r="AY292" s="12"/>
      <c r="AZ292" s="12"/>
      <c r="BA292" s="12"/>
      <c r="BB292" s="12"/>
      <c r="BC292" s="12"/>
      <c r="BD292" s="12"/>
      <c r="BE292" s="12"/>
      <c r="BF292" s="12"/>
      <c r="BG292" s="12"/>
      <c r="BH292" s="12"/>
      <c r="BI292" s="12"/>
      <c r="BJ292" s="12"/>
      <c r="BK292" s="12"/>
      <c r="BL292" s="12"/>
      <c r="BM292" s="12"/>
      <c r="BN292" s="12"/>
      <c r="BO292" s="12"/>
      <c r="BP292" s="12"/>
      <c r="BQ292" s="12"/>
      <c r="BR292" s="12"/>
      <c r="BS292" s="12"/>
      <c r="BT292" s="12"/>
      <c r="BU292" s="12"/>
      <c r="BV292" s="12"/>
      <c r="BW292" s="12"/>
      <c r="BX292" s="12"/>
      <c r="BY292" s="12"/>
      <c r="BZ292" s="12"/>
      <c r="CA292" s="12"/>
    </row>
    <row r="293" spans="1:79" ht="15.75" customHeight="1" x14ac:dyDescent="0.25">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c r="AD293" s="12"/>
      <c r="AE293" s="12"/>
      <c r="AF293" s="12"/>
      <c r="AG293" s="12"/>
      <c r="AH293" s="12"/>
      <c r="AI293" s="12"/>
      <c r="AJ293" s="12"/>
      <c r="AK293" s="12"/>
      <c r="AL293" s="12"/>
      <c r="AM293" s="12"/>
      <c r="AN293" s="12"/>
      <c r="AO293" s="12"/>
      <c r="AP293" s="12"/>
      <c r="AQ293" s="12"/>
      <c r="AR293" s="12"/>
      <c r="AS293" s="12"/>
      <c r="AT293" s="12"/>
      <c r="AU293" s="12"/>
      <c r="AV293" s="12"/>
      <c r="AW293" s="12"/>
      <c r="AX293" s="12"/>
      <c r="AY293" s="12"/>
      <c r="AZ293" s="12"/>
      <c r="BA293" s="12"/>
      <c r="BB293" s="12"/>
      <c r="BC293" s="12"/>
      <c r="BD293" s="12"/>
      <c r="BE293" s="12"/>
      <c r="BF293" s="12"/>
      <c r="BG293" s="12"/>
      <c r="BH293" s="12"/>
      <c r="BI293" s="12"/>
      <c r="BJ293" s="12"/>
      <c r="BK293" s="12"/>
      <c r="BL293" s="12"/>
      <c r="BM293" s="12"/>
      <c r="BN293" s="12"/>
      <c r="BO293" s="12"/>
      <c r="BP293" s="12"/>
      <c r="BQ293" s="12"/>
      <c r="BR293" s="12"/>
      <c r="BS293" s="12"/>
      <c r="BT293" s="12"/>
      <c r="BU293" s="12"/>
      <c r="BV293" s="12"/>
      <c r="BW293" s="12"/>
      <c r="BX293" s="12"/>
      <c r="BY293" s="12"/>
      <c r="BZ293" s="12"/>
      <c r="CA293" s="12"/>
    </row>
    <row r="294" spans="1:79" ht="15.75" customHeight="1" x14ac:dyDescent="0.25">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c r="AD294" s="12"/>
      <c r="AE294" s="12"/>
      <c r="AF294" s="12"/>
      <c r="AG294" s="12"/>
      <c r="AH294" s="12"/>
      <c r="AI294" s="12"/>
      <c r="AJ294" s="12"/>
      <c r="AK294" s="12"/>
      <c r="AL294" s="12"/>
      <c r="AM294" s="12"/>
      <c r="AN294" s="12"/>
      <c r="AO294" s="12"/>
      <c r="AP294" s="12"/>
      <c r="AQ294" s="12"/>
      <c r="AR294" s="12"/>
      <c r="AS294" s="12"/>
      <c r="AT294" s="12"/>
      <c r="AU294" s="12"/>
      <c r="AV294" s="12"/>
      <c r="AW294" s="12"/>
      <c r="AX294" s="12"/>
      <c r="AY294" s="12"/>
      <c r="AZ294" s="12"/>
      <c r="BA294" s="12"/>
      <c r="BB294" s="12"/>
      <c r="BC294" s="12"/>
      <c r="BD294" s="12"/>
      <c r="BE294" s="12"/>
      <c r="BF294" s="12"/>
      <c r="BG294" s="12"/>
      <c r="BH294" s="12"/>
      <c r="BI294" s="12"/>
      <c r="BJ294" s="12"/>
      <c r="BK294" s="12"/>
      <c r="BL294" s="12"/>
      <c r="BM294" s="12"/>
      <c r="BN294" s="12"/>
      <c r="BO294" s="12"/>
      <c r="BP294" s="12"/>
      <c r="BQ294" s="12"/>
      <c r="BR294" s="12"/>
      <c r="BS294" s="12"/>
      <c r="BT294" s="12"/>
      <c r="BU294" s="12"/>
      <c r="BV294" s="12"/>
      <c r="BW294" s="12"/>
      <c r="BX294" s="12"/>
      <c r="BY294" s="12"/>
      <c r="BZ294" s="12"/>
      <c r="CA294" s="12"/>
    </row>
    <row r="295" spans="1:79" ht="15.75" customHeight="1" x14ac:dyDescent="0.25">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c r="AD295" s="12"/>
      <c r="AE295" s="12"/>
      <c r="AF295" s="12"/>
      <c r="AG295" s="12"/>
      <c r="AH295" s="12"/>
      <c r="AI295" s="12"/>
      <c r="AJ295" s="12"/>
      <c r="AK295" s="12"/>
      <c r="AL295" s="12"/>
      <c r="AM295" s="12"/>
      <c r="AN295" s="12"/>
      <c r="AO295" s="12"/>
      <c r="AP295" s="12"/>
      <c r="AQ295" s="12"/>
      <c r="AR295" s="12"/>
      <c r="AS295" s="12"/>
      <c r="AT295" s="12"/>
      <c r="AU295" s="12"/>
      <c r="AV295" s="12"/>
      <c r="AW295" s="12"/>
      <c r="AX295" s="12"/>
      <c r="AY295" s="12"/>
      <c r="AZ295" s="12"/>
      <c r="BA295" s="12"/>
      <c r="BB295" s="12"/>
      <c r="BC295" s="12"/>
      <c r="BD295" s="12"/>
      <c r="BE295" s="12"/>
      <c r="BF295" s="12"/>
      <c r="BG295" s="12"/>
      <c r="BH295" s="12"/>
      <c r="BI295" s="12"/>
      <c r="BJ295" s="12"/>
      <c r="BK295" s="12"/>
      <c r="BL295" s="12"/>
      <c r="BM295" s="12"/>
      <c r="BN295" s="12"/>
      <c r="BO295" s="12"/>
      <c r="BP295" s="12"/>
      <c r="BQ295" s="12"/>
      <c r="BR295" s="12"/>
      <c r="BS295" s="12"/>
      <c r="BT295" s="12"/>
      <c r="BU295" s="12"/>
      <c r="BV295" s="12"/>
      <c r="BW295" s="12"/>
      <c r="BX295" s="12"/>
      <c r="BY295" s="12"/>
      <c r="BZ295" s="12"/>
      <c r="CA295" s="12"/>
    </row>
    <row r="296" spans="1:79" ht="15.75" customHeight="1" x14ac:dyDescent="0.25">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c r="AE296" s="12"/>
      <c r="AF296" s="12"/>
      <c r="AG296" s="12"/>
      <c r="AH296" s="12"/>
      <c r="AI296" s="12"/>
      <c r="AJ296" s="12"/>
      <c r="AK296" s="12"/>
      <c r="AL296" s="12"/>
      <c r="AM296" s="12"/>
      <c r="AN296" s="12"/>
      <c r="AO296" s="12"/>
      <c r="AP296" s="12"/>
      <c r="AQ296" s="12"/>
      <c r="AR296" s="12"/>
      <c r="AS296" s="12"/>
      <c r="AT296" s="12"/>
      <c r="AU296" s="12"/>
      <c r="AV296" s="12"/>
      <c r="AW296" s="12"/>
      <c r="AX296" s="12"/>
      <c r="AY296" s="12"/>
      <c r="AZ296" s="12"/>
      <c r="BA296" s="12"/>
      <c r="BB296" s="12"/>
      <c r="BC296" s="12"/>
      <c r="BD296" s="12"/>
      <c r="BE296" s="12"/>
      <c r="BF296" s="12"/>
      <c r="BG296" s="12"/>
      <c r="BH296" s="12"/>
      <c r="BI296" s="12"/>
      <c r="BJ296" s="12"/>
      <c r="BK296" s="12"/>
      <c r="BL296" s="12"/>
      <c r="BM296" s="12"/>
      <c r="BN296" s="12"/>
      <c r="BO296" s="12"/>
      <c r="BP296" s="12"/>
      <c r="BQ296" s="12"/>
      <c r="BR296" s="12"/>
      <c r="BS296" s="12"/>
      <c r="BT296" s="12"/>
      <c r="BU296" s="12"/>
      <c r="BV296" s="12"/>
      <c r="BW296" s="12"/>
      <c r="BX296" s="12"/>
      <c r="BY296" s="12"/>
      <c r="BZ296" s="12"/>
      <c r="CA296" s="12"/>
    </row>
    <row r="297" spans="1:79" ht="15.75" customHeight="1" x14ac:dyDescent="0.25">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c r="AD297" s="12"/>
      <c r="AE297" s="12"/>
      <c r="AF297" s="12"/>
      <c r="AG297" s="12"/>
      <c r="AH297" s="12"/>
      <c r="AI297" s="12"/>
      <c r="AJ297" s="12"/>
      <c r="AK297" s="12"/>
      <c r="AL297" s="12"/>
      <c r="AM297" s="12"/>
      <c r="AN297" s="12"/>
      <c r="AO297" s="12"/>
      <c r="AP297" s="12"/>
      <c r="AQ297" s="12"/>
      <c r="AR297" s="12"/>
      <c r="AS297" s="12"/>
      <c r="AT297" s="12"/>
      <c r="AU297" s="12"/>
      <c r="AV297" s="12"/>
      <c r="AW297" s="12"/>
      <c r="AX297" s="12"/>
      <c r="AY297" s="12"/>
      <c r="AZ297" s="12"/>
      <c r="BA297" s="12"/>
      <c r="BB297" s="12"/>
      <c r="BC297" s="12"/>
      <c r="BD297" s="12"/>
      <c r="BE297" s="12"/>
      <c r="BF297" s="12"/>
      <c r="BG297" s="12"/>
      <c r="BH297" s="12"/>
      <c r="BI297" s="12"/>
      <c r="BJ297" s="12"/>
      <c r="BK297" s="12"/>
      <c r="BL297" s="12"/>
      <c r="BM297" s="12"/>
      <c r="BN297" s="12"/>
      <c r="BO297" s="12"/>
      <c r="BP297" s="12"/>
      <c r="BQ297" s="12"/>
      <c r="BR297" s="12"/>
      <c r="BS297" s="12"/>
      <c r="BT297" s="12"/>
      <c r="BU297" s="12"/>
      <c r="BV297" s="12"/>
      <c r="BW297" s="12"/>
      <c r="BX297" s="12"/>
      <c r="BY297" s="12"/>
      <c r="BZ297" s="12"/>
      <c r="CA297" s="12"/>
    </row>
    <row r="298" spans="1:79" ht="15.75" customHeight="1" x14ac:dyDescent="0.25">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c r="AD298" s="12"/>
      <c r="AE298" s="12"/>
      <c r="AF298" s="12"/>
      <c r="AG298" s="12"/>
      <c r="AH298" s="12"/>
      <c r="AI298" s="12"/>
      <c r="AJ298" s="12"/>
      <c r="AK298" s="12"/>
      <c r="AL298" s="12"/>
      <c r="AM298" s="12"/>
      <c r="AN298" s="12"/>
      <c r="AO298" s="12"/>
      <c r="AP298" s="12"/>
      <c r="AQ298" s="12"/>
      <c r="AR298" s="12"/>
      <c r="AS298" s="12"/>
      <c r="AT298" s="12"/>
      <c r="AU298" s="12"/>
      <c r="AV298" s="12"/>
      <c r="AW298" s="12"/>
      <c r="AX298" s="12"/>
      <c r="AY298" s="12"/>
      <c r="AZ298" s="12"/>
      <c r="BA298" s="12"/>
      <c r="BB298" s="12"/>
      <c r="BC298" s="12"/>
      <c r="BD298" s="12"/>
      <c r="BE298" s="12"/>
      <c r="BF298" s="12"/>
      <c r="BG298" s="12"/>
      <c r="BH298" s="12"/>
      <c r="BI298" s="12"/>
      <c r="BJ298" s="12"/>
      <c r="BK298" s="12"/>
      <c r="BL298" s="12"/>
      <c r="BM298" s="12"/>
      <c r="BN298" s="12"/>
      <c r="BO298" s="12"/>
      <c r="BP298" s="12"/>
      <c r="BQ298" s="12"/>
      <c r="BR298" s="12"/>
      <c r="BS298" s="12"/>
      <c r="BT298" s="12"/>
      <c r="BU298" s="12"/>
      <c r="BV298" s="12"/>
      <c r="BW298" s="12"/>
      <c r="BX298" s="12"/>
      <c r="BY298" s="12"/>
      <c r="BZ298" s="12"/>
      <c r="CA298" s="12"/>
    </row>
    <row r="299" spans="1:79" ht="15.75" customHeight="1" x14ac:dyDescent="0.25">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c r="AD299" s="12"/>
      <c r="AE299" s="12"/>
      <c r="AF299" s="12"/>
      <c r="AG299" s="12"/>
      <c r="AH299" s="12"/>
      <c r="AI299" s="12"/>
      <c r="AJ299" s="12"/>
      <c r="AK299" s="12"/>
      <c r="AL299" s="12"/>
      <c r="AM299" s="12"/>
      <c r="AN299" s="12"/>
      <c r="AO299" s="12"/>
      <c r="AP299" s="12"/>
      <c r="AQ299" s="12"/>
      <c r="AR299" s="12"/>
      <c r="AS299" s="12"/>
      <c r="AT299" s="12"/>
      <c r="AU299" s="12"/>
      <c r="AV299" s="12"/>
      <c r="AW299" s="12"/>
      <c r="AX299" s="12"/>
      <c r="AY299" s="12"/>
      <c r="AZ299" s="12"/>
      <c r="BA299" s="12"/>
      <c r="BB299" s="12"/>
      <c r="BC299" s="12"/>
      <c r="BD299" s="12"/>
      <c r="BE299" s="12"/>
      <c r="BF299" s="12"/>
      <c r="BG299" s="12"/>
      <c r="BH299" s="12"/>
      <c r="BI299" s="12"/>
      <c r="BJ299" s="12"/>
      <c r="BK299" s="12"/>
      <c r="BL299" s="12"/>
      <c r="BM299" s="12"/>
      <c r="BN299" s="12"/>
      <c r="BO299" s="12"/>
      <c r="BP299" s="12"/>
      <c r="BQ299" s="12"/>
      <c r="BR299" s="12"/>
      <c r="BS299" s="12"/>
      <c r="BT299" s="12"/>
      <c r="BU299" s="12"/>
      <c r="BV299" s="12"/>
      <c r="BW299" s="12"/>
      <c r="BX299" s="12"/>
      <c r="BY299" s="12"/>
      <c r="BZ299" s="12"/>
      <c r="CA299" s="12"/>
    </row>
    <row r="300" spans="1:79" ht="15.75" customHeight="1" x14ac:dyDescent="0.25">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c r="AD300" s="12"/>
      <c r="AE300" s="12"/>
      <c r="AF300" s="12"/>
      <c r="AG300" s="12"/>
      <c r="AH300" s="12"/>
      <c r="AI300" s="12"/>
      <c r="AJ300" s="12"/>
      <c r="AK300" s="12"/>
      <c r="AL300" s="12"/>
      <c r="AM300" s="12"/>
      <c r="AN300" s="12"/>
      <c r="AO300" s="12"/>
      <c r="AP300" s="12"/>
      <c r="AQ300" s="12"/>
      <c r="AR300" s="12"/>
      <c r="AS300" s="12"/>
      <c r="AT300" s="12"/>
      <c r="AU300" s="12"/>
      <c r="AV300" s="12"/>
      <c r="AW300" s="12"/>
      <c r="AX300" s="12"/>
      <c r="AY300" s="12"/>
      <c r="AZ300" s="12"/>
      <c r="BA300" s="12"/>
      <c r="BB300" s="12"/>
      <c r="BC300" s="12"/>
      <c r="BD300" s="12"/>
      <c r="BE300" s="12"/>
      <c r="BF300" s="12"/>
      <c r="BG300" s="12"/>
      <c r="BH300" s="12"/>
      <c r="BI300" s="12"/>
      <c r="BJ300" s="12"/>
      <c r="BK300" s="12"/>
      <c r="BL300" s="12"/>
      <c r="BM300" s="12"/>
      <c r="BN300" s="12"/>
      <c r="BO300" s="12"/>
      <c r="BP300" s="12"/>
      <c r="BQ300" s="12"/>
      <c r="BR300" s="12"/>
      <c r="BS300" s="12"/>
      <c r="BT300" s="12"/>
      <c r="BU300" s="12"/>
      <c r="BV300" s="12"/>
      <c r="BW300" s="12"/>
      <c r="BX300" s="12"/>
      <c r="BY300" s="12"/>
      <c r="BZ300" s="12"/>
      <c r="CA300" s="12"/>
    </row>
    <row r="301" spans="1:79" ht="15.75" customHeight="1" x14ac:dyDescent="0.25">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c r="AE301" s="12"/>
      <c r="AF301" s="12"/>
      <c r="AG301" s="12"/>
      <c r="AH301" s="12"/>
      <c r="AI301" s="12"/>
      <c r="AJ301" s="12"/>
      <c r="AK301" s="12"/>
      <c r="AL301" s="12"/>
      <c r="AM301" s="12"/>
      <c r="AN301" s="12"/>
      <c r="AO301" s="12"/>
      <c r="AP301" s="12"/>
      <c r="AQ301" s="12"/>
      <c r="AR301" s="12"/>
      <c r="AS301" s="12"/>
      <c r="AT301" s="12"/>
      <c r="AU301" s="12"/>
      <c r="AV301" s="12"/>
      <c r="AW301" s="12"/>
      <c r="AX301" s="12"/>
      <c r="AY301" s="12"/>
      <c r="AZ301" s="12"/>
      <c r="BA301" s="12"/>
      <c r="BB301" s="12"/>
      <c r="BC301" s="12"/>
      <c r="BD301" s="12"/>
      <c r="BE301" s="12"/>
      <c r="BF301" s="12"/>
      <c r="BG301" s="12"/>
      <c r="BH301" s="12"/>
      <c r="BI301" s="12"/>
      <c r="BJ301" s="12"/>
      <c r="BK301" s="12"/>
      <c r="BL301" s="12"/>
      <c r="BM301" s="12"/>
      <c r="BN301" s="12"/>
      <c r="BO301" s="12"/>
      <c r="BP301" s="12"/>
      <c r="BQ301" s="12"/>
      <c r="BR301" s="12"/>
      <c r="BS301" s="12"/>
      <c r="BT301" s="12"/>
      <c r="BU301" s="12"/>
      <c r="BV301" s="12"/>
      <c r="BW301" s="12"/>
      <c r="BX301" s="12"/>
      <c r="BY301" s="12"/>
      <c r="BZ301" s="12"/>
      <c r="CA301" s="12"/>
    </row>
    <row r="302" spans="1:79" ht="15.75" customHeight="1" x14ac:dyDescent="0.25">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c r="AD302" s="12"/>
      <c r="AE302" s="12"/>
      <c r="AF302" s="12"/>
      <c r="AG302" s="12"/>
      <c r="AH302" s="12"/>
      <c r="AI302" s="12"/>
      <c r="AJ302" s="12"/>
      <c r="AK302" s="12"/>
      <c r="AL302" s="12"/>
      <c r="AM302" s="12"/>
      <c r="AN302" s="12"/>
      <c r="AO302" s="12"/>
      <c r="AP302" s="12"/>
      <c r="AQ302" s="12"/>
      <c r="AR302" s="12"/>
      <c r="AS302" s="12"/>
      <c r="AT302" s="12"/>
      <c r="AU302" s="12"/>
      <c r="AV302" s="12"/>
      <c r="AW302" s="12"/>
      <c r="AX302" s="12"/>
      <c r="AY302" s="12"/>
      <c r="AZ302" s="12"/>
      <c r="BA302" s="12"/>
      <c r="BB302" s="12"/>
      <c r="BC302" s="12"/>
      <c r="BD302" s="12"/>
      <c r="BE302" s="12"/>
      <c r="BF302" s="12"/>
      <c r="BG302" s="12"/>
      <c r="BH302" s="12"/>
      <c r="BI302" s="12"/>
      <c r="BJ302" s="12"/>
      <c r="BK302" s="12"/>
      <c r="BL302" s="12"/>
      <c r="BM302" s="12"/>
      <c r="BN302" s="12"/>
      <c r="BO302" s="12"/>
      <c r="BP302" s="12"/>
      <c r="BQ302" s="12"/>
      <c r="BR302" s="12"/>
      <c r="BS302" s="12"/>
      <c r="BT302" s="12"/>
      <c r="BU302" s="12"/>
      <c r="BV302" s="12"/>
      <c r="BW302" s="12"/>
      <c r="BX302" s="12"/>
      <c r="BY302" s="12"/>
      <c r="BZ302" s="12"/>
      <c r="CA302" s="12"/>
    </row>
    <row r="303" spans="1:79" ht="15.75" customHeight="1" x14ac:dyDescent="0.25">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c r="AD303" s="12"/>
      <c r="AE303" s="12"/>
      <c r="AF303" s="12"/>
      <c r="AG303" s="12"/>
      <c r="AH303" s="12"/>
      <c r="AI303" s="12"/>
      <c r="AJ303" s="12"/>
      <c r="AK303" s="12"/>
      <c r="AL303" s="12"/>
      <c r="AM303" s="12"/>
      <c r="AN303" s="12"/>
      <c r="AO303" s="12"/>
      <c r="AP303" s="12"/>
      <c r="AQ303" s="12"/>
      <c r="AR303" s="12"/>
      <c r="AS303" s="12"/>
      <c r="AT303" s="12"/>
      <c r="AU303" s="12"/>
      <c r="AV303" s="12"/>
      <c r="AW303" s="12"/>
      <c r="AX303" s="12"/>
      <c r="AY303" s="12"/>
      <c r="AZ303" s="12"/>
      <c r="BA303" s="12"/>
      <c r="BB303" s="12"/>
      <c r="BC303" s="12"/>
      <c r="BD303" s="12"/>
      <c r="BE303" s="12"/>
      <c r="BF303" s="12"/>
      <c r="BG303" s="12"/>
      <c r="BH303" s="12"/>
      <c r="BI303" s="12"/>
      <c r="BJ303" s="12"/>
      <c r="BK303" s="12"/>
      <c r="BL303" s="12"/>
      <c r="BM303" s="12"/>
      <c r="BN303" s="12"/>
      <c r="BO303" s="12"/>
      <c r="BP303" s="12"/>
      <c r="BQ303" s="12"/>
      <c r="BR303" s="12"/>
      <c r="BS303" s="12"/>
      <c r="BT303" s="12"/>
      <c r="BU303" s="12"/>
      <c r="BV303" s="12"/>
      <c r="BW303" s="12"/>
      <c r="BX303" s="12"/>
      <c r="BY303" s="12"/>
      <c r="BZ303" s="12"/>
      <c r="CA303" s="12"/>
    </row>
    <row r="304" spans="1:79" ht="15.75" customHeight="1" x14ac:dyDescent="0.25">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c r="AE304" s="12"/>
      <c r="AF304" s="12"/>
      <c r="AG304" s="12"/>
      <c r="AH304" s="12"/>
      <c r="AI304" s="12"/>
      <c r="AJ304" s="12"/>
      <c r="AK304" s="12"/>
      <c r="AL304" s="12"/>
      <c r="AM304" s="12"/>
      <c r="AN304" s="12"/>
      <c r="AO304" s="12"/>
      <c r="AP304" s="12"/>
      <c r="AQ304" s="12"/>
      <c r="AR304" s="12"/>
      <c r="AS304" s="12"/>
      <c r="AT304" s="12"/>
      <c r="AU304" s="12"/>
      <c r="AV304" s="12"/>
      <c r="AW304" s="12"/>
      <c r="AX304" s="12"/>
      <c r="AY304" s="12"/>
      <c r="AZ304" s="12"/>
      <c r="BA304" s="12"/>
      <c r="BB304" s="12"/>
      <c r="BC304" s="12"/>
      <c r="BD304" s="12"/>
      <c r="BE304" s="12"/>
      <c r="BF304" s="12"/>
      <c r="BG304" s="12"/>
      <c r="BH304" s="12"/>
      <c r="BI304" s="12"/>
      <c r="BJ304" s="12"/>
      <c r="BK304" s="12"/>
      <c r="BL304" s="12"/>
      <c r="BM304" s="12"/>
      <c r="BN304" s="12"/>
      <c r="BO304" s="12"/>
      <c r="BP304" s="12"/>
      <c r="BQ304" s="12"/>
      <c r="BR304" s="12"/>
      <c r="BS304" s="12"/>
      <c r="BT304" s="12"/>
      <c r="BU304" s="12"/>
      <c r="BV304" s="12"/>
      <c r="BW304" s="12"/>
      <c r="BX304" s="12"/>
      <c r="BY304" s="12"/>
      <c r="BZ304" s="12"/>
      <c r="CA304" s="12"/>
    </row>
    <row r="305" spans="1:79" ht="15.75" customHeight="1" x14ac:dyDescent="0.25">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c r="AD305" s="12"/>
      <c r="AE305" s="12"/>
      <c r="AF305" s="12"/>
      <c r="AG305" s="12"/>
      <c r="AH305" s="12"/>
      <c r="AI305" s="12"/>
      <c r="AJ305" s="12"/>
      <c r="AK305" s="12"/>
      <c r="AL305" s="12"/>
      <c r="AM305" s="12"/>
      <c r="AN305" s="12"/>
      <c r="AO305" s="12"/>
      <c r="AP305" s="12"/>
      <c r="AQ305" s="12"/>
      <c r="AR305" s="12"/>
      <c r="AS305" s="12"/>
      <c r="AT305" s="12"/>
      <c r="AU305" s="12"/>
      <c r="AV305" s="12"/>
      <c r="AW305" s="12"/>
      <c r="AX305" s="12"/>
      <c r="AY305" s="12"/>
      <c r="AZ305" s="12"/>
      <c r="BA305" s="12"/>
      <c r="BB305" s="12"/>
      <c r="BC305" s="12"/>
      <c r="BD305" s="12"/>
      <c r="BE305" s="12"/>
      <c r="BF305" s="12"/>
      <c r="BG305" s="12"/>
      <c r="BH305" s="12"/>
      <c r="BI305" s="12"/>
      <c r="BJ305" s="12"/>
      <c r="BK305" s="12"/>
      <c r="BL305" s="12"/>
      <c r="BM305" s="12"/>
      <c r="BN305" s="12"/>
      <c r="BO305" s="12"/>
      <c r="BP305" s="12"/>
      <c r="BQ305" s="12"/>
      <c r="BR305" s="12"/>
      <c r="BS305" s="12"/>
      <c r="BT305" s="12"/>
      <c r="BU305" s="12"/>
      <c r="BV305" s="12"/>
      <c r="BW305" s="12"/>
      <c r="BX305" s="12"/>
      <c r="BY305" s="12"/>
      <c r="BZ305" s="12"/>
      <c r="CA305" s="12"/>
    </row>
    <row r="306" spans="1:79" ht="15.75" customHeight="1" x14ac:dyDescent="0.25">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c r="AD306" s="12"/>
      <c r="AE306" s="12"/>
      <c r="AF306" s="12"/>
      <c r="AG306" s="12"/>
      <c r="AH306" s="12"/>
      <c r="AI306" s="12"/>
      <c r="AJ306" s="12"/>
      <c r="AK306" s="12"/>
      <c r="AL306" s="12"/>
      <c r="AM306" s="12"/>
      <c r="AN306" s="12"/>
      <c r="AO306" s="12"/>
      <c r="AP306" s="12"/>
      <c r="AQ306" s="12"/>
      <c r="AR306" s="12"/>
      <c r="AS306" s="12"/>
      <c r="AT306" s="12"/>
      <c r="AU306" s="12"/>
      <c r="AV306" s="12"/>
      <c r="AW306" s="12"/>
      <c r="AX306" s="12"/>
      <c r="AY306" s="12"/>
      <c r="AZ306" s="12"/>
      <c r="BA306" s="12"/>
      <c r="BB306" s="12"/>
      <c r="BC306" s="12"/>
      <c r="BD306" s="12"/>
      <c r="BE306" s="12"/>
      <c r="BF306" s="12"/>
      <c r="BG306" s="12"/>
      <c r="BH306" s="12"/>
      <c r="BI306" s="12"/>
      <c r="BJ306" s="12"/>
      <c r="BK306" s="12"/>
      <c r="BL306" s="12"/>
      <c r="BM306" s="12"/>
      <c r="BN306" s="12"/>
      <c r="BO306" s="12"/>
      <c r="BP306" s="12"/>
      <c r="BQ306" s="12"/>
      <c r="BR306" s="12"/>
      <c r="BS306" s="12"/>
      <c r="BT306" s="12"/>
      <c r="BU306" s="12"/>
      <c r="BV306" s="12"/>
      <c r="BW306" s="12"/>
      <c r="BX306" s="12"/>
      <c r="BY306" s="12"/>
      <c r="BZ306" s="12"/>
      <c r="CA306" s="12"/>
    </row>
    <row r="307" spans="1:79" ht="15.75" customHeight="1" x14ac:dyDescent="0.25">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c r="AE307" s="12"/>
      <c r="AF307" s="12"/>
      <c r="AG307" s="12"/>
      <c r="AH307" s="12"/>
      <c r="AI307" s="12"/>
      <c r="AJ307" s="12"/>
      <c r="AK307" s="12"/>
      <c r="AL307" s="12"/>
      <c r="AM307" s="12"/>
      <c r="AN307" s="12"/>
      <c r="AO307" s="12"/>
      <c r="AP307" s="12"/>
      <c r="AQ307" s="12"/>
      <c r="AR307" s="12"/>
      <c r="AS307" s="12"/>
      <c r="AT307" s="12"/>
      <c r="AU307" s="12"/>
      <c r="AV307" s="12"/>
      <c r="AW307" s="12"/>
      <c r="AX307" s="12"/>
      <c r="AY307" s="12"/>
      <c r="AZ307" s="12"/>
      <c r="BA307" s="12"/>
      <c r="BB307" s="12"/>
      <c r="BC307" s="12"/>
      <c r="BD307" s="12"/>
      <c r="BE307" s="12"/>
      <c r="BF307" s="12"/>
      <c r="BG307" s="12"/>
      <c r="BH307" s="12"/>
      <c r="BI307" s="12"/>
      <c r="BJ307" s="12"/>
      <c r="BK307" s="12"/>
      <c r="BL307" s="12"/>
      <c r="BM307" s="12"/>
      <c r="BN307" s="12"/>
      <c r="BO307" s="12"/>
      <c r="BP307" s="12"/>
      <c r="BQ307" s="12"/>
      <c r="BR307" s="12"/>
      <c r="BS307" s="12"/>
      <c r="BT307" s="12"/>
      <c r="BU307" s="12"/>
      <c r="BV307" s="12"/>
      <c r="BW307" s="12"/>
      <c r="BX307" s="12"/>
      <c r="BY307" s="12"/>
      <c r="BZ307" s="12"/>
      <c r="CA307" s="12"/>
    </row>
    <row r="308" spans="1:79" ht="15.75" customHeight="1" x14ac:dyDescent="0.25">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c r="AD308" s="12"/>
      <c r="AE308" s="12"/>
      <c r="AF308" s="12"/>
      <c r="AG308" s="12"/>
      <c r="AH308" s="12"/>
      <c r="AI308" s="12"/>
      <c r="AJ308" s="12"/>
      <c r="AK308" s="12"/>
      <c r="AL308" s="12"/>
      <c r="AM308" s="12"/>
      <c r="AN308" s="12"/>
      <c r="AO308" s="12"/>
      <c r="AP308" s="12"/>
      <c r="AQ308" s="12"/>
      <c r="AR308" s="12"/>
      <c r="AS308" s="12"/>
      <c r="AT308" s="12"/>
      <c r="AU308" s="12"/>
      <c r="AV308" s="12"/>
      <c r="AW308" s="12"/>
      <c r="AX308" s="12"/>
      <c r="AY308" s="12"/>
      <c r="AZ308" s="12"/>
      <c r="BA308" s="12"/>
      <c r="BB308" s="12"/>
      <c r="BC308" s="12"/>
      <c r="BD308" s="12"/>
      <c r="BE308" s="12"/>
      <c r="BF308" s="12"/>
      <c r="BG308" s="12"/>
      <c r="BH308" s="12"/>
      <c r="BI308" s="12"/>
      <c r="BJ308" s="12"/>
      <c r="BK308" s="12"/>
      <c r="BL308" s="12"/>
      <c r="BM308" s="12"/>
      <c r="BN308" s="12"/>
      <c r="BO308" s="12"/>
      <c r="BP308" s="12"/>
      <c r="BQ308" s="12"/>
      <c r="BR308" s="12"/>
      <c r="BS308" s="12"/>
      <c r="BT308" s="12"/>
      <c r="BU308" s="12"/>
      <c r="BV308" s="12"/>
      <c r="BW308" s="12"/>
      <c r="BX308" s="12"/>
      <c r="BY308" s="12"/>
      <c r="BZ308" s="12"/>
      <c r="CA308" s="12"/>
    </row>
    <row r="309" spans="1:79" ht="15.75" customHeight="1" x14ac:dyDescent="0.25">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c r="AD309" s="12"/>
      <c r="AE309" s="12"/>
      <c r="AF309" s="12"/>
      <c r="AG309" s="12"/>
      <c r="AH309" s="12"/>
      <c r="AI309" s="12"/>
      <c r="AJ309" s="12"/>
      <c r="AK309" s="12"/>
      <c r="AL309" s="12"/>
      <c r="AM309" s="12"/>
      <c r="AN309" s="12"/>
      <c r="AO309" s="12"/>
      <c r="AP309" s="12"/>
      <c r="AQ309" s="12"/>
      <c r="AR309" s="12"/>
      <c r="AS309" s="12"/>
      <c r="AT309" s="12"/>
      <c r="AU309" s="12"/>
      <c r="AV309" s="12"/>
      <c r="AW309" s="12"/>
      <c r="AX309" s="12"/>
      <c r="AY309" s="12"/>
      <c r="AZ309" s="12"/>
      <c r="BA309" s="12"/>
      <c r="BB309" s="12"/>
      <c r="BC309" s="12"/>
      <c r="BD309" s="12"/>
      <c r="BE309" s="12"/>
      <c r="BF309" s="12"/>
      <c r="BG309" s="12"/>
      <c r="BH309" s="12"/>
      <c r="BI309" s="12"/>
      <c r="BJ309" s="12"/>
      <c r="BK309" s="12"/>
      <c r="BL309" s="12"/>
      <c r="BM309" s="12"/>
      <c r="BN309" s="12"/>
      <c r="BO309" s="12"/>
      <c r="BP309" s="12"/>
      <c r="BQ309" s="12"/>
      <c r="BR309" s="12"/>
      <c r="BS309" s="12"/>
      <c r="BT309" s="12"/>
      <c r="BU309" s="12"/>
      <c r="BV309" s="12"/>
      <c r="BW309" s="12"/>
      <c r="BX309" s="12"/>
      <c r="BY309" s="12"/>
      <c r="BZ309" s="12"/>
      <c r="CA309" s="12"/>
    </row>
    <row r="310" spans="1:79" ht="15.75" customHeight="1" x14ac:dyDescent="0.25">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c r="AD310" s="12"/>
      <c r="AE310" s="12"/>
      <c r="AF310" s="12"/>
      <c r="AG310" s="12"/>
      <c r="AH310" s="12"/>
      <c r="AI310" s="12"/>
      <c r="AJ310" s="12"/>
      <c r="AK310" s="12"/>
      <c r="AL310" s="12"/>
      <c r="AM310" s="12"/>
      <c r="AN310" s="12"/>
      <c r="AO310" s="12"/>
      <c r="AP310" s="12"/>
      <c r="AQ310" s="12"/>
      <c r="AR310" s="12"/>
      <c r="AS310" s="12"/>
      <c r="AT310" s="12"/>
      <c r="AU310" s="12"/>
      <c r="AV310" s="12"/>
      <c r="AW310" s="12"/>
      <c r="AX310" s="12"/>
      <c r="AY310" s="12"/>
      <c r="AZ310" s="12"/>
      <c r="BA310" s="12"/>
      <c r="BB310" s="12"/>
      <c r="BC310" s="12"/>
      <c r="BD310" s="12"/>
      <c r="BE310" s="12"/>
      <c r="BF310" s="12"/>
      <c r="BG310" s="12"/>
      <c r="BH310" s="12"/>
      <c r="BI310" s="12"/>
      <c r="BJ310" s="12"/>
      <c r="BK310" s="12"/>
      <c r="BL310" s="12"/>
      <c r="BM310" s="12"/>
      <c r="BN310" s="12"/>
      <c r="BO310" s="12"/>
      <c r="BP310" s="12"/>
      <c r="BQ310" s="12"/>
      <c r="BR310" s="12"/>
      <c r="BS310" s="12"/>
      <c r="BT310" s="12"/>
      <c r="BU310" s="12"/>
      <c r="BV310" s="12"/>
      <c r="BW310" s="12"/>
      <c r="BX310" s="12"/>
      <c r="BY310" s="12"/>
      <c r="BZ310" s="12"/>
      <c r="CA310" s="12"/>
    </row>
    <row r="311" spans="1:79" ht="15.75" customHeight="1" x14ac:dyDescent="0.25">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c r="AD311" s="12"/>
      <c r="AE311" s="12"/>
      <c r="AF311" s="12"/>
      <c r="AG311" s="12"/>
      <c r="AH311" s="12"/>
      <c r="AI311" s="12"/>
      <c r="AJ311" s="12"/>
      <c r="AK311" s="12"/>
      <c r="AL311" s="12"/>
      <c r="AM311" s="12"/>
      <c r="AN311" s="12"/>
      <c r="AO311" s="12"/>
      <c r="AP311" s="12"/>
      <c r="AQ311" s="12"/>
      <c r="AR311" s="12"/>
      <c r="AS311" s="12"/>
      <c r="AT311" s="12"/>
      <c r="AU311" s="12"/>
      <c r="AV311" s="12"/>
      <c r="AW311" s="12"/>
      <c r="AX311" s="12"/>
      <c r="AY311" s="12"/>
      <c r="AZ311" s="12"/>
      <c r="BA311" s="12"/>
      <c r="BB311" s="12"/>
      <c r="BC311" s="12"/>
      <c r="BD311" s="12"/>
      <c r="BE311" s="12"/>
      <c r="BF311" s="12"/>
      <c r="BG311" s="12"/>
      <c r="BH311" s="12"/>
      <c r="BI311" s="12"/>
      <c r="BJ311" s="12"/>
      <c r="BK311" s="12"/>
      <c r="BL311" s="12"/>
      <c r="BM311" s="12"/>
      <c r="BN311" s="12"/>
      <c r="BO311" s="12"/>
      <c r="BP311" s="12"/>
      <c r="BQ311" s="12"/>
      <c r="BR311" s="12"/>
      <c r="BS311" s="12"/>
      <c r="BT311" s="12"/>
      <c r="BU311" s="12"/>
      <c r="BV311" s="12"/>
      <c r="BW311" s="12"/>
      <c r="BX311" s="12"/>
      <c r="BY311" s="12"/>
      <c r="BZ311" s="12"/>
      <c r="CA311" s="12"/>
    </row>
    <row r="312" spans="1:79" ht="15.75" customHeight="1" x14ac:dyDescent="0.25">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2"/>
      <c r="AP312" s="12"/>
      <c r="AQ312" s="12"/>
      <c r="AR312" s="12"/>
      <c r="AS312" s="12"/>
      <c r="AT312" s="12"/>
      <c r="AU312" s="12"/>
      <c r="AV312" s="12"/>
      <c r="AW312" s="12"/>
      <c r="AX312" s="12"/>
      <c r="AY312" s="12"/>
      <c r="AZ312" s="12"/>
      <c r="BA312" s="12"/>
      <c r="BB312" s="12"/>
      <c r="BC312" s="12"/>
      <c r="BD312" s="12"/>
      <c r="BE312" s="12"/>
      <c r="BF312" s="12"/>
      <c r="BG312" s="12"/>
      <c r="BH312" s="12"/>
      <c r="BI312" s="12"/>
      <c r="BJ312" s="12"/>
      <c r="BK312" s="12"/>
      <c r="BL312" s="12"/>
      <c r="BM312" s="12"/>
      <c r="BN312" s="12"/>
      <c r="BO312" s="12"/>
      <c r="BP312" s="12"/>
      <c r="BQ312" s="12"/>
      <c r="BR312" s="12"/>
      <c r="BS312" s="12"/>
      <c r="BT312" s="12"/>
      <c r="BU312" s="12"/>
      <c r="BV312" s="12"/>
      <c r="BW312" s="12"/>
      <c r="BX312" s="12"/>
      <c r="BY312" s="12"/>
      <c r="BZ312" s="12"/>
      <c r="CA312" s="12"/>
    </row>
    <row r="313" spans="1:79" ht="15.75" customHeight="1" x14ac:dyDescent="0.25">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c r="AD313" s="12"/>
      <c r="AE313" s="12"/>
      <c r="AF313" s="12"/>
      <c r="AG313" s="12"/>
      <c r="AH313" s="12"/>
      <c r="AI313" s="12"/>
      <c r="AJ313" s="12"/>
      <c r="AK313" s="12"/>
      <c r="AL313" s="12"/>
      <c r="AM313" s="12"/>
      <c r="AN313" s="12"/>
      <c r="AO313" s="12"/>
      <c r="AP313" s="12"/>
      <c r="AQ313" s="12"/>
      <c r="AR313" s="12"/>
      <c r="AS313" s="12"/>
      <c r="AT313" s="12"/>
      <c r="AU313" s="12"/>
      <c r="AV313" s="12"/>
      <c r="AW313" s="12"/>
      <c r="AX313" s="12"/>
      <c r="AY313" s="12"/>
      <c r="AZ313" s="12"/>
      <c r="BA313" s="12"/>
      <c r="BB313" s="12"/>
      <c r="BC313" s="12"/>
      <c r="BD313" s="12"/>
      <c r="BE313" s="12"/>
      <c r="BF313" s="12"/>
      <c r="BG313" s="12"/>
      <c r="BH313" s="12"/>
      <c r="BI313" s="12"/>
      <c r="BJ313" s="12"/>
      <c r="BK313" s="12"/>
      <c r="BL313" s="12"/>
      <c r="BM313" s="12"/>
      <c r="BN313" s="12"/>
      <c r="BO313" s="12"/>
      <c r="BP313" s="12"/>
      <c r="BQ313" s="12"/>
      <c r="BR313" s="12"/>
      <c r="BS313" s="12"/>
      <c r="BT313" s="12"/>
      <c r="BU313" s="12"/>
      <c r="BV313" s="12"/>
      <c r="BW313" s="12"/>
      <c r="BX313" s="12"/>
      <c r="BY313" s="12"/>
      <c r="BZ313" s="12"/>
      <c r="CA313" s="12"/>
    </row>
    <row r="314" spans="1:79" ht="15.75" customHeight="1" x14ac:dyDescent="0.25">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c r="AD314" s="12"/>
      <c r="AE314" s="12"/>
      <c r="AF314" s="12"/>
      <c r="AG314" s="12"/>
      <c r="AH314" s="12"/>
      <c r="AI314" s="12"/>
      <c r="AJ314" s="12"/>
      <c r="AK314" s="12"/>
      <c r="AL314" s="12"/>
      <c r="AM314" s="12"/>
      <c r="AN314" s="12"/>
      <c r="AO314" s="12"/>
      <c r="AP314" s="12"/>
      <c r="AQ314" s="12"/>
      <c r="AR314" s="12"/>
      <c r="AS314" s="12"/>
      <c r="AT314" s="12"/>
      <c r="AU314" s="12"/>
      <c r="AV314" s="12"/>
      <c r="AW314" s="12"/>
      <c r="AX314" s="12"/>
      <c r="AY314" s="12"/>
      <c r="AZ314" s="12"/>
      <c r="BA314" s="12"/>
      <c r="BB314" s="12"/>
      <c r="BC314" s="12"/>
      <c r="BD314" s="12"/>
      <c r="BE314" s="12"/>
      <c r="BF314" s="12"/>
      <c r="BG314" s="12"/>
      <c r="BH314" s="12"/>
      <c r="BI314" s="12"/>
      <c r="BJ314" s="12"/>
      <c r="BK314" s="12"/>
      <c r="BL314" s="12"/>
      <c r="BM314" s="12"/>
      <c r="BN314" s="12"/>
      <c r="BO314" s="12"/>
      <c r="BP314" s="12"/>
      <c r="BQ314" s="12"/>
      <c r="BR314" s="12"/>
      <c r="BS314" s="12"/>
      <c r="BT314" s="12"/>
      <c r="BU314" s="12"/>
      <c r="BV314" s="12"/>
      <c r="BW314" s="12"/>
      <c r="BX314" s="12"/>
      <c r="BY314" s="12"/>
      <c r="BZ314" s="12"/>
      <c r="CA314" s="12"/>
    </row>
    <row r="315" spans="1:79" ht="15.75" customHeight="1" x14ac:dyDescent="0.25">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c r="AD315" s="12"/>
      <c r="AE315" s="12"/>
      <c r="AF315" s="12"/>
      <c r="AG315" s="12"/>
      <c r="AH315" s="12"/>
      <c r="AI315" s="12"/>
      <c r="AJ315" s="12"/>
      <c r="AK315" s="12"/>
      <c r="AL315" s="12"/>
      <c r="AM315" s="12"/>
      <c r="AN315" s="12"/>
      <c r="AO315" s="12"/>
      <c r="AP315" s="12"/>
      <c r="AQ315" s="12"/>
      <c r="AR315" s="12"/>
      <c r="AS315" s="12"/>
      <c r="AT315" s="12"/>
      <c r="AU315" s="12"/>
      <c r="AV315" s="12"/>
      <c r="AW315" s="12"/>
      <c r="AX315" s="12"/>
      <c r="AY315" s="12"/>
      <c r="AZ315" s="12"/>
      <c r="BA315" s="12"/>
      <c r="BB315" s="12"/>
      <c r="BC315" s="12"/>
      <c r="BD315" s="12"/>
      <c r="BE315" s="12"/>
      <c r="BF315" s="12"/>
      <c r="BG315" s="12"/>
      <c r="BH315" s="12"/>
      <c r="BI315" s="12"/>
      <c r="BJ315" s="12"/>
      <c r="BK315" s="12"/>
      <c r="BL315" s="12"/>
      <c r="BM315" s="12"/>
      <c r="BN315" s="12"/>
      <c r="BO315" s="12"/>
      <c r="BP315" s="12"/>
      <c r="BQ315" s="12"/>
      <c r="BR315" s="12"/>
      <c r="BS315" s="12"/>
      <c r="BT315" s="12"/>
      <c r="BU315" s="12"/>
      <c r="BV315" s="12"/>
      <c r="BW315" s="12"/>
      <c r="BX315" s="12"/>
      <c r="BY315" s="12"/>
      <c r="BZ315" s="12"/>
      <c r="CA315" s="12"/>
    </row>
    <row r="316" spans="1:79" ht="15.75" customHeight="1" x14ac:dyDescent="0.25">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c r="AD316" s="12"/>
      <c r="AE316" s="12"/>
      <c r="AF316" s="12"/>
      <c r="AG316" s="12"/>
      <c r="AH316" s="12"/>
      <c r="AI316" s="12"/>
      <c r="AJ316" s="12"/>
      <c r="AK316" s="12"/>
      <c r="AL316" s="12"/>
      <c r="AM316" s="12"/>
      <c r="AN316" s="12"/>
      <c r="AO316" s="12"/>
      <c r="AP316" s="12"/>
      <c r="AQ316" s="12"/>
      <c r="AR316" s="12"/>
      <c r="AS316" s="12"/>
      <c r="AT316" s="12"/>
      <c r="AU316" s="12"/>
      <c r="AV316" s="12"/>
      <c r="AW316" s="12"/>
      <c r="AX316" s="12"/>
      <c r="AY316" s="12"/>
      <c r="AZ316" s="12"/>
      <c r="BA316" s="12"/>
      <c r="BB316" s="12"/>
      <c r="BC316" s="12"/>
      <c r="BD316" s="12"/>
      <c r="BE316" s="12"/>
      <c r="BF316" s="12"/>
      <c r="BG316" s="12"/>
      <c r="BH316" s="12"/>
      <c r="BI316" s="12"/>
      <c r="BJ316" s="12"/>
      <c r="BK316" s="12"/>
      <c r="BL316" s="12"/>
      <c r="BM316" s="12"/>
      <c r="BN316" s="12"/>
      <c r="BO316" s="12"/>
      <c r="BP316" s="12"/>
      <c r="BQ316" s="12"/>
      <c r="BR316" s="12"/>
      <c r="BS316" s="12"/>
      <c r="BT316" s="12"/>
      <c r="BU316" s="12"/>
      <c r="BV316" s="12"/>
      <c r="BW316" s="12"/>
      <c r="BX316" s="12"/>
      <c r="BY316" s="12"/>
      <c r="BZ316" s="12"/>
      <c r="CA316" s="12"/>
    </row>
    <row r="317" spans="1:79" ht="15.75" customHeight="1" x14ac:dyDescent="0.25">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c r="AD317" s="12"/>
      <c r="AE317" s="12"/>
      <c r="AF317" s="12"/>
      <c r="AG317" s="12"/>
      <c r="AH317" s="12"/>
      <c r="AI317" s="12"/>
      <c r="AJ317" s="12"/>
      <c r="AK317" s="12"/>
      <c r="AL317" s="12"/>
      <c r="AM317" s="12"/>
      <c r="AN317" s="12"/>
      <c r="AO317" s="12"/>
      <c r="AP317" s="12"/>
      <c r="AQ317" s="12"/>
      <c r="AR317" s="12"/>
      <c r="AS317" s="12"/>
      <c r="AT317" s="12"/>
      <c r="AU317" s="12"/>
      <c r="AV317" s="12"/>
      <c r="AW317" s="12"/>
      <c r="AX317" s="12"/>
      <c r="AY317" s="12"/>
      <c r="AZ317" s="12"/>
      <c r="BA317" s="12"/>
      <c r="BB317" s="12"/>
      <c r="BC317" s="12"/>
      <c r="BD317" s="12"/>
      <c r="BE317" s="12"/>
      <c r="BF317" s="12"/>
      <c r="BG317" s="12"/>
      <c r="BH317" s="12"/>
      <c r="BI317" s="12"/>
      <c r="BJ317" s="12"/>
      <c r="BK317" s="12"/>
      <c r="BL317" s="12"/>
      <c r="BM317" s="12"/>
      <c r="BN317" s="12"/>
      <c r="BO317" s="12"/>
      <c r="BP317" s="12"/>
      <c r="BQ317" s="12"/>
      <c r="BR317" s="12"/>
      <c r="BS317" s="12"/>
      <c r="BT317" s="12"/>
      <c r="BU317" s="12"/>
      <c r="BV317" s="12"/>
      <c r="BW317" s="12"/>
      <c r="BX317" s="12"/>
      <c r="BY317" s="12"/>
      <c r="BZ317" s="12"/>
      <c r="CA317" s="12"/>
    </row>
    <row r="318" spans="1:79" ht="15.75" customHeight="1" x14ac:dyDescent="0.25">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c r="AD318" s="12"/>
      <c r="AE318" s="12"/>
      <c r="AF318" s="12"/>
      <c r="AG318" s="12"/>
      <c r="AH318" s="12"/>
      <c r="AI318" s="12"/>
      <c r="AJ318" s="12"/>
      <c r="AK318" s="12"/>
      <c r="AL318" s="12"/>
      <c r="AM318" s="12"/>
      <c r="AN318" s="12"/>
      <c r="AO318" s="12"/>
      <c r="AP318" s="12"/>
      <c r="AQ318" s="12"/>
      <c r="AR318" s="12"/>
      <c r="AS318" s="12"/>
      <c r="AT318" s="12"/>
      <c r="AU318" s="12"/>
      <c r="AV318" s="12"/>
      <c r="AW318" s="12"/>
      <c r="AX318" s="12"/>
      <c r="AY318" s="12"/>
      <c r="AZ318" s="12"/>
      <c r="BA318" s="12"/>
      <c r="BB318" s="12"/>
      <c r="BC318" s="12"/>
      <c r="BD318" s="12"/>
      <c r="BE318" s="12"/>
      <c r="BF318" s="12"/>
      <c r="BG318" s="12"/>
      <c r="BH318" s="12"/>
      <c r="BI318" s="12"/>
      <c r="BJ318" s="12"/>
      <c r="BK318" s="12"/>
      <c r="BL318" s="12"/>
      <c r="BM318" s="12"/>
      <c r="BN318" s="12"/>
      <c r="BO318" s="12"/>
      <c r="BP318" s="12"/>
      <c r="BQ318" s="12"/>
      <c r="BR318" s="12"/>
      <c r="BS318" s="12"/>
      <c r="BT318" s="12"/>
      <c r="BU318" s="12"/>
      <c r="BV318" s="12"/>
      <c r="BW318" s="12"/>
      <c r="BX318" s="12"/>
      <c r="BY318" s="12"/>
      <c r="BZ318" s="12"/>
      <c r="CA318" s="12"/>
    </row>
    <row r="319" spans="1:79" ht="15.75" customHeight="1" x14ac:dyDescent="0.25">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c r="AD319" s="12"/>
      <c r="AE319" s="12"/>
      <c r="AF319" s="12"/>
      <c r="AG319" s="12"/>
      <c r="AH319" s="12"/>
      <c r="AI319" s="12"/>
      <c r="AJ319" s="12"/>
      <c r="AK319" s="12"/>
      <c r="AL319" s="12"/>
      <c r="AM319" s="12"/>
      <c r="AN319" s="12"/>
      <c r="AO319" s="12"/>
      <c r="AP319" s="12"/>
      <c r="AQ319" s="12"/>
      <c r="AR319" s="12"/>
      <c r="AS319" s="12"/>
      <c r="AT319" s="12"/>
      <c r="AU319" s="12"/>
      <c r="AV319" s="12"/>
      <c r="AW319" s="12"/>
      <c r="AX319" s="12"/>
      <c r="AY319" s="12"/>
      <c r="AZ319" s="12"/>
      <c r="BA319" s="12"/>
      <c r="BB319" s="12"/>
      <c r="BC319" s="12"/>
      <c r="BD319" s="12"/>
      <c r="BE319" s="12"/>
      <c r="BF319" s="12"/>
      <c r="BG319" s="12"/>
      <c r="BH319" s="12"/>
      <c r="BI319" s="12"/>
      <c r="BJ319" s="12"/>
      <c r="BK319" s="12"/>
      <c r="BL319" s="12"/>
      <c r="BM319" s="12"/>
      <c r="BN319" s="12"/>
      <c r="BO319" s="12"/>
      <c r="BP319" s="12"/>
      <c r="BQ319" s="12"/>
      <c r="BR319" s="12"/>
      <c r="BS319" s="12"/>
      <c r="BT319" s="12"/>
      <c r="BU319" s="12"/>
      <c r="BV319" s="12"/>
      <c r="BW319" s="12"/>
      <c r="BX319" s="12"/>
      <c r="BY319" s="12"/>
      <c r="BZ319" s="12"/>
      <c r="CA319" s="12"/>
    </row>
    <row r="320" spans="1:79" ht="15.75" customHeight="1" x14ac:dyDescent="0.25">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c r="AD320" s="12"/>
      <c r="AE320" s="12"/>
      <c r="AF320" s="12"/>
      <c r="AG320" s="12"/>
      <c r="AH320" s="12"/>
      <c r="AI320" s="12"/>
      <c r="AJ320" s="12"/>
      <c r="AK320" s="12"/>
      <c r="AL320" s="12"/>
      <c r="AM320" s="12"/>
      <c r="AN320" s="12"/>
      <c r="AO320" s="12"/>
      <c r="AP320" s="12"/>
      <c r="AQ320" s="12"/>
      <c r="AR320" s="12"/>
      <c r="AS320" s="12"/>
      <c r="AT320" s="12"/>
      <c r="AU320" s="12"/>
      <c r="AV320" s="12"/>
      <c r="AW320" s="12"/>
      <c r="AX320" s="12"/>
      <c r="AY320" s="12"/>
      <c r="AZ320" s="12"/>
      <c r="BA320" s="12"/>
      <c r="BB320" s="12"/>
      <c r="BC320" s="12"/>
      <c r="BD320" s="12"/>
      <c r="BE320" s="12"/>
      <c r="BF320" s="12"/>
      <c r="BG320" s="12"/>
      <c r="BH320" s="12"/>
      <c r="BI320" s="12"/>
      <c r="BJ320" s="12"/>
      <c r="BK320" s="12"/>
      <c r="BL320" s="12"/>
      <c r="BM320" s="12"/>
      <c r="BN320" s="12"/>
      <c r="BO320" s="12"/>
      <c r="BP320" s="12"/>
      <c r="BQ320" s="12"/>
      <c r="BR320" s="12"/>
      <c r="BS320" s="12"/>
      <c r="BT320" s="12"/>
      <c r="BU320" s="12"/>
      <c r="BV320" s="12"/>
      <c r="BW320" s="12"/>
      <c r="BX320" s="12"/>
      <c r="BY320" s="12"/>
      <c r="BZ320" s="12"/>
      <c r="CA320" s="12"/>
    </row>
    <row r="321" spans="1:79" ht="15.75" customHeight="1" x14ac:dyDescent="0.25">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c r="AD321" s="12"/>
      <c r="AE321" s="12"/>
      <c r="AF321" s="12"/>
      <c r="AG321" s="12"/>
      <c r="AH321" s="12"/>
      <c r="AI321" s="12"/>
      <c r="AJ321" s="12"/>
      <c r="AK321" s="12"/>
      <c r="AL321" s="12"/>
      <c r="AM321" s="12"/>
      <c r="AN321" s="12"/>
      <c r="AO321" s="12"/>
      <c r="AP321" s="12"/>
      <c r="AQ321" s="12"/>
      <c r="AR321" s="12"/>
      <c r="AS321" s="12"/>
      <c r="AT321" s="12"/>
      <c r="AU321" s="12"/>
      <c r="AV321" s="12"/>
      <c r="AW321" s="12"/>
      <c r="AX321" s="12"/>
      <c r="AY321" s="12"/>
      <c r="AZ321" s="12"/>
      <c r="BA321" s="12"/>
      <c r="BB321" s="12"/>
      <c r="BC321" s="12"/>
      <c r="BD321" s="12"/>
      <c r="BE321" s="12"/>
      <c r="BF321" s="12"/>
      <c r="BG321" s="12"/>
      <c r="BH321" s="12"/>
      <c r="BI321" s="12"/>
      <c r="BJ321" s="12"/>
      <c r="BK321" s="12"/>
      <c r="BL321" s="12"/>
      <c r="BM321" s="12"/>
      <c r="BN321" s="12"/>
      <c r="BO321" s="12"/>
      <c r="BP321" s="12"/>
      <c r="BQ321" s="12"/>
      <c r="BR321" s="12"/>
      <c r="BS321" s="12"/>
      <c r="BT321" s="12"/>
      <c r="BU321" s="12"/>
      <c r="BV321" s="12"/>
      <c r="BW321" s="12"/>
      <c r="BX321" s="12"/>
      <c r="BY321" s="12"/>
      <c r="BZ321" s="12"/>
      <c r="CA321" s="12"/>
    </row>
    <row r="322" spans="1:79" ht="15.75" customHeight="1" x14ac:dyDescent="0.25">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c r="AD322" s="12"/>
      <c r="AE322" s="12"/>
      <c r="AF322" s="12"/>
      <c r="AG322" s="12"/>
      <c r="AH322" s="12"/>
      <c r="AI322" s="12"/>
      <c r="AJ322" s="12"/>
      <c r="AK322" s="12"/>
      <c r="AL322" s="12"/>
      <c r="AM322" s="12"/>
      <c r="AN322" s="12"/>
      <c r="AO322" s="12"/>
      <c r="AP322" s="12"/>
      <c r="AQ322" s="12"/>
      <c r="AR322" s="12"/>
      <c r="AS322" s="12"/>
      <c r="AT322" s="12"/>
      <c r="AU322" s="12"/>
      <c r="AV322" s="12"/>
      <c r="AW322" s="12"/>
      <c r="AX322" s="12"/>
      <c r="AY322" s="12"/>
      <c r="AZ322" s="12"/>
      <c r="BA322" s="12"/>
      <c r="BB322" s="12"/>
      <c r="BC322" s="12"/>
      <c r="BD322" s="12"/>
      <c r="BE322" s="12"/>
      <c r="BF322" s="12"/>
      <c r="BG322" s="12"/>
      <c r="BH322" s="12"/>
      <c r="BI322" s="12"/>
      <c r="BJ322" s="12"/>
      <c r="BK322" s="12"/>
      <c r="BL322" s="12"/>
      <c r="BM322" s="12"/>
      <c r="BN322" s="12"/>
      <c r="BO322" s="12"/>
      <c r="BP322" s="12"/>
      <c r="BQ322" s="12"/>
      <c r="BR322" s="12"/>
      <c r="BS322" s="12"/>
      <c r="BT322" s="12"/>
      <c r="BU322" s="12"/>
      <c r="BV322" s="12"/>
      <c r="BW322" s="12"/>
      <c r="BX322" s="12"/>
      <c r="BY322" s="12"/>
      <c r="BZ322" s="12"/>
      <c r="CA322" s="12"/>
    </row>
    <row r="323" spans="1:79" ht="15.75" customHeight="1" x14ac:dyDescent="0.25">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c r="AD323" s="12"/>
      <c r="AE323" s="12"/>
      <c r="AF323" s="12"/>
      <c r="AG323" s="12"/>
      <c r="AH323" s="12"/>
      <c r="AI323" s="12"/>
      <c r="AJ323" s="12"/>
      <c r="AK323" s="12"/>
      <c r="AL323" s="12"/>
      <c r="AM323" s="12"/>
      <c r="AN323" s="12"/>
      <c r="AO323" s="12"/>
      <c r="AP323" s="12"/>
      <c r="AQ323" s="12"/>
      <c r="AR323" s="12"/>
      <c r="AS323" s="12"/>
      <c r="AT323" s="12"/>
      <c r="AU323" s="12"/>
      <c r="AV323" s="12"/>
      <c r="AW323" s="12"/>
      <c r="AX323" s="12"/>
      <c r="AY323" s="12"/>
      <c r="AZ323" s="12"/>
      <c r="BA323" s="12"/>
      <c r="BB323" s="12"/>
      <c r="BC323" s="12"/>
      <c r="BD323" s="12"/>
      <c r="BE323" s="12"/>
      <c r="BF323" s="12"/>
      <c r="BG323" s="12"/>
      <c r="BH323" s="12"/>
      <c r="BI323" s="12"/>
      <c r="BJ323" s="12"/>
      <c r="BK323" s="12"/>
      <c r="BL323" s="12"/>
      <c r="BM323" s="12"/>
      <c r="BN323" s="12"/>
      <c r="BO323" s="12"/>
      <c r="BP323" s="12"/>
      <c r="BQ323" s="12"/>
      <c r="BR323" s="12"/>
      <c r="BS323" s="12"/>
      <c r="BT323" s="12"/>
      <c r="BU323" s="12"/>
      <c r="BV323" s="12"/>
      <c r="BW323" s="12"/>
      <c r="BX323" s="12"/>
      <c r="BY323" s="12"/>
      <c r="BZ323" s="12"/>
      <c r="CA323" s="12"/>
    </row>
    <row r="324" spans="1:79" ht="15.75" customHeight="1" x14ac:dyDescent="0.25">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c r="AD324" s="12"/>
      <c r="AE324" s="12"/>
      <c r="AF324" s="12"/>
      <c r="AG324" s="12"/>
      <c r="AH324" s="12"/>
      <c r="AI324" s="12"/>
      <c r="AJ324" s="12"/>
      <c r="AK324" s="12"/>
      <c r="AL324" s="12"/>
      <c r="AM324" s="12"/>
      <c r="AN324" s="12"/>
      <c r="AO324" s="12"/>
      <c r="AP324" s="12"/>
      <c r="AQ324" s="12"/>
      <c r="AR324" s="12"/>
      <c r="AS324" s="12"/>
      <c r="AT324" s="12"/>
      <c r="AU324" s="12"/>
      <c r="AV324" s="12"/>
      <c r="AW324" s="12"/>
      <c r="AX324" s="12"/>
      <c r="AY324" s="12"/>
      <c r="AZ324" s="12"/>
      <c r="BA324" s="12"/>
      <c r="BB324" s="12"/>
      <c r="BC324" s="12"/>
      <c r="BD324" s="12"/>
      <c r="BE324" s="12"/>
      <c r="BF324" s="12"/>
      <c r="BG324" s="12"/>
      <c r="BH324" s="12"/>
      <c r="BI324" s="12"/>
      <c r="BJ324" s="12"/>
      <c r="BK324" s="12"/>
      <c r="BL324" s="12"/>
      <c r="BM324" s="12"/>
      <c r="BN324" s="12"/>
      <c r="BO324" s="12"/>
      <c r="BP324" s="12"/>
      <c r="BQ324" s="12"/>
      <c r="BR324" s="12"/>
      <c r="BS324" s="12"/>
      <c r="BT324" s="12"/>
      <c r="BU324" s="12"/>
      <c r="BV324" s="12"/>
      <c r="BW324" s="12"/>
      <c r="BX324" s="12"/>
      <c r="BY324" s="12"/>
      <c r="BZ324" s="12"/>
      <c r="CA324" s="12"/>
    </row>
    <row r="325" spans="1:79" ht="15.75" customHeight="1" x14ac:dyDescent="0.25">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c r="AD325" s="12"/>
      <c r="AE325" s="12"/>
      <c r="AF325" s="12"/>
      <c r="AG325" s="12"/>
      <c r="AH325" s="12"/>
      <c r="AI325" s="12"/>
      <c r="AJ325" s="12"/>
      <c r="AK325" s="12"/>
      <c r="AL325" s="12"/>
      <c r="AM325" s="12"/>
      <c r="AN325" s="12"/>
      <c r="AO325" s="12"/>
      <c r="AP325" s="12"/>
      <c r="AQ325" s="12"/>
      <c r="AR325" s="12"/>
      <c r="AS325" s="12"/>
      <c r="AT325" s="12"/>
      <c r="AU325" s="12"/>
      <c r="AV325" s="12"/>
      <c r="AW325" s="12"/>
      <c r="AX325" s="12"/>
      <c r="AY325" s="12"/>
      <c r="AZ325" s="12"/>
      <c r="BA325" s="12"/>
      <c r="BB325" s="12"/>
      <c r="BC325" s="12"/>
      <c r="BD325" s="12"/>
      <c r="BE325" s="12"/>
      <c r="BF325" s="12"/>
      <c r="BG325" s="12"/>
      <c r="BH325" s="12"/>
      <c r="BI325" s="12"/>
      <c r="BJ325" s="12"/>
      <c r="BK325" s="12"/>
      <c r="BL325" s="12"/>
      <c r="BM325" s="12"/>
      <c r="BN325" s="12"/>
      <c r="BO325" s="12"/>
      <c r="BP325" s="12"/>
      <c r="BQ325" s="12"/>
      <c r="BR325" s="12"/>
      <c r="BS325" s="12"/>
      <c r="BT325" s="12"/>
      <c r="BU325" s="12"/>
      <c r="BV325" s="12"/>
      <c r="BW325" s="12"/>
      <c r="BX325" s="12"/>
      <c r="BY325" s="12"/>
      <c r="BZ325" s="12"/>
      <c r="CA325" s="12"/>
    </row>
    <row r="326" spans="1:79" ht="15.75" customHeight="1" x14ac:dyDescent="0.25">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c r="AD326" s="12"/>
    </row>
    <row r="327" spans="1:79" ht="15.75" customHeight="1" x14ac:dyDescent="0.25">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c r="AD327" s="12"/>
    </row>
    <row r="328" spans="1:79" ht="15.75" customHeight="1" x14ac:dyDescent="0.25">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c r="AD328" s="12"/>
    </row>
    <row r="329" spans="1:79" ht="15.75" customHeight="1" x14ac:dyDescent="0.25">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c r="AD329" s="12"/>
    </row>
    <row r="330" spans="1:79" ht="15.75" customHeight="1" x14ac:dyDescent="0.25">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c r="AD330" s="12"/>
    </row>
    <row r="331" spans="1:79" ht="15.75" customHeight="1" x14ac:dyDescent="0.25">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c r="AD331" s="12"/>
    </row>
    <row r="332" spans="1:79" ht="15.75" customHeight="1" x14ac:dyDescent="0.25">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c r="AD332" s="12"/>
    </row>
    <row r="333" spans="1:79" ht="15.75" customHeight="1" x14ac:dyDescent="0.25">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c r="AA333" s="12"/>
      <c r="AB333" s="12"/>
      <c r="AC333" s="12"/>
      <c r="AD333" s="12"/>
    </row>
    <row r="334" spans="1:79" ht="15.75" customHeight="1" x14ac:dyDescent="0.25">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row>
    <row r="335" spans="1:79" ht="15.75" customHeight="1" x14ac:dyDescent="0.25">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c r="AD335" s="12"/>
    </row>
    <row r="336" spans="1:79" ht="15.75" customHeight="1" x14ac:dyDescent="0.25">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c r="AA336" s="12"/>
      <c r="AB336" s="12"/>
      <c r="AC336" s="12"/>
      <c r="AD336" s="12"/>
    </row>
    <row r="337" spans="1:30" ht="15.75" customHeight="1" x14ac:dyDescent="0.25">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c r="AD337" s="12"/>
    </row>
    <row r="338" spans="1:30" ht="15.75" customHeight="1" x14ac:dyDescent="0.25">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c r="AD338" s="12"/>
    </row>
    <row r="339" spans="1:30" ht="15.75" customHeight="1" x14ac:dyDescent="0.25">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c r="AA339" s="12"/>
      <c r="AB339" s="12"/>
      <c r="AC339" s="12"/>
      <c r="AD339" s="12"/>
    </row>
    <row r="340" spans="1:30" ht="15.75" customHeight="1" x14ac:dyDescent="0.25">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c r="AD340" s="12"/>
    </row>
    <row r="341" spans="1:30" ht="15.75" customHeight="1" x14ac:dyDescent="0.25">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c r="AD341" s="12"/>
    </row>
    <row r="342" spans="1:30" ht="15.75" customHeight="1" x14ac:dyDescent="0.25">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c r="AA342" s="12"/>
      <c r="AB342" s="12"/>
      <c r="AC342" s="12"/>
      <c r="AD342" s="12"/>
    </row>
    <row r="343" spans="1:30" ht="15.75" customHeight="1" x14ac:dyDescent="0.25">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c r="AD343" s="12"/>
    </row>
    <row r="344" spans="1:30" ht="15.75" customHeight="1" x14ac:dyDescent="0.25">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c r="AD344" s="12"/>
    </row>
    <row r="345" spans="1:30" ht="15.75" customHeight="1" x14ac:dyDescent="0.25">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c r="AA345" s="12"/>
      <c r="AB345" s="12"/>
      <c r="AC345" s="12"/>
      <c r="AD345" s="12"/>
    </row>
    <row r="346" spans="1:30" ht="15.75" customHeight="1" x14ac:dyDescent="0.25">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c r="AD346" s="12"/>
    </row>
    <row r="347" spans="1:30" ht="15.75" customHeight="1" x14ac:dyDescent="0.25">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c r="AD347" s="12"/>
    </row>
    <row r="348" spans="1:30" ht="15.75" customHeight="1" x14ac:dyDescent="0.25">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c r="AA348" s="12"/>
      <c r="AB348" s="12"/>
      <c r="AC348" s="12"/>
      <c r="AD348" s="12"/>
    </row>
    <row r="349" spans="1:30" ht="15.75" customHeight="1" x14ac:dyDescent="0.25">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c r="AA349" s="12"/>
      <c r="AB349" s="12"/>
      <c r="AC349" s="12"/>
      <c r="AD349" s="12"/>
    </row>
    <row r="350" spans="1:30" ht="15.75" customHeight="1" x14ac:dyDescent="0.25">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c r="AD350" s="12"/>
    </row>
    <row r="351" spans="1:30" ht="15.75" customHeight="1" x14ac:dyDescent="0.25">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c r="AA351" s="12"/>
      <c r="AB351" s="12"/>
      <c r="AC351" s="12"/>
      <c r="AD351" s="12"/>
    </row>
    <row r="352" spans="1:30" ht="15.75" customHeight="1" x14ac:dyDescent="0.25">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c r="AA352" s="12"/>
      <c r="AB352" s="12"/>
      <c r="AC352" s="12"/>
      <c r="AD352" s="12"/>
    </row>
    <row r="353" spans="1:30" ht="15.75" customHeight="1" x14ac:dyDescent="0.25">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c r="AA353" s="12"/>
      <c r="AB353" s="12"/>
      <c r="AC353" s="12"/>
      <c r="AD353" s="12"/>
    </row>
    <row r="354" spans="1:30" ht="15.75" customHeight="1" x14ac:dyDescent="0.25">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c r="AD354" s="12"/>
    </row>
    <row r="355" spans="1:30" ht="15.75" customHeight="1" x14ac:dyDescent="0.25">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c r="AA355" s="12"/>
      <c r="AB355" s="12"/>
      <c r="AC355" s="12"/>
      <c r="AD355" s="12"/>
    </row>
    <row r="356" spans="1:30" ht="15.75" customHeight="1" x14ac:dyDescent="0.25">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row>
    <row r="357" spans="1:30" ht="15.75" customHeight="1" x14ac:dyDescent="0.25">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c r="AA357" s="12"/>
      <c r="AB357" s="12"/>
      <c r="AC357" s="12"/>
      <c r="AD357" s="12"/>
    </row>
    <row r="358" spans="1:30" ht="15.75" customHeight="1" x14ac:dyDescent="0.25">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c r="AA358" s="12"/>
      <c r="AB358" s="12"/>
      <c r="AC358" s="12"/>
      <c r="AD358" s="12"/>
    </row>
    <row r="359" spans="1:30" ht="15.75" customHeight="1" x14ac:dyDescent="0.25">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c r="AA359" s="12"/>
      <c r="AB359" s="12"/>
      <c r="AC359" s="12"/>
      <c r="AD359" s="12"/>
    </row>
    <row r="360" spans="1:30" ht="15.75" customHeight="1" x14ac:dyDescent="0.25">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c r="AD360" s="12"/>
    </row>
    <row r="361" spans="1:30" ht="15.75" customHeight="1" x14ac:dyDescent="0.25">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c r="AD361" s="12"/>
    </row>
    <row r="362" spans="1:30" ht="15.75" customHeight="1" x14ac:dyDescent="0.25">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c r="AD362" s="12"/>
    </row>
    <row r="363" spans="1:30" ht="15.75" customHeight="1" x14ac:dyDescent="0.25">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c r="AD363" s="12"/>
    </row>
    <row r="364" spans="1:30" ht="15.75" customHeight="1" x14ac:dyDescent="0.25">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c r="AD364" s="12"/>
    </row>
    <row r="365" spans="1:30" ht="15.75" customHeight="1" x14ac:dyDescent="0.25">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c r="AA365" s="12"/>
      <c r="AB365" s="12"/>
      <c r="AC365" s="12"/>
      <c r="AD365" s="12"/>
    </row>
    <row r="366" spans="1:30" ht="15.75" customHeight="1" x14ac:dyDescent="0.25">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c r="AD366" s="12"/>
    </row>
    <row r="367" spans="1:30" ht="15.75" customHeight="1" x14ac:dyDescent="0.25">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c r="AD367" s="12"/>
    </row>
    <row r="368" spans="1:30" ht="15.75" customHeight="1" x14ac:dyDescent="0.25">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c r="AD368" s="12"/>
    </row>
    <row r="369" spans="1:30" ht="15.75" customHeight="1" x14ac:dyDescent="0.25">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row>
    <row r="370" spans="1:30" ht="15.75" customHeight="1" x14ac:dyDescent="0.25">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row>
    <row r="371" spans="1:30" ht="15.75" customHeight="1" x14ac:dyDescent="0.25">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row>
    <row r="372" spans="1:30" ht="15.75" customHeight="1" x14ac:dyDescent="0.25">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row>
    <row r="373" spans="1:30" ht="15.75" customHeight="1" x14ac:dyDescent="0.25">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row>
    <row r="374" spans="1:30" ht="15.75" customHeight="1" x14ac:dyDescent="0.25">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row>
    <row r="375" spans="1:30" ht="15.75" customHeight="1" x14ac:dyDescent="0.25">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row>
    <row r="376" spans="1:30" ht="15.75" customHeight="1" x14ac:dyDescent="0.25">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row>
    <row r="377" spans="1:30" ht="15.75" customHeight="1" x14ac:dyDescent="0.25">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row>
    <row r="378" spans="1:30" ht="15.75" customHeight="1" x14ac:dyDescent="0.25">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row>
    <row r="379" spans="1:30" ht="15.75" customHeight="1" x14ac:dyDescent="0.25">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row>
    <row r="380" spans="1:30" ht="15.75" customHeight="1" x14ac:dyDescent="0.25">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row>
    <row r="381" spans="1:30" ht="15.75" customHeight="1" x14ac:dyDescent="0.25">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row>
    <row r="382" spans="1:30" ht="15.75" customHeight="1" x14ac:dyDescent="0.25">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row>
    <row r="383" spans="1:30" ht="15.75" customHeight="1" x14ac:dyDescent="0.25">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row>
    <row r="384" spans="1:30" ht="15.75" customHeight="1" x14ac:dyDescent="0.25">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row>
    <row r="385" spans="1:30" ht="15.75" customHeight="1" x14ac:dyDescent="0.25">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row>
    <row r="386" spans="1:30" ht="15.75" customHeight="1" x14ac:dyDescent="0.25">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row>
    <row r="387" spans="1:30" ht="15.75" customHeight="1" x14ac:dyDescent="0.25">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row>
    <row r="388" spans="1:30" ht="15.75" customHeight="1" x14ac:dyDescent="0.25">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row>
    <row r="389" spans="1:30" ht="15.75" customHeight="1" x14ac:dyDescent="0.25">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row>
    <row r="390" spans="1:30" ht="15.75" customHeight="1" x14ac:dyDescent="0.25">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row>
    <row r="391" spans="1:30" ht="15.75" customHeight="1" x14ac:dyDescent="0.25">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row>
    <row r="392" spans="1:30" ht="15.75" customHeight="1" x14ac:dyDescent="0.25">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row>
    <row r="393" spans="1:30" ht="15.75" customHeight="1" x14ac:dyDescent="0.25">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row>
    <row r="394" spans="1:30" ht="15.75" customHeight="1" x14ac:dyDescent="0.25">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row>
    <row r="395" spans="1:30" ht="15.75" customHeight="1" x14ac:dyDescent="0.25">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row>
    <row r="396" spans="1:30" ht="15.75" customHeight="1" x14ac:dyDescent="0.25">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row>
    <row r="397" spans="1:30" ht="15.75" customHeight="1" x14ac:dyDescent="0.25">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row>
    <row r="398" spans="1:30" ht="15.75" customHeight="1" x14ac:dyDescent="0.25">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row>
    <row r="399" spans="1:30" ht="15.75" customHeight="1" x14ac:dyDescent="0.25">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row>
    <row r="400" spans="1:30" ht="15.75" customHeight="1" x14ac:dyDescent="0.25">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row>
    <row r="401" spans="1:30" ht="15.75" customHeight="1" x14ac:dyDescent="0.25">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row>
    <row r="402" spans="1:30" ht="15.75" customHeight="1" x14ac:dyDescent="0.25">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row>
    <row r="403" spans="1:30" ht="15.75" customHeight="1" x14ac:dyDescent="0.25">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row>
    <row r="404" spans="1:30" ht="15.75" customHeight="1" x14ac:dyDescent="0.25">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row>
    <row r="405" spans="1:30" ht="15.75" customHeight="1" x14ac:dyDescent="0.25">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row>
    <row r="406" spans="1:30" ht="15.75" customHeight="1" x14ac:dyDescent="0.25">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row>
    <row r="407" spans="1:30" ht="15.75" customHeight="1" x14ac:dyDescent="0.25">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row>
    <row r="408" spans="1:30" ht="15.75" customHeight="1" x14ac:dyDescent="0.25">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row>
    <row r="409" spans="1:30" ht="15.75" customHeight="1" x14ac:dyDescent="0.25">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row>
    <row r="410" spans="1:30" ht="15.75" customHeight="1" x14ac:dyDescent="0.25">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row>
    <row r="411" spans="1:30" ht="15.75" customHeight="1" x14ac:dyDescent="0.25">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row>
    <row r="412" spans="1:30" ht="15.75" customHeight="1" x14ac:dyDescent="0.25">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row>
    <row r="413" spans="1:30" ht="15.75" customHeight="1" x14ac:dyDescent="0.25">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row>
    <row r="414" spans="1:30" ht="15.75" customHeight="1" x14ac:dyDescent="0.25">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row>
    <row r="415" spans="1:30" ht="15.75" customHeight="1" x14ac:dyDescent="0.25">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row>
    <row r="416" spans="1:30" ht="15.75" customHeight="1" x14ac:dyDescent="0.25">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row>
    <row r="417" spans="1:30" ht="15.75" customHeight="1" x14ac:dyDescent="0.25">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row>
    <row r="418" spans="1:30" ht="15.75" customHeight="1" x14ac:dyDescent="0.25">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row>
    <row r="419" spans="1:30" ht="15.75" customHeight="1" x14ac:dyDescent="0.25">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row>
    <row r="420" spans="1:30" ht="15.75" customHeight="1" x14ac:dyDescent="0.25">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row>
    <row r="421" spans="1:30" ht="15.75" customHeight="1" x14ac:dyDescent="0.25">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row>
    <row r="422" spans="1:30" ht="15.75" customHeight="1" x14ac:dyDescent="0.25">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row>
    <row r="423" spans="1:30" ht="15.75" customHeight="1" x14ac:dyDescent="0.25">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row>
    <row r="424" spans="1:30" ht="15.75" customHeight="1" x14ac:dyDescent="0.25">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row>
    <row r="425" spans="1:30" ht="15.75" customHeight="1" x14ac:dyDescent="0.25">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row>
    <row r="426" spans="1:30" ht="15.75" customHeight="1" x14ac:dyDescent="0.25">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row>
    <row r="427" spans="1:30" ht="15.75" customHeight="1" x14ac:dyDescent="0.25">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row>
    <row r="428" spans="1:30" ht="15.75" customHeight="1" x14ac:dyDescent="0.25">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row>
    <row r="429" spans="1:30" ht="15.75" customHeight="1" x14ac:dyDescent="0.25">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row>
    <row r="430" spans="1:30" ht="15.75" customHeight="1" x14ac:dyDescent="0.25">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row>
    <row r="431" spans="1:30" ht="15.75" customHeight="1" x14ac:dyDescent="0.25">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row>
    <row r="432" spans="1:30" ht="15.75" customHeight="1" x14ac:dyDescent="0.25">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row>
    <row r="433" spans="1:30" ht="15.75" customHeight="1" x14ac:dyDescent="0.25">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row>
    <row r="434" spans="1:30" ht="15.75" customHeight="1" x14ac:dyDescent="0.25">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row>
    <row r="435" spans="1:30" ht="15.75" customHeight="1" x14ac:dyDescent="0.25">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row>
    <row r="436" spans="1:30" ht="15.75" customHeight="1" x14ac:dyDescent="0.25">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row>
    <row r="437" spans="1:30" ht="15.75" customHeight="1" x14ac:dyDescent="0.25">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row>
    <row r="438" spans="1:30" ht="15.75" customHeight="1" x14ac:dyDescent="0.25">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row>
    <row r="439" spans="1:30" ht="15.75" customHeight="1" x14ac:dyDescent="0.25">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row>
    <row r="440" spans="1:30" ht="15.75" customHeight="1" x14ac:dyDescent="0.25">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row>
    <row r="441" spans="1:30" ht="15.75" customHeight="1" x14ac:dyDescent="0.25">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row>
    <row r="442" spans="1:30" ht="15.75" customHeight="1" x14ac:dyDescent="0.25">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row>
    <row r="443" spans="1:30" ht="15.75" customHeight="1" x14ac:dyDescent="0.25">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row>
    <row r="444" spans="1:30" ht="15.75" customHeight="1" x14ac:dyDescent="0.25">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row>
    <row r="445" spans="1:30" ht="15.75" customHeight="1" x14ac:dyDescent="0.25">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row>
    <row r="446" spans="1:30" ht="15.75" customHeight="1" x14ac:dyDescent="0.25">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row>
    <row r="447" spans="1:30" ht="15.75" customHeight="1" x14ac:dyDescent="0.25">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row>
    <row r="448" spans="1:30" ht="15.75" customHeight="1" x14ac:dyDescent="0.25">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row>
    <row r="449" spans="1:30" ht="15.75" customHeight="1" x14ac:dyDescent="0.25">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row>
    <row r="450" spans="1:30" ht="15.75" customHeight="1" x14ac:dyDescent="0.25">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row>
    <row r="451" spans="1:30" ht="15.75" customHeight="1" x14ac:dyDescent="0.25">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row>
    <row r="452" spans="1:30" ht="15.75" customHeight="1" x14ac:dyDescent="0.25">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row>
    <row r="453" spans="1:30" ht="15.75" customHeight="1" x14ac:dyDescent="0.25">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row>
    <row r="454" spans="1:30" ht="15.75" customHeight="1" x14ac:dyDescent="0.25">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row>
    <row r="455" spans="1:30" ht="15.75" customHeight="1" x14ac:dyDescent="0.25">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row>
    <row r="456" spans="1:30" ht="15.75" customHeight="1" x14ac:dyDescent="0.25">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row>
    <row r="457" spans="1:30" ht="15.75" customHeight="1" x14ac:dyDescent="0.25">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row>
    <row r="458" spans="1:30" ht="15.75" customHeight="1" x14ac:dyDescent="0.25">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row>
    <row r="459" spans="1:30" ht="15.75" customHeight="1" x14ac:dyDescent="0.25">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row>
    <row r="460" spans="1:30" ht="15.75" customHeight="1" x14ac:dyDescent="0.25">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row>
    <row r="461" spans="1:30" ht="15.75" customHeight="1" x14ac:dyDescent="0.25">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row>
    <row r="462" spans="1:30" ht="15.75" customHeight="1" x14ac:dyDescent="0.25">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row>
    <row r="463" spans="1:30" ht="15.75" customHeight="1" x14ac:dyDescent="0.25">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row>
    <row r="464" spans="1:30" ht="15.75" customHeight="1" x14ac:dyDescent="0.25">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row>
    <row r="465" spans="1:30" ht="15.75" customHeight="1" x14ac:dyDescent="0.25">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row>
    <row r="466" spans="1:30" ht="15.75" customHeight="1" x14ac:dyDescent="0.25">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row>
    <row r="467" spans="1:30" ht="15.75" customHeight="1" x14ac:dyDescent="0.25">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row>
    <row r="468" spans="1:30" ht="15.75" customHeight="1" x14ac:dyDescent="0.25">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row>
    <row r="469" spans="1:30" ht="15.75" customHeight="1" x14ac:dyDescent="0.25">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row>
    <row r="470" spans="1:30" ht="15.75" customHeight="1" x14ac:dyDescent="0.25">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row>
    <row r="471" spans="1:30" ht="15.75" customHeight="1" x14ac:dyDescent="0.25">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row>
    <row r="472" spans="1:30" ht="15.75" customHeight="1" x14ac:dyDescent="0.25">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row>
    <row r="473" spans="1:30" ht="15.75" customHeight="1" x14ac:dyDescent="0.25">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row>
    <row r="474" spans="1:30" ht="15.75" customHeight="1" x14ac:dyDescent="0.25">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row>
    <row r="475" spans="1:30" ht="15.75" customHeight="1" x14ac:dyDescent="0.25">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row>
    <row r="476" spans="1:30" ht="15.75" customHeight="1" x14ac:dyDescent="0.25">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row>
    <row r="477" spans="1:30" ht="15.75" customHeight="1" x14ac:dyDescent="0.25">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row>
    <row r="478" spans="1:30" ht="15.75" customHeight="1" x14ac:dyDescent="0.25">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row>
    <row r="479" spans="1:30" ht="15.75" customHeight="1" x14ac:dyDescent="0.25">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row>
    <row r="480" spans="1:30" ht="15.75" customHeight="1" x14ac:dyDescent="0.25">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row>
    <row r="481" spans="1:30" ht="15.75" customHeight="1" x14ac:dyDescent="0.25">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row>
    <row r="482" spans="1:30" ht="15.75" customHeight="1" x14ac:dyDescent="0.25">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row>
    <row r="483" spans="1:30" ht="15.75" customHeight="1" x14ac:dyDescent="0.25">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row>
    <row r="484" spans="1:30" ht="15.75" customHeight="1" x14ac:dyDescent="0.25">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row>
    <row r="485" spans="1:30" ht="15.75" customHeight="1" x14ac:dyDescent="0.25">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row>
    <row r="486" spans="1:30" ht="15.75" customHeight="1" x14ac:dyDescent="0.25">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row>
    <row r="487" spans="1:30" ht="15.75" customHeight="1" x14ac:dyDescent="0.25">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row>
    <row r="488" spans="1:30" ht="15.75" customHeight="1" x14ac:dyDescent="0.25">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row>
    <row r="489" spans="1:30" ht="15.75" customHeight="1" x14ac:dyDescent="0.25">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row>
    <row r="490" spans="1:30" ht="15.75" customHeight="1" x14ac:dyDescent="0.25">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row>
    <row r="491" spans="1:30" ht="15.75" customHeight="1" x14ac:dyDescent="0.25">
      <c r="A491" s="12"/>
      <c r="B491" s="12"/>
      <c r="C491" s="12"/>
      <c r="D491" s="12"/>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row>
    <row r="492" spans="1:30" ht="15.75" customHeight="1" x14ac:dyDescent="0.25">
      <c r="A492" s="12"/>
      <c r="B492" s="12"/>
      <c r="C492" s="12"/>
      <c r="D492" s="12"/>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row>
    <row r="493" spans="1:30" ht="15.75" customHeight="1" x14ac:dyDescent="0.25">
      <c r="A493" s="12"/>
      <c r="B493" s="12"/>
      <c r="C493" s="12"/>
      <c r="D493" s="12"/>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row>
    <row r="494" spans="1:30" ht="15.75" customHeight="1" x14ac:dyDescent="0.25">
      <c r="A494" s="12"/>
      <c r="B494" s="12"/>
      <c r="C494" s="12"/>
      <c r="D494" s="12"/>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row>
    <row r="495" spans="1:30" ht="15.75" customHeight="1" x14ac:dyDescent="0.25">
      <c r="A495" s="12"/>
      <c r="B495" s="12"/>
      <c r="C495" s="12"/>
      <c r="D495" s="12"/>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row>
    <row r="496" spans="1:30" ht="15.75" customHeight="1" x14ac:dyDescent="0.25">
      <c r="A496" s="12"/>
      <c r="B496" s="12"/>
      <c r="C496" s="12"/>
      <c r="D496" s="12"/>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row>
    <row r="497" spans="1:30" ht="15.75" customHeight="1" x14ac:dyDescent="0.25">
      <c r="A497" s="12"/>
      <c r="B497" s="12"/>
      <c r="C497" s="12"/>
      <c r="D497" s="12"/>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row>
    <row r="498" spans="1:30" ht="15.75" customHeight="1" x14ac:dyDescent="0.25">
      <c r="A498" s="12"/>
      <c r="B498" s="12"/>
      <c r="C498" s="12"/>
      <c r="D498" s="12"/>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row>
    <row r="499" spans="1:30" ht="15.75" customHeight="1" x14ac:dyDescent="0.25">
      <c r="A499" s="12"/>
      <c r="B499" s="12"/>
      <c r="C499" s="12"/>
      <c r="D499" s="12"/>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row>
    <row r="500" spans="1:30" ht="15.75" customHeight="1" x14ac:dyDescent="0.25">
      <c r="A500" s="12"/>
      <c r="B500" s="12"/>
      <c r="C500" s="12"/>
      <c r="D500" s="12"/>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row>
    <row r="501" spans="1:30" ht="15.75" customHeight="1" x14ac:dyDescent="0.25">
      <c r="A501" s="12"/>
      <c r="B501" s="12"/>
      <c r="C501" s="12"/>
      <c r="D501" s="12"/>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row>
    <row r="502" spans="1:30" ht="15.75" customHeight="1" x14ac:dyDescent="0.25">
      <c r="A502" s="12"/>
      <c r="B502" s="12"/>
      <c r="C502" s="12"/>
      <c r="D502" s="12"/>
      <c r="E502" s="1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row>
    <row r="503" spans="1:30" ht="15.75" customHeight="1" x14ac:dyDescent="0.25">
      <c r="A503" s="12"/>
      <c r="B503" s="12"/>
      <c r="C503" s="12"/>
      <c r="D503" s="12"/>
      <c r="E503" s="1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row>
    <row r="504" spans="1:30" ht="15.75" customHeight="1" x14ac:dyDescent="0.25">
      <c r="A504" s="12"/>
      <c r="B504" s="12"/>
      <c r="C504" s="12"/>
      <c r="D504" s="12"/>
      <c r="E504" s="1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row>
    <row r="505" spans="1:30" ht="15.75" customHeight="1" x14ac:dyDescent="0.25">
      <c r="A505" s="12"/>
      <c r="B505" s="12"/>
      <c r="C505" s="12"/>
      <c r="D505" s="12"/>
      <c r="E505" s="1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row>
    <row r="506" spans="1:30" ht="15.75" customHeight="1" x14ac:dyDescent="0.25">
      <c r="A506" s="12"/>
      <c r="B506" s="12"/>
      <c r="C506" s="12"/>
      <c r="D506" s="12"/>
      <c r="E506" s="1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row>
    <row r="507" spans="1:30" ht="15.75" customHeight="1" x14ac:dyDescent="0.25">
      <c r="A507" s="12"/>
      <c r="B507" s="12"/>
      <c r="C507" s="12"/>
      <c r="D507" s="12"/>
      <c r="E507" s="1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row>
    <row r="508" spans="1:30" ht="15.75" customHeight="1" x14ac:dyDescent="0.25">
      <c r="A508" s="1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row>
    <row r="509" spans="1:30" ht="15.75" customHeight="1" x14ac:dyDescent="0.25">
      <c r="A509" s="12"/>
      <c r="B509" s="12"/>
      <c r="C509" s="12"/>
      <c r="D509" s="12"/>
      <c r="E509" s="1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row>
    <row r="510" spans="1:30" ht="15.75" customHeight="1" x14ac:dyDescent="0.25">
      <c r="A510" s="12"/>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row>
    <row r="511" spans="1:30" ht="15.75" customHeight="1" x14ac:dyDescent="0.25">
      <c r="A511" s="12"/>
      <c r="B511" s="12"/>
      <c r="C511" s="12"/>
      <c r="D511" s="12"/>
      <c r="E511" s="1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row>
    <row r="512" spans="1:30" ht="15.75" customHeight="1" x14ac:dyDescent="0.25">
      <c r="A512" s="12"/>
      <c r="B512" s="12"/>
      <c r="C512" s="12"/>
      <c r="D512" s="12"/>
      <c r="E512" s="1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row>
    <row r="513" spans="1:30" ht="15.75" customHeight="1" x14ac:dyDescent="0.25">
      <c r="A513" s="12"/>
      <c r="B513" s="12"/>
      <c r="C513" s="12"/>
      <c r="D513" s="12"/>
      <c r="E513" s="1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row>
    <row r="514" spans="1:30" ht="15.75" customHeight="1" x14ac:dyDescent="0.25">
      <c r="A514" s="12"/>
      <c r="B514" s="12"/>
      <c r="C514" s="12"/>
      <c r="D514" s="12"/>
      <c r="E514" s="1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row>
    <row r="515" spans="1:30" ht="15.75" customHeight="1" x14ac:dyDescent="0.25">
      <c r="A515" s="12"/>
      <c r="B515" s="12"/>
      <c r="C515" s="12"/>
      <c r="D515" s="12"/>
      <c r="E515" s="1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row>
    <row r="516" spans="1:30" ht="15.75" customHeight="1" x14ac:dyDescent="0.25">
      <c r="A516" s="12"/>
      <c r="B516" s="12"/>
      <c r="C516" s="12"/>
      <c r="D516" s="12"/>
      <c r="E516" s="1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row>
    <row r="517" spans="1:30" ht="15.75" customHeight="1" x14ac:dyDescent="0.25">
      <c r="A517" s="12"/>
      <c r="B517" s="12"/>
      <c r="C517" s="12"/>
      <c r="D517" s="12"/>
      <c r="E517" s="1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row>
    <row r="518" spans="1:30" ht="15.75" customHeight="1" x14ac:dyDescent="0.25">
      <c r="A518" s="12"/>
      <c r="B518" s="12"/>
      <c r="C518" s="12"/>
      <c r="D518" s="12"/>
      <c r="E518" s="1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row>
    <row r="519" spans="1:30" ht="15.75" customHeight="1" x14ac:dyDescent="0.25">
      <c r="A519" s="12"/>
      <c r="B519" s="12"/>
      <c r="C519" s="12"/>
      <c r="D519" s="12"/>
      <c r="E519" s="1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row>
    <row r="520" spans="1:30" ht="15.75" customHeight="1" x14ac:dyDescent="0.25">
      <c r="A520" s="12"/>
      <c r="B520" s="12"/>
      <c r="C520" s="12"/>
      <c r="D520" s="12"/>
      <c r="E520" s="1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row>
    <row r="521" spans="1:30" ht="15.75" customHeight="1" x14ac:dyDescent="0.25">
      <c r="A521" s="12"/>
      <c r="B521" s="12"/>
      <c r="C521" s="12"/>
      <c r="D521" s="12"/>
      <c r="E521" s="1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row>
    <row r="522" spans="1:30" ht="15.75" customHeight="1" x14ac:dyDescent="0.25">
      <c r="A522" s="12"/>
      <c r="B522" s="12"/>
      <c r="C522" s="12"/>
      <c r="D522" s="12"/>
      <c r="E522" s="1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row>
    <row r="523" spans="1:30" ht="15.75" customHeight="1" x14ac:dyDescent="0.25">
      <c r="A523" s="12"/>
      <c r="B523" s="12"/>
      <c r="C523" s="12"/>
      <c r="D523" s="12"/>
      <c r="E523" s="1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row>
    <row r="524" spans="1:30" ht="15.75" customHeight="1" x14ac:dyDescent="0.25">
      <c r="A524" s="12"/>
      <c r="B524" s="12"/>
      <c r="C524" s="12"/>
      <c r="D524" s="12"/>
      <c r="E524" s="1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row>
    <row r="525" spans="1:30" ht="15.75" customHeight="1" x14ac:dyDescent="0.25">
      <c r="A525" s="12"/>
      <c r="B525" s="12"/>
      <c r="C525" s="12"/>
      <c r="D525" s="12"/>
      <c r="E525" s="1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row>
    <row r="526" spans="1:30" ht="15.75" customHeight="1" x14ac:dyDescent="0.25">
      <c r="A526" s="12"/>
      <c r="B526" s="12"/>
      <c r="C526" s="12"/>
      <c r="D526" s="12"/>
      <c r="E526" s="1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row>
    <row r="527" spans="1:30" ht="15.75" customHeight="1" x14ac:dyDescent="0.25">
      <c r="A527" s="12"/>
      <c r="B527" s="12"/>
      <c r="C527" s="12"/>
      <c r="D527" s="12"/>
      <c r="E527" s="1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row>
    <row r="528" spans="1:30" ht="15.75" customHeight="1" x14ac:dyDescent="0.25">
      <c r="A528" s="12"/>
      <c r="B528" s="12"/>
      <c r="C528" s="12"/>
      <c r="D528" s="12"/>
      <c r="E528" s="1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row>
    <row r="529" spans="1:30" ht="15.75" customHeight="1" x14ac:dyDescent="0.25">
      <c r="A529" s="12"/>
      <c r="B529" s="12"/>
      <c r="C529" s="12"/>
      <c r="D529" s="12"/>
      <c r="E529" s="1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row>
    <row r="530" spans="1:30" ht="15.75" customHeight="1" x14ac:dyDescent="0.25">
      <c r="A530" s="12"/>
      <c r="B530" s="12"/>
      <c r="C530" s="12"/>
      <c r="D530" s="12"/>
      <c r="E530" s="1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row>
    <row r="531" spans="1:30" ht="15.75" customHeight="1" x14ac:dyDescent="0.25">
      <c r="A531" s="12"/>
      <c r="B531" s="12"/>
      <c r="C531" s="12"/>
      <c r="D531" s="12"/>
      <c r="E531" s="1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row>
    <row r="532" spans="1:30" ht="15.75" customHeight="1" x14ac:dyDescent="0.25">
      <c r="A532" s="12"/>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row>
    <row r="533" spans="1:30" ht="15.75" customHeight="1" x14ac:dyDescent="0.25">
      <c r="A533" s="12"/>
      <c r="B533" s="12"/>
      <c r="C533" s="12"/>
      <c r="D533" s="12"/>
      <c r="E533" s="1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row>
    <row r="534" spans="1:30" ht="15.75" customHeight="1" x14ac:dyDescent="0.25">
      <c r="A534" s="12"/>
      <c r="B534" s="12"/>
      <c r="C534" s="12"/>
      <c r="D534" s="12"/>
      <c r="E534" s="1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row>
    <row r="535" spans="1:30" ht="15.75" customHeight="1" x14ac:dyDescent="0.25">
      <c r="A535" s="12"/>
      <c r="B535" s="12"/>
      <c r="C535" s="12"/>
      <c r="D535" s="12"/>
      <c r="E535" s="1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row>
    <row r="536" spans="1:30" ht="15.75" customHeight="1" x14ac:dyDescent="0.25">
      <c r="A536" s="12"/>
      <c r="B536" s="12"/>
      <c r="C536" s="12"/>
      <c r="D536" s="12"/>
      <c r="E536" s="1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row>
    <row r="537" spans="1:30" ht="15.75" customHeight="1" x14ac:dyDescent="0.25">
      <c r="A537" s="12"/>
      <c r="B537" s="12"/>
      <c r="C537" s="12"/>
      <c r="D537" s="12"/>
      <c r="E537" s="1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row>
    <row r="538" spans="1:30" ht="15.75" customHeight="1" x14ac:dyDescent="0.25">
      <c r="A538" s="12"/>
      <c r="B538" s="12"/>
      <c r="C538" s="12"/>
      <c r="D538" s="12"/>
      <c r="E538" s="1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row>
    <row r="539" spans="1:30" ht="15.75" customHeight="1" x14ac:dyDescent="0.25">
      <c r="A539" s="12"/>
      <c r="B539" s="12"/>
      <c r="C539" s="12"/>
      <c r="D539" s="12"/>
      <c r="E539" s="1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row>
    <row r="540" spans="1:30" ht="15.75" customHeight="1" x14ac:dyDescent="0.25">
      <c r="A540" s="12"/>
      <c r="B540" s="12"/>
      <c r="C540" s="12"/>
      <c r="D540" s="12"/>
      <c r="E540" s="1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row>
    <row r="541" spans="1:30" ht="15.75" customHeight="1" x14ac:dyDescent="0.25">
      <c r="A541" s="12"/>
      <c r="B541" s="12"/>
      <c r="C541" s="12"/>
      <c r="D541" s="12"/>
      <c r="E541" s="1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row>
    <row r="542" spans="1:30" ht="15.75" customHeight="1" x14ac:dyDescent="0.25">
      <c r="A542" s="12"/>
      <c r="B542" s="12"/>
      <c r="C542" s="12"/>
      <c r="D542" s="12"/>
      <c r="E542" s="1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row>
    <row r="543" spans="1:30" ht="15.75" customHeight="1" x14ac:dyDescent="0.25">
      <c r="A543" s="12"/>
      <c r="B543" s="12"/>
      <c r="C543" s="12"/>
      <c r="D543" s="12"/>
      <c r="E543" s="1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row>
    <row r="544" spans="1:30" ht="15.75" customHeight="1" x14ac:dyDescent="0.25">
      <c r="A544" s="12"/>
      <c r="B544" s="12"/>
      <c r="C544" s="12"/>
      <c r="D544" s="12"/>
      <c r="E544" s="1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row>
    <row r="545" spans="1:30" ht="15.75" customHeight="1" x14ac:dyDescent="0.25">
      <c r="A545" s="12"/>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row>
    <row r="546" spans="1:30" ht="15.75" customHeight="1" x14ac:dyDescent="0.25">
      <c r="A546" s="12"/>
      <c r="B546" s="12"/>
      <c r="C546" s="12"/>
      <c r="D546" s="12"/>
      <c r="E546" s="1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row>
    <row r="547" spans="1:30" ht="15.75" customHeight="1" x14ac:dyDescent="0.25">
      <c r="A547" s="12"/>
      <c r="B547" s="12"/>
      <c r="C547" s="12"/>
      <c r="D547" s="12"/>
      <c r="E547" s="1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row>
    <row r="548" spans="1:30" ht="15.75" customHeight="1" x14ac:dyDescent="0.25">
      <c r="A548" s="12"/>
      <c r="B548" s="12"/>
      <c r="C548" s="12"/>
      <c r="D548" s="12"/>
      <c r="E548" s="1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row>
    <row r="549" spans="1:30" ht="15.75" customHeight="1" x14ac:dyDescent="0.25">
      <c r="A549" s="12"/>
      <c r="B549" s="12"/>
      <c r="C549" s="12"/>
      <c r="D549" s="12"/>
      <c r="E549" s="1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row>
    <row r="550" spans="1:30" ht="15.75" customHeight="1" x14ac:dyDescent="0.25">
      <c r="A550" s="12"/>
      <c r="B550" s="12"/>
      <c r="C550" s="12"/>
      <c r="D550" s="12"/>
      <c r="E550" s="1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row>
    <row r="551" spans="1:30" ht="15.75" customHeight="1" x14ac:dyDescent="0.25">
      <c r="A551" s="12"/>
      <c r="B551" s="12"/>
      <c r="C551" s="12"/>
      <c r="D551" s="12"/>
      <c r="E551" s="1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row>
    <row r="552" spans="1:30" ht="15.75" customHeight="1" x14ac:dyDescent="0.25">
      <c r="A552" s="12"/>
      <c r="B552" s="12"/>
      <c r="C552" s="12"/>
      <c r="D552" s="12"/>
      <c r="E552" s="1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row>
    <row r="553" spans="1:30" ht="15.75" customHeight="1" x14ac:dyDescent="0.25">
      <c r="A553" s="12"/>
      <c r="B553" s="12"/>
      <c r="C553" s="12"/>
      <c r="D553" s="12"/>
      <c r="E553" s="1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row>
    <row r="554" spans="1:30" ht="15.75" customHeight="1" x14ac:dyDescent="0.25">
      <c r="A554" s="12"/>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row>
    <row r="555" spans="1:30" ht="15.75" customHeight="1" x14ac:dyDescent="0.25">
      <c r="A555" s="12"/>
      <c r="B555" s="12"/>
      <c r="C555" s="12"/>
      <c r="D555" s="12"/>
      <c r="E555" s="1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row>
    <row r="556" spans="1:30" ht="15.75" customHeight="1" x14ac:dyDescent="0.25">
      <c r="A556" s="12"/>
      <c r="B556" s="12"/>
      <c r="C556" s="12"/>
      <c r="D556" s="12"/>
      <c r="E556" s="1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row>
    <row r="557" spans="1:30" ht="15.75" customHeight="1" x14ac:dyDescent="0.25">
      <c r="A557" s="12"/>
      <c r="B557" s="12"/>
      <c r="C557" s="12"/>
      <c r="D557" s="12"/>
      <c r="E557" s="1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row>
    <row r="558" spans="1:30" ht="15.75" customHeight="1" x14ac:dyDescent="0.25">
      <c r="A558" s="12"/>
      <c r="B558" s="12"/>
      <c r="C558" s="12"/>
      <c r="D558" s="12"/>
      <c r="E558" s="1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row>
    <row r="559" spans="1:30" ht="15.75" customHeight="1" x14ac:dyDescent="0.25">
      <c r="A559" s="12"/>
      <c r="B559" s="12"/>
      <c r="C559" s="12"/>
      <c r="D559" s="12"/>
      <c r="E559" s="1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row>
    <row r="560" spans="1:30" ht="15.75" customHeight="1" x14ac:dyDescent="0.25">
      <c r="A560" s="12"/>
      <c r="B560" s="12"/>
      <c r="C560" s="12"/>
      <c r="D560" s="12"/>
      <c r="E560" s="1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row>
    <row r="561" spans="1:30" ht="15.75" customHeight="1" x14ac:dyDescent="0.25">
      <c r="A561" s="12"/>
      <c r="B561" s="12"/>
      <c r="C561" s="12"/>
      <c r="D561" s="12"/>
      <c r="E561" s="1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row>
    <row r="562" spans="1:30" ht="15.75" customHeight="1" x14ac:dyDescent="0.25">
      <c r="A562" s="12"/>
      <c r="B562" s="12"/>
      <c r="C562" s="12"/>
      <c r="D562" s="12"/>
      <c r="E562" s="1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row>
    <row r="563" spans="1:30" ht="15.75" customHeight="1" x14ac:dyDescent="0.25">
      <c r="A563" s="12"/>
      <c r="B563" s="12"/>
      <c r="C563" s="12"/>
      <c r="D563" s="12"/>
      <c r="E563" s="1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row>
    <row r="564" spans="1:30" ht="15.75" customHeight="1" x14ac:dyDescent="0.25">
      <c r="A564" s="12"/>
      <c r="B564" s="12"/>
      <c r="C564" s="12"/>
      <c r="D564" s="12"/>
      <c r="E564" s="1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row>
    <row r="565" spans="1:30" ht="15.75" customHeight="1" x14ac:dyDescent="0.25">
      <c r="A565" s="12"/>
      <c r="B565" s="12"/>
      <c r="C565" s="12"/>
      <c r="D565" s="12"/>
      <c r="E565" s="1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row>
    <row r="566" spans="1:30" ht="15.75" customHeight="1" x14ac:dyDescent="0.25">
      <c r="A566" s="12"/>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row>
    <row r="567" spans="1:30" ht="15.75" customHeight="1" x14ac:dyDescent="0.25">
      <c r="A567" s="12"/>
      <c r="B567" s="12"/>
      <c r="C567" s="12"/>
      <c r="D567" s="12"/>
      <c r="E567" s="1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row>
    <row r="568" spans="1:30" ht="15.75" customHeight="1" x14ac:dyDescent="0.25">
      <c r="A568" s="12"/>
      <c r="B568" s="12"/>
      <c r="C568" s="12"/>
      <c r="D568" s="12"/>
      <c r="E568" s="1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row>
    <row r="569" spans="1:30" ht="15.75" customHeight="1" x14ac:dyDescent="0.25">
      <c r="A569" s="12"/>
      <c r="B569" s="12"/>
      <c r="C569" s="12"/>
      <c r="D569" s="12"/>
      <c r="E569" s="1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row>
    <row r="570" spans="1:30" ht="15.75" customHeight="1" x14ac:dyDescent="0.25">
      <c r="A570" s="12"/>
      <c r="B570" s="12"/>
      <c r="C570" s="12"/>
      <c r="D570" s="12"/>
      <c r="E570" s="1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row>
    <row r="571" spans="1:30" ht="15.75" customHeight="1" x14ac:dyDescent="0.25">
      <c r="A571" s="12"/>
      <c r="B571" s="12"/>
      <c r="C571" s="12"/>
      <c r="D571" s="12"/>
      <c r="E571" s="1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row>
    <row r="572" spans="1:30" ht="15.75" customHeight="1" x14ac:dyDescent="0.25">
      <c r="A572" s="12"/>
      <c r="B572" s="12"/>
      <c r="C572" s="12"/>
      <c r="D572" s="12"/>
      <c r="E572" s="1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row>
    <row r="573" spans="1:30" ht="15.75" customHeight="1" x14ac:dyDescent="0.25">
      <c r="A573" s="1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row>
    <row r="574" spans="1:30" ht="15.75" customHeight="1" x14ac:dyDescent="0.25">
      <c r="A574" s="12"/>
      <c r="B574" s="12"/>
      <c r="C574" s="12"/>
      <c r="D574" s="12"/>
      <c r="E574" s="1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row>
    <row r="575" spans="1:30" ht="15.75" customHeight="1" x14ac:dyDescent="0.25">
      <c r="A575" s="12"/>
      <c r="B575" s="12"/>
      <c r="C575" s="12"/>
      <c r="D575" s="12"/>
      <c r="E575" s="1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row>
    <row r="576" spans="1:30" ht="15.75" customHeight="1" x14ac:dyDescent="0.25">
      <c r="A576" s="12"/>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row>
    <row r="577" spans="1:30" ht="15.75" customHeight="1" x14ac:dyDescent="0.25">
      <c r="A577" s="1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row>
    <row r="578" spans="1:30" ht="15.75" customHeight="1" x14ac:dyDescent="0.25">
      <c r="A578" s="12"/>
      <c r="B578" s="12"/>
      <c r="C578" s="12"/>
      <c r="D578" s="12"/>
      <c r="E578" s="1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row>
    <row r="579" spans="1:30" ht="15.75" customHeight="1" x14ac:dyDescent="0.25">
      <c r="A579" s="12"/>
      <c r="B579" s="12"/>
      <c r="C579" s="12"/>
      <c r="D579" s="12"/>
      <c r="E579" s="1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row>
    <row r="580" spans="1:30" ht="15.75" customHeight="1" x14ac:dyDescent="0.25">
      <c r="A580" s="12"/>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row>
    <row r="581" spans="1:30" ht="15.75" customHeight="1" x14ac:dyDescent="0.25">
      <c r="A581" s="12"/>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row>
    <row r="582" spans="1:30" ht="15.75" customHeight="1" x14ac:dyDescent="0.25">
      <c r="A582" s="12"/>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row>
    <row r="583" spans="1:30" ht="15.75" customHeight="1" x14ac:dyDescent="0.25">
      <c r="A583" s="12"/>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row>
    <row r="584" spans="1:30" ht="15.75" customHeight="1" x14ac:dyDescent="0.25">
      <c r="A584" s="12"/>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row>
    <row r="585" spans="1:30" ht="15.75" customHeight="1" x14ac:dyDescent="0.25">
      <c r="A585" s="12"/>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row>
    <row r="586" spans="1:30" ht="15.75" customHeight="1" x14ac:dyDescent="0.25">
      <c r="A586" s="12"/>
      <c r="B586" s="12"/>
      <c r="C586" s="12"/>
      <c r="D586" s="12"/>
      <c r="E586" s="1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row>
    <row r="587" spans="1:30" ht="15.75" customHeight="1" x14ac:dyDescent="0.25">
      <c r="A587" s="12"/>
      <c r="B587" s="12"/>
      <c r="C587" s="12"/>
      <c r="D587" s="12"/>
      <c r="E587" s="1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row>
    <row r="588" spans="1:30" ht="15.75" customHeight="1" x14ac:dyDescent="0.25">
      <c r="A588" s="12"/>
      <c r="B588" s="12"/>
      <c r="C588" s="12"/>
      <c r="D588" s="12"/>
      <c r="E588" s="1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row>
    <row r="589" spans="1:30" ht="15.75" customHeight="1" x14ac:dyDescent="0.25">
      <c r="A589" s="12"/>
      <c r="B589" s="12"/>
      <c r="C589" s="12"/>
      <c r="D589" s="12"/>
      <c r="E589" s="1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row>
    <row r="590" spans="1:30" ht="15.75" customHeight="1" x14ac:dyDescent="0.25">
      <c r="A590" s="12"/>
      <c r="B590" s="12"/>
      <c r="C590" s="12"/>
      <c r="D590" s="12"/>
      <c r="E590" s="1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row>
    <row r="591" spans="1:30" ht="15.75" customHeight="1" x14ac:dyDescent="0.25">
      <c r="A591" s="12"/>
      <c r="B591" s="12"/>
      <c r="C591" s="12"/>
      <c r="D591" s="12"/>
      <c r="E591" s="1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row>
    <row r="592" spans="1:30" ht="15.75" customHeight="1" x14ac:dyDescent="0.25">
      <c r="A592" s="12"/>
      <c r="B592" s="12"/>
      <c r="C592" s="12"/>
      <c r="D592" s="12"/>
      <c r="E592" s="1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row>
    <row r="593" spans="1:30" ht="15.75" customHeight="1" x14ac:dyDescent="0.25">
      <c r="A593" s="12"/>
      <c r="B593" s="12"/>
      <c r="C593" s="12"/>
      <c r="D593" s="12"/>
      <c r="E593" s="1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row>
    <row r="594" spans="1:30" ht="15.75" customHeight="1" x14ac:dyDescent="0.25">
      <c r="A594" s="12"/>
      <c r="B594" s="12"/>
      <c r="C594" s="12"/>
      <c r="D594" s="12"/>
      <c r="E594" s="1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row>
    <row r="595" spans="1:30" ht="15.75" customHeight="1" x14ac:dyDescent="0.25">
      <c r="A595" s="12"/>
      <c r="B595" s="12"/>
      <c r="C595" s="12"/>
      <c r="D595" s="12"/>
      <c r="E595" s="1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row>
    <row r="596" spans="1:30" ht="15.75" customHeight="1" x14ac:dyDescent="0.25">
      <c r="A596" s="12"/>
      <c r="B596" s="12"/>
      <c r="C596" s="12"/>
      <c r="D596" s="12"/>
      <c r="E596" s="1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row>
    <row r="597" spans="1:30" ht="15.75" customHeight="1" x14ac:dyDescent="0.25">
      <c r="A597" s="12"/>
      <c r="B597" s="12"/>
      <c r="C597" s="12"/>
      <c r="D597" s="12"/>
      <c r="E597" s="1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row>
    <row r="598" spans="1:30" ht="15.75" customHeight="1" x14ac:dyDescent="0.25">
      <c r="A598" s="12"/>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row>
    <row r="599" spans="1:30" ht="15.75" customHeight="1" x14ac:dyDescent="0.25">
      <c r="A599" s="12"/>
      <c r="B599" s="12"/>
      <c r="C599" s="12"/>
      <c r="D599" s="12"/>
      <c r="E599" s="1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row>
    <row r="600" spans="1:30" ht="15.75" customHeight="1" x14ac:dyDescent="0.25">
      <c r="A600" s="12"/>
      <c r="B600" s="12"/>
      <c r="C600" s="12"/>
      <c r="D600" s="12"/>
      <c r="E600" s="1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row>
    <row r="601" spans="1:30" ht="15.75" customHeight="1" x14ac:dyDescent="0.25">
      <c r="A601" s="12"/>
      <c r="B601" s="12"/>
      <c r="C601" s="12"/>
      <c r="D601" s="12"/>
      <c r="E601" s="1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row>
    <row r="602" spans="1:30" ht="15.75" customHeight="1" x14ac:dyDescent="0.25">
      <c r="A602" s="12"/>
      <c r="B602" s="12"/>
      <c r="C602" s="12"/>
      <c r="D602" s="12"/>
      <c r="E602" s="1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row>
    <row r="603" spans="1:30" ht="15.75" customHeight="1" x14ac:dyDescent="0.25">
      <c r="A603" s="12"/>
      <c r="B603" s="12"/>
      <c r="C603" s="12"/>
      <c r="D603" s="12"/>
      <c r="E603" s="1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row>
    <row r="604" spans="1:30" ht="15.75" customHeight="1" x14ac:dyDescent="0.25">
      <c r="A604" s="12"/>
      <c r="B604" s="12"/>
      <c r="C604" s="12"/>
      <c r="D604" s="12"/>
      <c r="E604" s="1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row>
    <row r="605" spans="1:30" ht="15.75" customHeight="1" x14ac:dyDescent="0.25">
      <c r="A605" s="12"/>
      <c r="B605" s="12"/>
      <c r="C605" s="12"/>
      <c r="D605" s="12"/>
      <c r="E605" s="1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row>
    <row r="606" spans="1:30" ht="15.75" customHeight="1" x14ac:dyDescent="0.25">
      <c r="A606" s="12"/>
      <c r="B606" s="12"/>
      <c r="C606" s="12"/>
      <c r="D606" s="12"/>
      <c r="E606" s="1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row>
    <row r="607" spans="1:30" ht="15.75" customHeight="1" x14ac:dyDescent="0.25">
      <c r="A607" s="12"/>
      <c r="B607" s="12"/>
      <c r="C607" s="12"/>
      <c r="D607" s="12"/>
      <c r="E607" s="1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row>
    <row r="608" spans="1:30" ht="15.75" customHeight="1" x14ac:dyDescent="0.25">
      <c r="A608" s="12"/>
      <c r="B608" s="12"/>
      <c r="C608" s="12"/>
      <c r="D608" s="12"/>
      <c r="E608" s="1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row>
    <row r="609" spans="1:30" ht="15.75" customHeight="1" x14ac:dyDescent="0.25">
      <c r="A609" s="12"/>
      <c r="B609" s="12"/>
      <c r="C609" s="12"/>
      <c r="D609" s="12"/>
      <c r="E609" s="1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row>
    <row r="610" spans="1:30" ht="15.75" customHeight="1" x14ac:dyDescent="0.25">
      <c r="A610" s="12"/>
      <c r="B610" s="12"/>
      <c r="C610" s="12"/>
      <c r="D610" s="12"/>
      <c r="E610" s="1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row>
    <row r="611" spans="1:30" ht="15.75" customHeight="1" x14ac:dyDescent="0.25">
      <c r="A611" s="12"/>
      <c r="B611" s="12"/>
      <c r="C611" s="12"/>
      <c r="D611" s="12"/>
      <c r="E611" s="1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row>
    <row r="612" spans="1:30" ht="15.75" customHeight="1" x14ac:dyDescent="0.25">
      <c r="A612" s="12"/>
      <c r="B612" s="12"/>
      <c r="C612" s="12"/>
      <c r="D612" s="12"/>
      <c r="E612" s="1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row>
    <row r="613" spans="1:30" ht="15.75" customHeight="1" x14ac:dyDescent="0.25">
      <c r="A613" s="12"/>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row>
    <row r="614" spans="1:30" ht="15.75" customHeight="1" x14ac:dyDescent="0.25">
      <c r="A614" s="12"/>
      <c r="B614" s="12"/>
      <c r="C614" s="12"/>
      <c r="D614" s="12"/>
      <c r="E614" s="1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row>
    <row r="615" spans="1:30" ht="15.75" customHeight="1" x14ac:dyDescent="0.25">
      <c r="A615" s="12"/>
      <c r="B615" s="12"/>
      <c r="C615" s="12"/>
      <c r="D615" s="12"/>
      <c r="E615" s="12"/>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row>
    <row r="616" spans="1:30" ht="15.75" customHeight="1" x14ac:dyDescent="0.25">
      <c r="A616" s="12"/>
      <c r="B616" s="12"/>
      <c r="C616" s="12"/>
      <c r="D616" s="12"/>
      <c r="E616" s="12"/>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row>
    <row r="617" spans="1:30" ht="15.75" customHeight="1" x14ac:dyDescent="0.25">
      <c r="A617" s="12"/>
      <c r="B617" s="12"/>
      <c r="C617" s="12"/>
      <c r="D617" s="12"/>
      <c r="E617" s="12"/>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row>
    <row r="618" spans="1:30" ht="15.75" customHeight="1" x14ac:dyDescent="0.25">
      <c r="A618" s="12"/>
      <c r="B618" s="12"/>
      <c r="C618" s="12"/>
      <c r="D618" s="12"/>
      <c r="E618" s="12"/>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row>
    <row r="619" spans="1:30" ht="15.75" customHeight="1" x14ac:dyDescent="0.25">
      <c r="A619" s="12"/>
      <c r="B619" s="12"/>
      <c r="C619" s="12"/>
      <c r="D619" s="12"/>
      <c r="E619" s="12"/>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row>
    <row r="620" spans="1:30" ht="15.75" customHeight="1" x14ac:dyDescent="0.25">
      <c r="A620" s="12"/>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row>
    <row r="621" spans="1:30" ht="15.75" customHeight="1" x14ac:dyDescent="0.25">
      <c r="A621" s="12"/>
      <c r="B621" s="12"/>
      <c r="C621" s="12"/>
      <c r="D621" s="12"/>
      <c r="E621" s="12"/>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row>
    <row r="622" spans="1:30" ht="15.75" customHeight="1" x14ac:dyDescent="0.25">
      <c r="A622" s="12"/>
      <c r="B622" s="12"/>
      <c r="C622" s="12"/>
      <c r="D622" s="12"/>
      <c r="E622" s="12"/>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row>
    <row r="623" spans="1:30" ht="15.75" customHeight="1" x14ac:dyDescent="0.25">
      <c r="A623" s="12"/>
      <c r="B623" s="12"/>
      <c r="C623" s="12"/>
      <c r="D623" s="12"/>
      <c r="E623" s="12"/>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row>
    <row r="624" spans="1:30" ht="15.75" customHeight="1" x14ac:dyDescent="0.25">
      <c r="A624" s="12"/>
      <c r="B624" s="12"/>
      <c r="C624" s="12"/>
      <c r="D624" s="12"/>
      <c r="E624" s="12"/>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row>
    <row r="625" spans="1:30" ht="15.75" customHeight="1" x14ac:dyDescent="0.25">
      <c r="A625" s="12"/>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row>
    <row r="626" spans="1:30" ht="15.75" customHeight="1" x14ac:dyDescent="0.25">
      <c r="A626" s="12"/>
      <c r="B626" s="12"/>
      <c r="C626" s="12"/>
      <c r="D626" s="12"/>
      <c r="E626" s="12"/>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row>
    <row r="627" spans="1:30" ht="15.75" customHeight="1" x14ac:dyDescent="0.25">
      <c r="A627" s="12"/>
      <c r="B627" s="12"/>
      <c r="C627" s="12"/>
      <c r="D627" s="12"/>
      <c r="E627" s="12"/>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row>
    <row r="628" spans="1:30" ht="15.75" customHeight="1" x14ac:dyDescent="0.25">
      <c r="A628" s="12"/>
      <c r="B628" s="12"/>
      <c r="C628" s="12"/>
      <c r="D628" s="12"/>
      <c r="E628" s="12"/>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row>
    <row r="629" spans="1:30" ht="15.75" customHeight="1" x14ac:dyDescent="0.25">
      <c r="A629" s="12"/>
      <c r="B629" s="12"/>
      <c r="C629" s="12"/>
      <c r="D629" s="12"/>
      <c r="E629" s="12"/>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row>
    <row r="630" spans="1:30" ht="15.75" customHeight="1" x14ac:dyDescent="0.25">
      <c r="A630" s="12"/>
      <c r="B630" s="12"/>
      <c r="C630" s="12"/>
      <c r="D630" s="12"/>
      <c r="E630" s="12"/>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row>
    <row r="631" spans="1:30" ht="15.75" customHeight="1" x14ac:dyDescent="0.25">
      <c r="A631" s="12"/>
      <c r="B631" s="12"/>
      <c r="C631" s="12"/>
      <c r="D631" s="12"/>
      <c r="E631" s="12"/>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row>
    <row r="632" spans="1:30" ht="15.75" customHeight="1" x14ac:dyDescent="0.25">
      <c r="A632" s="12"/>
      <c r="B632" s="12"/>
      <c r="C632" s="12"/>
      <c r="D632" s="12"/>
      <c r="E632" s="12"/>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row>
    <row r="633" spans="1:30" ht="15.75" customHeight="1" x14ac:dyDescent="0.25">
      <c r="A633" s="12"/>
      <c r="B633" s="12"/>
      <c r="C633" s="12"/>
      <c r="D633" s="12"/>
      <c r="E633" s="12"/>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row>
    <row r="634" spans="1:30" ht="15.75" customHeight="1" x14ac:dyDescent="0.25">
      <c r="A634" s="12"/>
      <c r="B634" s="12"/>
      <c r="C634" s="12"/>
      <c r="D634" s="12"/>
      <c r="E634" s="12"/>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row>
    <row r="635" spans="1:30" ht="15.75" customHeight="1" x14ac:dyDescent="0.25">
      <c r="A635" s="12"/>
      <c r="B635" s="12"/>
      <c r="C635" s="12"/>
      <c r="D635" s="12"/>
      <c r="E635" s="12"/>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row>
    <row r="636" spans="1:30" ht="15.75" customHeight="1" x14ac:dyDescent="0.25">
      <c r="A636" s="12"/>
      <c r="B636" s="12"/>
      <c r="C636" s="12"/>
      <c r="D636" s="12"/>
      <c r="E636" s="12"/>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row>
    <row r="637" spans="1:30" ht="15.75" customHeight="1" x14ac:dyDescent="0.25">
      <c r="A637" s="12"/>
      <c r="B637" s="12"/>
      <c r="C637" s="12"/>
      <c r="D637" s="12"/>
      <c r="E637" s="12"/>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row>
    <row r="638" spans="1:30" ht="15.75" customHeight="1" x14ac:dyDescent="0.25">
      <c r="A638" s="12"/>
      <c r="B638" s="12"/>
      <c r="C638" s="12"/>
      <c r="D638" s="12"/>
      <c r="E638" s="12"/>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row>
    <row r="639" spans="1:30" ht="15.75" customHeight="1" x14ac:dyDescent="0.25">
      <c r="A639" s="12"/>
      <c r="B639" s="12"/>
      <c r="C639" s="12"/>
      <c r="D639" s="12"/>
      <c r="E639" s="12"/>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row>
    <row r="640" spans="1:30" ht="15.75" customHeight="1" x14ac:dyDescent="0.25">
      <c r="A640" s="12"/>
      <c r="B640" s="12"/>
      <c r="C640" s="12"/>
      <c r="D640" s="12"/>
      <c r="E640" s="12"/>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row>
    <row r="641" spans="1:30" ht="15.75" customHeight="1" x14ac:dyDescent="0.25">
      <c r="A641" s="12"/>
      <c r="B641" s="12"/>
      <c r="C641" s="12"/>
      <c r="D641" s="12"/>
      <c r="E641" s="12"/>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row>
    <row r="642" spans="1:30" ht="15.75" customHeight="1" x14ac:dyDescent="0.25">
      <c r="A642" s="12"/>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row>
    <row r="643" spans="1:30" ht="15.75" customHeight="1" x14ac:dyDescent="0.25">
      <c r="A643" s="12"/>
      <c r="B643" s="12"/>
      <c r="C643" s="12"/>
      <c r="D643" s="12"/>
      <c r="E643" s="12"/>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row>
    <row r="644" spans="1:30" ht="15.75" customHeight="1" x14ac:dyDescent="0.25">
      <c r="A644" s="12"/>
      <c r="B644" s="12"/>
      <c r="C644" s="12"/>
      <c r="D644" s="12"/>
      <c r="E644" s="12"/>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row>
    <row r="645" spans="1:30" ht="15.75" customHeight="1" x14ac:dyDescent="0.25">
      <c r="A645" s="12"/>
      <c r="B645" s="12"/>
      <c r="C645" s="12"/>
      <c r="D645" s="12"/>
      <c r="E645" s="12"/>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row>
    <row r="646" spans="1:30" ht="15.75" customHeight="1" x14ac:dyDescent="0.25">
      <c r="A646" s="12"/>
      <c r="B646" s="12"/>
      <c r="C646" s="12"/>
      <c r="D646" s="12"/>
      <c r="E646" s="12"/>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row>
    <row r="647" spans="1:30" ht="15.75" customHeight="1" x14ac:dyDescent="0.25">
      <c r="A647" s="12"/>
      <c r="B647" s="12"/>
      <c r="C647" s="12"/>
      <c r="D647" s="12"/>
      <c r="E647" s="12"/>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row>
    <row r="648" spans="1:30" ht="15.75" customHeight="1" x14ac:dyDescent="0.25">
      <c r="A648" s="12"/>
      <c r="B648" s="12"/>
      <c r="C648" s="12"/>
      <c r="D648" s="12"/>
      <c r="E648" s="12"/>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row>
    <row r="649" spans="1:30" ht="15.75" customHeight="1" x14ac:dyDescent="0.25">
      <c r="A649" s="12"/>
      <c r="B649" s="12"/>
      <c r="C649" s="12"/>
      <c r="D649" s="12"/>
      <c r="E649" s="12"/>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row>
    <row r="650" spans="1:30" ht="15.75" customHeight="1" x14ac:dyDescent="0.25">
      <c r="A650" s="12"/>
      <c r="B650" s="12"/>
      <c r="C650" s="12"/>
      <c r="D650" s="12"/>
      <c r="E650" s="12"/>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row>
    <row r="651" spans="1:30" ht="15.75" customHeight="1" x14ac:dyDescent="0.25">
      <c r="A651" s="12"/>
      <c r="B651" s="12"/>
      <c r="C651" s="12"/>
      <c r="D651" s="12"/>
      <c r="E651" s="12"/>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row>
    <row r="652" spans="1:30" ht="15.75" customHeight="1" x14ac:dyDescent="0.25">
      <c r="A652" s="12"/>
      <c r="B652" s="12"/>
      <c r="C652" s="12"/>
      <c r="D652" s="12"/>
      <c r="E652" s="12"/>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row>
    <row r="653" spans="1:30" ht="15.75" customHeight="1" x14ac:dyDescent="0.25">
      <c r="A653" s="12"/>
      <c r="B653" s="12"/>
      <c r="C653" s="12"/>
      <c r="D653" s="12"/>
      <c r="E653" s="12"/>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row>
    <row r="654" spans="1:30" ht="15.75" customHeight="1" x14ac:dyDescent="0.25">
      <c r="A654" s="12"/>
      <c r="B654" s="12"/>
      <c r="C654" s="12"/>
      <c r="D654" s="12"/>
      <c r="E654" s="12"/>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row>
    <row r="655" spans="1:30" ht="15.75" customHeight="1" x14ac:dyDescent="0.25">
      <c r="A655" s="12"/>
      <c r="B655" s="12"/>
      <c r="C655" s="12"/>
      <c r="D655" s="12"/>
      <c r="E655" s="12"/>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row>
    <row r="656" spans="1:30" ht="15.75" customHeight="1" x14ac:dyDescent="0.25">
      <c r="A656" s="12"/>
      <c r="B656" s="12"/>
      <c r="C656" s="12"/>
      <c r="D656" s="12"/>
      <c r="E656" s="12"/>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row>
    <row r="657" spans="1:30" ht="15.75" customHeight="1" x14ac:dyDescent="0.25">
      <c r="A657" s="12"/>
      <c r="B657" s="12"/>
      <c r="C657" s="12"/>
      <c r="D657" s="12"/>
      <c r="E657" s="12"/>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row>
    <row r="658" spans="1:30" ht="15.75" customHeight="1" x14ac:dyDescent="0.25">
      <c r="A658" s="12"/>
      <c r="B658" s="12"/>
      <c r="C658" s="12"/>
      <c r="D658" s="12"/>
      <c r="E658" s="12"/>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row>
    <row r="659" spans="1:30" ht="15.75" customHeight="1" x14ac:dyDescent="0.25">
      <c r="A659" s="12"/>
      <c r="B659" s="12"/>
      <c r="C659" s="12"/>
      <c r="D659" s="12"/>
      <c r="E659" s="12"/>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row>
    <row r="660" spans="1:30" ht="15.75" customHeight="1" x14ac:dyDescent="0.25">
      <c r="A660" s="12"/>
      <c r="B660" s="12"/>
      <c r="C660" s="12"/>
      <c r="D660" s="12"/>
      <c r="E660" s="12"/>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row>
    <row r="661" spans="1:30" ht="15.75" customHeight="1" x14ac:dyDescent="0.25">
      <c r="A661" s="12"/>
      <c r="B661" s="12"/>
      <c r="C661" s="12"/>
      <c r="D661" s="12"/>
      <c r="E661" s="12"/>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row>
    <row r="662" spans="1:30" ht="15.75" customHeight="1" x14ac:dyDescent="0.25">
      <c r="A662" s="12"/>
      <c r="B662" s="12"/>
      <c r="C662" s="12"/>
      <c r="D662" s="12"/>
      <c r="E662" s="12"/>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row>
    <row r="663" spans="1:30" ht="15.75" customHeight="1" x14ac:dyDescent="0.25">
      <c r="A663" s="12"/>
      <c r="B663" s="12"/>
      <c r="C663" s="12"/>
      <c r="D663" s="12"/>
      <c r="E663" s="12"/>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row>
    <row r="664" spans="1:30" ht="15.75" customHeight="1" x14ac:dyDescent="0.25">
      <c r="A664" s="12"/>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row>
    <row r="665" spans="1:30" ht="15.75" customHeight="1" x14ac:dyDescent="0.25">
      <c r="A665" s="12"/>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row>
    <row r="666" spans="1:30" ht="15.75" customHeight="1" x14ac:dyDescent="0.25">
      <c r="A666" s="12"/>
      <c r="B666" s="12"/>
      <c r="C666" s="12"/>
      <c r="D666" s="12"/>
      <c r="E666" s="12"/>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row>
    <row r="667" spans="1:30" ht="15.75" customHeight="1" x14ac:dyDescent="0.25">
      <c r="A667" s="12"/>
      <c r="B667" s="12"/>
      <c r="C667" s="12"/>
      <c r="D667" s="12"/>
      <c r="E667" s="12"/>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row>
    <row r="668" spans="1:30" ht="15.75" customHeight="1" x14ac:dyDescent="0.25">
      <c r="A668" s="12"/>
      <c r="B668" s="12"/>
      <c r="C668" s="12"/>
      <c r="D668" s="12"/>
      <c r="E668" s="12"/>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row>
    <row r="669" spans="1:30" ht="15.75" customHeight="1" x14ac:dyDescent="0.25">
      <c r="A669" s="12"/>
      <c r="B669" s="12"/>
      <c r="C669" s="12"/>
      <c r="D669" s="12"/>
      <c r="E669" s="12"/>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row>
    <row r="670" spans="1:30" ht="15.75" customHeight="1" x14ac:dyDescent="0.25">
      <c r="A670" s="12"/>
      <c r="B670" s="12"/>
      <c r="C670" s="12"/>
      <c r="D670" s="12"/>
      <c r="E670" s="12"/>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row>
    <row r="671" spans="1:30" ht="15.75" customHeight="1" x14ac:dyDescent="0.25">
      <c r="A671" s="12"/>
      <c r="B671" s="12"/>
      <c r="C671" s="12"/>
      <c r="D671" s="12"/>
      <c r="E671" s="12"/>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row>
    <row r="672" spans="1:30" ht="15.75" customHeight="1" x14ac:dyDescent="0.25">
      <c r="A672" s="12"/>
      <c r="B672" s="12"/>
      <c r="C672" s="12"/>
      <c r="D672" s="12"/>
      <c r="E672" s="12"/>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row>
    <row r="673" spans="1:30" ht="15.75" customHeight="1" x14ac:dyDescent="0.25">
      <c r="A673" s="12"/>
      <c r="B673" s="12"/>
      <c r="C673" s="12"/>
      <c r="D673" s="12"/>
      <c r="E673" s="12"/>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row>
    <row r="674" spans="1:30" ht="15.75" customHeight="1" x14ac:dyDescent="0.25">
      <c r="A674" s="12"/>
      <c r="B674" s="12"/>
      <c r="C674" s="12"/>
      <c r="D674" s="12"/>
      <c r="E674" s="12"/>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row>
    <row r="675" spans="1:30" ht="15.75" customHeight="1" x14ac:dyDescent="0.25">
      <c r="A675" s="12"/>
      <c r="B675" s="12"/>
      <c r="C675" s="12"/>
      <c r="D675" s="12"/>
      <c r="E675" s="12"/>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row>
    <row r="676" spans="1:30" ht="15.75" customHeight="1" x14ac:dyDescent="0.25">
      <c r="A676" s="12"/>
      <c r="B676" s="12"/>
      <c r="C676" s="12"/>
      <c r="D676" s="12"/>
      <c r="E676" s="12"/>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row>
    <row r="677" spans="1:30" ht="15.75" customHeight="1" x14ac:dyDescent="0.25">
      <c r="A677" s="12"/>
      <c r="B677" s="12"/>
      <c r="C677" s="12"/>
      <c r="D677" s="12"/>
      <c r="E677" s="12"/>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row>
    <row r="678" spans="1:30" ht="15.75" customHeight="1" x14ac:dyDescent="0.25">
      <c r="A678" s="12"/>
      <c r="B678" s="12"/>
      <c r="C678" s="12"/>
      <c r="D678" s="12"/>
      <c r="E678" s="12"/>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row>
    <row r="679" spans="1:30" ht="15.75" customHeight="1" x14ac:dyDescent="0.25">
      <c r="A679" s="12"/>
      <c r="B679" s="12"/>
      <c r="C679" s="12"/>
      <c r="D679" s="12"/>
      <c r="E679" s="12"/>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row>
    <row r="680" spans="1:30" ht="15.75" customHeight="1" x14ac:dyDescent="0.25">
      <c r="A680" s="12"/>
      <c r="B680" s="12"/>
      <c r="C680" s="12"/>
      <c r="D680" s="12"/>
      <c r="E680" s="12"/>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row>
    <row r="681" spans="1:30" ht="15.75" customHeight="1" x14ac:dyDescent="0.25">
      <c r="A681" s="12"/>
      <c r="B681" s="12"/>
      <c r="C681" s="12"/>
      <c r="D681" s="12"/>
      <c r="E681" s="12"/>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row>
    <row r="682" spans="1:30" ht="15.75" customHeight="1" x14ac:dyDescent="0.25">
      <c r="A682" s="12"/>
      <c r="B682" s="12"/>
      <c r="C682" s="12"/>
      <c r="D682" s="12"/>
      <c r="E682" s="12"/>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row>
    <row r="683" spans="1:30" ht="15.75" customHeight="1" x14ac:dyDescent="0.25">
      <c r="A683" s="12"/>
      <c r="B683" s="12"/>
      <c r="C683" s="12"/>
      <c r="D683" s="12"/>
      <c r="E683" s="12"/>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row>
    <row r="684" spans="1:30" ht="15.75" customHeight="1" x14ac:dyDescent="0.25">
      <c r="A684" s="12"/>
      <c r="B684" s="12"/>
      <c r="C684" s="12"/>
      <c r="D684" s="12"/>
      <c r="E684" s="12"/>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row>
    <row r="685" spans="1:30" ht="15.75" customHeight="1" x14ac:dyDescent="0.25">
      <c r="A685" s="12"/>
      <c r="B685" s="12"/>
      <c r="C685" s="12"/>
      <c r="D685" s="12"/>
      <c r="E685" s="12"/>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row>
    <row r="686" spans="1:30" ht="15.75" customHeight="1" x14ac:dyDescent="0.25">
      <c r="A686" s="12"/>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row>
    <row r="687" spans="1:30" ht="15.75" customHeight="1" x14ac:dyDescent="0.25">
      <c r="A687" s="12"/>
      <c r="B687" s="12"/>
      <c r="C687" s="12"/>
      <c r="D687" s="12"/>
      <c r="E687" s="12"/>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row>
    <row r="688" spans="1:30" ht="15.75" customHeight="1" x14ac:dyDescent="0.25">
      <c r="A688" s="12"/>
      <c r="B688" s="12"/>
      <c r="C688" s="12"/>
      <c r="D688" s="12"/>
      <c r="E688" s="12"/>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row>
    <row r="689" spans="1:30" ht="15.75" customHeight="1" x14ac:dyDescent="0.25">
      <c r="A689" s="12"/>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row>
    <row r="690" spans="1:30" ht="15.75" customHeight="1" x14ac:dyDescent="0.25">
      <c r="A690" s="12"/>
      <c r="B690" s="12"/>
      <c r="C690" s="12"/>
      <c r="D690" s="12"/>
      <c r="E690" s="12"/>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row>
    <row r="691" spans="1:30" ht="15.75" customHeight="1" x14ac:dyDescent="0.25">
      <c r="A691" s="12"/>
      <c r="B691" s="12"/>
      <c r="C691" s="12"/>
      <c r="D691" s="12"/>
      <c r="E691" s="12"/>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row>
    <row r="692" spans="1:30" ht="15.75" customHeight="1" x14ac:dyDescent="0.25">
      <c r="A692" s="12"/>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row>
    <row r="693" spans="1:30" ht="15.75" customHeight="1" x14ac:dyDescent="0.25">
      <c r="A693" s="12"/>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row>
    <row r="694" spans="1:30" ht="15.75" customHeight="1" x14ac:dyDescent="0.25">
      <c r="A694" s="12"/>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row>
    <row r="695" spans="1:30" ht="15.75" customHeight="1" x14ac:dyDescent="0.25">
      <c r="A695" s="12"/>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row>
    <row r="696" spans="1:30" ht="15.75" customHeight="1" x14ac:dyDescent="0.25">
      <c r="A696" s="12"/>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row>
    <row r="697" spans="1:30" ht="15.75" customHeight="1" x14ac:dyDescent="0.25">
      <c r="A697" s="12"/>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row>
    <row r="698" spans="1:30" ht="15.75" customHeight="1" x14ac:dyDescent="0.25">
      <c r="A698" s="12"/>
      <c r="B698" s="12"/>
      <c r="C698" s="12"/>
      <c r="D698" s="12"/>
      <c r="E698" s="12"/>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row>
    <row r="699" spans="1:30" ht="15.75" customHeight="1" x14ac:dyDescent="0.25">
      <c r="A699" s="12"/>
      <c r="B699" s="12"/>
      <c r="C699" s="12"/>
      <c r="D699" s="12"/>
      <c r="E699" s="12"/>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row>
    <row r="700" spans="1:30" ht="15.75" customHeight="1" x14ac:dyDescent="0.25">
      <c r="A700" s="12"/>
      <c r="B700" s="12"/>
      <c r="C700" s="12"/>
      <c r="D700" s="12"/>
      <c r="E700" s="12"/>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row>
    <row r="701" spans="1:30" ht="15.75" customHeight="1" x14ac:dyDescent="0.25">
      <c r="A701" s="12"/>
      <c r="B701" s="12"/>
      <c r="C701" s="12"/>
      <c r="D701" s="12"/>
      <c r="E701" s="12"/>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row>
    <row r="702" spans="1:30" ht="15.75" customHeight="1" x14ac:dyDescent="0.25">
      <c r="A702" s="12"/>
      <c r="B702" s="12"/>
      <c r="C702" s="12"/>
      <c r="D702" s="12"/>
      <c r="E702" s="12"/>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row>
    <row r="703" spans="1:30" ht="15.75" customHeight="1" x14ac:dyDescent="0.25">
      <c r="A703" s="12"/>
      <c r="B703" s="12"/>
      <c r="C703" s="12"/>
      <c r="D703" s="12"/>
      <c r="E703" s="12"/>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row>
    <row r="704" spans="1:30" ht="15.75" customHeight="1" x14ac:dyDescent="0.25">
      <c r="A704" s="12"/>
      <c r="B704" s="12"/>
      <c r="C704" s="12"/>
      <c r="D704" s="12"/>
      <c r="E704" s="12"/>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row>
    <row r="705" spans="1:30" ht="15.75" customHeight="1" x14ac:dyDescent="0.25">
      <c r="A705" s="12"/>
      <c r="B705" s="12"/>
      <c r="C705" s="12"/>
      <c r="D705" s="12"/>
      <c r="E705" s="12"/>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row>
    <row r="706" spans="1:30" ht="15.75" customHeight="1" x14ac:dyDescent="0.25">
      <c r="A706" s="12"/>
      <c r="B706" s="12"/>
      <c r="C706" s="12"/>
      <c r="D706" s="12"/>
      <c r="E706" s="12"/>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row>
    <row r="707" spans="1:30" ht="15.75" customHeight="1" x14ac:dyDescent="0.25">
      <c r="A707" s="12"/>
      <c r="B707" s="12"/>
      <c r="C707" s="12"/>
      <c r="D707" s="12"/>
      <c r="E707" s="12"/>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row>
    <row r="708" spans="1:30" ht="15.75" customHeight="1" x14ac:dyDescent="0.25">
      <c r="A708" s="12"/>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row>
    <row r="709" spans="1:30" ht="15.75" customHeight="1" x14ac:dyDescent="0.25">
      <c r="A709" s="12"/>
      <c r="B709" s="12"/>
      <c r="C709" s="12"/>
      <c r="D709" s="12"/>
      <c r="E709" s="12"/>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row>
    <row r="710" spans="1:30" ht="15.75" customHeight="1" x14ac:dyDescent="0.25">
      <c r="A710" s="12"/>
      <c r="B710" s="12"/>
      <c r="C710" s="12"/>
      <c r="D710" s="12"/>
      <c r="E710" s="12"/>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row>
    <row r="711" spans="1:30" ht="15.75" customHeight="1" x14ac:dyDescent="0.25">
      <c r="A711" s="12"/>
      <c r="B711" s="12"/>
      <c r="C711" s="12"/>
      <c r="D711" s="12"/>
      <c r="E711" s="12"/>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row>
    <row r="712" spans="1:30" ht="15.75" customHeight="1" x14ac:dyDescent="0.25">
      <c r="A712" s="12"/>
      <c r="B712" s="12"/>
      <c r="C712" s="12"/>
      <c r="D712" s="12"/>
      <c r="E712" s="12"/>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row>
    <row r="713" spans="1:30" ht="15.75" customHeight="1" x14ac:dyDescent="0.25">
      <c r="A713" s="12"/>
      <c r="B713" s="12"/>
      <c r="C713" s="12"/>
      <c r="D713" s="12"/>
      <c r="E713" s="12"/>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row>
    <row r="714" spans="1:30" ht="15.75" customHeight="1" x14ac:dyDescent="0.25">
      <c r="A714" s="12"/>
      <c r="B714" s="12"/>
      <c r="C714" s="12"/>
      <c r="D714" s="12"/>
      <c r="E714" s="12"/>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row>
    <row r="715" spans="1:30" ht="15.75" customHeight="1" x14ac:dyDescent="0.25">
      <c r="A715" s="12"/>
      <c r="B715" s="12"/>
      <c r="C715" s="12"/>
      <c r="D715" s="12"/>
      <c r="E715" s="12"/>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row>
    <row r="716" spans="1:30" ht="15.75" customHeight="1" x14ac:dyDescent="0.25">
      <c r="A716" s="12"/>
      <c r="B716" s="12"/>
      <c r="C716" s="12"/>
      <c r="D716" s="12"/>
      <c r="E716" s="12"/>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row>
    <row r="717" spans="1:30" ht="15.75" customHeight="1" x14ac:dyDescent="0.25">
      <c r="A717" s="12"/>
      <c r="B717" s="12"/>
      <c r="C717" s="12"/>
      <c r="D717" s="12"/>
      <c r="E717" s="12"/>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row>
    <row r="718" spans="1:30" ht="15.75" customHeight="1" x14ac:dyDescent="0.25">
      <c r="A718" s="12"/>
      <c r="B718" s="12"/>
      <c r="C718" s="12"/>
      <c r="D718" s="12"/>
      <c r="E718" s="12"/>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row>
    <row r="719" spans="1:30" ht="15.75" customHeight="1" x14ac:dyDescent="0.25">
      <c r="A719" s="12"/>
      <c r="B719" s="12"/>
      <c r="C719" s="12"/>
      <c r="D719" s="12"/>
      <c r="E719" s="12"/>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row>
    <row r="720" spans="1:30" ht="15.75" customHeight="1" x14ac:dyDescent="0.25">
      <c r="A720" s="12"/>
      <c r="B720" s="12"/>
      <c r="C720" s="12"/>
      <c r="D720" s="12"/>
      <c r="E720" s="12"/>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row>
    <row r="721" spans="1:30" ht="15.75" customHeight="1" x14ac:dyDescent="0.25">
      <c r="A721" s="12"/>
      <c r="B721" s="12"/>
      <c r="C721" s="12"/>
      <c r="D721" s="12"/>
      <c r="E721" s="12"/>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row>
    <row r="722" spans="1:30" ht="15.75" customHeight="1" x14ac:dyDescent="0.25">
      <c r="A722" s="12"/>
      <c r="B722" s="12"/>
      <c r="C722" s="12"/>
      <c r="D722" s="12"/>
      <c r="E722" s="12"/>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row>
    <row r="723" spans="1:30" ht="15.75" customHeight="1" x14ac:dyDescent="0.25">
      <c r="A723" s="12"/>
      <c r="B723" s="12"/>
      <c r="C723" s="12"/>
      <c r="D723" s="12"/>
      <c r="E723" s="12"/>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row>
    <row r="724" spans="1:30" ht="15.75" customHeight="1" x14ac:dyDescent="0.25">
      <c r="A724" s="12"/>
      <c r="B724" s="12"/>
      <c r="C724" s="12"/>
      <c r="D724" s="12"/>
      <c r="E724" s="12"/>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row>
    <row r="725" spans="1:30" ht="15.75" customHeight="1" x14ac:dyDescent="0.25">
      <c r="A725" s="12"/>
      <c r="B725" s="12"/>
      <c r="C725" s="12"/>
      <c r="D725" s="12"/>
      <c r="E725" s="12"/>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row>
    <row r="726" spans="1:30" ht="15.75" customHeight="1" x14ac:dyDescent="0.25">
      <c r="A726" s="12"/>
      <c r="B726" s="12"/>
      <c r="C726" s="12"/>
      <c r="D726" s="12"/>
      <c r="E726" s="12"/>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row>
    <row r="727" spans="1:30" ht="15.75" customHeight="1" x14ac:dyDescent="0.25">
      <c r="A727" s="12"/>
      <c r="B727" s="12"/>
      <c r="C727" s="12"/>
      <c r="D727" s="12"/>
      <c r="E727" s="12"/>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row>
    <row r="728" spans="1:30" ht="15.75" customHeight="1" x14ac:dyDescent="0.25">
      <c r="A728" s="12"/>
      <c r="B728" s="12"/>
      <c r="C728" s="12"/>
      <c r="D728" s="12"/>
      <c r="E728" s="12"/>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row>
    <row r="729" spans="1:30" ht="15.75" customHeight="1" x14ac:dyDescent="0.25">
      <c r="A729" s="12"/>
      <c r="B729" s="12"/>
      <c r="C729" s="12"/>
      <c r="D729" s="12"/>
      <c r="E729" s="12"/>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row>
    <row r="730" spans="1:30" ht="15.75" customHeight="1" x14ac:dyDescent="0.25">
      <c r="A730" s="12"/>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row>
    <row r="731" spans="1:30" ht="15.75" customHeight="1" x14ac:dyDescent="0.25">
      <c r="A731" s="12"/>
      <c r="B731" s="12"/>
      <c r="C731" s="12"/>
      <c r="D731" s="12"/>
      <c r="E731" s="12"/>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row>
    <row r="732" spans="1:30" ht="15.75" customHeight="1" x14ac:dyDescent="0.25">
      <c r="A732" s="12"/>
      <c r="B732" s="12"/>
      <c r="C732" s="12"/>
      <c r="D732" s="12"/>
      <c r="E732" s="12"/>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row>
    <row r="733" spans="1:30" ht="15.75" customHeight="1" x14ac:dyDescent="0.25">
      <c r="A733" s="12"/>
      <c r="B733" s="12"/>
      <c r="C733" s="12"/>
      <c r="D733" s="12"/>
      <c r="E733" s="12"/>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row>
    <row r="734" spans="1:30" ht="15.75" customHeight="1" x14ac:dyDescent="0.25">
      <c r="A734" s="12"/>
      <c r="B734" s="12"/>
      <c r="C734" s="12"/>
      <c r="D734" s="12"/>
      <c r="E734" s="12"/>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row>
    <row r="735" spans="1:30" ht="15.75" customHeight="1" x14ac:dyDescent="0.25">
      <c r="A735" s="12"/>
      <c r="B735" s="12"/>
      <c r="C735" s="12"/>
      <c r="D735" s="12"/>
      <c r="E735" s="12"/>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row>
    <row r="736" spans="1:30" ht="15.75" customHeight="1" x14ac:dyDescent="0.25">
      <c r="A736" s="12"/>
      <c r="B736" s="12"/>
      <c r="C736" s="12"/>
      <c r="D736" s="12"/>
      <c r="E736" s="12"/>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row>
    <row r="737" spans="1:30" ht="15.75" customHeight="1" x14ac:dyDescent="0.25">
      <c r="A737" s="12"/>
      <c r="B737" s="12"/>
      <c r="C737" s="12"/>
      <c r="D737" s="12"/>
      <c r="E737" s="12"/>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row>
    <row r="738" spans="1:30" ht="15.75" customHeight="1" x14ac:dyDescent="0.25">
      <c r="A738" s="12"/>
      <c r="B738" s="12"/>
      <c r="C738" s="12"/>
      <c r="D738" s="12"/>
      <c r="E738" s="12"/>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row>
    <row r="739" spans="1:30" ht="15.75" customHeight="1" x14ac:dyDescent="0.25">
      <c r="A739" s="12"/>
      <c r="B739" s="12"/>
      <c r="C739" s="12"/>
      <c r="D739" s="12"/>
      <c r="E739" s="12"/>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row>
    <row r="740" spans="1:30" ht="15.75" customHeight="1" x14ac:dyDescent="0.25">
      <c r="A740" s="12"/>
      <c r="B740" s="12"/>
      <c r="C740" s="12"/>
      <c r="D740" s="12"/>
      <c r="E740" s="12"/>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row>
    <row r="741" spans="1:30" ht="15.75" customHeight="1" x14ac:dyDescent="0.25">
      <c r="A741" s="12"/>
      <c r="B741" s="12"/>
      <c r="C741" s="12"/>
      <c r="D741" s="12"/>
      <c r="E741" s="12"/>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row>
    <row r="742" spans="1:30" ht="15.75" customHeight="1" x14ac:dyDescent="0.25">
      <c r="A742" s="12"/>
      <c r="B742" s="12"/>
      <c r="C742" s="12"/>
      <c r="D742" s="12"/>
      <c r="E742" s="12"/>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row>
    <row r="743" spans="1:30" ht="15.75" customHeight="1" x14ac:dyDescent="0.25">
      <c r="A743" s="12"/>
      <c r="B743" s="12"/>
      <c r="C743" s="12"/>
      <c r="D743" s="12"/>
      <c r="E743" s="12"/>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row>
    <row r="744" spans="1:30" ht="15.75" customHeight="1" x14ac:dyDescent="0.25">
      <c r="A744" s="12"/>
      <c r="B744" s="12"/>
      <c r="C744" s="12"/>
      <c r="D744" s="12"/>
      <c r="E744" s="12"/>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row>
    <row r="745" spans="1:30" ht="15.75" customHeight="1" x14ac:dyDescent="0.25">
      <c r="A745" s="12"/>
      <c r="B745" s="12"/>
      <c r="C745" s="12"/>
      <c r="D745" s="12"/>
      <c r="E745" s="12"/>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row>
    <row r="746" spans="1:30" ht="15.75" customHeight="1" x14ac:dyDescent="0.25">
      <c r="A746" s="12"/>
      <c r="B746" s="12"/>
      <c r="C746" s="12"/>
      <c r="D746" s="12"/>
      <c r="E746" s="12"/>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row>
    <row r="747" spans="1:30" ht="15.75" customHeight="1" x14ac:dyDescent="0.25">
      <c r="A747" s="12"/>
      <c r="B747" s="12"/>
      <c r="C747" s="12"/>
      <c r="D747" s="12"/>
      <c r="E747" s="12"/>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row>
    <row r="748" spans="1:30" ht="15.75" customHeight="1" x14ac:dyDescent="0.25">
      <c r="A748" s="12"/>
      <c r="B748" s="12"/>
      <c r="C748" s="12"/>
      <c r="D748" s="12"/>
      <c r="E748" s="12"/>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row>
    <row r="749" spans="1:30" ht="15.75" customHeight="1" x14ac:dyDescent="0.25">
      <c r="A749" s="12"/>
      <c r="B749" s="12"/>
      <c r="C749" s="12"/>
      <c r="D749" s="12"/>
      <c r="E749" s="12"/>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row>
    <row r="750" spans="1:30" ht="15.75" customHeight="1" x14ac:dyDescent="0.25">
      <c r="A750" s="12"/>
      <c r="B750" s="12"/>
      <c r="C750" s="12"/>
      <c r="D750" s="12"/>
      <c r="E750" s="12"/>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row>
    <row r="751" spans="1:30" ht="15.75" customHeight="1" x14ac:dyDescent="0.25">
      <c r="A751" s="12"/>
      <c r="B751" s="12"/>
      <c r="C751" s="12"/>
      <c r="D751" s="12"/>
      <c r="E751" s="12"/>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row>
    <row r="752" spans="1:30" ht="15.75" customHeight="1" x14ac:dyDescent="0.25">
      <c r="A752" s="12"/>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row>
    <row r="753" spans="1:30" ht="15.75" customHeight="1" x14ac:dyDescent="0.25">
      <c r="A753" s="12"/>
      <c r="B753" s="12"/>
      <c r="C753" s="12"/>
      <c r="D753" s="12"/>
      <c r="E753" s="12"/>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row>
    <row r="754" spans="1:30" ht="15.75" customHeight="1" x14ac:dyDescent="0.25">
      <c r="A754" s="12"/>
      <c r="B754" s="12"/>
      <c r="C754" s="12"/>
      <c r="D754" s="12"/>
      <c r="E754" s="12"/>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row>
    <row r="755" spans="1:30" ht="15.75" customHeight="1" x14ac:dyDescent="0.25">
      <c r="A755" s="12"/>
      <c r="B755" s="12"/>
      <c r="C755" s="12"/>
      <c r="D755" s="12"/>
      <c r="E755" s="12"/>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row>
    <row r="756" spans="1:30" ht="15.75" customHeight="1" x14ac:dyDescent="0.25">
      <c r="A756" s="12"/>
      <c r="B756" s="12"/>
      <c r="C756" s="12"/>
      <c r="D756" s="12"/>
      <c r="E756" s="12"/>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row>
    <row r="757" spans="1:30" ht="15.75" customHeight="1" x14ac:dyDescent="0.25">
      <c r="A757" s="12"/>
      <c r="B757" s="12"/>
      <c r="C757" s="12"/>
      <c r="D757" s="12"/>
      <c r="E757" s="12"/>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row>
    <row r="758" spans="1:30" ht="15.75" customHeight="1" x14ac:dyDescent="0.25">
      <c r="A758" s="12"/>
      <c r="B758" s="12"/>
      <c r="C758" s="12"/>
      <c r="D758" s="12"/>
      <c r="E758" s="12"/>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row>
    <row r="759" spans="1:30" ht="15.75" customHeight="1" x14ac:dyDescent="0.25">
      <c r="A759" s="12"/>
      <c r="B759" s="12"/>
      <c r="C759" s="12"/>
      <c r="D759" s="12"/>
      <c r="E759" s="12"/>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row>
    <row r="760" spans="1:30" ht="15.75" customHeight="1" x14ac:dyDescent="0.25">
      <c r="A760" s="12"/>
      <c r="B760" s="12"/>
      <c r="C760" s="12"/>
      <c r="D760" s="12"/>
      <c r="E760" s="12"/>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row>
    <row r="761" spans="1:30" ht="15.75" customHeight="1" x14ac:dyDescent="0.25">
      <c r="A761" s="12"/>
      <c r="B761" s="12"/>
      <c r="C761" s="12"/>
      <c r="D761" s="12"/>
      <c r="E761" s="12"/>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row>
    <row r="762" spans="1:30" ht="15.75" customHeight="1" x14ac:dyDescent="0.25">
      <c r="A762" s="12"/>
      <c r="B762" s="12"/>
      <c r="C762" s="12"/>
      <c r="D762" s="12"/>
      <c r="E762" s="12"/>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row>
    <row r="763" spans="1:30" ht="15.75" customHeight="1" x14ac:dyDescent="0.25">
      <c r="A763" s="12"/>
      <c r="B763" s="12"/>
      <c r="C763" s="12"/>
      <c r="D763" s="12"/>
      <c r="E763" s="12"/>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row>
    <row r="764" spans="1:30" ht="15.75" customHeight="1" x14ac:dyDescent="0.25">
      <c r="A764" s="12"/>
      <c r="B764" s="12"/>
      <c r="C764" s="12"/>
      <c r="D764" s="12"/>
      <c r="E764" s="12"/>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row>
    <row r="765" spans="1:30" ht="15.75" customHeight="1" x14ac:dyDescent="0.25">
      <c r="A765" s="12"/>
      <c r="B765" s="12"/>
      <c r="C765" s="12"/>
      <c r="D765" s="12"/>
      <c r="E765" s="12"/>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row>
    <row r="766" spans="1:30" ht="15.75" customHeight="1" x14ac:dyDescent="0.25">
      <c r="A766" s="12"/>
      <c r="B766" s="12"/>
      <c r="C766" s="12"/>
      <c r="D766" s="12"/>
      <c r="E766" s="12"/>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row>
    <row r="767" spans="1:30" ht="15.75" customHeight="1" x14ac:dyDescent="0.25">
      <c r="A767" s="12"/>
      <c r="B767" s="12"/>
      <c r="C767" s="12"/>
      <c r="D767" s="12"/>
      <c r="E767" s="12"/>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row>
    <row r="768" spans="1:30" ht="15.75" customHeight="1" x14ac:dyDescent="0.25">
      <c r="A768" s="12"/>
      <c r="B768" s="12"/>
      <c r="C768" s="12"/>
      <c r="D768" s="12"/>
      <c r="E768" s="12"/>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row>
    <row r="769" spans="1:30" ht="15.75" customHeight="1" x14ac:dyDescent="0.25">
      <c r="A769" s="12"/>
      <c r="B769" s="12"/>
      <c r="C769" s="12"/>
      <c r="D769" s="12"/>
      <c r="E769" s="12"/>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row>
    <row r="770" spans="1:30" ht="15.75" customHeight="1" x14ac:dyDescent="0.25">
      <c r="A770" s="12"/>
      <c r="B770" s="12"/>
      <c r="C770" s="12"/>
      <c r="D770" s="12"/>
      <c r="E770" s="12"/>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row>
    <row r="771" spans="1:30" ht="15.75" customHeight="1" x14ac:dyDescent="0.25">
      <c r="A771" s="12"/>
      <c r="B771" s="12"/>
      <c r="C771" s="12"/>
      <c r="D771" s="12"/>
      <c r="E771" s="12"/>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row>
    <row r="772" spans="1:30" ht="15.75" customHeight="1" x14ac:dyDescent="0.25">
      <c r="A772" s="12"/>
      <c r="B772" s="12"/>
      <c r="C772" s="12"/>
      <c r="D772" s="12"/>
      <c r="E772" s="12"/>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row>
    <row r="773" spans="1:30" ht="15.75" customHeight="1" x14ac:dyDescent="0.25">
      <c r="A773" s="12"/>
      <c r="B773" s="12"/>
      <c r="C773" s="12"/>
      <c r="D773" s="12"/>
      <c r="E773" s="12"/>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row>
    <row r="774" spans="1:30" ht="15.75" customHeight="1" x14ac:dyDescent="0.25">
      <c r="A774" s="12"/>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row>
    <row r="775" spans="1:30" ht="15.75" customHeight="1" x14ac:dyDescent="0.25">
      <c r="A775" s="12"/>
      <c r="B775" s="12"/>
      <c r="C775" s="12"/>
      <c r="D775" s="12"/>
      <c r="E775" s="12"/>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row>
    <row r="776" spans="1:30" ht="15.75" customHeight="1" x14ac:dyDescent="0.25">
      <c r="A776" s="12"/>
      <c r="B776" s="12"/>
      <c r="C776" s="12"/>
      <c r="D776" s="12"/>
      <c r="E776" s="12"/>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row>
    <row r="777" spans="1:30" ht="15.75" customHeight="1" x14ac:dyDescent="0.25">
      <c r="A777" s="12"/>
      <c r="B777" s="12"/>
      <c r="C777" s="12"/>
      <c r="D777" s="12"/>
      <c r="E777" s="12"/>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row>
    <row r="778" spans="1:30" ht="15.75" customHeight="1" x14ac:dyDescent="0.25">
      <c r="A778" s="12"/>
      <c r="B778" s="12"/>
      <c r="C778" s="12"/>
      <c r="D778" s="12"/>
      <c r="E778" s="12"/>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row>
    <row r="779" spans="1:30" ht="15.75" customHeight="1" x14ac:dyDescent="0.25">
      <c r="A779" s="12"/>
      <c r="B779" s="12"/>
      <c r="C779" s="12"/>
      <c r="D779" s="12"/>
      <c r="E779" s="12"/>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row>
    <row r="780" spans="1:30" ht="15.75" customHeight="1" x14ac:dyDescent="0.25">
      <c r="A780" s="12"/>
      <c r="B780" s="12"/>
      <c r="C780" s="12"/>
      <c r="D780" s="12"/>
      <c r="E780" s="12"/>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row>
    <row r="781" spans="1:30" ht="15.75" customHeight="1" x14ac:dyDescent="0.25">
      <c r="A781" s="12"/>
      <c r="B781" s="12"/>
      <c r="C781" s="12"/>
      <c r="D781" s="12"/>
      <c r="E781" s="12"/>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row>
    <row r="782" spans="1:30" ht="15.75" customHeight="1" x14ac:dyDescent="0.25">
      <c r="A782" s="12"/>
      <c r="B782" s="12"/>
      <c r="C782" s="12"/>
      <c r="D782" s="12"/>
      <c r="E782" s="12"/>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row>
    <row r="783" spans="1:30" ht="15.75" customHeight="1" x14ac:dyDescent="0.25">
      <c r="A783" s="12"/>
      <c r="B783" s="12"/>
      <c r="C783" s="12"/>
      <c r="D783" s="12"/>
      <c r="E783" s="12"/>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row>
    <row r="784" spans="1:30" ht="15.75" customHeight="1" x14ac:dyDescent="0.25">
      <c r="A784" s="12"/>
      <c r="B784" s="12"/>
      <c r="C784" s="12"/>
      <c r="D784" s="12"/>
      <c r="E784" s="12"/>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row>
    <row r="785" spans="1:30" ht="15.75" customHeight="1" x14ac:dyDescent="0.25">
      <c r="A785" s="12"/>
      <c r="B785" s="12"/>
      <c r="C785" s="12"/>
      <c r="D785" s="12"/>
      <c r="E785" s="12"/>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row>
    <row r="786" spans="1:30" ht="15.75" customHeight="1" x14ac:dyDescent="0.25">
      <c r="A786" s="12"/>
      <c r="B786" s="12"/>
      <c r="C786" s="12"/>
      <c r="D786" s="12"/>
      <c r="E786" s="12"/>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row>
    <row r="787" spans="1:30" ht="15.75" customHeight="1" x14ac:dyDescent="0.25">
      <c r="A787" s="12"/>
      <c r="B787" s="12"/>
      <c r="C787" s="12"/>
      <c r="D787" s="12"/>
      <c r="E787" s="12"/>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row>
    <row r="788" spans="1:30" ht="15.75" customHeight="1" x14ac:dyDescent="0.25">
      <c r="A788" s="12"/>
      <c r="B788" s="12"/>
      <c r="C788" s="12"/>
      <c r="D788" s="12"/>
      <c r="E788" s="12"/>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row>
    <row r="789" spans="1:30" ht="15.75" customHeight="1" x14ac:dyDescent="0.25">
      <c r="A789" s="12"/>
      <c r="B789" s="12"/>
      <c r="C789" s="12"/>
      <c r="D789" s="12"/>
      <c r="E789" s="12"/>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row>
    <row r="790" spans="1:30" ht="15.75" customHeight="1" x14ac:dyDescent="0.25">
      <c r="A790" s="12"/>
      <c r="B790" s="12"/>
      <c r="C790" s="12"/>
      <c r="D790" s="12"/>
      <c r="E790" s="12"/>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row>
    <row r="791" spans="1:30" ht="15.75" customHeight="1" x14ac:dyDescent="0.25">
      <c r="A791" s="12"/>
      <c r="B791" s="12"/>
      <c r="C791" s="12"/>
      <c r="D791" s="12"/>
      <c r="E791" s="12"/>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row>
    <row r="792" spans="1:30" ht="15.75" customHeight="1" x14ac:dyDescent="0.25">
      <c r="A792" s="12"/>
      <c r="B792" s="12"/>
      <c r="C792" s="12"/>
      <c r="D792" s="12"/>
      <c r="E792" s="12"/>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row>
    <row r="793" spans="1:30" ht="15.75" customHeight="1" x14ac:dyDescent="0.25">
      <c r="A793" s="12"/>
      <c r="B793" s="12"/>
      <c r="C793" s="12"/>
      <c r="D793" s="12"/>
      <c r="E793" s="12"/>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row>
    <row r="794" spans="1:30" ht="15.75" customHeight="1" x14ac:dyDescent="0.25">
      <c r="A794" s="12"/>
      <c r="B794" s="12"/>
      <c r="C794" s="12"/>
      <c r="D794" s="12"/>
      <c r="E794" s="12"/>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row>
    <row r="795" spans="1:30" ht="15.75" customHeight="1" x14ac:dyDescent="0.25">
      <c r="A795" s="12"/>
      <c r="B795" s="12"/>
      <c r="C795" s="12"/>
      <c r="D795" s="12"/>
      <c r="E795" s="12"/>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row>
    <row r="796" spans="1:30" ht="15.75" customHeight="1" x14ac:dyDescent="0.25">
      <c r="A796" s="12"/>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row>
    <row r="797" spans="1:30" ht="15.75" customHeight="1" x14ac:dyDescent="0.25">
      <c r="A797" s="12"/>
      <c r="B797" s="12"/>
      <c r="C797" s="12"/>
      <c r="D797" s="12"/>
      <c r="E797" s="12"/>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row>
    <row r="798" spans="1:30" ht="15.75" customHeight="1" x14ac:dyDescent="0.25">
      <c r="A798" s="12"/>
      <c r="B798" s="12"/>
      <c r="C798" s="12"/>
      <c r="D798" s="12"/>
      <c r="E798" s="12"/>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row>
    <row r="799" spans="1:30" ht="15.75" customHeight="1" x14ac:dyDescent="0.25">
      <c r="A799" s="12"/>
      <c r="B799" s="12"/>
      <c r="C799" s="12"/>
      <c r="D799" s="12"/>
      <c r="E799" s="12"/>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row>
    <row r="800" spans="1:30" ht="15.75" customHeight="1" x14ac:dyDescent="0.25">
      <c r="A800" s="12"/>
      <c r="B800" s="12"/>
      <c r="C800" s="12"/>
      <c r="D800" s="12"/>
      <c r="E800" s="12"/>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row>
    <row r="801" spans="1:30" ht="15.75" customHeight="1" x14ac:dyDescent="0.25">
      <c r="A801" s="12"/>
      <c r="B801" s="12"/>
      <c r="C801" s="12"/>
      <c r="D801" s="12"/>
      <c r="E801" s="12"/>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row>
    <row r="802" spans="1:30" ht="15.75" customHeight="1" x14ac:dyDescent="0.25">
      <c r="A802" s="12"/>
      <c r="B802" s="12"/>
      <c r="C802" s="12"/>
      <c r="D802" s="12"/>
      <c r="E802" s="12"/>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row>
    <row r="803" spans="1:30" ht="15.75" customHeight="1" x14ac:dyDescent="0.25">
      <c r="A803" s="12"/>
      <c r="B803" s="12"/>
      <c r="C803" s="12"/>
      <c r="D803" s="12"/>
      <c r="E803" s="12"/>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row>
    <row r="804" spans="1:30" ht="15.75" customHeight="1" x14ac:dyDescent="0.25">
      <c r="A804" s="12"/>
      <c r="B804" s="12"/>
      <c r="C804" s="12"/>
      <c r="D804" s="12"/>
      <c r="E804" s="12"/>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row>
    <row r="805" spans="1:30" ht="15.75" customHeight="1" x14ac:dyDescent="0.25">
      <c r="A805" s="12"/>
      <c r="B805" s="12"/>
      <c r="C805" s="12"/>
      <c r="D805" s="12"/>
      <c r="E805" s="12"/>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row>
    <row r="806" spans="1:30" ht="15.75" customHeight="1" x14ac:dyDescent="0.25">
      <c r="A806" s="12"/>
      <c r="B806" s="12"/>
      <c r="C806" s="12"/>
      <c r="D806" s="12"/>
      <c r="E806" s="12"/>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row>
    <row r="807" spans="1:30" ht="15.75" customHeight="1" x14ac:dyDescent="0.25">
      <c r="A807" s="12"/>
      <c r="B807" s="12"/>
      <c r="C807" s="12"/>
      <c r="D807" s="12"/>
      <c r="E807" s="12"/>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row>
    <row r="808" spans="1:30" ht="15.75" customHeight="1" x14ac:dyDescent="0.25">
      <c r="A808" s="12"/>
      <c r="B808" s="12"/>
      <c r="C808" s="12"/>
      <c r="D808" s="12"/>
      <c r="E808" s="12"/>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row>
    <row r="809" spans="1:30" ht="15.75" customHeight="1" x14ac:dyDescent="0.25">
      <c r="A809" s="12"/>
      <c r="B809" s="12"/>
      <c r="C809" s="12"/>
      <c r="D809" s="12"/>
      <c r="E809" s="12"/>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row>
    <row r="810" spans="1:30" ht="15.75" customHeight="1" x14ac:dyDescent="0.25">
      <c r="A810" s="12"/>
      <c r="B810" s="12"/>
      <c r="C810" s="12"/>
      <c r="D810" s="12"/>
      <c r="E810" s="12"/>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row>
    <row r="811" spans="1:30" ht="15.75" customHeight="1" x14ac:dyDescent="0.25">
      <c r="A811" s="12"/>
      <c r="B811" s="12"/>
      <c r="C811" s="12"/>
      <c r="D811" s="12"/>
      <c r="E811" s="12"/>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row>
    <row r="812" spans="1:30" ht="15.75" customHeight="1" x14ac:dyDescent="0.25">
      <c r="A812" s="12"/>
      <c r="B812" s="12"/>
      <c r="C812" s="12"/>
      <c r="D812" s="12"/>
      <c r="E812" s="12"/>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row>
    <row r="813" spans="1:30" ht="15.75" customHeight="1" x14ac:dyDescent="0.25">
      <c r="A813" s="12"/>
      <c r="B813" s="12"/>
      <c r="C813" s="12"/>
      <c r="D813" s="12"/>
      <c r="E813" s="12"/>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row>
    <row r="814" spans="1:30" ht="15.75" customHeight="1" x14ac:dyDescent="0.25">
      <c r="A814" s="12"/>
      <c r="B814" s="12"/>
      <c r="C814" s="12"/>
      <c r="D814" s="12"/>
      <c r="E814" s="12"/>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row>
    <row r="815" spans="1:30" ht="15.75" customHeight="1" x14ac:dyDescent="0.25">
      <c r="A815" s="12"/>
      <c r="B815" s="12"/>
      <c r="C815" s="12"/>
      <c r="D815" s="12"/>
      <c r="E815" s="12"/>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row>
    <row r="816" spans="1:30" ht="15.75" customHeight="1" x14ac:dyDescent="0.25">
      <c r="A816" s="12"/>
      <c r="B816" s="12"/>
      <c r="C816" s="12"/>
      <c r="D816" s="12"/>
      <c r="E816" s="12"/>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row>
    <row r="817" spans="1:30" ht="15.75" customHeight="1" x14ac:dyDescent="0.25">
      <c r="A817" s="12"/>
      <c r="B817" s="12"/>
      <c r="C817" s="12"/>
      <c r="D817" s="12"/>
      <c r="E817" s="12"/>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row>
    <row r="818" spans="1:30" ht="15.75" customHeight="1" x14ac:dyDescent="0.25">
      <c r="A818" s="12"/>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row>
    <row r="819" spans="1:30" ht="15.75" customHeight="1" x14ac:dyDescent="0.25">
      <c r="A819" s="12"/>
      <c r="B819" s="12"/>
      <c r="C819" s="12"/>
      <c r="D819" s="12"/>
      <c r="E819" s="12"/>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row>
    <row r="820" spans="1:30" ht="15.75" customHeight="1" x14ac:dyDescent="0.25">
      <c r="A820" s="12"/>
      <c r="B820" s="12"/>
      <c r="C820" s="12"/>
      <c r="D820" s="12"/>
      <c r="E820" s="12"/>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row>
    <row r="821" spans="1:30" ht="15.75" customHeight="1" x14ac:dyDescent="0.25">
      <c r="A821" s="12"/>
      <c r="B821" s="12"/>
      <c r="C821" s="12"/>
      <c r="D821" s="12"/>
      <c r="E821" s="12"/>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row>
    <row r="822" spans="1:30" ht="15.75" customHeight="1" x14ac:dyDescent="0.25">
      <c r="A822" s="12"/>
      <c r="B822" s="12"/>
      <c r="C822" s="12"/>
      <c r="D822" s="12"/>
      <c r="E822" s="12"/>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row>
    <row r="823" spans="1:30" ht="15.75" customHeight="1" x14ac:dyDescent="0.25">
      <c r="A823" s="12"/>
      <c r="B823" s="12"/>
      <c r="C823" s="12"/>
      <c r="D823" s="12"/>
      <c r="E823" s="12"/>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row>
    <row r="824" spans="1:30" ht="15.75" customHeight="1" x14ac:dyDescent="0.25">
      <c r="A824" s="12"/>
      <c r="B824" s="12"/>
      <c r="C824" s="12"/>
      <c r="D824" s="12"/>
      <c r="E824" s="12"/>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row>
    <row r="825" spans="1:30" ht="15.75" customHeight="1" x14ac:dyDescent="0.25">
      <c r="A825" s="12"/>
      <c r="B825" s="12"/>
      <c r="C825" s="12"/>
      <c r="D825" s="12"/>
      <c r="E825" s="12"/>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row>
    <row r="826" spans="1:30" ht="15.75" customHeight="1" x14ac:dyDescent="0.25">
      <c r="A826" s="12"/>
      <c r="B826" s="12"/>
      <c r="C826" s="12"/>
      <c r="D826" s="12"/>
      <c r="E826" s="12"/>
      <c r="F826" s="12"/>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row>
    <row r="827" spans="1:30" ht="15.75" customHeight="1" x14ac:dyDescent="0.25">
      <c r="A827" s="12"/>
      <c r="B827" s="12"/>
      <c r="C827" s="12"/>
      <c r="D827" s="12"/>
      <c r="E827" s="12"/>
      <c r="F827" s="12"/>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row>
    <row r="828" spans="1:30" ht="15.75" customHeight="1" x14ac:dyDescent="0.25">
      <c r="A828" s="12"/>
      <c r="B828" s="12"/>
      <c r="C828" s="12"/>
      <c r="D828" s="12"/>
      <c r="E828" s="12"/>
      <c r="F828" s="12"/>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row>
    <row r="829" spans="1:30" ht="15.75" customHeight="1" x14ac:dyDescent="0.25">
      <c r="A829" s="12"/>
      <c r="B829" s="12"/>
      <c r="C829" s="12"/>
      <c r="D829" s="12"/>
      <c r="E829" s="12"/>
      <c r="F829" s="12"/>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row>
    <row r="830" spans="1:30" ht="15.75" customHeight="1" x14ac:dyDescent="0.25">
      <c r="A830" s="12"/>
      <c r="B830" s="12"/>
      <c r="C830" s="12"/>
      <c r="D830" s="12"/>
      <c r="E830" s="12"/>
      <c r="F830" s="12"/>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row>
    <row r="831" spans="1:30" ht="15.75" customHeight="1" x14ac:dyDescent="0.25">
      <c r="A831" s="12"/>
      <c r="B831" s="12"/>
      <c r="C831" s="12"/>
      <c r="D831" s="12"/>
      <c r="E831" s="12"/>
      <c r="F831" s="12"/>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row>
    <row r="832" spans="1:30" ht="15.75" customHeight="1" x14ac:dyDescent="0.25">
      <c r="A832" s="12"/>
      <c r="B832" s="12"/>
      <c r="C832" s="12"/>
      <c r="D832" s="12"/>
      <c r="E832" s="12"/>
      <c r="F832" s="12"/>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row>
    <row r="833" spans="1:30" ht="15.75" customHeight="1" x14ac:dyDescent="0.25">
      <c r="A833" s="12"/>
      <c r="B833" s="12"/>
      <c r="C833" s="12"/>
      <c r="D833" s="12"/>
      <c r="E833" s="12"/>
      <c r="F833" s="12"/>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row>
    <row r="834" spans="1:30" ht="15.75" customHeight="1" x14ac:dyDescent="0.25">
      <c r="A834" s="12"/>
      <c r="B834" s="12"/>
      <c r="C834" s="12"/>
      <c r="D834" s="12"/>
      <c r="E834" s="12"/>
      <c r="F834" s="12"/>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row>
    <row r="835" spans="1:30" ht="15.75" customHeight="1" x14ac:dyDescent="0.25">
      <c r="A835" s="12"/>
      <c r="B835" s="12"/>
      <c r="C835" s="12"/>
      <c r="D835" s="12"/>
      <c r="E835" s="12"/>
      <c r="F835" s="12"/>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row>
    <row r="836" spans="1:30" ht="15.75" customHeight="1" x14ac:dyDescent="0.25">
      <c r="A836" s="12"/>
      <c r="B836" s="12"/>
      <c r="C836" s="12"/>
      <c r="D836" s="12"/>
      <c r="E836" s="12"/>
      <c r="F836" s="12"/>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row>
    <row r="837" spans="1:30" ht="15.75" customHeight="1" x14ac:dyDescent="0.25">
      <c r="A837" s="12"/>
      <c r="B837" s="12"/>
      <c r="C837" s="12"/>
      <c r="D837" s="12"/>
      <c r="E837" s="12"/>
      <c r="F837" s="12"/>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row>
    <row r="838" spans="1:30" ht="15.75" customHeight="1" x14ac:dyDescent="0.25">
      <c r="A838" s="12"/>
      <c r="B838" s="12"/>
      <c r="C838" s="12"/>
      <c r="D838" s="12"/>
      <c r="E838" s="12"/>
      <c r="F838" s="12"/>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row>
    <row r="839" spans="1:30" ht="15.75" customHeight="1" x14ac:dyDescent="0.25">
      <c r="A839" s="12"/>
      <c r="B839" s="12"/>
      <c r="C839" s="12"/>
      <c r="D839" s="12"/>
      <c r="E839" s="12"/>
      <c r="F839" s="12"/>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row>
    <row r="840" spans="1:30" ht="15.75" customHeight="1" x14ac:dyDescent="0.25">
      <c r="A840" s="12"/>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row>
    <row r="841" spans="1:30" ht="15.75" customHeight="1" x14ac:dyDescent="0.25">
      <c r="A841" s="12"/>
      <c r="B841" s="12"/>
      <c r="C841" s="12"/>
      <c r="D841" s="12"/>
      <c r="E841" s="12"/>
      <c r="F841" s="12"/>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row>
    <row r="842" spans="1:30" ht="15.75" customHeight="1" x14ac:dyDescent="0.25">
      <c r="A842" s="12"/>
      <c r="B842" s="12"/>
      <c r="C842" s="12"/>
      <c r="D842" s="12"/>
      <c r="E842" s="12"/>
      <c r="F842" s="12"/>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row>
    <row r="843" spans="1:30" ht="15.75" customHeight="1" x14ac:dyDescent="0.25">
      <c r="A843" s="12"/>
      <c r="B843" s="12"/>
      <c r="C843" s="12"/>
      <c r="D843" s="12"/>
      <c r="E843" s="12"/>
      <c r="F843" s="12"/>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row>
    <row r="844" spans="1:30" ht="15.75" customHeight="1" x14ac:dyDescent="0.25">
      <c r="A844" s="12"/>
      <c r="B844" s="12"/>
      <c r="C844" s="12"/>
      <c r="D844" s="12"/>
      <c r="E844" s="12"/>
      <c r="F844" s="12"/>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row>
    <row r="845" spans="1:30" ht="15.75" customHeight="1" x14ac:dyDescent="0.25">
      <c r="A845" s="12"/>
      <c r="B845" s="12"/>
      <c r="C845" s="12"/>
      <c r="D845" s="12"/>
      <c r="E845" s="12"/>
      <c r="F845" s="12"/>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row>
    <row r="846" spans="1:30" ht="15.75" customHeight="1" x14ac:dyDescent="0.25">
      <c r="A846" s="12"/>
      <c r="B846" s="12"/>
      <c r="C846" s="12"/>
      <c r="D846" s="12"/>
      <c r="E846" s="12"/>
      <c r="F846" s="12"/>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row>
    <row r="847" spans="1:30" ht="15.75" customHeight="1" x14ac:dyDescent="0.25">
      <c r="A847" s="12"/>
      <c r="B847" s="12"/>
      <c r="C847" s="12"/>
      <c r="D847" s="12"/>
      <c r="E847" s="12"/>
      <c r="F847" s="12"/>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row>
    <row r="848" spans="1:30" ht="15.75" customHeight="1" x14ac:dyDescent="0.25">
      <c r="A848" s="12"/>
      <c r="B848" s="12"/>
      <c r="C848" s="12"/>
      <c r="D848" s="12"/>
      <c r="E848" s="12"/>
      <c r="F848" s="12"/>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row>
    <row r="849" spans="1:30" ht="15.75" customHeight="1" x14ac:dyDescent="0.25">
      <c r="A849" s="12"/>
      <c r="B849" s="12"/>
      <c r="C849" s="12"/>
      <c r="D849" s="12"/>
      <c r="E849" s="12"/>
      <c r="F849" s="12"/>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row>
    <row r="850" spans="1:30" ht="15.75" customHeight="1" x14ac:dyDescent="0.25">
      <c r="A850" s="12"/>
      <c r="B850" s="12"/>
      <c r="C850" s="12"/>
      <c r="D850" s="12"/>
      <c r="E850" s="12"/>
      <c r="F850" s="12"/>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row>
    <row r="851" spans="1:30" ht="15.75" customHeight="1" x14ac:dyDescent="0.25">
      <c r="A851" s="12"/>
      <c r="B851" s="12"/>
      <c r="C851" s="12"/>
      <c r="D851" s="12"/>
      <c r="E851" s="12"/>
      <c r="F851" s="12"/>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row>
    <row r="852" spans="1:30" ht="15.75" customHeight="1" x14ac:dyDescent="0.25">
      <c r="A852" s="12"/>
      <c r="B852" s="12"/>
      <c r="C852" s="12"/>
      <c r="D852" s="12"/>
      <c r="E852" s="12"/>
      <c r="F852" s="12"/>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row>
    <row r="853" spans="1:30" ht="15.75" customHeight="1" x14ac:dyDescent="0.25">
      <c r="A853" s="12"/>
      <c r="B853" s="12"/>
      <c r="C853" s="12"/>
      <c r="D853" s="12"/>
      <c r="E853" s="12"/>
      <c r="F853" s="12"/>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row>
    <row r="854" spans="1:30" ht="15.75" customHeight="1" x14ac:dyDescent="0.25">
      <c r="A854" s="12"/>
      <c r="B854" s="12"/>
      <c r="C854" s="12"/>
      <c r="D854" s="12"/>
      <c r="E854" s="12"/>
      <c r="F854" s="12"/>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row>
    <row r="855" spans="1:30" ht="15.75" customHeight="1" x14ac:dyDescent="0.25">
      <c r="A855" s="12"/>
      <c r="B855" s="12"/>
      <c r="C855" s="12"/>
      <c r="D855" s="12"/>
      <c r="E855" s="12"/>
      <c r="F855" s="12"/>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row>
    <row r="856" spans="1:30" ht="15.75" customHeight="1" x14ac:dyDescent="0.25">
      <c r="A856" s="12"/>
      <c r="B856" s="12"/>
      <c r="C856" s="12"/>
      <c r="D856" s="12"/>
      <c r="E856" s="12"/>
      <c r="F856" s="12"/>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row>
    <row r="857" spans="1:30" ht="15.75" customHeight="1" x14ac:dyDescent="0.25">
      <c r="A857" s="12"/>
      <c r="B857" s="12"/>
      <c r="C857" s="12"/>
      <c r="D857" s="12"/>
      <c r="E857" s="12"/>
      <c r="F857" s="12"/>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row>
    <row r="858" spans="1:30" ht="15.75" customHeight="1" x14ac:dyDescent="0.25">
      <c r="A858" s="12"/>
      <c r="B858" s="12"/>
      <c r="C858" s="12"/>
      <c r="D858" s="12"/>
      <c r="E858" s="12"/>
      <c r="F858" s="12"/>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row>
    <row r="859" spans="1:30" ht="15.75" customHeight="1" x14ac:dyDescent="0.25">
      <c r="A859" s="12"/>
      <c r="B859" s="12"/>
      <c r="C859" s="12"/>
      <c r="D859" s="12"/>
      <c r="E859" s="12"/>
      <c r="F859" s="12"/>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row>
    <row r="860" spans="1:30" ht="15.75" customHeight="1" x14ac:dyDescent="0.25">
      <c r="A860" s="12"/>
      <c r="B860" s="12"/>
      <c r="C860" s="12"/>
      <c r="D860" s="12"/>
      <c r="E860" s="12"/>
      <c r="F860" s="12"/>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row>
    <row r="861" spans="1:30" ht="15.75" customHeight="1" x14ac:dyDescent="0.25">
      <c r="A861" s="12"/>
      <c r="B861" s="12"/>
      <c r="C861" s="12"/>
      <c r="D861" s="12"/>
      <c r="E861" s="12"/>
      <c r="F861" s="12"/>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row>
    <row r="862" spans="1:30" ht="15.75" customHeight="1" x14ac:dyDescent="0.25">
      <c r="A862" s="12"/>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row>
    <row r="863" spans="1:30" ht="15.75" customHeight="1" x14ac:dyDescent="0.25">
      <c r="A863" s="12"/>
      <c r="B863" s="12"/>
      <c r="C863" s="12"/>
      <c r="D863" s="12"/>
      <c r="E863" s="12"/>
      <c r="F863" s="12"/>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row>
    <row r="864" spans="1:30" ht="15.75" customHeight="1" x14ac:dyDescent="0.25">
      <c r="A864" s="12"/>
      <c r="B864" s="12"/>
      <c r="C864" s="12"/>
      <c r="D864" s="12"/>
      <c r="E864" s="12"/>
      <c r="F864" s="12"/>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row>
    <row r="865" spans="1:30" ht="15.75" customHeight="1" x14ac:dyDescent="0.25">
      <c r="A865" s="12"/>
      <c r="B865" s="12"/>
      <c r="C865" s="12"/>
      <c r="D865" s="12"/>
      <c r="E865" s="12"/>
      <c r="F865" s="12"/>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row>
    <row r="866" spans="1:30" ht="15.75" customHeight="1" x14ac:dyDescent="0.25">
      <c r="A866" s="12"/>
      <c r="B866" s="12"/>
      <c r="C866" s="12"/>
      <c r="D866" s="12"/>
      <c r="E866" s="12"/>
      <c r="F866" s="12"/>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row>
    <row r="867" spans="1:30" ht="15.75" customHeight="1" x14ac:dyDescent="0.25">
      <c r="A867" s="12"/>
      <c r="B867" s="12"/>
      <c r="C867" s="12"/>
      <c r="D867" s="12"/>
      <c r="E867" s="12"/>
      <c r="F867" s="12"/>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row>
    <row r="868" spans="1:30" ht="15.75" customHeight="1" x14ac:dyDescent="0.25">
      <c r="A868" s="12"/>
      <c r="B868" s="12"/>
      <c r="C868" s="12"/>
      <c r="D868" s="12"/>
      <c r="E868" s="12"/>
      <c r="F868" s="12"/>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row>
    <row r="869" spans="1:30" ht="15.75" customHeight="1" x14ac:dyDescent="0.25">
      <c r="A869" s="12"/>
      <c r="B869" s="12"/>
      <c r="C869" s="12"/>
      <c r="D869" s="12"/>
      <c r="E869" s="12"/>
      <c r="F869" s="12"/>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row>
    <row r="870" spans="1:30" ht="15.75" customHeight="1" x14ac:dyDescent="0.25">
      <c r="A870" s="12"/>
      <c r="B870" s="12"/>
      <c r="C870" s="12"/>
      <c r="D870" s="12"/>
      <c r="E870" s="12"/>
      <c r="F870" s="12"/>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row>
    <row r="871" spans="1:30" ht="15.75" customHeight="1" x14ac:dyDescent="0.25">
      <c r="A871" s="12"/>
      <c r="B871" s="12"/>
      <c r="C871" s="12"/>
      <c r="D871" s="12"/>
      <c r="E871" s="12"/>
      <c r="F871" s="12"/>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row>
    <row r="872" spans="1:30" ht="15.75" customHeight="1" x14ac:dyDescent="0.25">
      <c r="A872" s="12"/>
      <c r="B872" s="12"/>
      <c r="C872" s="12"/>
      <c r="D872" s="12"/>
      <c r="E872" s="12"/>
      <c r="F872" s="12"/>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row>
    <row r="873" spans="1:30" ht="15.75" customHeight="1" x14ac:dyDescent="0.25">
      <c r="A873" s="12"/>
      <c r="B873" s="12"/>
      <c r="C873" s="12"/>
      <c r="D873" s="12"/>
      <c r="E873" s="12"/>
      <c r="F873" s="12"/>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row>
    <row r="874" spans="1:30" ht="15.75" customHeight="1" x14ac:dyDescent="0.25">
      <c r="A874" s="12"/>
      <c r="B874" s="12"/>
      <c r="C874" s="12"/>
      <c r="D874" s="12"/>
      <c r="E874" s="12"/>
      <c r="F874" s="12"/>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row>
    <row r="875" spans="1:30" ht="15.75" customHeight="1" x14ac:dyDescent="0.25">
      <c r="A875" s="12"/>
      <c r="B875" s="12"/>
      <c r="C875" s="12"/>
      <c r="D875" s="12"/>
      <c r="E875" s="12"/>
      <c r="F875" s="12"/>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row>
    <row r="876" spans="1:30" ht="15.75" customHeight="1" x14ac:dyDescent="0.25">
      <c r="A876" s="12"/>
      <c r="B876" s="12"/>
      <c r="C876" s="12"/>
      <c r="D876" s="12"/>
      <c r="E876" s="12"/>
      <c r="F876" s="12"/>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row>
    <row r="877" spans="1:30" ht="15.75" customHeight="1" x14ac:dyDescent="0.25">
      <c r="A877" s="12"/>
      <c r="B877" s="12"/>
      <c r="C877" s="12"/>
      <c r="D877" s="12"/>
      <c r="E877" s="12"/>
      <c r="F877" s="12"/>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row>
    <row r="878" spans="1:30" ht="15.75" customHeight="1" x14ac:dyDescent="0.25">
      <c r="A878" s="12"/>
      <c r="B878" s="12"/>
      <c r="C878" s="12"/>
      <c r="D878" s="12"/>
      <c r="E878" s="12"/>
      <c r="F878" s="12"/>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row>
    <row r="879" spans="1:30" ht="15.75" customHeight="1" x14ac:dyDescent="0.25">
      <c r="A879" s="12"/>
      <c r="B879" s="12"/>
      <c r="C879" s="12"/>
      <c r="D879" s="12"/>
      <c r="E879" s="12"/>
      <c r="F879" s="12"/>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row>
    <row r="880" spans="1:30" ht="15.75" customHeight="1" x14ac:dyDescent="0.25">
      <c r="A880" s="12"/>
      <c r="B880" s="12"/>
      <c r="C880" s="12"/>
      <c r="D880" s="12"/>
      <c r="E880" s="12"/>
      <c r="F880" s="12"/>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row>
    <row r="881" spans="1:30" ht="15.75" customHeight="1" x14ac:dyDescent="0.25">
      <c r="A881" s="12"/>
      <c r="B881" s="12"/>
      <c r="C881" s="12"/>
      <c r="D881" s="12"/>
      <c r="E881" s="12"/>
      <c r="F881" s="12"/>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row>
    <row r="882" spans="1:30" ht="15.75" customHeight="1" x14ac:dyDescent="0.25">
      <c r="A882" s="12"/>
      <c r="B882" s="12"/>
      <c r="C882" s="12"/>
      <c r="D882" s="12"/>
      <c r="E882" s="12"/>
      <c r="F882" s="12"/>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row>
    <row r="883" spans="1:30" ht="15.75" customHeight="1" x14ac:dyDescent="0.25">
      <c r="A883" s="12"/>
      <c r="B883" s="12"/>
      <c r="C883" s="12"/>
      <c r="D883" s="12"/>
      <c r="E883" s="12"/>
      <c r="F883" s="12"/>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row>
    <row r="884" spans="1:30" ht="15.75" customHeight="1" x14ac:dyDescent="0.25">
      <c r="A884" s="12"/>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row>
    <row r="885" spans="1:30" ht="15.75" customHeight="1" x14ac:dyDescent="0.25">
      <c r="A885" s="12"/>
      <c r="B885" s="12"/>
      <c r="C885" s="12"/>
      <c r="D885" s="12"/>
      <c r="E885" s="12"/>
      <c r="F885" s="12"/>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row>
    <row r="886" spans="1:30" ht="15.75" customHeight="1" x14ac:dyDescent="0.25">
      <c r="A886" s="12"/>
      <c r="B886" s="12"/>
      <c r="C886" s="12"/>
      <c r="D886" s="12"/>
      <c r="E886" s="12"/>
      <c r="F886" s="12"/>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row>
    <row r="887" spans="1:30" ht="15.75" customHeight="1" x14ac:dyDescent="0.25">
      <c r="A887" s="12"/>
      <c r="B887" s="12"/>
      <c r="C887" s="12"/>
      <c r="D887" s="12"/>
      <c r="E887" s="12"/>
      <c r="F887" s="12"/>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row>
    <row r="888" spans="1:30" ht="15.75" customHeight="1" x14ac:dyDescent="0.25">
      <c r="A888" s="12"/>
      <c r="B888" s="12"/>
      <c r="C888" s="12"/>
      <c r="D888" s="12"/>
      <c r="E888" s="12"/>
      <c r="F888" s="12"/>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row>
    <row r="889" spans="1:30" ht="15.75" customHeight="1" x14ac:dyDescent="0.25">
      <c r="A889" s="12"/>
      <c r="B889" s="12"/>
      <c r="C889" s="12"/>
      <c r="D889" s="12"/>
      <c r="E889" s="12"/>
      <c r="F889" s="12"/>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row>
    <row r="890" spans="1:30" ht="15.75" customHeight="1" x14ac:dyDescent="0.25">
      <c r="A890" s="12"/>
      <c r="B890" s="12"/>
      <c r="C890" s="12"/>
      <c r="D890" s="12"/>
      <c r="E890" s="12"/>
      <c r="F890" s="12"/>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row>
    <row r="891" spans="1:30" ht="15.75" customHeight="1" x14ac:dyDescent="0.25">
      <c r="A891" s="12"/>
      <c r="B891" s="12"/>
      <c r="C891" s="12"/>
      <c r="D891" s="12"/>
      <c r="E891" s="12"/>
      <c r="F891" s="12"/>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row>
    <row r="892" spans="1:30" ht="15.75" customHeight="1" x14ac:dyDescent="0.25">
      <c r="A892" s="12"/>
      <c r="B892" s="12"/>
      <c r="C892" s="12"/>
      <c r="D892" s="12"/>
      <c r="E892" s="12"/>
      <c r="F892" s="12"/>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row>
    <row r="893" spans="1:30" ht="15.75" customHeight="1" x14ac:dyDescent="0.25">
      <c r="A893" s="12"/>
      <c r="B893" s="12"/>
      <c r="C893" s="12"/>
      <c r="D893" s="12"/>
      <c r="E893" s="12"/>
      <c r="F893" s="12"/>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row>
    <row r="894" spans="1:30" ht="15.75" customHeight="1" x14ac:dyDescent="0.25">
      <c r="A894" s="12"/>
      <c r="B894" s="12"/>
      <c r="C894" s="12"/>
      <c r="D894" s="12"/>
      <c r="E894" s="12"/>
      <c r="F894" s="12"/>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row>
    <row r="895" spans="1:30" ht="15.75" customHeight="1" x14ac:dyDescent="0.25">
      <c r="A895" s="12"/>
      <c r="B895" s="12"/>
      <c r="C895" s="12"/>
      <c r="D895" s="12"/>
      <c r="E895" s="12"/>
      <c r="F895" s="12"/>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row>
    <row r="896" spans="1:30" ht="15.75" customHeight="1" x14ac:dyDescent="0.25">
      <c r="A896" s="12"/>
      <c r="B896" s="12"/>
      <c r="C896" s="12"/>
      <c r="D896" s="12"/>
      <c r="E896" s="12"/>
      <c r="F896" s="12"/>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row>
    <row r="897" spans="1:30" ht="15.75" customHeight="1" x14ac:dyDescent="0.25">
      <c r="A897" s="12"/>
      <c r="B897" s="12"/>
      <c r="C897" s="12"/>
      <c r="D897" s="12"/>
      <c r="E897" s="12"/>
      <c r="F897" s="12"/>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row>
    <row r="898" spans="1:30" ht="15.75" customHeight="1" x14ac:dyDescent="0.25">
      <c r="A898" s="12"/>
      <c r="B898" s="12"/>
      <c r="C898" s="12"/>
      <c r="D898" s="12"/>
      <c r="E898" s="12"/>
      <c r="F898" s="12"/>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row>
    <row r="899" spans="1:30" ht="15.75" customHeight="1" x14ac:dyDescent="0.25">
      <c r="A899" s="12"/>
      <c r="B899" s="12"/>
      <c r="C899" s="12"/>
      <c r="D899" s="12"/>
      <c r="E899" s="12"/>
      <c r="F899" s="12"/>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row>
    <row r="900" spans="1:30" ht="15.75" customHeight="1" x14ac:dyDescent="0.25">
      <c r="A900" s="12"/>
      <c r="B900" s="12"/>
      <c r="C900" s="12"/>
      <c r="D900" s="12"/>
      <c r="E900" s="12"/>
      <c r="F900" s="12"/>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row>
    <row r="901" spans="1:30" ht="15.75" customHeight="1" x14ac:dyDescent="0.25">
      <c r="A901" s="12"/>
      <c r="B901" s="12"/>
      <c r="C901" s="12"/>
      <c r="D901" s="12"/>
      <c r="E901" s="12"/>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row>
    <row r="902" spans="1:30" ht="15.75" customHeight="1" x14ac:dyDescent="0.25">
      <c r="A902" s="12"/>
      <c r="B902" s="12"/>
      <c r="C902" s="12"/>
      <c r="D902" s="12"/>
      <c r="E902" s="12"/>
      <c r="F902" s="12"/>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row>
    <row r="903" spans="1:30" ht="15.75" customHeight="1" x14ac:dyDescent="0.25">
      <c r="A903" s="12"/>
      <c r="B903" s="12"/>
      <c r="C903" s="12"/>
      <c r="D903" s="12"/>
      <c r="E903" s="12"/>
      <c r="F903" s="12"/>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row>
    <row r="904" spans="1:30" ht="15.75" customHeight="1" x14ac:dyDescent="0.25">
      <c r="A904" s="12"/>
      <c r="B904" s="12"/>
      <c r="C904" s="12"/>
      <c r="D904" s="12"/>
      <c r="E904" s="12"/>
      <c r="F904" s="12"/>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row>
    <row r="905" spans="1:30" ht="15.75" customHeight="1" x14ac:dyDescent="0.25">
      <c r="A905" s="12"/>
      <c r="B905" s="12"/>
      <c r="C905" s="12"/>
      <c r="D905" s="12"/>
      <c r="E905" s="12"/>
      <c r="F905" s="12"/>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row>
    <row r="906" spans="1:30" ht="15.75" customHeight="1" x14ac:dyDescent="0.25">
      <c r="A906" s="12"/>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row>
    <row r="907" spans="1:30" ht="15.75" customHeight="1" x14ac:dyDescent="0.25">
      <c r="A907" s="12"/>
      <c r="B907" s="12"/>
      <c r="C907" s="12"/>
      <c r="D907" s="12"/>
      <c r="E907" s="12"/>
      <c r="F907" s="12"/>
      <c r="G907" s="12"/>
      <c r="H907" s="12"/>
      <c r="I907" s="12"/>
      <c r="J907" s="12"/>
      <c r="K907" s="12"/>
      <c r="L907" s="12"/>
      <c r="M907" s="12"/>
      <c r="N907" s="12"/>
      <c r="O907" s="12"/>
      <c r="P907" s="12"/>
      <c r="Q907" s="12"/>
      <c r="R907" s="12"/>
      <c r="S907" s="12"/>
      <c r="T907" s="12"/>
      <c r="U907" s="12"/>
      <c r="V907" s="12"/>
      <c r="W907" s="12"/>
      <c r="X907" s="12"/>
      <c r="Y907" s="12"/>
      <c r="Z907" s="12"/>
      <c r="AA907" s="12"/>
      <c r="AB907" s="12"/>
      <c r="AC907" s="12"/>
      <c r="AD907" s="12"/>
    </row>
    <row r="908" spans="1:30" ht="15.75" customHeight="1" x14ac:dyDescent="0.25">
      <c r="A908" s="12"/>
      <c r="B908" s="12"/>
      <c r="C908" s="12"/>
      <c r="D908" s="12"/>
      <c r="E908" s="12"/>
      <c r="F908" s="12"/>
      <c r="G908" s="12"/>
      <c r="H908" s="12"/>
      <c r="I908" s="12"/>
      <c r="J908" s="12"/>
      <c r="K908" s="12"/>
      <c r="L908" s="12"/>
      <c r="M908" s="12"/>
      <c r="N908" s="12"/>
      <c r="O908" s="12"/>
      <c r="P908" s="12"/>
      <c r="Q908" s="12"/>
      <c r="R908" s="12"/>
      <c r="S908" s="12"/>
      <c r="T908" s="12"/>
      <c r="U908" s="12"/>
      <c r="V908" s="12"/>
      <c r="W908" s="12"/>
      <c r="X908" s="12"/>
      <c r="Y908" s="12"/>
      <c r="Z908" s="12"/>
      <c r="AA908" s="12"/>
      <c r="AB908" s="12"/>
      <c r="AC908" s="12"/>
      <c r="AD908" s="12"/>
    </row>
    <row r="909" spans="1:30" ht="15.75" customHeight="1" x14ac:dyDescent="0.25">
      <c r="A909" s="12"/>
      <c r="B909" s="12"/>
      <c r="C909" s="12"/>
      <c r="D909" s="12"/>
      <c r="E909" s="12"/>
      <c r="F909" s="12"/>
      <c r="G909" s="12"/>
      <c r="H909" s="12"/>
      <c r="I909" s="12"/>
      <c r="J909" s="12"/>
      <c r="K909" s="12"/>
      <c r="L909" s="12"/>
      <c r="M909" s="12"/>
      <c r="N909" s="12"/>
      <c r="O909" s="12"/>
      <c r="P909" s="12"/>
      <c r="Q909" s="12"/>
      <c r="R909" s="12"/>
      <c r="S909" s="12"/>
      <c r="T909" s="12"/>
      <c r="U909" s="12"/>
      <c r="V909" s="12"/>
      <c r="W909" s="12"/>
      <c r="X909" s="12"/>
      <c r="Y909" s="12"/>
      <c r="Z909" s="12"/>
      <c r="AA909" s="12"/>
      <c r="AB909" s="12"/>
      <c r="AC909" s="12"/>
      <c r="AD909" s="12"/>
    </row>
    <row r="910" spans="1:30" ht="15.75" customHeight="1" x14ac:dyDescent="0.25">
      <c r="A910" s="12"/>
      <c r="B910" s="12"/>
      <c r="C910" s="12"/>
      <c r="D910" s="12"/>
      <c r="E910" s="12"/>
      <c r="F910" s="12"/>
      <c r="G910" s="12"/>
      <c r="H910" s="12"/>
      <c r="I910" s="12"/>
      <c r="J910" s="12"/>
      <c r="K910" s="12"/>
      <c r="L910" s="12"/>
      <c r="M910" s="12"/>
      <c r="N910" s="12"/>
      <c r="O910" s="12"/>
      <c r="P910" s="12"/>
      <c r="Q910" s="12"/>
      <c r="R910" s="12"/>
      <c r="S910" s="12"/>
      <c r="T910" s="12"/>
      <c r="U910" s="12"/>
      <c r="V910" s="12"/>
      <c r="W910" s="12"/>
      <c r="X910" s="12"/>
      <c r="Y910" s="12"/>
      <c r="Z910" s="12"/>
      <c r="AA910" s="12"/>
      <c r="AB910" s="12"/>
      <c r="AC910" s="12"/>
      <c r="AD910" s="12"/>
    </row>
    <row r="911" spans="1:30" ht="15.75" customHeight="1" x14ac:dyDescent="0.25">
      <c r="A911" s="12"/>
      <c r="B911" s="12"/>
      <c r="C911" s="12"/>
      <c r="D911" s="12"/>
      <c r="E911" s="12"/>
      <c r="F911" s="12"/>
      <c r="G911" s="12"/>
      <c r="H911" s="12"/>
      <c r="I911" s="12"/>
      <c r="J911" s="12"/>
      <c r="K911" s="12"/>
      <c r="L911" s="12"/>
      <c r="M911" s="12"/>
      <c r="N911" s="12"/>
      <c r="O911" s="12"/>
      <c r="P911" s="12"/>
      <c r="Q911" s="12"/>
      <c r="R911" s="12"/>
      <c r="S911" s="12"/>
      <c r="T911" s="12"/>
      <c r="U911" s="12"/>
      <c r="V911" s="12"/>
      <c r="W911" s="12"/>
      <c r="X911" s="12"/>
      <c r="Y911" s="12"/>
      <c r="Z911" s="12"/>
      <c r="AA911" s="12"/>
      <c r="AB911" s="12"/>
      <c r="AC911" s="12"/>
      <c r="AD911" s="12"/>
    </row>
    <row r="912" spans="1:30" ht="15.75" customHeight="1" x14ac:dyDescent="0.25">
      <c r="A912" s="12"/>
      <c r="B912" s="12"/>
      <c r="C912" s="12"/>
      <c r="D912" s="12"/>
      <c r="E912" s="12"/>
      <c r="F912" s="12"/>
      <c r="G912" s="12"/>
      <c r="H912" s="12"/>
      <c r="I912" s="12"/>
      <c r="J912" s="12"/>
      <c r="K912" s="12"/>
      <c r="L912" s="12"/>
      <c r="M912" s="12"/>
      <c r="N912" s="12"/>
      <c r="O912" s="12"/>
      <c r="P912" s="12"/>
      <c r="Q912" s="12"/>
      <c r="R912" s="12"/>
      <c r="S912" s="12"/>
      <c r="T912" s="12"/>
      <c r="U912" s="12"/>
      <c r="V912" s="12"/>
      <c r="W912" s="12"/>
      <c r="X912" s="12"/>
      <c r="Y912" s="12"/>
      <c r="Z912" s="12"/>
      <c r="AA912" s="12"/>
      <c r="AB912" s="12"/>
      <c r="AC912" s="12"/>
      <c r="AD912" s="12"/>
    </row>
    <row r="913" spans="1:30" ht="15.75" customHeight="1" x14ac:dyDescent="0.25">
      <c r="A913" s="12"/>
      <c r="B913" s="12"/>
      <c r="C913" s="12"/>
      <c r="D913" s="12"/>
      <c r="E913" s="12"/>
      <c r="F913" s="12"/>
      <c r="G913" s="12"/>
      <c r="H913" s="12"/>
      <c r="I913" s="12"/>
      <c r="J913" s="12"/>
      <c r="K913" s="12"/>
      <c r="L913" s="12"/>
      <c r="M913" s="12"/>
      <c r="N913" s="12"/>
      <c r="O913" s="12"/>
      <c r="P913" s="12"/>
      <c r="Q913" s="12"/>
      <c r="R913" s="12"/>
      <c r="S913" s="12"/>
      <c r="T913" s="12"/>
      <c r="U913" s="12"/>
      <c r="V913" s="12"/>
      <c r="W913" s="12"/>
      <c r="X913" s="12"/>
      <c r="Y913" s="12"/>
      <c r="Z913" s="12"/>
      <c r="AA913" s="12"/>
      <c r="AB913" s="12"/>
      <c r="AC913" s="12"/>
      <c r="AD913" s="12"/>
    </row>
    <row r="914" spans="1:30" ht="15.75" customHeight="1" x14ac:dyDescent="0.25">
      <c r="A914" s="12"/>
      <c r="B914" s="12"/>
      <c r="C914" s="12"/>
      <c r="D914" s="12"/>
      <c r="E914" s="12"/>
      <c r="F914" s="12"/>
      <c r="G914" s="12"/>
      <c r="H914" s="12"/>
      <c r="I914" s="12"/>
      <c r="J914" s="12"/>
      <c r="K914" s="12"/>
      <c r="L914" s="12"/>
      <c r="M914" s="12"/>
      <c r="N914" s="12"/>
      <c r="O914" s="12"/>
      <c r="P914" s="12"/>
      <c r="Q914" s="12"/>
      <c r="R914" s="12"/>
      <c r="S914" s="12"/>
      <c r="T914" s="12"/>
      <c r="U914" s="12"/>
      <c r="V914" s="12"/>
      <c r="W914" s="12"/>
      <c r="X914" s="12"/>
      <c r="Y914" s="12"/>
      <c r="Z914" s="12"/>
      <c r="AA914" s="12"/>
      <c r="AB914" s="12"/>
      <c r="AC914" s="12"/>
      <c r="AD914" s="12"/>
    </row>
    <row r="915" spans="1:30" ht="15.75" customHeight="1" x14ac:dyDescent="0.25">
      <c r="A915" s="12"/>
      <c r="B915" s="12"/>
      <c r="C915" s="12"/>
      <c r="D915" s="12"/>
      <c r="E915" s="12"/>
      <c r="F915" s="12"/>
      <c r="G915" s="12"/>
      <c r="H915" s="12"/>
      <c r="I915" s="12"/>
      <c r="J915" s="12"/>
      <c r="K915" s="12"/>
      <c r="L915" s="12"/>
      <c r="M915" s="12"/>
      <c r="N915" s="12"/>
      <c r="O915" s="12"/>
      <c r="P915" s="12"/>
      <c r="Q915" s="12"/>
      <c r="R915" s="12"/>
      <c r="S915" s="12"/>
      <c r="T915" s="12"/>
      <c r="U915" s="12"/>
      <c r="V915" s="12"/>
      <c r="W915" s="12"/>
      <c r="X915" s="12"/>
      <c r="Y915" s="12"/>
      <c r="Z915" s="12"/>
      <c r="AA915" s="12"/>
      <c r="AB915" s="12"/>
      <c r="AC915" s="12"/>
      <c r="AD915" s="12"/>
    </row>
    <row r="916" spans="1:30" ht="15.75" customHeight="1" x14ac:dyDescent="0.25">
      <c r="A916" s="12"/>
      <c r="B916" s="12"/>
      <c r="C916" s="12"/>
      <c r="D916" s="12"/>
      <c r="E916" s="12"/>
      <c r="F916" s="12"/>
      <c r="G916" s="12"/>
      <c r="H916" s="12"/>
      <c r="I916" s="12"/>
      <c r="J916" s="12"/>
      <c r="K916" s="12"/>
      <c r="L916" s="12"/>
      <c r="M916" s="12"/>
      <c r="N916" s="12"/>
      <c r="O916" s="12"/>
      <c r="P916" s="12"/>
      <c r="Q916" s="12"/>
      <c r="R916" s="12"/>
      <c r="S916" s="12"/>
      <c r="T916" s="12"/>
      <c r="U916" s="12"/>
      <c r="V916" s="12"/>
      <c r="W916" s="12"/>
      <c r="X916" s="12"/>
      <c r="Y916" s="12"/>
      <c r="Z916" s="12"/>
      <c r="AA916" s="12"/>
      <c r="AB916" s="12"/>
      <c r="AC916" s="12"/>
      <c r="AD916" s="12"/>
    </row>
    <row r="917" spans="1:30" ht="15.75" customHeight="1" x14ac:dyDescent="0.25">
      <c r="A917" s="12"/>
      <c r="B917" s="12"/>
      <c r="C917" s="12"/>
      <c r="D917" s="12"/>
      <c r="E917" s="12"/>
      <c r="F917" s="12"/>
      <c r="G917" s="12"/>
      <c r="H917" s="12"/>
      <c r="I917" s="12"/>
      <c r="J917" s="12"/>
      <c r="K917" s="12"/>
      <c r="L917" s="12"/>
      <c r="M917" s="12"/>
      <c r="N917" s="12"/>
      <c r="O917" s="12"/>
      <c r="P917" s="12"/>
      <c r="Q917" s="12"/>
      <c r="R917" s="12"/>
      <c r="S917" s="12"/>
      <c r="T917" s="12"/>
      <c r="U917" s="12"/>
      <c r="V917" s="12"/>
      <c r="W917" s="12"/>
      <c r="X917" s="12"/>
      <c r="Y917" s="12"/>
      <c r="Z917" s="12"/>
      <c r="AA917" s="12"/>
      <c r="AB917" s="12"/>
      <c r="AC917" s="12"/>
      <c r="AD917" s="12"/>
    </row>
    <row r="918" spans="1:30" ht="15.75" customHeight="1" x14ac:dyDescent="0.25">
      <c r="A918" s="12"/>
      <c r="B918" s="12"/>
      <c r="C918" s="12"/>
      <c r="D918" s="12"/>
      <c r="E918" s="12"/>
      <c r="F918" s="12"/>
      <c r="G918" s="12"/>
      <c r="H918" s="12"/>
      <c r="I918" s="12"/>
      <c r="J918" s="12"/>
      <c r="K918" s="12"/>
      <c r="L918" s="12"/>
      <c r="M918" s="12"/>
      <c r="N918" s="12"/>
      <c r="O918" s="12"/>
      <c r="P918" s="12"/>
      <c r="Q918" s="12"/>
      <c r="R918" s="12"/>
      <c r="S918" s="12"/>
      <c r="T918" s="12"/>
      <c r="U918" s="12"/>
      <c r="V918" s="12"/>
      <c r="W918" s="12"/>
      <c r="X918" s="12"/>
      <c r="Y918" s="12"/>
      <c r="Z918" s="12"/>
      <c r="AA918" s="12"/>
      <c r="AB918" s="12"/>
      <c r="AC918" s="12"/>
      <c r="AD918" s="12"/>
    </row>
    <row r="919" spans="1:30" ht="15.75" customHeight="1" x14ac:dyDescent="0.25">
      <c r="A919" s="12"/>
      <c r="B919" s="12"/>
      <c r="C919" s="12"/>
      <c r="D919" s="12"/>
      <c r="E919" s="12"/>
      <c r="F919" s="12"/>
      <c r="G919" s="12"/>
      <c r="H919" s="12"/>
      <c r="I919" s="12"/>
      <c r="J919" s="12"/>
      <c r="K919" s="12"/>
      <c r="L919" s="12"/>
      <c r="M919" s="12"/>
      <c r="N919" s="12"/>
      <c r="O919" s="12"/>
      <c r="P919" s="12"/>
      <c r="Q919" s="12"/>
      <c r="R919" s="12"/>
      <c r="S919" s="12"/>
      <c r="T919" s="12"/>
      <c r="U919" s="12"/>
      <c r="V919" s="12"/>
      <c r="W919" s="12"/>
      <c r="X919" s="12"/>
      <c r="Y919" s="12"/>
      <c r="Z919" s="12"/>
      <c r="AA919" s="12"/>
      <c r="AB919" s="12"/>
      <c r="AC919" s="12"/>
      <c r="AD919" s="12"/>
    </row>
    <row r="920" spans="1:30" ht="15.75" customHeight="1" x14ac:dyDescent="0.25">
      <c r="A920" s="12"/>
      <c r="B920" s="12"/>
      <c r="C920" s="12"/>
      <c r="D920" s="12"/>
      <c r="E920" s="12"/>
      <c r="F920" s="12"/>
      <c r="G920" s="12"/>
      <c r="H920" s="12"/>
      <c r="I920" s="12"/>
      <c r="J920" s="12"/>
      <c r="K920" s="12"/>
      <c r="L920" s="12"/>
      <c r="M920" s="12"/>
      <c r="N920" s="12"/>
      <c r="O920" s="12"/>
      <c r="P920" s="12"/>
      <c r="Q920" s="12"/>
      <c r="R920" s="12"/>
      <c r="S920" s="12"/>
      <c r="T920" s="12"/>
      <c r="U920" s="12"/>
      <c r="V920" s="12"/>
      <c r="W920" s="12"/>
      <c r="X920" s="12"/>
      <c r="Y920" s="12"/>
      <c r="Z920" s="12"/>
      <c r="AA920" s="12"/>
      <c r="AB920" s="12"/>
      <c r="AC920" s="12"/>
      <c r="AD920" s="12"/>
    </row>
    <row r="921" spans="1:30" ht="15.75" customHeight="1" x14ac:dyDescent="0.25">
      <c r="A921" s="12"/>
      <c r="B921" s="12"/>
      <c r="C921" s="12"/>
      <c r="D921" s="12"/>
      <c r="E921" s="12"/>
      <c r="F921" s="12"/>
      <c r="G921" s="12"/>
      <c r="H921" s="12"/>
      <c r="I921" s="12"/>
      <c r="J921" s="12"/>
      <c r="K921" s="12"/>
      <c r="L921" s="12"/>
      <c r="M921" s="12"/>
      <c r="N921" s="12"/>
      <c r="O921" s="12"/>
      <c r="P921" s="12"/>
      <c r="Q921" s="12"/>
      <c r="R921" s="12"/>
      <c r="S921" s="12"/>
      <c r="T921" s="12"/>
      <c r="U921" s="12"/>
      <c r="V921" s="12"/>
      <c r="W921" s="12"/>
      <c r="X921" s="12"/>
      <c r="Y921" s="12"/>
      <c r="Z921" s="12"/>
      <c r="AA921" s="12"/>
      <c r="AB921" s="12"/>
      <c r="AC921" s="12"/>
      <c r="AD921" s="12"/>
    </row>
    <row r="922" spans="1:30" ht="15.75" customHeight="1" x14ac:dyDescent="0.25">
      <c r="A922" s="12"/>
      <c r="B922" s="12"/>
      <c r="C922" s="12"/>
      <c r="D922" s="12"/>
      <c r="E922" s="12"/>
      <c r="F922" s="12"/>
      <c r="G922" s="12"/>
      <c r="H922" s="12"/>
      <c r="I922" s="12"/>
      <c r="J922" s="12"/>
      <c r="K922" s="12"/>
      <c r="L922" s="12"/>
      <c r="M922" s="12"/>
      <c r="N922" s="12"/>
      <c r="O922" s="12"/>
      <c r="P922" s="12"/>
      <c r="Q922" s="12"/>
      <c r="R922" s="12"/>
      <c r="S922" s="12"/>
      <c r="T922" s="12"/>
      <c r="U922" s="12"/>
      <c r="V922" s="12"/>
      <c r="W922" s="12"/>
      <c r="X922" s="12"/>
      <c r="Y922" s="12"/>
      <c r="Z922" s="12"/>
      <c r="AA922" s="12"/>
      <c r="AB922" s="12"/>
      <c r="AC922" s="12"/>
      <c r="AD922" s="12"/>
    </row>
    <row r="923" spans="1:30" ht="15.75" customHeight="1" x14ac:dyDescent="0.25">
      <c r="A923" s="12"/>
      <c r="B923" s="12"/>
      <c r="C923" s="12"/>
      <c r="D923" s="12"/>
      <c r="E923" s="12"/>
      <c r="F923" s="12"/>
      <c r="G923" s="12"/>
      <c r="H923" s="12"/>
      <c r="I923" s="12"/>
      <c r="J923" s="12"/>
      <c r="K923" s="12"/>
      <c r="L923" s="12"/>
      <c r="M923" s="12"/>
      <c r="N923" s="12"/>
      <c r="O923" s="12"/>
      <c r="P923" s="12"/>
      <c r="Q923" s="12"/>
      <c r="R923" s="12"/>
      <c r="S923" s="12"/>
      <c r="T923" s="12"/>
      <c r="U923" s="12"/>
      <c r="V923" s="12"/>
      <c r="W923" s="12"/>
      <c r="X923" s="12"/>
      <c r="Y923" s="12"/>
      <c r="Z923" s="12"/>
      <c r="AA923" s="12"/>
      <c r="AB923" s="12"/>
      <c r="AC923" s="12"/>
      <c r="AD923" s="12"/>
    </row>
    <row r="924" spans="1:30" ht="15.75" customHeight="1" x14ac:dyDescent="0.25">
      <c r="A924" s="12"/>
      <c r="B924" s="12"/>
      <c r="C924" s="12"/>
      <c r="D924" s="12"/>
      <c r="E924" s="12"/>
      <c r="F924" s="12"/>
      <c r="G924" s="12"/>
      <c r="H924" s="12"/>
      <c r="I924" s="12"/>
      <c r="J924" s="12"/>
      <c r="K924" s="12"/>
      <c r="L924" s="12"/>
      <c r="M924" s="12"/>
      <c r="N924" s="12"/>
      <c r="O924" s="12"/>
      <c r="P924" s="12"/>
      <c r="Q924" s="12"/>
      <c r="R924" s="12"/>
      <c r="S924" s="12"/>
      <c r="T924" s="12"/>
      <c r="U924" s="12"/>
      <c r="V924" s="12"/>
      <c r="W924" s="12"/>
      <c r="X924" s="12"/>
      <c r="Y924" s="12"/>
      <c r="Z924" s="12"/>
      <c r="AA924" s="12"/>
      <c r="AB924" s="12"/>
      <c r="AC924" s="12"/>
      <c r="AD924" s="12"/>
    </row>
    <row r="925" spans="1:30" ht="15.75" customHeight="1" x14ac:dyDescent="0.25">
      <c r="A925" s="12"/>
      <c r="B925" s="12"/>
      <c r="C925" s="12"/>
      <c r="D925" s="12"/>
      <c r="E925" s="12"/>
      <c r="F925" s="12"/>
      <c r="G925" s="12"/>
      <c r="H925" s="12"/>
      <c r="I925" s="12"/>
      <c r="J925" s="12"/>
      <c r="K925" s="12"/>
      <c r="L925" s="12"/>
      <c r="M925" s="12"/>
      <c r="N925" s="12"/>
      <c r="O925" s="12"/>
      <c r="P925" s="12"/>
      <c r="Q925" s="12"/>
      <c r="R925" s="12"/>
      <c r="S925" s="12"/>
      <c r="T925" s="12"/>
      <c r="U925" s="12"/>
      <c r="V925" s="12"/>
      <c r="W925" s="12"/>
      <c r="X925" s="12"/>
      <c r="Y925" s="12"/>
      <c r="Z925" s="12"/>
      <c r="AA925" s="12"/>
      <c r="AB925" s="12"/>
      <c r="AC925" s="12"/>
      <c r="AD925" s="12"/>
    </row>
    <row r="926" spans="1:30" ht="15.75" customHeight="1" x14ac:dyDescent="0.25">
      <c r="A926" s="12"/>
      <c r="B926" s="12"/>
      <c r="C926" s="12"/>
      <c r="D926" s="12"/>
      <c r="E926" s="12"/>
      <c r="F926" s="12"/>
      <c r="G926" s="12"/>
      <c r="H926" s="12"/>
      <c r="I926" s="12"/>
      <c r="J926" s="12"/>
      <c r="K926" s="12"/>
      <c r="L926" s="12"/>
      <c r="M926" s="12"/>
      <c r="N926" s="12"/>
      <c r="O926" s="12"/>
      <c r="P926" s="12"/>
      <c r="Q926" s="12"/>
      <c r="R926" s="12"/>
      <c r="S926" s="12"/>
      <c r="T926" s="12"/>
      <c r="U926" s="12"/>
      <c r="V926" s="12"/>
      <c r="W926" s="12"/>
      <c r="X926" s="12"/>
      <c r="Y926" s="12"/>
      <c r="Z926" s="12"/>
      <c r="AA926" s="12"/>
      <c r="AB926" s="12"/>
      <c r="AC926" s="12"/>
      <c r="AD926" s="12"/>
    </row>
    <row r="927" spans="1:30" ht="15.75" customHeight="1" x14ac:dyDescent="0.25">
      <c r="A927" s="12"/>
      <c r="B927" s="12"/>
      <c r="C927" s="12"/>
      <c r="D927" s="12"/>
      <c r="E927" s="12"/>
      <c r="F927" s="12"/>
      <c r="G927" s="12"/>
      <c r="H927" s="12"/>
      <c r="I927" s="12"/>
      <c r="J927" s="12"/>
      <c r="K927" s="12"/>
      <c r="L927" s="12"/>
      <c r="M927" s="12"/>
      <c r="N927" s="12"/>
      <c r="O927" s="12"/>
      <c r="P927" s="12"/>
      <c r="Q927" s="12"/>
      <c r="R927" s="12"/>
      <c r="S927" s="12"/>
      <c r="T927" s="12"/>
      <c r="U927" s="12"/>
      <c r="V927" s="12"/>
      <c r="W927" s="12"/>
      <c r="X927" s="12"/>
      <c r="Y927" s="12"/>
      <c r="Z927" s="12"/>
      <c r="AA927" s="12"/>
      <c r="AB927" s="12"/>
      <c r="AC927" s="12"/>
      <c r="AD927" s="12"/>
    </row>
    <row r="928" spans="1:30" ht="15.75" customHeight="1" x14ac:dyDescent="0.25">
      <c r="A928" s="12"/>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c r="AA928" s="12"/>
      <c r="AB928" s="12"/>
      <c r="AC928" s="12"/>
      <c r="AD928" s="12"/>
    </row>
    <row r="929" spans="1:30" ht="15.75" customHeight="1" x14ac:dyDescent="0.25">
      <c r="A929" s="12"/>
      <c r="B929" s="12"/>
      <c r="C929" s="12"/>
      <c r="D929" s="12"/>
      <c r="E929" s="12"/>
      <c r="F929" s="12"/>
      <c r="G929" s="12"/>
      <c r="H929" s="12"/>
      <c r="I929" s="12"/>
      <c r="J929" s="12"/>
      <c r="K929" s="12"/>
      <c r="L929" s="12"/>
      <c r="M929" s="12"/>
      <c r="N929" s="12"/>
      <c r="O929" s="12"/>
      <c r="P929" s="12"/>
      <c r="Q929" s="12"/>
      <c r="R929" s="12"/>
      <c r="S929" s="12"/>
      <c r="T929" s="12"/>
      <c r="U929" s="12"/>
      <c r="V929" s="12"/>
      <c r="W929" s="12"/>
      <c r="X929" s="12"/>
      <c r="Y929" s="12"/>
      <c r="Z929" s="12"/>
      <c r="AA929" s="12"/>
      <c r="AB929" s="12"/>
      <c r="AC929" s="12"/>
      <c r="AD929" s="12"/>
    </row>
    <row r="930" spans="1:30" ht="15.75" customHeight="1" x14ac:dyDescent="0.25">
      <c r="A930" s="12"/>
      <c r="B930" s="12"/>
      <c r="C930" s="12"/>
      <c r="D930" s="12"/>
      <c r="E930" s="12"/>
      <c r="F930" s="12"/>
      <c r="G930" s="12"/>
      <c r="H930" s="12"/>
      <c r="I930" s="12"/>
      <c r="J930" s="12"/>
      <c r="K930" s="12"/>
      <c r="L930" s="12"/>
      <c r="M930" s="12"/>
      <c r="N930" s="12"/>
      <c r="O930" s="12"/>
      <c r="P930" s="12"/>
      <c r="Q930" s="12"/>
      <c r="R930" s="12"/>
      <c r="S930" s="12"/>
      <c r="T930" s="12"/>
      <c r="U930" s="12"/>
      <c r="V930" s="12"/>
      <c r="W930" s="12"/>
      <c r="X930" s="12"/>
      <c r="Y930" s="12"/>
      <c r="Z930" s="12"/>
      <c r="AA930" s="12"/>
      <c r="AB930" s="12"/>
      <c r="AC930" s="12"/>
      <c r="AD930" s="12"/>
    </row>
    <row r="931" spans="1:30" ht="15.75" customHeight="1" x14ac:dyDescent="0.25">
      <c r="A931" s="12"/>
      <c r="B931" s="12"/>
      <c r="C931" s="12"/>
      <c r="D931" s="12"/>
      <c r="E931" s="12"/>
      <c r="F931" s="12"/>
      <c r="G931" s="12"/>
      <c r="H931" s="12"/>
      <c r="I931" s="12"/>
      <c r="J931" s="12"/>
      <c r="K931" s="12"/>
      <c r="L931" s="12"/>
      <c r="M931" s="12"/>
      <c r="N931" s="12"/>
      <c r="O931" s="12"/>
      <c r="P931" s="12"/>
      <c r="Q931" s="12"/>
      <c r="R931" s="12"/>
      <c r="S931" s="12"/>
      <c r="T931" s="12"/>
      <c r="U931" s="12"/>
      <c r="V931" s="12"/>
      <c r="W931" s="12"/>
      <c r="X931" s="12"/>
      <c r="Y931" s="12"/>
      <c r="Z931" s="12"/>
      <c r="AA931" s="12"/>
      <c r="AB931" s="12"/>
      <c r="AC931" s="12"/>
      <c r="AD931" s="12"/>
    </row>
    <row r="932" spans="1:30" ht="15.75" customHeight="1" x14ac:dyDescent="0.25">
      <c r="A932" s="12"/>
      <c r="B932" s="12"/>
      <c r="C932" s="12"/>
      <c r="D932" s="12"/>
      <c r="E932" s="12"/>
      <c r="F932" s="12"/>
      <c r="G932" s="12"/>
      <c r="H932" s="12"/>
      <c r="I932" s="12"/>
      <c r="J932" s="12"/>
      <c r="K932" s="12"/>
      <c r="L932" s="12"/>
      <c r="M932" s="12"/>
      <c r="N932" s="12"/>
      <c r="O932" s="12"/>
      <c r="P932" s="12"/>
      <c r="Q932" s="12"/>
      <c r="R932" s="12"/>
      <c r="S932" s="12"/>
      <c r="T932" s="12"/>
      <c r="U932" s="12"/>
      <c r="V932" s="12"/>
      <c r="W932" s="12"/>
      <c r="X932" s="12"/>
      <c r="Y932" s="12"/>
      <c r="Z932" s="12"/>
      <c r="AA932" s="12"/>
      <c r="AB932" s="12"/>
      <c r="AC932" s="12"/>
      <c r="AD932" s="12"/>
    </row>
    <row r="933" spans="1:30" ht="15.75" customHeight="1" x14ac:dyDescent="0.25">
      <c r="A933" s="12"/>
      <c r="B933" s="12"/>
      <c r="C933" s="12"/>
      <c r="D933" s="12"/>
      <c r="E933" s="12"/>
      <c r="F933" s="12"/>
      <c r="G933" s="12"/>
      <c r="H933" s="12"/>
      <c r="I933" s="12"/>
      <c r="J933" s="12"/>
      <c r="K933" s="12"/>
      <c r="L933" s="12"/>
      <c r="M933" s="12"/>
      <c r="N933" s="12"/>
      <c r="O933" s="12"/>
      <c r="P933" s="12"/>
      <c r="Q933" s="12"/>
      <c r="R933" s="12"/>
      <c r="S933" s="12"/>
      <c r="T933" s="12"/>
      <c r="U933" s="12"/>
      <c r="V933" s="12"/>
      <c r="W933" s="12"/>
      <c r="X933" s="12"/>
      <c r="Y933" s="12"/>
      <c r="Z933" s="12"/>
      <c r="AA933" s="12"/>
      <c r="AB933" s="12"/>
      <c r="AC933" s="12"/>
      <c r="AD933" s="12"/>
    </row>
    <row r="934" spans="1:30" ht="15.75" customHeight="1" x14ac:dyDescent="0.25">
      <c r="A934" s="12"/>
      <c r="B934" s="12"/>
      <c r="C934" s="12"/>
      <c r="D934" s="12"/>
      <c r="E934" s="12"/>
      <c r="F934" s="12"/>
      <c r="G934" s="12"/>
      <c r="H934" s="12"/>
      <c r="I934" s="12"/>
      <c r="J934" s="12"/>
      <c r="K934" s="12"/>
      <c r="L934" s="12"/>
      <c r="M934" s="12"/>
      <c r="N934" s="12"/>
      <c r="O934" s="12"/>
      <c r="P934" s="12"/>
      <c r="Q934" s="12"/>
      <c r="R934" s="12"/>
      <c r="S934" s="12"/>
      <c r="T934" s="12"/>
      <c r="U934" s="12"/>
      <c r="V934" s="12"/>
      <c r="W934" s="12"/>
      <c r="X934" s="12"/>
      <c r="Y934" s="12"/>
      <c r="Z934" s="12"/>
      <c r="AA934" s="12"/>
      <c r="AB934" s="12"/>
      <c r="AC934" s="12"/>
      <c r="AD934" s="12"/>
    </row>
    <row r="935" spans="1:30" ht="15.75" customHeight="1" x14ac:dyDescent="0.25">
      <c r="A935" s="12"/>
      <c r="B935" s="12"/>
      <c r="C935" s="12"/>
      <c r="D935" s="12"/>
      <c r="E935" s="12"/>
      <c r="F935" s="12"/>
      <c r="G935" s="12"/>
      <c r="H935" s="12"/>
      <c r="I935" s="12"/>
      <c r="J935" s="12"/>
      <c r="K935" s="12"/>
      <c r="L935" s="12"/>
      <c r="M935" s="12"/>
      <c r="N935" s="12"/>
      <c r="O935" s="12"/>
      <c r="P935" s="12"/>
      <c r="Q935" s="12"/>
      <c r="R935" s="12"/>
      <c r="S935" s="12"/>
      <c r="T935" s="12"/>
      <c r="U935" s="12"/>
      <c r="V935" s="12"/>
      <c r="W935" s="12"/>
      <c r="X935" s="12"/>
      <c r="Y935" s="12"/>
      <c r="Z935" s="12"/>
      <c r="AA935" s="12"/>
      <c r="AB935" s="12"/>
      <c r="AC935" s="12"/>
      <c r="AD935" s="12"/>
    </row>
    <row r="936" spans="1:30" ht="15.75" customHeight="1" x14ac:dyDescent="0.25">
      <c r="A936" s="12"/>
      <c r="B936" s="12"/>
      <c r="C936" s="12"/>
      <c r="D936" s="12"/>
      <c r="E936" s="12"/>
      <c r="F936" s="12"/>
      <c r="G936" s="12"/>
      <c r="H936" s="12"/>
      <c r="I936" s="12"/>
      <c r="J936" s="12"/>
      <c r="K936" s="12"/>
      <c r="L936" s="12"/>
      <c r="M936" s="12"/>
      <c r="N936" s="12"/>
      <c r="O936" s="12"/>
      <c r="P936" s="12"/>
      <c r="Q936" s="12"/>
      <c r="R936" s="12"/>
      <c r="S936" s="12"/>
      <c r="T936" s="12"/>
      <c r="U936" s="12"/>
      <c r="V936" s="12"/>
      <c r="W936" s="12"/>
      <c r="X936" s="12"/>
      <c r="Y936" s="12"/>
      <c r="Z936" s="12"/>
      <c r="AA936" s="12"/>
      <c r="AB936" s="12"/>
      <c r="AC936" s="12"/>
      <c r="AD936" s="12"/>
    </row>
    <row r="937" spans="1:30" ht="15.75" customHeight="1" x14ac:dyDescent="0.25">
      <c r="A937" s="12"/>
      <c r="B937" s="12"/>
      <c r="C937" s="12"/>
      <c r="D937" s="12"/>
      <c r="E937" s="12"/>
      <c r="F937" s="12"/>
      <c r="G937" s="12"/>
      <c r="H937" s="12"/>
      <c r="I937" s="12"/>
      <c r="J937" s="12"/>
      <c r="K937" s="12"/>
      <c r="L937" s="12"/>
      <c r="M937" s="12"/>
      <c r="N937" s="12"/>
      <c r="O937" s="12"/>
      <c r="P937" s="12"/>
      <c r="Q937" s="12"/>
      <c r="R937" s="12"/>
      <c r="S937" s="12"/>
      <c r="T937" s="12"/>
      <c r="U937" s="12"/>
      <c r="V937" s="12"/>
      <c r="W937" s="12"/>
      <c r="X937" s="12"/>
      <c r="Y937" s="12"/>
      <c r="Z937" s="12"/>
      <c r="AA937" s="12"/>
      <c r="AB937" s="12"/>
      <c r="AC937" s="12"/>
      <c r="AD937" s="12"/>
    </row>
    <row r="938" spans="1:30" ht="15.75" customHeight="1" x14ac:dyDescent="0.25">
      <c r="A938" s="12"/>
      <c r="B938" s="12"/>
      <c r="C938" s="12"/>
      <c r="D938" s="12"/>
      <c r="E938" s="12"/>
      <c r="F938" s="12"/>
      <c r="G938" s="12"/>
      <c r="H938" s="12"/>
      <c r="I938" s="12"/>
      <c r="J938" s="12"/>
      <c r="K938" s="12"/>
      <c r="L938" s="12"/>
      <c r="M938" s="12"/>
      <c r="N938" s="12"/>
      <c r="O938" s="12"/>
      <c r="P938" s="12"/>
      <c r="Q938" s="12"/>
      <c r="R938" s="12"/>
      <c r="S938" s="12"/>
      <c r="T938" s="12"/>
      <c r="U938" s="12"/>
      <c r="V938" s="12"/>
      <c r="W938" s="12"/>
      <c r="X938" s="12"/>
      <c r="Y938" s="12"/>
      <c r="Z938" s="12"/>
      <c r="AA938" s="12"/>
      <c r="AB938" s="12"/>
      <c r="AC938" s="12"/>
      <c r="AD938" s="12"/>
    </row>
    <row r="939" spans="1:30" ht="15.75" customHeight="1" x14ac:dyDescent="0.25">
      <c r="A939" s="12"/>
      <c r="B939" s="12"/>
      <c r="C939" s="12"/>
      <c r="D939" s="12"/>
      <c r="E939" s="12"/>
      <c r="F939" s="12"/>
      <c r="G939" s="12"/>
      <c r="H939" s="12"/>
      <c r="I939" s="12"/>
      <c r="J939" s="12"/>
      <c r="K939" s="12"/>
      <c r="L939" s="12"/>
      <c r="M939" s="12"/>
      <c r="N939" s="12"/>
      <c r="O939" s="12"/>
      <c r="P939" s="12"/>
      <c r="Q939" s="12"/>
      <c r="R939" s="12"/>
      <c r="S939" s="12"/>
      <c r="T939" s="12"/>
      <c r="U939" s="12"/>
      <c r="V939" s="12"/>
      <c r="W939" s="12"/>
      <c r="X939" s="12"/>
      <c r="Y939" s="12"/>
      <c r="Z939" s="12"/>
      <c r="AA939" s="12"/>
      <c r="AB939" s="12"/>
      <c r="AC939" s="12"/>
      <c r="AD939" s="12"/>
    </row>
    <row r="940" spans="1:30" ht="15.75" customHeight="1" x14ac:dyDescent="0.25">
      <c r="A940" s="12"/>
      <c r="B940" s="12"/>
      <c r="C940" s="12"/>
      <c r="D940" s="12"/>
      <c r="E940" s="12"/>
      <c r="F940" s="12"/>
      <c r="G940" s="12"/>
      <c r="H940" s="12"/>
      <c r="I940" s="12"/>
      <c r="J940" s="12"/>
      <c r="K940" s="12"/>
      <c r="L940" s="12"/>
      <c r="M940" s="12"/>
      <c r="N940" s="12"/>
      <c r="O940" s="12"/>
      <c r="P940" s="12"/>
      <c r="Q940" s="12"/>
      <c r="R940" s="12"/>
      <c r="S940" s="12"/>
      <c r="T940" s="12"/>
      <c r="U940" s="12"/>
      <c r="V940" s="12"/>
      <c r="W940" s="12"/>
      <c r="X940" s="12"/>
      <c r="Y940" s="12"/>
      <c r="Z940" s="12"/>
      <c r="AA940" s="12"/>
      <c r="AB940" s="12"/>
      <c r="AC940" s="12"/>
      <c r="AD940" s="12"/>
    </row>
    <row r="941" spans="1:30" ht="15.75" customHeight="1" x14ac:dyDescent="0.25">
      <c r="A941" s="12"/>
      <c r="B941" s="12"/>
      <c r="C941" s="12"/>
      <c r="D941" s="12"/>
      <c r="E941" s="12"/>
      <c r="F941" s="12"/>
      <c r="G941" s="12"/>
      <c r="H941" s="12"/>
      <c r="I941" s="12"/>
      <c r="J941" s="12"/>
      <c r="K941" s="12"/>
      <c r="L941" s="12"/>
      <c r="M941" s="12"/>
      <c r="N941" s="12"/>
      <c r="O941" s="12"/>
      <c r="P941" s="12"/>
      <c r="Q941" s="12"/>
      <c r="R941" s="12"/>
      <c r="S941" s="12"/>
      <c r="T941" s="12"/>
      <c r="U941" s="12"/>
      <c r="V941" s="12"/>
      <c r="W941" s="12"/>
      <c r="X941" s="12"/>
      <c r="Y941" s="12"/>
      <c r="Z941" s="12"/>
      <c r="AA941" s="12"/>
      <c r="AB941" s="12"/>
      <c r="AC941" s="12"/>
      <c r="AD941" s="12"/>
    </row>
    <row r="942" spans="1:30" ht="15.75" customHeight="1" x14ac:dyDescent="0.25">
      <c r="A942" s="12"/>
      <c r="B942" s="12"/>
      <c r="C942" s="12"/>
      <c r="D942" s="12"/>
      <c r="E942" s="12"/>
      <c r="F942" s="12"/>
      <c r="G942" s="12"/>
      <c r="H942" s="12"/>
      <c r="I942" s="12"/>
      <c r="J942" s="12"/>
      <c r="K942" s="12"/>
      <c r="L942" s="12"/>
      <c r="M942" s="12"/>
      <c r="N942" s="12"/>
      <c r="O942" s="12"/>
      <c r="P942" s="12"/>
      <c r="Q942" s="12"/>
      <c r="R942" s="12"/>
      <c r="S942" s="12"/>
      <c r="T942" s="12"/>
      <c r="U942" s="12"/>
      <c r="V942" s="12"/>
      <c r="W942" s="12"/>
      <c r="X942" s="12"/>
      <c r="Y942" s="12"/>
      <c r="Z942" s="12"/>
      <c r="AA942" s="12"/>
      <c r="AB942" s="12"/>
      <c r="AC942" s="12"/>
      <c r="AD942" s="12"/>
    </row>
    <row r="943" spans="1:30" ht="15.75" customHeight="1" x14ac:dyDescent="0.25">
      <c r="A943" s="12"/>
      <c r="B943" s="12"/>
      <c r="C943" s="12"/>
      <c r="D943" s="12"/>
      <c r="E943" s="12"/>
      <c r="F943" s="12"/>
      <c r="G943" s="12"/>
      <c r="H943" s="12"/>
      <c r="I943" s="12"/>
      <c r="J943" s="12"/>
      <c r="K943" s="12"/>
      <c r="L943" s="12"/>
      <c r="M943" s="12"/>
      <c r="N943" s="12"/>
      <c r="O943" s="12"/>
      <c r="P943" s="12"/>
      <c r="Q943" s="12"/>
      <c r="R943" s="12"/>
      <c r="S943" s="12"/>
      <c r="T943" s="12"/>
      <c r="U943" s="12"/>
      <c r="V943" s="12"/>
      <c r="W943" s="12"/>
      <c r="X943" s="12"/>
      <c r="Y943" s="12"/>
      <c r="Z943" s="12"/>
      <c r="AA943" s="12"/>
      <c r="AB943" s="12"/>
      <c r="AC943" s="12"/>
      <c r="AD943" s="12"/>
    </row>
    <row r="944" spans="1:30" ht="15.75" customHeight="1" x14ac:dyDescent="0.25">
      <c r="A944" s="12"/>
      <c r="B944" s="12"/>
      <c r="C944" s="12"/>
      <c r="D944" s="12"/>
      <c r="E944" s="12"/>
      <c r="F944" s="12"/>
      <c r="G944" s="12"/>
      <c r="H944" s="12"/>
      <c r="I944" s="12"/>
      <c r="J944" s="12"/>
      <c r="K944" s="12"/>
      <c r="L944" s="12"/>
      <c r="M944" s="12"/>
      <c r="N944" s="12"/>
      <c r="O944" s="12"/>
      <c r="P944" s="12"/>
      <c r="Q944" s="12"/>
      <c r="R944" s="12"/>
      <c r="S944" s="12"/>
      <c r="T944" s="12"/>
      <c r="U944" s="12"/>
      <c r="V944" s="12"/>
      <c r="W944" s="12"/>
      <c r="X944" s="12"/>
      <c r="Y944" s="12"/>
      <c r="Z944" s="12"/>
      <c r="AA944" s="12"/>
      <c r="AB944" s="12"/>
      <c r="AC944" s="12"/>
      <c r="AD944" s="12"/>
    </row>
    <row r="945" spans="1:30" ht="15.75" customHeight="1" x14ac:dyDescent="0.25">
      <c r="A945" s="12"/>
      <c r="B945" s="12"/>
      <c r="C945" s="12"/>
      <c r="D945" s="12"/>
      <c r="E945" s="12"/>
      <c r="F945" s="12"/>
      <c r="G945" s="12"/>
      <c r="H945" s="12"/>
      <c r="I945" s="12"/>
      <c r="J945" s="12"/>
      <c r="K945" s="12"/>
      <c r="L945" s="12"/>
      <c r="M945" s="12"/>
      <c r="N945" s="12"/>
      <c r="O945" s="12"/>
      <c r="P945" s="12"/>
      <c r="Q945" s="12"/>
      <c r="R945" s="12"/>
      <c r="S945" s="12"/>
      <c r="T945" s="12"/>
      <c r="U945" s="12"/>
      <c r="V945" s="12"/>
      <c r="W945" s="12"/>
      <c r="X945" s="12"/>
      <c r="Y945" s="12"/>
      <c r="Z945" s="12"/>
      <c r="AA945" s="12"/>
      <c r="AB945" s="12"/>
      <c r="AC945" s="12"/>
      <c r="AD945" s="12"/>
    </row>
    <row r="946" spans="1:30" ht="15.75" customHeight="1" x14ac:dyDescent="0.25">
      <c r="A946" s="12"/>
      <c r="B946" s="12"/>
      <c r="C946" s="12"/>
      <c r="D946" s="12"/>
      <c r="E946" s="12"/>
      <c r="F946" s="12"/>
      <c r="G946" s="12"/>
      <c r="H946" s="12"/>
      <c r="I946" s="12"/>
      <c r="J946" s="12"/>
      <c r="K946" s="12"/>
      <c r="L946" s="12"/>
      <c r="M946" s="12"/>
      <c r="N946" s="12"/>
      <c r="O946" s="12"/>
      <c r="P946" s="12"/>
      <c r="Q946" s="12"/>
      <c r="R946" s="12"/>
      <c r="S946" s="12"/>
      <c r="T946" s="12"/>
      <c r="U946" s="12"/>
      <c r="V946" s="12"/>
      <c r="W946" s="12"/>
      <c r="X946" s="12"/>
      <c r="Y946" s="12"/>
      <c r="Z946" s="12"/>
      <c r="AA946" s="12"/>
      <c r="AB946" s="12"/>
      <c r="AC946" s="12"/>
      <c r="AD946" s="12"/>
    </row>
    <row r="947" spans="1:30" ht="15.75" customHeight="1" x14ac:dyDescent="0.25">
      <c r="A947" s="12"/>
      <c r="B947" s="12"/>
      <c r="C947" s="12"/>
      <c r="D947" s="12"/>
      <c r="E947" s="12"/>
      <c r="F947" s="12"/>
      <c r="G947" s="12"/>
      <c r="H947" s="12"/>
      <c r="I947" s="12"/>
      <c r="J947" s="12"/>
      <c r="K947" s="12"/>
      <c r="L947" s="12"/>
      <c r="M947" s="12"/>
      <c r="N947" s="12"/>
      <c r="O947" s="12"/>
      <c r="P947" s="12"/>
      <c r="Q947" s="12"/>
      <c r="R947" s="12"/>
      <c r="S947" s="12"/>
      <c r="T947" s="12"/>
      <c r="U947" s="12"/>
      <c r="V947" s="12"/>
      <c r="W947" s="12"/>
      <c r="X947" s="12"/>
      <c r="Y947" s="12"/>
      <c r="Z947" s="12"/>
      <c r="AA947" s="12"/>
      <c r="AB947" s="12"/>
      <c r="AC947" s="12"/>
      <c r="AD947" s="12"/>
    </row>
    <row r="948" spans="1:30" ht="15.75" customHeight="1" x14ac:dyDescent="0.25">
      <c r="A948" s="12"/>
      <c r="B948" s="12"/>
      <c r="C948" s="12"/>
      <c r="D948" s="12"/>
      <c r="E948" s="12"/>
      <c r="F948" s="12"/>
      <c r="G948" s="12"/>
      <c r="H948" s="12"/>
      <c r="I948" s="12"/>
      <c r="J948" s="12"/>
      <c r="K948" s="12"/>
      <c r="L948" s="12"/>
      <c r="M948" s="12"/>
      <c r="N948" s="12"/>
      <c r="O948" s="12"/>
      <c r="P948" s="12"/>
      <c r="Q948" s="12"/>
      <c r="R948" s="12"/>
      <c r="S948" s="12"/>
      <c r="T948" s="12"/>
      <c r="U948" s="12"/>
      <c r="V948" s="12"/>
      <c r="W948" s="12"/>
      <c r="X948" s="12"/>
      <c r="Y948" s="12"/>
      <c r="Z948" s="12"/>
      <c r="AA948" s="12"/>
      <c r="AB948" s="12"/>
      <c r="AC948" s="12"/>
      <c r="AD948" s="12"/>
    </row>
    <row r="949" spans="1:30" ht="15.75" customHeight="1" x14ac:dyDescent="0.25">
      <c r="A949" s="12"/>
      <c r="B949" s="12"/>
      <c r="C949" s="12"/>
      <c r="D949" s="12"/>
      <c r="E949" s="12"/>
      <c r="F949" s="12"/>
      <c r="G949" s="12"/>
      <c r="H949" s="12"/>
      <c r="I949" s="12"/>
      <c r="J949" s="12"/>
      <c r="K949" s="12"/>
      <c r="L949" s="12"/>
      <c r="M949" s="12"/>
      <c r="N949" s="12"/>
      <c r="O949" s="12"/>
      <c r="P949" s="12"/>
      <c r="Q949" s="12"/>
      <c r="R949" s="12"/>
      <c r="S949" s="12"/>
      <c r="T949" s="12"/>
      <c r="U949" s="12"/>
      <c r="V949" s="12"/>
      <c r="W949" s="12"/>
      <c r="X949" s="12"/>
      <c r="Y949" s="12"/>
      <c r="Z949" s="12"/>
      <c r="AA949" s="12"/>
      <c r="AB949" s="12"/>
      <c r="AC949" s="12"/>
      <c r="AD949" s="12"/>
    </row>
    <row r="950" spans="1:30" ht="15.75" customHeight="1" x14ac:dyDescent="0.25">
      <c r="A950" s="12"/>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c r="AA950" s="12"/>
      <c r="AB950" s="12"/>
      <c r="AC950" s="12"/>
      <c r="AD950" s="12"/>
    </row>
    <row r="951" spans="1:30" ht="15.75" customHeight="1" x14ac:dyDescent="0.25">
      <c r="A951" s="12"/>
      <c r="B951" s="12"/>
      <c r="C951" s="12"/>
      <c r="D951" s="12"/>
      <c r="E951" s="12"/>
      <c r="F951" s="12"/>
      <c r="G951" s="12"/>
      <c r="H951" s="12"/>
      <c r="I951" s="12"/>
      <c r="J951" s="12"/>
      <c r="K951" s="12"/>
      <c r="L951" s="12"/>
      <c r="M951" s="12"/>
      <c r="N951" s="12"/>
      <c r="O951" s="12"/>
      <c r="P951" s="12"/>
      <c r="Q951" s="12"/>
      <c r="R951" s="12"/>
      <c r="S951" s="12"/>
      <c r="T951" s="12"/>
      <c r="U951" s="12"/>
      <c r="V951" s="12"/>
      <c r="W951" s="12"/>
      <c r="X951" s="12"/>
      <c r="Y951" s="12"/>
      <c r="Z951" s="12"/>
      <c r="AA951" s="12"/>
      <c r="AB951" s="12"/>
      <c r="AC951" s="12"/>
      <c r="AD951" s="12"/>
    </row>
    <row r="952" spans="1:30" ht="15.75" customHeight="1" x14ac:dyDescent="0.25">
      <c r="A952" s="12"/>
      <c r="B952" s="12"/>
      <c r="C952" s="12"/>
      <c r="D952" s="12"/>
      <c r="E952" s="12"/>
      <c r="F952" s="12"/>
      <c r="G952" s="12"/>
      <c r="H952" s="12"/>
      <c r="I952" s="12"/>
      <c r="J952" s="12"/>
      <c r="K952" s="12"/>
      <c r="L952" s="12"/>
      <c r="M952" s="12"/>
      <c r="N952" s="12"/>
      <c r="O952" s="12"/>
      <c r="P952" s="12"/>
      <c r="Q952" s="12"/>
      <c r="R952" s="12"/>
      <c r="S952" s="12"/>
      <c r="T952" s="12"/>
      <c r="U952" s="12"/>
      <c r="V952" s="12"/>
      <c r="W952" s="12"/>
      <c r="X952" s="12"/>
      <c r="Y952" s="12"/>
      <c r="Z952" s="12"/>
      <c r="AA952" s="12"/>
      <c r="AB952" s="12"/>
      <c r="AC952" s="12"/>
      <c r="AD952" s="12"/>
    </row>
    <row r="953" spans="1:30" ht="15.75" customHeight="1" x14ac:dyDescent="0.25">
      <c r="A953" s="12"/>
      <c r="B953" s="12"/>
      <c r="C953" s="12"/>
      <c r="D953" s="12"/>
      <c r="E953" s="12"/>
      <c r="F953" s="12"/>
      <c r="G953" s="12"/>
      <c r="H953" s="12"/>
      <c r="I953" s="12"/>
      <c r="J953" s="12"/>
      <c r="K953" s="12"/>
      <c r="L953" s="12"/>
      <c r="M953" s="12"/>
      <c r="N953" s="12"/>
      <c r="O953" s="12"/>
      <c r="P953" s="12"/>
      <c r="Q953" s="12"/>
      <c r="R953" s="12"/>
      <c r="S953" s="12"/>
      <c r="T953" s="12"/>
      <c r="U953" s="12"/>
      <c r="V953" s="12"/>
      <c r="W953" s="12"/>
      <c r="X953" s="12"/>
      <c r="Y953" s="12"/>
      <c r="Z953" s="12"/>
      <c r="AA953" s="12"/>
      <c r="AB953" s="12"/>
      <c r="AC953" s="12"/>
      <c r="AD953" s="12"/>
    </row>
    <row r="954" spans="1:30" ht="15.75" customHeight="1" x14ac:dyDescent="0.25">
      <c r="A954" s="12"/>
      <c r="B954" s="12"/>
      <c r="C954" s="12"/>
      <c r="D954" s="12"/>
      <c r="E954" s="12"/>
      <c r="F954" s="12"/>
      <c r="G954" s="12"/>
      <c r="H954" s="12"/>
      <c r="I954" s="12"/>
      <c r="J954" s="12"/>
      <c r="K954" s="12"/>
      <c r="L954" s="12"/>
      <c r="M954" s="12"/>
      <c r="N954" s="12"/>
      <c r="O954" s="12"/>
      <c r="P954" s="12"/>
      <c r="Q954" s="12"/>
      <c r="R954" s="12"/>
      <c r="S954" s="12"/>
      <c r="T954" s="12"/>
      <c r="U954" s="12"/>
      <c r="V954" s="12"/>
      <c r="W954" s="12"/>
      <c r="X954" s="12"/>
      <c r="Y954" s="12"/>
      <c r="Z954" s="12"/>
      <c r="AA954" s="12"/>
      <c r="AB954" s="12"/>
      <c r="AC954" s="12"/>
      <c r="AD954" s="12"/>
    </row>
    <row r="955" spans="1:30" ht="15.75" customHeight="1" x14ac:dyDescent="0.25">
      <c r="A955" s="12"/>
      <c r="B955" s="12"/>
      <c r="C955" s="12"/>
      <c r="D955" s="12"/>
      <c r="E955" s="12"/>
      <c r="F955" s="12"/>
      <c r="G955" s="12"/>
      <c r="H955" s="12"/>
      <c r="I955" s="12"/>
      <c r="J955" s="12"/>
      <c r="K955" s="12"/>
      <c r="L955" s="12"/>
      <c r="M955" s="12"/>
      <c r="N955" s="12"/>
      <c r="O955" s="12"/>
      <c r="P955" s="12"/>
      <c r="Q955" s="12"/>
      <c r="R955" s="12"/>
      <c r="S955" s="12"/>
      <c r="T955" s="12"/>
      <c r="U955" s="12"/>
      <c r="V955" s="12"/>
      <c r="W955" s="12"/>
      <c r="X955" s="12"/>
      <c r="Y955" s="12"/>
      <c r="Z955" s="12"/>
      <c r="AA955" s="12"/>
      <c r="AB955" s="12"/>
      <c r="AC955" s="12"/>
      <c r="AD955" s="12"/>
    </row>
    <row r="956" spans="1:30" ht="15.75" customHeight="1" x14ac:dyDescent="0.25">
      <c r="A956" s="12"/>
      <c r="B956" s="12"/>
      <c r="C956" s="12"/>
      <c r="D956" s="12"/>
      <c r="E956" s="12"/>
      <c r="F956" s="12"/>
      <c r="G956" s="12"/>
      <c r="H956" s="12"/>
      <c r="I956" s="12"/>
      <c r="J956" s="12"/>
      <c r="K956" s="12"/>
      <c r="L956" s="12"/>
      <c r="M956" s="12"/>
      <c r="N956" s="12"/>
      <c r="O956" s="12"/>
      <c r="P956" s="12"/>
      <c r="Q956" s="12"/>
      <c r="R956" s="12"/>
      <c r="S956" s="12"/>
      <c r="T956" s="12"/>
      <c r="U956" s="12"/>
      <c r="V956" s="12"/>
      <c r="W956" s="12"/>
      <c r="X956" s="12"/>
      <c r="Y956" s="12"/>
      <c r="Z956" s="12"/>
      <c r="AA956" s="12"/>
      <c r="AB956" s="12"/>
      <c r="AC956" s="12"/>
      <c r="AD956" s="12"/>
    </row>
    <row r="957" spans="1:30" ht="15.75" customHeight="1" x14ac:dyDescent="0.25">
      <c r="A957" s="12"/>
      <c r="B957" s="12"/>
      <c r="C957" s="12"/>
      <c r="D957" s="12"/>
      <c r="E957" s="12"/>
      <c r="F957" s="12"/>
      <c r="G957" s="12"/>
      <c r="H957" s="12"/>
      <c r="I957" s="12"/>
      <c r="J957" s="12"/>
      <c r="K957" s="12"/>
      <c r="L957" s="12"/>
      <c r="M957" s="12"/>
      <c r="N957" s="12"/>
      <c r="O957" s="12"/>
      <c r="P957" s="12"/>
      <c r="Q957" s="12"/>
      <c r="R957" s="12"/>
      <c r="S957" s="12"/>
      <c r="T957" s="12"/>
      <c r="U957" s="12"/>
      <c r="V957" s="12"/>
      <c r="W957" s="12"/>
      <c r="X957" s="12"/>
      <c r="Y957" s="12"/>
      <c r="Z957" s="12"/>
      <c r="AA957" s="12"/>
      <c r="AB957" s="12"/>
      <c r="AC957" s="12"/>
      <c r="AD957" s="12"/>
    </row>
    <row r="958" spans="1:30" ht="15.75" customHeight="1" x14ac:dyDescent="0.25">
      <c r="A958" s="12"/>
      <c r="B958" s="12"/>
      <c r="C958" s="12"/>
      <c r="D958" s="12"/>
      <c r="E958" s="12"/>
      <c r="F958" s="12"/>
      <c r="G958" s="12"/>
      <c r="H958" s="12"/>
      <c r="I958" s="12"/>
      <c r="J958" s="12"/>
      <c r="K958" s="12"/>
      <c r="L958" s="12"/>
      <c r="M958" s="12"/>
      <c r="N958" s="12"/>
      <c r="O958" s="12"/>
      <c r="P958" s="12"/>
      <c r="Q958" s="12"/>
      <c r="R958" s="12"/>
      <c r="S958" s="12"/>
      <c r="T958" s="12"/>
      <c r="U958" s="12"/>
      <c r="V958" s="12"/>
      <c r="W958" s="12"/>
      <c r="X958" s="12"/>
      <c r="Y958" s="12"/>
      <c r="Z958" s="12"/>
      <c r="AA958" s="12"/>
      <c r="AB958" s="12"/>
      <c r="AC958" s="12"/>
      <c r="AD958" s="12"/>
    </row>
    <row r="959" spans="1:30" ht="15.75" customHeight="1" x14ac:dyDescent="0.25">
      <c r="A959" s="12"/>
      <c r="B959" s="12"/>
      <c r="C959" s="12"/>
      <c r="D959" s="12"/>
      <c r="E959" s="12"/>
      <c r="F959" s="12"/>
      <c r="G959" s="12"/>
      <c r="H959" s="12"/>
      <c r="I959" s="12"/>
      <c r="J959" s="12"/>
      <c r="K959" s="12"/>
      <c r="L959" s="12"/>
      <c r="M959" s="12"/>
      <c r="N959" s="12"/>
      <c r="O959" s="12"/>
      <c r="P959" s="12"/>
      <c r="Q959" s="12"/>
      <c r="R959" s="12"/>
      <c r="S959" s="12"/>
      <c r="T959" s="12"/>
      <c r="U959" s="12"/>
      <c r="V959" s="12"/>
      <c r="W959" s="12"/>
      <c r="X959" s="12"/>
      <c r="Y959" s="12"/>
      <c r="Z959" s="12"/>
      <c r="AA959" s="12"/>
      <c r="AB959" s="12"/>
      <c r="AC959" s="12"/>
      <c r="AD959" s="12"/>
    </row>
    <row r="960" spans="1:30" ht="15.75" customHeight="1" x14ac:dyDescent="0.25">
      <c r="A960" s="12"/>
      <c r="B960" s="12"/>
      <c r="C960" s="12"/>
      <c r="D960" s="12"/>
      <c r="E960" s="12"/>
      <c r="F960" s="12"/>
      <c r="G960" s="12"/>
      <c r="H960" s="12"/>
      <c r="I960" s="12"/>
      <c r="J960" s="12"/>
      <c r="K960" s="12"/>
      <c r="L960" s="12"/>
      <c r="M960" s="12"/>
      <c r="N960" s="12"/>
      <c r="O960" s="12"/>
      <c r="P960" s="12"/>
      <c r="Q960" s="12"/>
      <c r="R960" s="12"/>
      <c r="S960" s="12"/>
      <c r="T960" s="12"/>
      <c r="U960" s="12"/>
      <c r="V960" s="12"/>
      <c r="W960" s="12"/>
      <c r="X960" s="12"/>
      <c r="Y960" s="12"/>
      <c r="Z960" s="12"/>
      <c r="AA960" s="12"/>
      <c r="AB960" s="12"/>
      <c r="AC960" s="12"/>
      <c r="AD960" s="12"/>
    </row>
    <row r="961" spans="1:30" ht="15.75" customHeight="1" x14ac:dyDescent="0.25">
      <c r="A961" s="12"/>
      <c r="B961" s="12"/>
      <c r="C961" s="12"/>
      <c r="D961" s="12"/>
      <c r="E961" s="12"/>
      <c r="F961" s="12"/>
      <c r="G961" s="12"/>
      <c r="H961" s="12"/>
      <c r="I961" s="12"/>
      <c r="J961" s="12"/>
      <c r="K961" s="12"/>
      <c r="L961" s="12"/>
      <c r="M961" s="12"/>
      <c r="N961" s="12"/>
      <c r="O961" s="12"/>
      <c r="P961" s="12"/>
      <c r="Q961" s="12"/>
      <c r="R961" s="12"/>
      <c r="S961" s="12"/>
      <c r="T961" s="12"/>
      <c r="U961" s="12"/>
      <c r="V961" s="12"/>
      <c r="W961" s="12"/>
      <c r="X961" s="12"/>
      <c r="Y961" s="12"/>
      <c r="Z961" s="12"/>
      <c r="AA961" s="12"/>
      <c r="AB961" s="12"/>
      <c r="AC961" s="12"/>
      <c r="AD961" s="12"/>
    </row>
    <row r="962" spans="1:30" ht="15.75" customHeight="1" x14ac:dyDescent="0.25">
      <c r="A962" s="12"/>
      <c r="B962" s="12"/>
      <c r="C962" s="12"/>
      <c r="D962" s="12"/>
      <c r="E962" s="12"/>
      <c r="F962" s="12"/>
      <c r="G962" s="12"/>
      <c r="H962" s="12"/>
      <c r="I962" s="12"/>
      <c r="J962" s="12"/>
      <c r="K962" s="12"/>
      <c r="L962" s="12"/>
      <c r="M962" s="12"/>
      <c r="N962" s="12"/>
      <c r="O962" s="12"/>
      <c r="P962" s="12"/>
      <c r="Q962" s="12"/>
      <c r="R962" s="12"/>
      <c r="S962" s="12"/>
      <c r="T962" s="12"/>
      <c r="U962" s="12"/>
      <c r="V962" s="12"/>
      <c r="W962" s="12"/>
      <c r="X962" s="12"/>
      <c r="Y962" s="12"/>
      <c r="Z962" s="12"/>
      <c r="AA962" s="12"/>
      <c r="AB962" s="12"/>
      <c r="AC962" s="12"/>
      <c r="AD962" s="12"/>
    </row>
    <row r="963" spans="1:30" ht="15.75" customHeight="1" x14ac:dyDescent="0.25">
      <c r="A963" s="12"/>
      <c r="B963" s="12"/>
      <c r="C963" s="12"/>
      <c r="D963" s="12"/>
      <c r="E963" s="12"/>
      <c r="F963" s="12"/>
      <c r="G963" s="12"/>
      <c r="H963" s="12"/>
      <c r="I963" s="12"/>
      <c r="J963" s="12"/>
      <c r="K963" s="12"/>
      <c r="L963" s="12"/>
      <c r="M963" s="12"/>
      <c r="N963" s="12"/>
      <c r="O963" s="12"/>
      <c r="P963" s="12"/>
      <c r="Q963" s="12"/>
      <c r="R963" s="12"/>
      <c r="S963" s="12"/>
      <c r="T963" s="12"/>
      <c r="U963" s="12"/>
      <c r="V963" s="12"/>
      <c r="W963" s="12"/>
      <c r="X963" s="12"/>
      <c r="Y963" s="12"/>
      <c r="Z963" s="12"/>
      <c r="AA963" s="12"/>
      <c r="AB963" s="12"/>
      <c r="AC963" s="12"/>
      <c r="AD963" s="12"/>
    </row>
    <row r="964" spans="1:30" ht="15.75" customHeight="1" x14ac:dyDescent="0.25">
      <c r="A964" s="12"/>
      <c r="B964" s="12"/>
      <c r="C964" s="12"/>
      <c r="D964" s="12"/>
      <c r="E964" s="12"/>
      <c r="F964" s="12"/>
      <c r="G964" s="12"/>
      <c r="H964" s="12"/>
      <c r="I964" s="12"/>
      <c r="J964" s="12"/>
      <c r="K964" s="12"/>
      <c r="L964" s="12"/>
      <c r="M964" s="12"/>
      <c r="N964" s="12"/>
      <c r="O964" s="12"/>
      <c r="P964" s="12"/>
      <c r="Q964" s="12"/>
      <c r="R964" s="12"/>
      <c r="S964" s="12"/>
      <c r="T964" s="12"/>
      <c r="U964" s="12"/>
      <c r="V964" s="12"/>
      <c r="W964" s="12"/>
      <c r="X964" s="12"/>
      <c r="Y964" s="12"/>
      <c r="Z964" s="12"/>
      <c r="AA964" s="12"/>
      <c r="AB964" s="12"/>
      <c r="AC964" s="12"/>
      <c r="AD964" s="12"/>
    </row>
    <row r="965" spans="1:30" ht="15.75" customHeight="1" x14ac:dyDescent="0.25">
      <c r="A965" s="12"/>
      <c r="B965" s="12"/>
      <c r="C965" s="12"/>
      <c r="D965" s="12"/>
      <c r="E965" s="12"/>
      <c r="F965" s="12"/>
      <c r="G965" s="12"/>
      <c r="H965" s="12"/>
      <c r="I965" s="12"/>
      <c r="J965" s="12"/>
      <c r="K965" s="12"/>
      <c r="L965" s="12"/>
      <c r="M965" s="12"/>
      <c r="N965" s="12"/>
      <c r="O965" s="12"/>
      <c r="P965" s="12"/>
      <c r="Q965" s="12"/>
      <c r="R965" s="12"/>
      <c r="S965" s="12"/>
      <c r="T965" s="12"/>
      <c r="U965" s="12"/>
      <c r="V965" s="12"/>
      <c r="W965" s="12"/>
      <c r="X965" s="12"/>
      <c r="Y965" s="12"/>
      <c r="Z965" s="12"/>
      <c r="AA965" s="12"/>
      <c r="AB965" s="12"/>
      <c r="AC965" s="12"/>
      <c r="AD965" s="12"/>
    </row>
    <row r="966" spans="1:30" ht="15.75" customHeight="1" x14ac:dyDescent="0.25">
      <c r="A966" s="12"/>
      <c r="B966" s="12"/>
      <c r="C966" s="12"/>
      <c r="D966" s="12"/>
      <c r="E966" s="12"/>
      <c r="F966" s="12"/>
      <c r="G966" s="12"/>
      <c r="H966" s="12"/>
      <c r="I966" s="12"/>
      <c r="J966" s="12"/>
      <c r="K966" s="12"/>
      <c r="L966" s="12"/>
      <c r="M966" s="12"/>
      <c r="N966" s="12"/>
      <c r="O966" s="12"/>
      <c r="P966" s="12"/>
      <c r="Q966" s="12"/>
      <c r="R966" s="12"/>
      <c r="S966" s="12"/>
      <c r="T966" s="12"/>
      <c r="U966" s="12"/>
      <c r="V966" s="12"/>
      <c r="W966" s="12"/>
      <c r="X966" s="12"/>
      <c r="Y966" s="12"/>
      <c r="Z966" s="12"/>
      <c r="AA966" s="12"/>
      <c r="AB966" s="12"/>
      <c r="AC966" s="12"/>
      <c r="AD966" s="12"/>
    </row>
    <row r="967" spans="1:30" ht="15.75" customHeight="1" x14ac:dyDescent="0.25">
      <c r="A967" s="12"/>
      <c r="B967" s="12"/>
      <c r="C967" s="12"/>
      <c r="D967" s="12"/>
      <c r="E967" s="12"/>
      <c r="F967" s="12"/>
      <c r="G967" s="12"/>
      <c r="H967" s="12"/>
      <c r="I967" s="12"/>
      <c r="J967" s="12"/>
      <c r="K967" s="12"/>
      <c r="L967" s="12"/>
      <c r="M967" s="12"/>
      <c r="N967" s="12"/>
      <c r="O967" s="12"/>
      <c r="P967" s="12"/>
      <c r="Q967" s="12"/>
      <c r="R967" s="12"/>
      <c r="S967" s="12"/>
      <c r="T967" s="12"/>
      <c r="U967" s="12"/>
      <c r="V967" s="12"/>
      <c r="W967" s="12"/>
      <c r="X967" s="12"/>
      <c r="Y967" s="12"/>
      <c r="Z967" s="12"/>
      <c r="AA967" s="12"/>
      <c r="AB967" s="12"/>
      <c r="AC967" s="12"/>
      <c r="AD967" s="12"/>
    </row>
    <row r="968" spans="1:30" ht="15.75" customHeight="1" x14ac:dyDescent="0.25">
      <c r="A968" s="12"/>
      <c r="B968" s="12"/>
      <c r="C968" s="12"/>
      <c r="D968" s="12"/>
      <c r="E968" s="12"/>
      <c r="F968" s="12"/>
      <c r="G968" s="12"/>
      <c r="H968" s="12"/>
      <c r="I968" s="12"/>
      <c r="J968" s="12"/>
      <c r="K968" s="12"/>
      <c r="L968" s="12"/>
      <c r="M968" s="12"/>
      <c r="N968" s="12"/>
      <c r="O968" s="12"/>
      <c r="P968" s="12"/>
      <c r="Q968" s="12"/>
      <c r="R968" s="12"/>
      <c r="S968" s="12"/>
      <c r="T968" s="12"/>
      <c r="U968" s="12"/>
      <c r="V968" s="12"/>
      <c r="W968" s="12"/>
      <c r="X968" s="12"/>
      <c r="Y968" s="12"/>
      <c r="Z968" s="12"/>
      <c r="AA968" s="12"/>
      <c r="AB968" s="12"/>
      <c r="AC968" s="12"/>
      <c r="AD968" s="12"/>
    </row>
    <row r="969" spans="1:30" ht="15.75" customHeight="1" x14ac:dyDescent="0.25">
      <c r="A969" s="12"/>
      <c r="B969" s="12"/>
      <c r="C969" s="12"/>
      <c r="D969" s="12"/>
      <c r="E969" s="12"/>
      <c r="F969" s="12"/>
      <c r="G969" s="12"/>
      <c r="H969" s="12"/>
      <c r="I969" s="12"/>
      <c r="J969" s="12"/>
      <c r="K969" s="12"/>
      <c r="L969" s="12"/>
      <c r="M969" s="12"/>
      <c r="N969" s="12"/>
      <c r="O969" s="12"/>
      <c r="P969" s="12"/>
      <c r="Q969" s="12"/>
      <c r="R969" s="12"/>
      <c r="S969" s="12"/>
      <c r="T969" s="12"/>
      <c r="U969" s="12"/>
      <c r="V969" s="12"/>
      <c r="W969" s="12"/>
      <c r="X969" s="12"/>
      <c r="Y969" s="12"/>
      <c r="Z969" s="12"/>
      <c r="AA969" s="12"/>
      <c r="AB969" s="12"/>
      <c r="AC969" s="12"/>
      <c r="AD969" s="12"/>
    </row>
    <row r="970" spans="1:30" ht="15.75" customHeight="1" x14ac:dyDescent="0.25">
      <c r="A970" s="12"/>
      <c r="B970" s="12"/>
      <c r="C970" s="12"/>
      <c r="D970" s="12"/>
      <c r="E970" s="12"/>
      <c r="F970" s="12"/>
      <c r="G970" s="12"/>
      <c r="H970" s="12"/>
      <c r="I970" s="12"/>
      <c r="J970" s="12"/>
      <c r="K970" s="12"/>
      <c r="L970" s="12"/>
      <c r="M970" s="12"/>
      <c r="N970" s="12"/>
      <c r="O970" s="12"/>
      <c r="P970" s="12"/>
      <c r="Q970" s="12"/>
      <c r="R970" s="12"/>
      <c r="S970" s="12"/>
      <c r="T970" s="12"/>
      <c r="U970" s="12"/>
      <c r="V970" s="12"/>
      <c r="W970" s="12"/>
      <c r="X970" s="12"/>
      <c r="Y970" s="12"/>
      <c r="Z970" s="12"/>
      <c r="AA970" s="12"/>
      <c r="AB970" s="12"/>
      <c r="AC970" s="12"/>
      <c r="AD970" s="12"/>
    </row>
    <row r="971" spans="1:30" ht="15.75" customHeight="1" x14ac:dyDescent="0.25">
      <c r="A971" s="12"/>
      <c r="B971" s="12"/>
      <c r="C971" s="12"/>
      <c r="D971" s="12"/>
      <c r="E971" s="12"/>
      <c r="F971" s="12"/>
      <c r="G971" s="12"/>
      <c r="H971" s="12"/>
      <c r="I971" s="12"/>
      <c r="J971" s="12"/>
      <c r="K971" s="12"/>
      <c r="L971" s="12"/>
      <c r="M971" s="12"/>
      <c r="N971" s="12"/>
      <c r="O971" s="12"/>
      <c r="P971" s="12"/>
      <c r="Q971" s="12"/>
      <c r="R971" s="12"/>
      <c r="S971" s="12"/>
      <c r="T971" s="12"/>
      <c r="U971" s="12"/>
      <c r="V971" s="12"/>
      <c r="W971" s="12"/>
      <c r="X971" s="12"/>
      <c r="Y971" s="12"/>
      <c r="Z971" s="12"/>
      <c r="AA971" s="12"/>
      <c r="AB971" s="12"/>
      <c r="AC971" s="12"/>
      <c r="AD971" s="12"/>
    </row>
    <row r="972" spans="1:30" ht="15.75" customHeight="1" x14ac:dyDescent="0.25">
      <c r="A972" s="12"/>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c r="AA972" s="12"/>
      <c r="AB972" s="12"/>
      <c r="AC972" s="12"/>
      <c r="AD972" s="12"/>
    </row>
    <row r="973" spans="1:30" ht="15.75" customHeight="1" x14ac:dyDescent="0.25">
      <c r="A973" s="12"/>
      <c r="B973" s="12"/>
      <c r="C973" s="12"/>
      <c r="D973" s="12"/>
      <c r="E973" s="12"/>
      <c r="F973" s="12"/>
      <c r="G973" s="12"/>
      <c r="H973" s="12"/>
      <c r="I973" s="12"/>
      <c r="J973" s="12"/>
      <c r="K973" s="12"/>
      <c r="L973" s="12"/>
      <c r="M973" s="12"/>
      <c r="N973" s="12"/>
      <c r="O973" s="12"/>
      <c r="P973" s="12"/>
      <c r="Q973" s="12"/>
      <c r="R973" s="12"/>
      <c r="S973" s="12"/>
      <c r="T973" s="12"/>
      <c r="U973" s="12"/>
      <c r="V973" s="12"/>
      <c r="W973" s="12"/>
      <c r="X973" s="12"/>
      <c r="Y973" s="12"/>
      <c r="Z973" s="12"/>
      <c r="AA973" s="12"/>
      <c r="AB973" s="12"/>
      <c r="AC973" s="12"/>
      <c r="AD973" s="12"/>
    </row>
    <row r="974" spans="1:30" ht="15.75" customHeight="1" x14ac:dyDescent="0.25">
      <c r="A974" s="12"/>
      <c r="B974" s="12"/>
      <c r="C974" s="12"/>
      <c r="D974" s="12"/>
      <c r="E974" s="12"/>
      <c r="F974" s="12"/>
      <c r="G974" s="12"/>
      <c r="H974" s="12"/>
      <c r="I974" s="12"/>
      <c r="J974" s="12"/>
      <c r="K974" s="12"/>
      <c r="L974" s="12"/>
      <c r="M974" s="12"/>
      <c r="N974" s="12"/>
      <c r="O974" s="12"/>
      <c r="P974" s="12"/>
      <c r="Q974" s="12"/>
      <c r="R974" s="12"/>
      <c r="S974" s="12"/>
      <c r="T974" s="12"/>
      <c r="U974" s="12"/>
      <c r="V974" s="12"/>
      <c r="W974" s="12"/>
      <c r="X974" s="12"/>
      <c r="Y974" s="12"/>
      <c r="Z974" s="12"/>
      <c r="AA974" s="12"/>
      <c r="AB974" s="12"/>
      <c r="AC974" s="12"/>
      <c r="AD974" s="12"/>
    </row>
    <row r="975" spans="1:30" ht="15.75" customHeight="1" x14ac:dyDescent="0.25">
      <c r="A975" s="12"/>
      <c r="B975" s="12"/>
      <c r="C975" s="12"/>
      <c r="D975" s="12"/>
      <c r="E975" s="12"/>
      <c r="F975" s="12"/>
      <c r="G975" s="12"/>
      <c r="H975" s="12"/>
      <c r="I975" s="12"/>
      <c r="J975" s="12"/>
      <c r="K975" s="12"/>
      <c r="L975" s="12"/>
      <c r="M975" s="12"/>
      <c r="N975" s="12"/>
      <c r="O975" s="12"/>
      <c r="P975" s="12"/>
      <c r="Q975" s="12"/>
      <c r="R975" s="12"/>
      <c r="S975" s="12"/>
      <c r="T975" s="12"/>
      <c r="U975" s="12"/>
      <c r="V975" s="12"/>
      <c r="W975" s="12"/>
      <c r="X975" s="12"/>
      <c r="Y975" s="12"/>
      <c r="Z975" s="12"/>
      <c r="AA975" s="12"/>
      <c r="AB975" s="12"/>
      <c r="AC975" s="12"/>
      <c r="AD975" s="12"/>
    </row>
    <row r="976" spans="1:30" ht="15.75" customHeight="1" x14ac:dyDescent="0.25">
      <c r="A976" s="12"/>
      <c r="B976" s="12"/>
      <c r="C976" s="12"/>
      <c r="D976" s="12"/>
      <c r="E976" s="12"/>
      <c r="F976" s="12"/>
      <c r="G976" s="12"/>
      <c r="H976" s="12"/>
      <c r="I976" s="12"/>
      <c r="J976" s="12"/>
      <c r="K976" s="12"/>
      <c r="L976" s="12"/>
      <c r="M976" s="12"/>
      <c r="N976" s="12"/>
      <c r="O976" s="12"/>
      <c r="P976" s="12"/>
      <c r="Q976" s="12"/>
      <c r="R976" s="12"/>
      <c r="S976" s="12"/>
      <c r="T976" s="12"/>
      <c r="U976" s="12"/>
      <c r="V976" s="12"/>
      <c r="W976" s="12"/>
      <c r="X976" s="12"/>
      <c r="Y976" s="12"/>
      <c r="Z976" s="12"/>
      <c r="AA976" s="12"/>
      <c r="AB976" s="12"/>
      <c r="AC976" s="12"/>
      <c r="AD976" s="12"/>
    </row>
    <row r="977" spans="1:30" ht="15.75" customHeight="1" x14ac:dyDescent="0.25">
      <c r="A977" s="12"/>
      <c r="B977" s="12"/>
      <c r="C977" s="12"/>
      <c r="D977" s="12"/>
      <c r="E977" s="12"/>
      <c r="F977" s="12"/>
      <c r="G977" s="12"/>
      <c r="H977" s="12"/>
      <c r="I977" s="12"/>
      <c r="J977" s="12"/>
      <c r="K977" s="12"/>
      <c r="L977" s="12"/>
      <c r="M977" s="12"/>
      <c r="N977" s="12"/>
      <c r="O977" s="12"/>
      <c r="P977" s="12"/>
      <c r="Q977" s="12"/>
      <c r="R977" s="12"/>
      <c r="S977" s="12"/>
      <c r="T977" s="12"/>
      <c r="U977" s="12"/>
      <c r="V977" s="12"/>
      <c r="W977" s="12"/>
      <c r="X977" s="12"/>
      <c r="Y977" s="12"/>
      <c r="Z977" s="12"/>
      <c r="AA977" s="12"/>
      <c r="AB977" s="12"/>
      <c r="AC977" s="12"/>
      <c r="AD977" s="12"/>
    </row>
    <row r="978" spans="1:30" ht="15.75" customHeight="1" x14ac:dyDescent="0.25">
      <c r="A978" s="12"/>
      <c r="B978" s="12"/>
      <c r="C978" s="12"/>
      <c r="D978" s="12"/>
      <c r="E978" s="12"/>
      <c r="F978" s="12"/>
      <c r="G978" s="12"/>
      <c r="H978" s="12"/>
      <c r="I978" s="12"/>
      <c r="J978" s="12"/>
      <c r="K978" s="12"/>
      <c r="L978" s="12"/>
      <c r="M978" s="12"/>
      <c r="N978" s="12"/>
      <c r="O978" s="12"/>
      <c r="P978" s="12"/>
      <c r="Q978" s="12"/>
      <c r="R978" s="12"/>
      <c r="S978" s="12"/>
      <c r="T978" s="12"/>
      <c r="U978" s="12"/>
      <c r="V978" s="12"/>
      <c r="W978" s="12"/>
      <c r="X978" s="12"/>
      <c r="Y978" s="12"/>
      <c r="Z978" s="12"/>
      <c r="AA978" s="12"/>
      <c r="AB978" s="12"/>
      <c r="AC978" s="12"/>
      <c r="AD978" s="12"/>
    </row>
    <row r="979" spans="1:30" ht="15.75" customHeight="1" x14ac:dyDescent="0.25">
      <c r="A979" s="12"/>
      <c r="B979" s="12"/>
      <c r="C979" s="12"/>
      <c r="D979" s="12"/>
      <c r="E979" s="12"/>
      <c r="F979" s="12"/>
      <c r="G979" s="12"/>
      <c r="H979" s="12"/>
      <c r="I979" s="12"/>
      <c r="J979" s="12"/>
      <c r="K979" s="12"/>
      <c r="L979" s="12"/>
      <c r="M979" s="12"/>
      <c r="N979" s="12"/>
      <c r="O979" s="12"/>
      <c r="P979" s="12"/>
      <c r="Q979" s="12"/>
      <c r="R979" s="12"/>
      <c r="S979" s="12"/>
      <c r="T979" s="12"/>
      <c r="U979" s="12"/>
      <c r="V979" s="12"/>
      <c r="W979" s="12"/>
      <c r="X979" s="12"/>
      <c r="Y979" s="12"/>
      <c r="Z979" s="12"/>
      <c r="AA979" s="12"/>
      <c r="AB979" s="12"/>
      <c r="AC979" s="12"/>
      <c r="AD979" s="12"/>
    </row>
    <row r="980" spans="1:30" ht="15.75" customHeight="1" x14ac:dyDescent="0.25">
      <c r="A980" s="12"/>
      <c r="B980" s="12"/>
      <c r="C980" s="12"/>
      <c r="D980" s="12"/>
      <c r="E980" s="12"/>
      <c r="F980" s="12"/>
      <c r="G980" s="12"/>
      <c r="H980" s="12"/>
      <c r="I980" s="12"/>
      <c r="J980" s="12"/>
      <c r="K980" s="12"/>
      <c r="L980" s="12"/>
      <c r="M980" s="12"/>
      <c r="N980" s="12"/>
      <c r="O980" s="12"/>
      <c r="P980" s="12"/>
      <c r="Q980" s="12"/>
      <c r="R980" s="12"/>
      <c r="S980" s="12"/>
      <c r="T980" s="12"/>
      <c r="U980" s="12"/>
      <c r="V980" s="12"/>
      <c r="W980" s="12"/>
      <c r="X980" s="12"/>
      <c r="Y980" s="12"/>
      <c r="Z980" s="12"/>
      <c r="AA980" s="12"/>
      <c r="AB980" s="12"/>
      <c r="AC980" s="12"/>
      <c r="AD980" s="12"/>
    </row>
    <row r="981" spans="1:30" ht="15.75" customHeight="1" x14ac:dyDescent="0.25">
      <c r="A981" s="12"/>
      <c r="B981" s="12"/>
      <c r="C981" s="12"/>
      <c r="D981" s="12"/>
      <c r="E981" s="12"/>
      <c r="F981" s="12"/>
      <c r="G981" s="12"/>
      <c r="H981" s="12"/>
      <c r="I981" s="12"/>
      <c r="J981" s="12"/>
      <c r="K981" s="12"/>
      <c r="L981" s="12"/>
      <c r="M981" s="12"/>
      <c r="N981" s="12"/>
      <c r="O981" s="12"/>
      <c r="P981" s="12"/>
      <c r="Q981" s="12"/>
      <c r="R981" s="12"/>
      <c r="S981" s="12"/>
      <c r="T981" s="12"/>
      <c r="U981" s="12"/>
      <c r="V981" s="12"/>
      <c r="W981" s="12"/>
      <c r="X981" s="12"/>
      <c r="Y981" s="12"/>
      <c r="Z981" s="12"/>
      <c r="AA981" s="12"/>
      <c r="AB981" s="12"/>
      <c r="AC981" s="12"/>
      <c r="AD981" s="12"/>
    </row>
    <row r="982" spans="1:30" ht="15.75" customHeight="1" x14ac:dyDescent="0.25">
      <c r="A982" s="12"/>
      <c r="B982" s="12"/>
      <c r="C982" s="12"/>
      <c r="D982" s="12"/>
      <c r="E982" s="12"/>
      <c r="F982" s="12"/>
      <c r="G982" s="12"/>
      <c r="H982" s="12"/>
      <c r="I982" s="12"/>
      <c r="J982" s="12"/>
      <c r="K982" s="12"/>
      <c r="L982" s="12"/>
      <c r="M982" s="12"/>
      <c r="N982" s="12"/>
      <c r="O982" s="12"/>
      <c r="P982" s="12"/>
      <c r="Q982" s="12"/>
      <c r="R982" s="12"/>
      <c r="S982" s="12"/>
      <c r="T982" s="12"/>
      <c r="U982" s="12"/>
      <c r="V982" s="12"/>
      <c r="W982" s="12"/>
      <c r="X982" s="12"/>
      <c r="Y982" s="12"/>
      <c r="Z982" s="12"/>
      <c r="AA982" s="12"/>
      <c r="AB982" s="12"/>
      <c r="AC982" s="12"/>
      <c r="AD982" s="12"/>
    </row>
    <row r="983" spans="1:30" ht="15.75" customHeight="1" x14ac:dyDescent="0.25">
      <c r="A983" s="12"/>
      <c r="B983" s="12"/>
      <c r="C983" s="12"/>
      <c r="D983" s="12"/>
      <c r="E983" s="12"/>
      <c r="F983" s="12"/>
      <c r="G983" s="12"/>
      <c r="H983" s="12"/>
      <c r="I983" s="12"/>
      <c r="J983" s="12"/>
      <c r="K983" s="12"/>
      <c r="L983" s="12"/>
      <c r="M983" s="12"/>
      <c r="N983" s="12"/>
      <c r="O983" s="12"/>
      <c r="P983" s="12"/>
      <c r="Q983" s="12"/>
      <c r="R983" s="12"/>
      <c r="S983" s="12"/>
      <c r="T983" s="12"/>
      <c r="U983" s="12"/>
      <c r="V983" s="12"/>
      <c r="W983" s="12"/>
      <c r="X983" s="12"/>
      <c r="Y983" s="12"/>
      <c r="Z983" s="12"/>
      <c r="AA983" s="12"/>
      <c r="AB983" s="12"/>
      <c r="AC983" s="12"/>
      <c r="AD983" s="12"/>
    </row>
    <row r="984" spans="1:30" ht="15.75" customHeight="1" x14ac:dyDescent="0.25">
      <c r="A984" s="12"/>
      <c r="B984" s="12"/>
      <c r="C984" s="12"/>
      <c r="D984" s="12"/>
      <c r="E984" s="12"/>
      <c r="F984" s="12"/>
      <c r="G984" s="12"/>
      <c r="H984" s="12"/>
      <c r="I984" s="12"/>
      <c r="J984" s="12"/>
      <c r="K984" s="12"/>
      <c r="L984" s="12"/>
      <c r="M984" s="12"/>
      <c r="N984" s="12"/>
      <c r="O984" s="12"/>
      <c r="P984" s="12"/>
      <c r="Q984" s="12"/>
      <c r="R984" s="12"/>
      <c r="S984" s="12"/>
      <c r="T984" s="12"/>
      <c r="U984" s="12"/>
      <c r="V984" s="12"/>
      <c r="W984" s="12"/>
      <c r="X984" s="12"/>
      <c r="Y984" s="12"/>
      <c r="Z984" s="12"/>
      <c r="AA984" s="12"/>
      <c r="AB984" s="12"/>
      <c r="AC984" s="12"/>
      <c r="AD984" s="12"/>
    </row>
    <row r="985" spans="1:30" ht="15.75" customHeight="1" x14ac:dyDescent="0.25">
      <c r="A985" s="12"/>
      <c r="B985" s="12"/>
      <c r="C985" s="12"/>
      <c r="D985" s="12"/>
      <c r="E985" s="12"/>
      <c r="F985" s="12"/>
      <c r="G985" s="12"/>
      <c r="H985" s="12"/>
      <c r="I985" s="12"/>
      <c r="J985" s="12"/>
      <c r="K985" s="12"/>
      <c r="L985" s="12"/>
      <c r="M985" s="12"/>
      <c r="N985" s="12"/>
      <c r="O985" s="12"/>
      <c r="P985" s="12"/>
      <c r="Q985" s="12"/>
      <c r="R985" s="12"/>
      <c r="S985" s="12"/>
      <c r="T985" s="12"/>
      <c r="U985" s="12"/>
      <c r="V985" s="12"/>
      <c r="W985" s="12"/>
      <c r="X985" s="12"/>
      <c r="Y985" s="12"/>
      <c r="Z985" s="12"/>
      <c r="AA985" s="12"/>
      <c r="AB985" s="12"/>
      <c r="AC985" s="12"/>
      <c r="AD985" s="12"/>
    </row>
    <row r="986" spans="1:30" ht="15.75" customHeight="1" x14ac:dyDescent="0.25">
      <c r="A986" s="12"/>
      <c r="B986" s="12"/>
      <c r="C986" s="12"/>
      <c r="D986" s="12"/>
      <c r="E986" s="12"/>
      <c r="F986" s="12"/>
      <c r="G986" s="12"/>
      <c r="H986" s="12"/>
      <c r="I986" s="12"/>
      <c r="J986" s="12"/>
      <c r="K986" s="12"/>
      <c r="L986" s="12"/>
      <c r="M986" s="12"/>
      <c r="N986" s="12"/>
      <c r="O986" s="12"/>
      <c r="P986" s="12"/>
      <c r="Q986" s="12"/>
      <c r="R986" s="12"/>
      <c r="S986" s="12"/>
      <c r="T986" s="12"/>
      <c r="U986" s="12"/>
      <c r="V986" s="12"/>
      <c r="W986" s="12"/>
      <c r="X986" s="12"/>
      <c r="Y986" s="12"/>
      <c r="Z986" s="12"/>
      <c r="AA986" s="12"/>
      <c r="AB986" s="12"/>
      <c r="AC986" s="12"/>
      <c r="AD986" s="12"/>
    </row>
    <row r="987" spans="1:30" ht="15.75" customHeight="1" x14ac:dyDescent="0.25">
      <c r="A987" s="12"/>
      <c r="B987" s="12"/>
      <c r="C987" s="12"/>
      <c r="D987" s="12"/>
      <c r="E987" s="12"/>
      <c r="F987" s="12"/>
      <c r="G987" s="12"/>
      <c r="H987" s="12"/>
      <c r="I987" s="12"/>
      <c r="J987" s="12"/>
      <c r="K987" s="12"/>
      <c r="L987" s="12"/>
      <c r="M987" s="12"/>
      <c r="N987" s="12"/>
      <c r="O987" s="12"/>
      <c r="P987" s="12"/>
      <c r="Q987" s="12"/>
      <c r="R987" s="12"/>
      <c r="S987" s="12"/>
      <c r="T987" s="12"/>
      <c r="U987" s="12"/>
      <c r="V987" s="12"/>
      <c r="W987" s="12"/>
      <c r="X987" s="12"/>
      <c r="Y987" s="12"/>
      <c r="Z987" s="12"/>
      <c r="AA987" s="12"/>
      <c r="AB987" s="12"/>
      <c r="AC987" s="12"/>
      <c r="AD987" s="12"/>
    </row>
    <row r="988" spans="1:30" ht="15.75" customHeight="1" x14ac:dyDescent="0.25">
      <c r="A988" s="12"/>
      <c r="B988" s="12"/>
      <c r="C988" s="12"/>
      <c r="D988" s="12"/>
      <c r="E988" s="12"/>
      <c r="F988" s="12"/>
      <c r="G988" s="12"/>
      <c r="H988" s="12"/>
      <c r="I988" s="12"/>
      <c r="J988" s="12"/>
      <c r="K988" s="12"/>
      <c r="L988" s="12"/>
      <c r="M988" s="12"/>
      <c r="N988" s="12"/>
      <c r="O988" s="12"/>
      <c r="P988" s="12"/>
      <c r="Q988" s="12"/>
      <c r="R988" s="12"/>
      <c r="S988" s="12"/>
      <c r="T988" s="12"/>
      <c r="U988" s="12"/>
      <c r="V988" s="12"/>
      <c r="W988" s="12"/>
      <c r="X988" s="12"/>
      <c r="Y988" s="12"/>
      <c r="Z988" s="12"/>
      <c r="AA988" s="12"/>
      <c r="AB988" s="12"/>
      <c r="AC988" s="12"/>
      <c r="AD988" s="12"/>
    </row>
    <row r="989" spans="1:30" ht="15.75" customHeight="1" x14ac:dyDescent="0.25">
      <c r="A989" s="12"/>
      <c r="B989" s="12"/>
      <c r="C989" s="12"/>
      <c r="D989" s="12"/>
      <c r="E989" s="12"/>
      <c r="F989" s="12"/>
      <c r="G989" s="12"/>
      <c r="H989" s="12"/>
      <c r="I989" s="12"/>
      <c r="J989" s="12"/>
      <c r="K989" s="12"/>
      <c r="L989" s="12"/>
      <c r="M989" s="12"/>
      <c r="N989" s="12"/>
      <c r="O989" s="12"/>
      <c r="P989" s="12"/>
      <c r="Q989" s="12"/>
      <c r="R989" s="12"/>
      <c r="S989" s="12"/>
      <c r="T989" s="12"/>
      <c r="U989" s="12"/>
      <c r="V989" s="12"/>
      <c r="W989" s="12"/>
      <c r="X989" s="12"/>
      <c r="Y989" s="12"/>
      <c r="Z989" s="12"/>
      <c r="AA989" s="12"/>
      <c r="AB989" s="12"/>
      <c r="AC989" s="12"/>
      <c r="AD989" s="12"/>
    </row>
    <row r="990" spans="1:30" ht="15.75" customHeight="1" x14ac:dyDescent="0.25">
      <c r="A990" s="12"/>
      <c r="B990" s="12"/>
      <c r="C990" s="12"/>
      <c r="D990" s="12"/>
      <c r="E990" s="12"/>
      <c r="F990" s="12"/>
      <c r="G990" s="12"/>
      <c r="H990" s="12"/>
      <c r="I990" s="12"/>
      <c r="J990" s="12"/>
      <c r="K990" s="12"/>
      <c r="L990" s="12"/>
      <c r="M990" s="12"/>
      <c r="N990" s="12"/>
      <c r="O990" s="12"/>
      <c r="P990" s="12"/>
      <c r="Q990" s="12"/>
      <c r="R990" s="12"/>
      <c r="S990" s="12"/>
      <c r="T990" s="12"/>
      <c r="U990" s="12"/>
      <c r="V990" s="12"/>
      <c r="W990" s="12"/>
      <c r="X990" s="12"/>
      <c r="Y990" s="12"/>
      <c r="Z990" s="12"/>
      <c r="AA990" s="12"/>
      <c r="AB990" s="12"/>
      <c r="AC990" s="12"/>
      <c r="AD990" s="12"/>
    </row>
  </sheetData>
  <conditionalFormatting sqref="B5:CA82">
    <cfRule type="colorScale" priority="1">
      <colorScale>
        <cfvo type="min"/>
        <cfvo type="percentile" val="50"/>
        <cfvo type="num" val="0.7"/>
        <color rgb="FFFCFCFF"/>
        <color rgb="FF92D050"/>
        <color rgb="FF00B0F0"/>
      </colorScale>
    </cfRule>
  </conditionalFormatting>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Instructions of use</vt:lpstr>
      <vt:lpstr>Instrucciones de uso</vt:lpstr>
      <vt:lpstr>Nodes properties</vt:lpstr>
      <vt:lpstr>Conductances determination</vt:lpstr>
      <vt:lpstr>Startup Parameters</vt:lpstr>
      <vt:lpstr>Orbital Parameters</vt:lpstr>
      <vt:lpstr>Nodes thermal properties</vt:lpstr>
      <vt:lpstr>Operation</vt:lpstr>
      <vt:lpstr>Modes</vt:lpstr>
      <vt:lpstr>Conductances_between_nodes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gonzalez vilar</dc:creator>
  <cp:lastModifiedBy>Eduardo Navarro</cp:lastModifiedBy>
  <dcterms:created xsi:type="dcterms:W3CDTF">2022-01-21T09:40:33Z</dcterms:created>
  <dcterms:modified xsi:type="dcterms:W3CDTF">2025-06-22T15:44:48Z</dcterms:modified>
</cp:coreProperties>
</file>