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1.1" sheetId="1" state="visible" r:id="rId2"/>
    <sheet name="1.2 e" sheetId="2" state="visible" r:id="rId3"/>
    <sheet name="1.2 f" sheetId="3" state="visible" r:id="rId4"/>
    <sheet name="2" sheetId="4" state="visible" r:id="rId5"/>
    <sheet name="3 a" sheetId="5" state="visible" r:id="rId6"/>
    <sheet name="3 b" sheetId="6" state="visible" r:id="rId7"/>
    <sheet name="3 c" sheetId="7" state="visible" r:id="rId8"/>
    <sheet name="3 d" sheetId="8" state="visible" r:id="rId9"/>
    <sheet name="3 rta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<sst xmlns="http://schemas.openxmlformats.org/spreadsheetml/2006/main" count="184" uniqueCount="66">
  <si>
    <t xml:space="preserve">I nom</t>
  </si>
  <si>
    <t xml:space="preserve">Interés Nominal Mensual</t>
  </si>
  <si>
    <t xml:space="preserve">n</t>
  </si>
  <si>
    <t xml:space="preserve">Cuota</t>
  </si>
  <si>
    <t xml:space="preserve">Interés </t>
  </si>
  <si>
    <t xml:space="preserve">Amortización</t>
  </si>
  <si>
    <t xml:space="preserve">Saldo</t>
  </si>
  <si>
    <t xml:space="preserve">P</t>
  </si>
  <si>
    <t xml:space="preserve">-</t>
  </si>
  <si>
    <t xml:space="preserve">Ipc</t>
  </si>
  <si>
    <t xml:space="preserve">Interés mensual efectivo</t>
  </si>
  <si>
    <t xml:space="preserve">Año 1</t>
  </si>
  <si>
    <t xml:space="preserve">I</t>
  </si>
  <si>
    <t xml:space="preserve">Interés bimestral efectivo</t>
  </si>
  <si>
    <t xml:space="preserve">n_anual</t>
  </si>
  <si>
    <t xml:space="preserve">años</t>
  </si>
  <si>
    <t xml:space="preserve">n bimestral</t>
  </si>
  <si>
    <t xml:space="preserve">bimestres</t>
  </si>
  <si>
    <t xml:space="preserve">Año 2</t>
  </si>
  <si>
    <t xml:space="preserve">a) </t>
  </si>
  <si>
    <t xml:space="preserve">Valor cuota mensual</t>
  </si>
  <si>
    <t xml:space="preserve">b)</t>
  </si>
  <si>
    <t xml:space="preserve">Saldo al final de año 2</t>
  </si>
  <si>
    <t xml:space="preserve">c)</t>
  </si>
  <si>
    <t xml:space="preserve">Valor amortizado en la cuota 10</t>
  </si>
  <si>
    <t xml:space="preserve">d)</t>
  </si>
  <si>
    <t xml:space="preserve">Interés pagado al final del 4 año</t>
  </si>
  <si>
    <t xml:space="preserve">Año 3</t>
  </si>
  <si>
    <t xml:space="preserve">Año 4</t>
  </si>
  <si>
    <t xml:space="preserve">Año 5</t>
  </si>
  <si>
    <t xml:space="preserve">Año 6</t>
  </si>
  <si>
    <t xml:space="preserve">Año 7</t>
  </si>
  <si>
    <t xml:space="preserve">Año 8</t>
  </si>
  <si>
    <t xml:space="preserve">T</t>
  </si>
  <si>
    <t xml:space="preserve">Abono del final del 4 año</t>
  </si>
  <si>
    <t xml:space="preserve">e) </t>
  </si>
  <si>
    <t xml:space="preserve">Valor de las nuevas cuotas</t>
  </si>
  <si>
    <t xml:space="preserve">f) </t>
  </si>
  <si>
    <t xml:space="preserve">Periodos tras el cambio</t>
  </si>
  <si>
    <t xml:space="preserve">B</t>
  </si>
  <si>
    <t xml:space="preserve">Interés</t>
  </si>
  <si>
    <t xml:space="preserve">I_anual</t>
  </si>
  <si>
    <t xml:space="preserve">i_men</t>
  </si>
  <si>
    <t xml:space="preserve">n_total</t>
  </si>
  <si>
    <t xml:space="preserve">n_gracia</t>
  </si>
  <si>
    <t xml:space="preserve">n_real</t>
  </si>
  <si>
    <t xml:space="preserve">a)</t>
  </si>
  <si>
    <t xml:space="preserve">Valor de la cuota</t>
  </si>
  <si>
    <t xml:space="preserve">Total amortizado al primer año</t>
  </si>
  <si>
    <t xml:space="preserve">Total interés pagado </t>
  </si>
  <si>
    <t xml:space="preserve">cuota</t>
  </si>
  <si>
    <t xml:space="preserve">interés</t>
  </si>
  <si>
    <t xml:space="preserve">amortización</t>
  </si>
  <si>
    <t xml:space="preserve">saldo</t>
  </si>
  <si>
    <t xml:space="preserve">meses</t>
  </si>
  <si>
    <t xml:space="preserve">mesual efectivo</t>
  </si>
  <si>
    <t xml:space="preserve">Total pagado</t>
  </si>
  <si>
    <t xml:space="preserve">G</t>
  </si>
  <si>
    <t xml:space="preserve">Gradiente</t>
  </si>
  <si>
    <t xml:space="preserve">Aumento</t>
  </si>
  <si>
    <t xml:space="preserve">Entonces, de mejor a peor en términos de en cual se paga más:</t>
  </si>
  <si>
    <t xml:space="preserve">Pago total </t>
  </si>
  <si>
    <t xml:space="preserve">1. Cuotas mensuales iguales</t>
  </si>
  <si>
    <t xml:space="preserve">2.  Cuotas mensuales iguales que crecen cada año en un 3%</t>
  </si>
  <si>
    <t xml:space="preserve">3. Cuotas mensuales crecientes en una progresión aritmética de $25.000 cada mes.</t>
  </si>
  <si>
    <t xml:space="preserve">4. Cuotas mensuales crecientes en una progresión geométrica de 2% cada mes.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</si>
</sst>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[$$-409]#,##0.00;[RED]\-[$$-409]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B7B3CA"/>
        <bgColor rgb="FFB4C7DC"/>
      </patternFill>
    </fill>
    <fill>
      <patternFill patternType="solid">
        <fgColor rgb="FF800080"/>
        <bgColor rgb="FF800080"/>
      </patternFill>
    </fill>
    <fill>
      <patternFill patternType="solid">
        <fgColor rgb="FFFFDBB6"/>
        <bgColor rgb="FFE8F2A1"/>
      </patternFill>
    </fill>
    <fill>
      <patternFill patternType="solid">
        <fgColor rgb="FF158466"/>
        <bgColor rgb="FF008080"/>
      </patternFill>
    </fill>
    <fill>
      <patternFill patternType="solid">
        <fgColor rgb="FF3465A4"/>
        <bgColor rgb="FF6B5E9B"/>
      </patternFill>
    </fill>
    <fill>
      <patternFill patternType="solid">
        <fgColor rgb="FFFFFFD7"/>
        <bgColor rgb="FFFFFFFF"/>
      </patternFill>
    </fill>
    <fill>
      <patternFill patternType="solid">
        <fgColor rgb="FFDEE6EF"/>
        <bgColor rgb="FFCCFFFF"/>
      </patternFill>
    </fill>
    <fill>
      <patternFill patternType="solid">
        <fgColor rgb="FFE8F2A1"/>
        <bgColor rgb="FFFFDBB6"/>
      </patternFill>
    </fill>
    <fill>
      <patternFill patternType="solid">
        <fgColor rgb="FFFFAA95"/>
        <bgColor rgb="FFFFA6A6"/>
      </patternFill>
    </fill>
    <fill>
      <patternFill patternType="solid">
        <fgColor rgb="FFB4C7DC"/>
        <bgColor rgb="FFB7B3CA"/>
      </patternFill>
    </fill>
    <fill>
      <patternFill patternType="solid">
        <fgColor rgb="FFFFA6A6"/>
        <bgColor rgb="FFFFAA95"/>
      </patternFill>
    </fill>
    <fill>
      <patternFill patternType="solid">
        <fgColor rgb="FFFF860D"/>
        <bgColor rgb="FFFF6600"/>
      </patternFill>
    </fill>
    <fill>
      <patternFill patternType="solid">
        <fgColor rgb="FFFFB66C"/>
        <bgColor rgb="FFFFAA95"/>
      </patternFill>
    </fill>
    <fill>
      <patternFill patternType="solid">
        <fgColor rgb="FF77BC65"/>
        <bgColor rgb="FF99CC00"/>
      </patternFill>
    </fill>
    <fill>
      <patternFill patternType="solid">
        <fgColor rgb="FF5983B0"/>
        <bgColor rgb="FF6B5E9B"/>
      </patternFill>
    </fill>
    <fill>
      <patternFill patternType="solid">
        <fgColor rgb="FF6B5E9B"/>
        <bgColor rgb="FF3465A4"/>
      </patternFill>
    </fill>
    <fill>
      <patternFill patternType="solid">
        <fgColor rgb="FFFF7B59"/>
        <bgColor rgb="FFFF860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7B3CA"/>
      <rgbColor rgb="FF5983B0"/>
      <rgbColor rgb="FF9999FF"/>
      <rgbColor rgb="FF993366"/>
      <rgbColor rgb="FFFFFFD7"/>
      <rgbColor rgb="FFDEE6EF"/>
      <rgbColor rgb="FF660066"/>
      <rgbColor rgb="FFFF7B59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A6A6"/>
      <rgbColor rgb="FFFFAA95"/>
      <rgbColor rgb="FFFFDBB6"/>
      <rgbColor rgb="FF3465A4"/>
      <rgbColor rgb="FF33CCCC"/>
      <rgbColor rgb="FF99CC00"/>
      <rgbColor rgb="FFFFB66C"/>
      <rgbColor rgb="FFFF860D"/>
      <rgbColor rgb="FFFF6600"/>
      <rgbColor rgb="FF6B5E9B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K5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30" activeCellId="0" sqref="D30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3.93"/>
    <col collapsed="false" customWidth="true" hidden="false" outlineLevel="0" max="4" min="4" style="0" width="28.19"/>
    <col collapsed="false" customWidth="true" hidden="false" outlineLevel="0" max="7" min="7" style="0" width="3.79"/>
    <col collapsed="false" customWidth="true" hidden="false" outlineLevel="0" max="8" min="8" style="0" width="13.52"/>
    <col collapsed="false" customWidth="true" hidden="false" outlineLevel="0" max="10" min="9" style="0" width="13.82"/>
    <col collapsed="false" customWidth="true" hidden="false" outlineLevel="0" max="11" min="11" style="0" width="14.9"/>
  </cols>
  <sheetData>
    <row r="3" customFormat="false" ht="12.8" hidden="false" customHeight="false" outlineLevel="0" collapsed="false">
      <c r="B3" s="0" t="s">
        <v>0</v>
      </c>
      <c r="C3" s="1" t="n">
        <v>0.216</v>
      </c>
      <c r="D3" s="0" t="s">
        <v>1</v>
      </c>
      <c r="G3" s="0" t="s">
        <v>2</v>
      </c>
      <c r="H3" s="0" t="s">
        <v>3</v>
      </c>
      <c r="I3" s="0" t="s">
        <v>4</v>
      </c>
      <c r="J3" s="0" t="s">
        <v>5</v>
      </c>
      <c r="K3" s="0" t="s">
        <v>6</v>
      </c>
    </row>
    <row r="4" customFormat="false" ht="12.8" hidden="false" customHeight="false" outlineLevel="0" collapsed="false">
      <c r="B4" s="0" t="s">
        <v>7</v>
      </c>
      <c r="C4" s="2" t="n">
        <v>60000000</v>
      </c>
      <c r="G4" s="0" t="n">
        <v>0</v>
      </c>
      <c r="H4" s="0" t="s">
        <v>8</v>
      </c>
      <c r="I4" s="0" t="s">
        <v>8</v>
      </c>
      <c r="J4" s="0" t="s">
        <v>8</v>
      </c>
      <c r="K4" s="2" t="n">
        <f aca="false">C4</f>
        <v>60000000</v>
      </c>
    </row>
    <row r="5" customFormat="false" ht="12.8" hidden="false" customHeight="false" outlineLevel="0" collapsed="false">
      <c r="B5" s="0" t="s">
        <v>9</v>
      </c>
      <c r="C5" s="1" t="n">
        <f aca="false">C3/12</f>
        <v>0.018</v>
      </c>
      <c r="D5" s="0" t="s">
        <v>10</v>
      </c>
      <c r="F5" s="3" t="s">
        <v>11</v>
      </c>
      <c r="G5" s="0" t="n">
        <v>1</v>
      </c>
      <c r="H5" s="2" t="n">
        <f aca="false">-PMT($C$6,$C$8,K4,0,0)</f>
        <v>2659119.51116002</v>
      </c>
      <c r="I5" s="4" t="n">
        <f aca="false">K4*$C$6</f>
        <v>2179440</v>
      </c>
      <c r="J5" s="5" t="n">
        <f aca="false">H5-I5</f>
        <v>479679.511160019</v>
      </c>
      <c r="K5" s="2" t="n">
        <f aca="false">K4-J5</f>
        <v>59520320.48884</v>
      </c>
    </row>
    <row r="6" customFormat="false" ht="12.8" hidden="false" customHeight="false" outlineLevel="0" collapsed="false">
      <c r="B6" s="0" t="s">
        <v>12</v>
      </c>
      <c r="C6" s="1" t="n">
        <f aca="false">POWER(1+C5,2)-1</f>
        <v>0.036324</v>
      </c>
      <c r="D6" s="0" t="s">
        <v>13</v>
      </c>
      <c r="F6" s="3"/>
      <c r="G6" s="0" t="n">
        <v>2</v>
      </c>
      <c r="H6" s="2" t="n">
        <v>2659119.51116002</v>
      </c>
      <c r="I6" s="4" t="n">
        <f aca="false">K5*$C$6</f>
        <v>2162016.12143662</v>
      </c>
      <c r="J6" s="5" t="n">
        <f aca="false">H6-I6</f>
        <v>497103.389723396</v>
      </c>
      <c r="K6" s="2" t="n">
        <f aca="false">K5-J6</f>
        <v>59023217.0991166</v>
      </c>
    </row>
    <row r="7" customFormat="false" ht="12.8" hidden="false" customHeight="false" outlineLevel="0" collapsed="false">
      <c r="B7" s="6" t="s">
        <v>14</v>
      </c>
      <c r="C7" s="0" t="n">
        <v>8</v>
      </c>
      <c r="D7" s="0" t="s">
        <v>15</v>
      </c>
      <c r="F7" s="3"/>
      <c r="G7" s="0" t="n">
        <v>3</v>
      </c>
      <c r="H7" s="2" t="n">
        <v>2659119.51116002</v>
      </c>
      <c r="I7" s="4" t="n">
        <f aca="false">K6*$C$6</f>
        <v>2143959.33790831</v>
      </c>
      <c r="J7" s="5" t="n">
        <f aca="false">H7-I7</f>
        <v>515160.173251708</v>
      </c>
      <c r="K7" s="2" t="n">
        <f aca="false">K6-J7</f>
        <v>58508056.9258649</v>
      </c>
    </row>
    <row r="8" customFormat="false" ht="12.8" hidden="false" customHeight="false" outlineLevel="0" collapsed="false">
      <c r="B8" s="0" t="s">
        <v>16</v>
      </c>
      <c r="C8" s="0" t="n">
        <f aca="false">C7*6</f>
        <v>48</v>
      </c>
      <c r="D8" s="0" t="s">
        <v>17</v>
      </c>
      <c r="F8" s="3"/>
      <c r="G8" s="0" t="n">
        <v>4</v>
      </c>
      <c r="H8" s="2" t="n">
        <v>2659119.51116002</v>
      </c>
      <c r="I8" s="4" t="n">
        <f aca="false">K7*$C$6</f>
        <v>2125246.65977512</v>
      </c>
      <c r="J8" s="5" t="n">
        <f aca="false">H8-I8</f>
        <v>533872.851384904</v>
      </c>
      <c r="K8" s="2" t="n">
        <f aca="false">K7-J8</f>
        <v>57974184.07448</v>
      </c>
    </row>
    <row r="9" customFormat="false" ht="12.8" hidden="false" customHeight="false" outlineLevel="0" collapsed="false">
      <c r="F9" s="3"/>
      <c r="G9" s="0" t="n">
        <v>5</v>
      </c>
      <c r="H9" s="2" t="n">
        <v>2659119.51116002</v>
      </c>
      <c r="I9" s="4" t="n">
        <f aca="false">K8*$C$6</f>
        <v>2105854.26232141</v>
      </c>
      <c r="J9" s="5" t="n">
        <f aca="false">H9-I9</f>
        <v>553265.248838609</v>
      </c>
      <c r="K9" s="2" t="n">
        <f aca="false">K8-J9</f>
        <v>57420918.8256414</v>
      </c>
    </row>
    <row r="10" customFormat="false" ht="12.8" hidden="false" customHeight="false" outlineLevel="0" collapsed="false">
      <c r="F10" s="3"/>
      <c r="G10" s="0" t="n">
        <v>6</v>
      </c>
      <c r="H10" s="2" t="n">
        <v>2659119.51116002</v>
      </c>
      <c r="I10" s="4" t="n">
        <f aca="false">K9*$C$6</f>
        <v>2085757.4554226</v>
      </c>
      <c r="J10" s="5" t="n">
        <f aca="false">H10-I10</f>
        <v>573362.055737423</v>
      </c>
      <c r="K10" s="2" t="n">
        <f aca="false">K9-J10</f>
        <v>56847556.7699039</v>
      </c>
    </row>
    <row r="11" customFormat="false" ht="12.8" hidden="false" customHeight="false" outlineLevel="0" collapsed="false">
      <c r="F11" s="7" t="s">
        <v>18</v>
      </c>
      <c r="G11" s="0" t="n">
        <v>7</v>
      </c>
      <c r="H11" s="2" t="n">
        <v>2659119.51116002</v>
      </c>
      <c r="I11" s="4" t="n">
        <f aca="false">K10*$C$6</f>
        <v>2064930.65210999</v>
      </c>
      <c r="J11" s="5" t="n">
        <f aca="false">H11-I11</f>
        <v>594188.859050029</v>
      </c>
      <c r="K11" s="2" t="n">
        <f aca="false">K10-J11</f>
        <v>56253367.9108539</v>
      </c>
    </row>
    <row r="12" customFormat="false" ht="12.8" hidden="false" customHeight="false" outlineLevel="0" collapsed="false">
      <c r="B12" s="0" t="s">
        <v>19</v>
      </c>
      <c r="C12" s="2" t="n">
        <f aca="false">H5</f>
        <v>2659119.51116002</v>
      </c>
      <c r="D12" s="0" t="s">
        <v>20</v>
      </c>
      <c r="F12" s="7"/>
      <c r="G12" s="0" t="n">
        <v>8</v>
      </c>
      <c r="H12" s="2" t="n">
        <v>2659119.51116002</v>
      </c>
      <c r="I12" s="4" t="n">
        <f aca="false">K11*$C$6</f>
        <v>2043347.33599386</v>
      </c>
      <c r="J12" s="5" t="n">
        <f aca="false">H12-I12</f>
        <v>615772.175166162</v>
      </c>
      <c r="K12" s="2" t="n">
        <f aca="false">K11-J12</f>
        <v>55637595.7356878</v>
      </c>
    </row>
    <row r="13" customFormat="false" ht="12.8" hidden="false" customHeight="false" outlineLevel="0" collapsed="false">
      <c r="B13" s="0" t="s">
        <v>21</v>
      </c>
      <c r="C13" s="2" t="n">
        <f aca="false">K16</f>
        <v>52942560.6161577</v>
      </c>
      <c r="D13" s="0" t="s">
        <v>22</v>
      </c>
      <c r="F13" s="7"/>
      <c r="G13" s="0" t="n">
        <v>9</v>
      </c>
      <c r="H13" s="2" t="n">
        <v>2659119.51116002</v>
      </c>
      <c r="I13" s="4" t="n">
        <f aca="false">K12*$C$6</f>
        <v>2020980.02750312</v>
      </c>
      <c r="J13" s="5" t="n">
        <f aca="false">H13-I13</f>
        <v>638139.483656897</v>
      </c>
      <c r="K13" s="2" t="n">
        <f aca="false">K12-J13</f>
        <v>54999456.2520309</v>
      </c>
    </row>
    <row r="14" customFormat="false" ht="12.8" hidden="false" customHeight="false" outlineLevel="0" collapsed="false">
      <c r="B14" s="0" t="s">
        <v>23</v>
      </c>
      <c r="C14" s="2" t="n">
        <f aca="false">J14</f>
        <v>661319.262261251</v>
      </c>
      <c r="D14" s="0" t="s">
        <v>24</v>
      </c>
      <c r="F14" s="7"/>
      <c r="G14" s="0" t="n">
        <v>10</v>
      </c>
      <c r="H14" s="2" t="n">
        <v>2659119.51116002</v>
      </c>
      <c r="I14" s="4" t="n">
        <f aca="false">K13*$C$6</f>
        <v>1997800.24889877</v>
      </c>
      <c r="J14" s="8" t="n">
        <f aca="false">H14-I14</f>
        <v>661319.262261251</v>
      </c>
      <c r="K14" s="2" t="n">
        <f aca="false">K13-J14</f>
        <v>54338136.9897696</v>
      </c>
    </row>
    <row r="15" customFormat="false" ht="12.8" hidden="false" customHeight="false" outlineLevel="0" collapsed="false">
      <c r="B15" s="0" t="s">
        <v>25</v>
      </c>
      <c r="C15" s="2" t="n">
        <f aca="false">SUM(I5:I28)</f>
        <v>45932292.3658017</v>
      </c>
      <c r="D15" s="0" t="s">
        <v>26</v>
      </c>
      <c r="F15" s="7"/>
      <c r="G15" s="0" t="n">
        <v>11</v>
      </c>
      <c r="H15" s="2" t="n">
        <v>2659119.51116002</v>
      </c>
      <c r="I15" s="4" t="n">
        <f aca="false">K14*$C$6</f>
        <v>1973778.48801639</v>
      </c>
      <c r="J15" s="2" t="n">
        <f aca="false">H15-I15</f>
        <v>685341.023143628</v>
      </c>
      <c r="K15" s="2" t="n">
        <f aca="false">K14-J15</f>
        <v>53652795.966626</v>
      </c>
    </row>
    <row r="16" customFormat="false" ht="12.8" hidden="false" customHeight="false" outlineLevel="0" collapsed="false">
      <c r="F16" s="7"/>
      <c r="G16" s="0" t="n">
        <v>12</v>
      </c>
      <c r="H16" s="2" t="n">
        <v>2659119.51116002</v>
      </c>
      <c r="I16" s="4" t="n">
        <f aca="false">K15*$C$6</f>
        <v>1948884.16069172</v>
      </c>
      <c r="J16" s="2" t="n">
        <f aca="false">H16-I16</f>
        <v>710235.350468297</v>
      </c>
      <c r="K16" s="9" t="n">
        <f aca="false">K15-J16</f>
        <v>52942560.6161577</v>
      </c>
    </row>
    <row r="17" customFormat="false" ht="12.8" hidden="false" customHeight="false" outlineLevel="0" collapsed="false">
      <c r="F17" s="10" t="s">
        <v>27</v>
      </c>
      <c r="G17" s="0" t="n">
        <v>13</v>
      </c>
      <c r="H17" s="2" t="n">
        <v>2659119.51116002</v>
      </c>
      <c r="I17" s="4" t="n">
        <f aca="false">K16*$C$6</f>
        <v>1923085.57182131</v>
      </c>
      <c r="J17" s="2" t="n">
        <f aca="false">H17-I17</f>
        <v>736033.939338708</v>
      </c>
      <c r="K17" s="2" t="n">
        <f aca="false">K16-J17</f>
        <v>52206526.676819</v>
      </c>
    </row>
    <row r="18" customFormat="false" ht="12.8" hidden="false" customHeight="false" outlineLevel="0" collapsed="false">
      <c r="F18" s="10"/>
      <c r="G18" s="0" t="n">
        <v>14</v>
      </c>
      <c r="H18" s="2" t="n">
        <v>2659119.51116002</v>
      </c>
      <c r="I18" s="4" t="n">
        <f aca="false">K17*$C$6</f>
        <v>1896349.87500877</v>
      </c>
      <c r="J18" s="2" t="n">
        <f aca="false">H18-I18</f>
        <v>762769.636151247</v>
      </c>
      <c r="K18" s="2" t="n">
        <f aca="false">K17-J18</f>
        <v>51443757.0406677</v>
      </c>
    </row>
    <row r="19" customFormat="false" ht="12.8" hidden="false" customHeight="false" outlineLevel="0" collapsed="false">
      <c r="F19" s="10"/>
      <c r="G19" s="0" t="n">
        <v>15</v>
      </c>
      <c r="H19" s="2" t="n">
        <v>2659119.51116002</v>
      </c>
      <c r="I19" s="4" t="n">
        <f aca="false">K18*$C$6</f>
        <v>1868643.03074522</v>
      </c>
      <c r="J19" s="2" t="n">
        <f aca="false">H19-I19</f>
        <v>790476.480414805</v>
      </c>
      <c r="K19" s="2" t="n">
        <f aca="false">K18-J19</f>
        <v>50653280.5602529</v>
      </c>
    </row>
    <row r="20" customFormat="false" ht="12.8" hidden="false" customHeight="false" outlineLevel="0" collapsed="false">
      <c r="F20" s="10"/>
      <c r="G20" s="0" t="n">
        <v>16</v>
      </c>
      <c r="H20" s="2" t="n">
        <v>2659119.51116002</v>
      </c>
      <c r="I20" s="4" t="n">
        <f aca="false">K19*$C$6</f>
        <v>1839929.76307063</v>
      </c>
      <c r="J20" s="2" t="n">
        <f aca="false">H20-I20</f>
        <v>819189.748089392</v>
      </c>
      <c r="K20" s="2" t="n">
        <f aca="false">K19-J20</f>
        <v>49834090.8121635</v>
      </c>
    </row>
    <row r="21" customFormat="false" ht="12.8" hidden="false" customHeight="false" outlineLevel="0" collapsed="false">
      <c r="F21" s="10"/>
      <c r="G21" s="0" t="n">
        <v>17</v>
      </c>
      <c r="H21" s="2" t="n">
        <v>2659119.51116002</v>
      </c>
      <c r="I21" s="4" t="n">
        <f aca="false">K20*$C$6</f>
        <v>1810173.51466103</v>
      </c>
      <c r="J21" s="2" t="n">
        <f aca="false">H21-I21</f>
        <v>848945.996498992</v>
      </c>
      <c r="K21" s="2" t="n">
        <f aca="false">K20-J21</f>
        <v>48985144.8156645</v>
      </c>
    </row>
    <row r="22" customFormat="false" ht="12.8" hidden="false" customHeight="false" outlineLevel="0" collapsed="false">
      <c r="F22" s="10"/>
      <c r="G22" s="0" t="n">
        <v>18</v>
      </c>
      <c r="H22" s="2" t="n">
        <v>2659119.51116002</v>
      </c>
      <c r="I22" s="4" t="n">
        <f aca="false">K21*$C$6</f>
        <v>1779336.4002842</v>
      </c>
      <c r="J22" s="2" t="n">
        <f aca="false">H22-I22</f>
        <v>879783.110875821</v>
      </c>
      <c r="K22" s="2" t="n">
        <f aca="false">K21-J22</f>
        <v>48105361.7047887</v>
      </c>
    </row>
    <row r="23" customFormat="false" ht="12.8" hidden="false" customHeight="false" outlineLevel="0" collapsed="false">
      <c r="F23" s="11" t="s">
        <v>28</v>
      </c>
      <c r="G23" s="0" t="n">
        <v>19</v>
      </c>
      <c r="H23" s="2" t="n">
        <v>2659119.51116002</v>
      </c>
      <c r="I23" s="4" t="n">
        <f aca="false">K22*$C$6</f>
        <v>1747379.15856475</v>
      </c>
      <c r="J23" s="2" t="n">
        <f aca="false">H23-I23</f>
        <v>911740.352595275</v>
      </c>
      <c r="K23" s="2" t="n">
        <f aca="false">K22-J23</f>
        <v>47193621.3521934</v>
      </c>
    </row>
    <row r="24" customFormat="false" ht="12.8" hidden="false" customHeight="false" outlineLevel="0" collapsed="false">
      <c r="F24" s="11"/>
      <c r="G24" s="0" t="n">
        <v>20</v>
      </c>
      <c r="H24" s="2" t="n">
        <v>2659119.51116002</v>
      </c>
      <c r="I24" s="4" t="n">
        <f aca="false">K23*$C$6</f>
        <v>1714261.10199708</v>
      </c>
      <c r="J24" s="2" t="n">
        <f aca="false">H24-I24</f>
        <v>944858.409162946</v>
      </c>
      <c r="K24" s="2" t="n">
        <f aca="false">K23-J24</f>
        <v>46248762.9430305</v>
      </c>
    </row>
    <row r="25" customFormat="false" ht="12.8" hidden="false" customHeight="false" outlineLevel="0" collapsed="false">
      <c r="F25" s="11"/>
      <c r="G25" s="0" t="n">
        <v>21</v>
      </c>
      <c r="H25" s="2" t="n">
        <v>2659119.51116002</v>
      </c>
      <c r="I25" s="4" t="n">
        <f aca="false">K24*$C$6</f>
        <v>1679940.06514264</v>
      </c>
      <c r="J25" s="2" t="n">
        <f aca="false">H25-I25</f>
        <v>979179.44601738</v>
      </c>
      <c r="K25" s="2" t="n">
        <f aca="false">K24-J25</f>
        <v>45269583.4970131</v>
      </c>
    </row>
    <row r="26" customFormat="false" ht="12.8" hidden="false" customHeight="false" outlineLevel="0" collapsed="false">
      <c r="F26" s="11"/>
      <c r="G26" s="0" t="n">
        <v>22</v>
      </c>
      <c r="H26" s="2" t="n">
        <v>2659119.51116002</v>
      </c>
      <c r="I26" s="4" t="n">
        <f aca="false">K25*$C$6</f>
        <v>1644372.35094551</v>
      </c>
      <c r="J26" s="2" t="n">
        <f aca="false">H26-I26</f>
        <v>1014747.16021452</v>
      </c>
      <c r="K26" s="2" t="n">
        <f aca="false">K25-J26</f>
        <v>44254836.3367986</v>
      </c>
    </row>
    <row r="27" customFormat="false" ht="12.8" hidden="false" customHeight="false" outlineLevel="0" collapsed="false">
      <c r="F27" s="11"/>
      <c r="G27" s="0" t="n">
        <v>23</v>
      </c>
      <c r="H27" s="2" t="n">
        <v>2659119.51116002</v>
      </c>
      <c r="I27" s="4" t="n">
        <f aca="false">K26*$C$6</f>
        <v>1607512.67509787</v>
      </c>
      <c r="J27" s="2" t="n">
        <f aca="false">H27-I27</f>
        <v>1051606.83606215</v>
      </c>
      <c r="K27" s="2" t="n">
        <f aca="false">K26-J27</f>
        <v>43203229.5007364</v>
      </c>
    </row>
    <row r="28" customFormat="false" ht="12.8" hidden="false" customHeight="false" outlineLevel="0" collapsed="false">
      <c r="F28" s="11"/>
      <c r="G28" s="0" t="n">
        <v>24</v>
      </c>
      <c r="H28" s="2" t="n">
        <v>2659119.51116002</v>
      </c>
      <c r="I28" s="4" t="n">
        <f aca="false">K27*$C$6</f>
        <v>1569314.10838475</v>
      </c>
      <c r="J28" s="2" t="n">
        <f aca="false">H28-I28</f>
        <v>1089805.40277527</v>
      </c>
      <c r="K28" s="2" t="n">
        <f aca="false">K27-J28</f>
        <v>42113424.0979612</v>
      </c>
    </row>
    <row r="29" customFormat="false" ht="12.8" hidden="false" customHeight="false" outlineLevel="0" collapsed="false">
      <c r="F29" s="12" t="s">
        <v>29</v>
      </c>
      <c r="G29" s="0" t="n">
        <v>25</v>
      </c>
      <c r="H29" s="2" t="n">
        <v>2659119.51116002</v>
      </c>
      <c r="I29" s="2" t="n">
        <f aca="false">K28*$C$6</f>
        <v>1529728.01693434</v>
      </c>
      <c r="J29" s="2" t="n">
        <f aca="false">H29-I29</f>
        <v>1129391.49422568</v>
      </c>
      <c r="K29" s="2" t="n">
        <f aca="false">K28-J29</f>
        <v>40984032.6037355</v>
      </c>
    </row>
    <row r="30" customFormat="false" ht="12.8" hidden="false" customHeight="false" outlineLevel="0" collapsed="false">
      <c r="F30" s="12"/>
      <c r="G30" s="0" t="n">
        <v>26</v>
      </c>
      <c r="H30" s="2" t="n">
        <v>2659119.51116002</v>
      </c>
      <c r="I30" s="2" t="n">
        <f aca="false">K29*$C$6</f>
        <v>1488704.00029809</v>
      </c>
      <c r="J30" s="2" t="n">
        <f aca="false">H30-I30</f>
        <v>1170415.51086193</v>
      </c>
      <c r="K30" s="2" t="n">
        <f aca="false">K29-J30</f>
        <v>39813617.0928736</v>
      </c>
    </row>
    <row r="31" customFormat="false" ht="12.8" hidden="false" customHeight="false" outlineLevel="0" collapsed="false">
      <c r="F31" s="12"/>
      <c r="G31" s="0" t="n">
        <v>27</v>
      </c>
      <c r="H31" s="2" t="n">
        <v>2659119.51116002</v>
      </c>
      <c r="I31" s="2" t="n">
        <f aca="false">K30*$C$6</f>
        <v>1446189.82728154</v>
      </c>
      <c r="J31" s="2" t="n">
        <f aca="false">H31-I31</f>
        <v>1212929.68387848</v>
      </c>
      <c r="K31" s="2" t="n">
        <f aca="false">K30-J31</f>
        <v>38600687.4089951</v>
      </c>
    </row>
    <row r="32" customFormat="false" ht="12.8" hidden="false" customHeight="false" outlineLevel="0" collapsed="false">
      <c r="F32" s="12"/>
      <c r="G32" s="0" t="n">
        <v>28</v>
      </c>
      <c r="H32" s="2" t="n">
        <v>2659119.51116002</v>
      </c>
      <c r="I32" s="2" t="n">
        <f aca="false">K31*$C$6</f>
        <v>1402131.36944434</v>
      </c>
      <c r="J32" s="2" t="n">
        <f aca="false">H32-I32</f>
        <v>1256988.14171568</v>
      </c>
      <c r="K32" s="2" t="n">
        <f aca="false">K31-J32</f>
        <v>37343699.2672794</v>
      </c>
    </row>
    <row r="33" customFormat="false" ht="12.8" hidden="false" customHeight="false" outlineLevel="0" collapsed="false">
      <c r="F33" s="12"/>
      <c r="G33" s="0" t="n">
        <v>29</v>
      </c>
      <c r="H33" s="2" t="n">
        <v>2659119.51116002</v>
      </c>
      <c r="I33" s="2" t="n">
        <f aca="false">K32*$C$6</f>
        <v>1356472.53218466</v>
      </c>
      <c r="J33" s="2" t="n">
        <f aca="false">H33-I33</f>
        <v>1302646.97897536</v>
      </c>
      <c r="K33" s="2" t="n">
        <f aca="false">K32-J33</f>
        <v>36041052.288304</v>
      </c>
    </row>
    <row r="34" customFormat="false" ht="12.8" hidden="false" customHeight="false" outlineLevel="0" collapsed="false">
      <c r="F34" s="12"/>
      <c r="G34" s="0" t="n">
        <v>30</v>
      </c>
      <c r="H34" s="2" t="n">
        <v>2659119.51116002</v>
      </c>
      <c r="I34" s="2" t="n">
        <f aca="false">K33*$C$6</f>
        <v>1309155.18332036</v>
      </c>
      <c r="J34" s="2" t="n">
        <f aca="false">H34-I34</f>
        <v>1349964.32783966</v>
      </c>
      <c r="K34" s="2" t="n">
        <f aca="false">K33-J34</f>
        <v>34691087.9604644</v>
      </c>
    </row>
    <row r="35" customFormat="false" ht="12.8" hidden="false" customHeight="false" outlineLevel="0" collapsed="false">
      <c r="F35" s="13" t="s">
        <v>30</v>
      </c>
      <c r="G35" s="0" t="n">
        <v>31</v>
      </c>
      <c r="H35" s="2" t="n">
        <v>2659119.51116002</v>
      </c>
      <c r="I35" s="2" t="n">
        <f aca="false">K34*$C$6</f>
        <v>1260119.07907591</v>
      </c>
      <c r="J35" s="2" t="n">
        <f aca="false">H35-I35</f>
        <v>1399000.43208411</v>
      </c>
      <c r="K35" s="2" t="n">
        <f aca="false">K34-J35</f>
        <v>33292087.5283803</v>
      </c>
    </row>
    <row r="36" customFormat="false" ht="12.8" hidden="false" customHeight="false" outlineLevel="0" collapsed="false">
      <c r="F36" s="13"/>
      <c r="G36" s="0" t="n">
        <v>32</v>
      </c>
      <c r="H36" s="2" t="n">
        <v>2659119.51116002</v>
      </c>
      <c r="I36" s="2" t="n">
        <f aca="false">K35*$C$6</f>
        <v>1209301.78738089</v>
      </c>
      <c r="J36" s="2" t="n">
        <f aca="false">H36-I36</f>
        <v>1449817.72377914</v>
      </c>
      <c r="K36" s="2" t="n">
        <f aca="false">K35-J36</f>
        <v>31842269.8046011</v>
      </c>
    </row>
    <row r="37" customFormat="false" ht="12.8" hidden="false" customHeight="false" outlineLevel="0" collapsed="false">
      <c r="F37" s="13"/>
      <c r="G37" s="0" t="n">
        <v>33</v>
      </c>
      <c r="H37" s="2" t="n">
        <v>2659119.51116002</v>
      </c>
      <c r="I37" s="2" t="n">
        <f aca="false">K36*$C$6</f>
        <v>1156638.60838233</v>
      </c>
      <c r="J37" s="2" t="n">
        <f aca="false">H37-I37</f>
        <v>1502480.90277769</v>
      </c>
      <c r="K37" s="2" t="n">
        <f aca="false">K36-J37</f>
        <v>30339788.9018234</v>
      </c>
    </row>
    <row r="38" customFormat="false" ht="12.8" hidden="false" customHeight="false" outlineLevel="0" collapsed="false">
      <c r="F38" s="13"/>
      <c r="G38" s="0" t="n">
        <v>34</v>
      </c>
      <c r="H38" s="2" t="n">
        <v>2659119.51116002</v>
      </c>
      <c r="I38" s="2" t="n">
        <f aca="false">K37*$C$6</f>
        <v>1102062.49206983</v>
      </c>
      <c r="J38" s="2" t="n">
        <f aca="false">H38-I38</f>
        <v>1557057.01909019</v>
      </c>
      <c r="K38" s="2" t="n">
        <f aca="false">K37-J38</f>
        <v>28782731.8827332</v>
      </c>
    </row>
    <row r="39" customFormat="false" ht="12.8" hidden="false" customHeight="false" outlineLevel="0" collapsed="false">
      <c r="F39" s="13"/>
      <c r="G39" s="0" t="n">
        <v>35</v>
      </c>
      <c r="H39" s="2" t="n">
        <v>2659119.51116002</v>
      </c>
      <c r="I39" s="2" t="n">
        <f aca="false">K38*$C$6</f>
        <v>1045503.9529084</v>
      </c>
      <c r="J39" s="2" t="n">
        <f aca="false">H39-I39</f>
        <v>1613615.55825162</v>
      </c>
      <c r="K39" s="2" t="n">
        <f aca="false">K38-J39</f>
        <v>27169116.3244816</v>
      </c>
    </row>
    <row r="40" customFormat="false" ht="12.8" hidden="false" customHeight="false" outlineLevel="0" collapsed="false">
      <c r="F40" s="13"/>
      <c r="G40" s="0" t="n">
        <v>36</v>
      </c>
      <c r="H40" s="2" t="n">
        <v>2659119.51116002</v>
      </c>
      <c r="I40" s="2" t="n">
        <f aca="false">K39*$C$6</f>
        <v>986890.981370471</v>
      </c>
      <c r="J40" s="2" t="n">
        <f aca="false">H40-I40</f>
        <v>1672228.52978955</v>
      </c>
      <c r="K40" s="2" t="n">
        <f aca="false">K39-J40</f>
        <v>25496887.7946921</v>
      </c>
    </row>
    <row r="41" customFormat="false" ht="12.8" hidden="false" customHeight="false" outlineLevel="0" collapsed="false">
      <c r="F41" s="14" t="s">
        <v>31</v>
      </c>
      <c r="G41" s="0" t="n">
        <v>37</v>
      </c>
      <c r="H41" s="2" t="n">
        <v>2659119.51116002</v>
      </c>
      <c r="I41" s="2" t="n">
        <f aca="false">K40*$C$6</f>
        <v>926148.952254395</v>
      </c>
      <c r="J41" s="2" t="n">
        <f aca="false">H41-I41</f>
        <v>1732970.55890563</v>
      </c>
      <c r="K41" s="2" t="n">
        <f aca="false">K40-J41</f>
        <v>23763917.2357864</v>
      </c>
    </row>
    <row r="42" customFormat="false" ht="12.8" hidden="false" customHeight="false" outlineLevel="0" collapsed="false">
      <c r="F42" s="14"/>
      <c r="G42" s="0" t="n">
        <v>38</v>
      </c>
      <c r="H42" s="2" t="n">
        <v>2659119.51116002</v>
      </c>
      <c r="I42" s="2" t="n">
        <f aca="false">K41*$C$6</f>
        <v>863200.529672708</v>
      </c>
      <c r="J42" s="2" t="n">
        <f aca="false">H42-I42</f>
        <v>1795918.98148731</v>
      </c>
      <c r="K42" s="2" t="n">
        <f aca="false">K41-J42</f>
        <v>21967998.2542991</v>
      </c>
    </row>
    <row r="43" customFormat="false" ht="12.8" hidden="false" customHeight="false" outlineLevel="0" collapsed="false">
      <c r="F43" s="14"/>
      <c r="G43" s="0" t="n">
        <v>39</v>
      </c>
      <c r="H43" s="2" t="n">
        <v>2659119.51116002</v>
      </c>
      <c r="I43" s="2" t="n">
        <f aca="false">K42*$C$6</f>
        <v>797965.568589162</v>
      </c>
      <c r="J43" s="2" t="n">
        <f aca="false">H43-I43</f>
        <v>1861153.94257086</v>
      </c>
      <c r="K43" s="2" t="n">
        <f aca="false">K42-J43</f>
        <v>20106844.3117283</v>
      </c>
    </row>
    <row r="44" customFormat="false" ht="12.8" hidden="false" customHeight="false" outlineLevel="0" collapsed="false">
      <c r="F44" s="14"/>
      <c r="G44" s="0" t="n">
        <v>40</v>
      </c>
      <c r="H44" s="2" t="n">
        <v>2659119.51116002</v>
      </c>
      <c r="I44" s="2" t="n">
        <f aca="false">K43*$C$6</f>
        <v>730361.012779218</v>
      </c>
      <c r="J44" s="2" t="n">
        <f aca="false">H44-I44</f>
        <v>1928758.4983808</v>
      </c>
      <c r="K44" s="2" t="n">
        <f aca="false">K43-J44</f>
        <v>18178085.8133475</v>
      </c>
    </row>
    <row r="45" customFormat="false" ht="12.8" hidden="false" customHeight="false" outlineLevel="0" collapsed="false">
      <c r="F45" s="14"/>
      <c r="G45" s="0" t="n">
        <v>41</v>
      </c>
      <c r="H45" s="2" t="n">
        <v>2659119.51116002</v>
      </c>
      <c r="I45" s="2" t="n">
        <f aca="false">K44*$C$6</f>
        <v>660300.789084034</v>
      </c>
      <c r="J45" s="2" t="n">
        <f aca="false">H45-I45</f>
        <v>1998818.72207599</v>
      </c>
      <c r="K45" s="2" t="n">
        <f aca="false">K44-J45</f>
        <v>16179267.0912715</v>
      </c>
    </row>
    <row r="46" customFormat="false" ht="12.8" hidden="false" customHeight="false" outlineLevel="0" collapsed="false">
      <c r="F46" s="14"/>
      <c r="G46" s="0" t="n">
        <v>42</v>
      </c>
      <c r="H46" s="2" t="n">
        <v>2659119.51116002</v>
      </c>
      <c r="I46" s="2" t="n">
        <f aca="false">K45*$C$6</f>
        <v>587695.697823346</v>
      </c>
      <c r="J46" s="2" t="n">
        <f aca="false">H46-I46</f>
        <v>2071423.81333668</v>
      </c>
      <c r="K46" s="2" t="n">
        <f aca="false">K45-J46</f>
        <v>14107843.2779348</v>
      </c>
    </row>
    <row r="47" customFormat="false" ht="12.8" hidden="false" customHeight="false" outlineLevel="0" collapsed="false">
      <c r="F47" s="15" t="s">
        <v>32</v>
      </c>
      <c r="G47" s="0" t="n">
        <v>43</v>
      </c>
      <c r="H47" s="2" t="n">
        <v>2659119.51116002</v>
      </c>
      <c r="I47" s="2" t="n">
        <f aca="false">K46*$C$6</f>
        <v>512453.299227704</v>
      </c>
      <c r="J47" s="2" t="n">
        <f aca="false">H47-I47</f>
        <v>2146666.21193232</v>
      </c>
      <c r="K47" s="2" t="n">
        <f aca="false">K46-J47</f>
        <v>11961177.0660025</v>
      </c>
    </row>
    <row r="48" customFormat="false" ht="12.8" hidden="false" customHeight="false" outlineLevel="0" collapsed="false">
      <c r="F48" s="15"/>
      <c r="G48" s="0" t="n">
        <v>44</v>
      </c>
      <c r="H48" s="2" t="n">
        <v>2659119.51116002</v>
      </c>
      <c r="I48" s="2" t="n">
        <f aca="false">K47*$C$6</f>
        <v>434477.795745475</v>
      </c>
      <c r="J48" s="2" t="n">
        <f aca="false">H48-I48</f>
        <v>2224641.71541455</v>
      </c>
      <c r="K48" s="2" t="n">
        <f aca="false">K47-J48</f>
        <v>9736535.35058795</v>
      </c>
    </row>
    <row r="49" customFormat="false" ht="12.8" hidden="false" customHeight="false" outlineLevel="0" collapsed="false">
      <c r="F49" s="15"/>
      <c r="G49" s="0" t="n">
        <v>45</v>
      </c>
      <c r="H49" s="2" t="n">
        <v>2659119.51116002</v>
      </c>
      <c r="I49" s="2" t="n">
        <f aca="false">K48*$C$6</f>
        <v>353669.910074757</v>
      </c>
      <c r="J49" s="2" t="n">
        <f aca="false">H49-I49</f>
        <v>2305449.60108526</v>
      </c>
      <c r="K49" s="2" t="n">
        <f aca="false">K48-J49</f>
        <v>7431085.74950269</v>
      </c>
    </row>
    <row r="50" customFormat="false" ht="12.8" hidden="false" customHeight="false" outlineLevel="0" collapsed="false">
      <c r="F50" s="15"/>
      <c r="G50" s="0" t="n">
        <v>46</v>
      </c>
      <c r="H50" s="2" t="n">
        <v>2659119.51116002</v>
      </c>
      <c r="I50" s="2" t="n">
        <f aca="false">K49*$C$6</f>
        <v>269926.758764936</v>
      </c>
      <c r="J50" s="2" t="n">
        <f aca="false">H50-I50</f>
        <v>2389192.75239508</v>
      </c>
      <c r="K50" s="2" t="n">
        <f aca="false">K49-J50</f>
        <v>5041892.9971076</v>
      </c>
    </row>
    <row r="51" customFormat="false" ht="12.8" hidden="false" customHeight="false" outlineLevel="0" collapsed="false">
      <c r="F51" s="15"/>
      <c r="G51" s="0" t="n">
        <v>47</v>
      </c>
      <c r="H51" s="2" t="n">
        <v>2659119.51116002</v>
      </c>
      <c r="I51" s="2" t="n">
        <f aca="false">K50*$C$6</f>
        <v>183141.721226937</v>
      </c>
      <c r="J51" s="2" t="n">
        <f aca="false">H51-I51</f>
        <v>2475977.78993308</v>
      </c>
      <c r="K51" s="2" t="n">
        <f aca="false">K50-J51</f>
        <v>2565915.20717452</v>
      </c>
    </row>
    <row r="52" customFormat="false" ht="12.8" hidden="false" customHeight="false" outlineLevel="0" collapsed="false">
      <c r="F52" s="15"/>
      <c r="G52" s="0" t="n">
        <v>48</v>
      </c>
      <c r="H52" s="2" t="n">
        <v>2659119.51116002</v>
      </c>
      <c r="I52" s="2" t="n">
        <f aca="false">K51*$C$6</f>
        <v>93204.3039854072</v>
      </c>
      <c r="J52" s="2" t="n">
        <f aca="false">H52-I52</f>
        <v>2565915.20717461</v>
      </c>
      <c r="K52" s="2" t="n">
        <f aca="false">K51-J52</f>
        <v>-9.77888703346252E-008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K5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4.9"/>
    <col collapsed="false" customWidth="true" hidden="false" outlineLevel="0" max="4" min="4" style="0" width="28.64"/>
    <col collapsed="false" customWidth="true" hidden="false" outlineLevel="0" max="6" min="6" style="0" width="6.57"/>
    <col collapsed="false" customWidth="true" hidden="false" outlineLevel="0" max="7" min="7" style="0" width="3.79"/>
    <col collapsed="false" customWidth="true" hidden="false" outlineLevel="0" max="8" min="8" style="0" width="14.6"/>
    <col collapsed="false" customWidth="true" hidden="false" outlineLevel="0" max="9" min="9" style="0" width="13.82"/>
    <col collapsed="false" customWidth="true" hidden="false" outlineLevel="0" max="11" min="10" style="0" width="14.9"/>
  </cols>
  <sheetData>
    <row r="3" customFormat="false" ht="12.8" hidden="false" customHeight="false" outlineLevel="0" collapsed="false">
      <c r="B3" s="0" t="s">
        <v>0</v>
      </c>
      <c r="C3" s="1" t="n">
        <v>0.216</v>
      </c>
      <c r="D3" s="0" t="s">
        <v>1</v>
      </c>
      <c r="G3" s="0" t="s">
        <v>2</v>
      </c>
      <c r="H3" s="0" t="s">
        <v>3</v>
      </c>
      <c r="I3" s="0" t="s">
        <v>4</v>
      </c>
      <c r="J3" s="0" t="s">
        <v>5</v>
      </c>
      <c r="K3" s="0" t="s">
        <v>6</v>
      </c>
    </row>
    <row r="4" customFormat="false" ht="12.8" hidden="false" customHeight="false" outlineLevel="0" collapsed="false">
      <c r="B4" s="0" t="s">
        <v>7</v>
      </c>
      <c r="C4" s="2" t="n">
        <v>60000000</v>
      </c>
      <c r="G4" s="0" t="n">
        <v>0</v>
      </c>
      <c r="H4" s="0" t="s">
        <v>8</v>
      </c>
      <c r="I4" s="0" t="s">
        <v>8</v>
      </c>
      <c r="J4" s="0" t="s">
        <v>8</v>
      </c>
      <c r="K4" s="2" t="n">
        <f aca="false">C4</f>
        <v>60000000</v>
      </c>
    </row>
    <row r="5" customFormat="false" ht="12.8" hidden="false" customHeight="false" outlineLevel="0" collapsed="false">
      <c r="B5" s="0" t="s">
        <v>9</v>
      </c>
      <c r="C5" s="1" t="n">
        <f aca="false">C3/12</f>
        <v>0.018</v>
      </c>
      <c r="D5" s="0" t="s">
        <v>10</v>
      </c>
      <c r="F5" s="3" t="s">
        <v>11</v>
      </c>
      <c r="G5" s="0" t="n">
        <v>1</v>
      </c>
      <c r="H5" s="2" t="n">
        <f aca="false">-PMT($C$6,$C$8,K4,0,0)</f>
        <v>2659119.51116002</v>
      </c>
      <c r="I5" s="16" t="n">
        <f aca="false">K4*$C$6</f>
        <v>2179440</v>
      </c>
      <c r="J5" s="5" t="n">
        <f aca="false">H5-I5</f>
        <v>479679.511160019</v>
      </c>
      <c r="K5" s="2" t="n">
        <f aca="false">K4-J5</f>
        <v>59520320.48884</v>
      </c>
    </row>
    <row r="6" customFormat="false" ht="12.8" hidden="false" customHeight="false" outlineLevel="0" collapsed="false">
      <c r="B6" s="0" t="s">
        <v>12</v>
      </c>
      <c r="C6" s="1" t="n">
        <f aca="false">POWER(1+C5,2)-1</f>
        <v>0.036324</v>
      </c>
      <c r="D6" s="0" t="s">
        <v>13</v>
      </c>
      <c r="F6" s="3"/>
      <c r="G6" s="0" t="n">
        <v>2</v>
      </c>
      <c r="H6" s="2" t="n">
        <v>2659119.51116002</v>
      </c>
      <c r="I6" s="16" t="n">
        <f aca="false">K5*$C$6</f>
        <v>2162016.12143662</v>
      </c>
      <c r="J6" s="5" t="n">
        <f aca="false">H6-I6</f>
        <v>497103.389723396</v>
      </c>
      <c r="K6" s="2" t="n">
        <f aca="false">K5-J6</f>
        <v>59023217.0991166</v>
      </c>
    </row>
    <row r="7" customFormat="false" ht="12.8" hidden="false" customHeight="false" outlineLevel="0" collapsed="false">
      <c r="B7" s="6" t="s">
        <v>14</v>
      </c>
      <c r="C7" s="0" t="n">
        <v>8</v>
      </c>
      <c r="D7" s="0" t="s">
        <v>15</v>
      </c>
      <c r="F7" s="3"/>
      <c r="G7" s="0" t="n">
        <v>3</v>
      </c>
      <c r="H7" s="2" t="n">
        <v>2659119.51116002</v>
      </c>
      <c r="I7" s="16" t="n">
        <f aca="false">K6*$C$6</f>
        <v>2143959.33790831</v>
      </c>
      <c r="J7" s="5" t="n">
        <f aca="false">H7-I7</f>
        <v>515160.173251708</v>
      </c>
      <c r="K7" s="2" t="n">
        <f aca="false">K6-J7</f>
        <v>58508056.9258649</v>
      </c>
    </row>
    <row r="8" customFormat="false" ht="12.8" hidden="false" customHeight="false" outlineLevel="0" collapsed="false">
      <c r="B8" s="0" t="s">
        <v>16</v>
      </c>
      <c r="C8" s="0" t="n">
        <f aca="false">C7*6</f>
        <v>48</v>
      </c>
      <c r="D8" s="0" t="s">
        <v>17</v>
      </c>
      <c r="F8" s="3"/>
      <c r="G8" s="0" t="n">
        <v>4</v>
      </c>
      <c r="H8" s="2" t="n">
        <v>2659119.51116002</v>
      </c>
      <c r="I8" s="16" t="n">
        <f aca="false">K7*$C$6</f>
        <v>2125246.65977512</v>
      </c>
      <c r="J8" s="5" t="n">
        <f aca="false">H8-I8</f>
        <v>533872.851384904</v>
      </c>
      <c r="K8" s="2" t="n">
        <f aca="false">K7-J8</f>
        <v>57974184.07448</v>
      </c>
    </row>
    <row r="9" customFormat="false" ht="12.8" hidden="false" customHeight="false" outlineLevel="0" collapsed="false">
      <c r="B9" s="0" t="s">
        <v>33</v>
      </c>
      <c r="C9" s="2" t="n">
        <v>20000000</v>
      </c>
      <c r="D9" s="0" t="s">
        <v>34</v>
      </c>
      <c r="F9" s="3"/>
      <c r="G9" s="0" t="n">
        <v>5</v>
      </c>
      <c r="H9" s="2" t="n">
        <v>2659119.51116002</v>
      </c>
      <c r="I9" s="16" t="n">
        <f aca="false">K8*$C$6</f>
        <v>2105854.26232141</v>
      </c>
      <c r="J9" s="5" t="n">
        <f aca="false">H9-I9</f>
        <v>553265.248838609</v>
      </c>
      <c r="K9" s="2" t="n">
        <f aca="false">K8-J9</f>
        <v>57420918.8256414</v>
      </c>
    </row>
    <row r="10" customFormat="false" ht="12.8" hidden="false" customHeight="false" outlineLevel="0" collapsed="false">
      <c r="F10" s="3"/>
      <c r="G10" s="0" t="n">
        <v>6</v>
      </c>
      <c r="H10" s="2" t="n">
        <v>2659119.51116002</v>
      </c>
      <c r="I10" s="16" t="n">
        <f aca="false">K9*$C$6</f>
        <v>2085757.4554226</v>
      </c>
      <c r="J10" s="5" t="n">
        <f aca="false">H10-I10</f>
        <v>573362.055737423</v>
      </c>
      <c r="K10" s="2" t="n">
        <f aca="false">K9-J10</f>
        <v>56847556.7699039</v>
      </c>
    </row>
    <row r="11" customFormat="false" ht="12.8" hidden="false" customHeight="false" outlineLevel="0" collapsed="false">
      <c r="F11" s="7" t="s">
        <v>18</v>
      </c>
      <c r="G11" s="0" t="n">
        <v>7</v>
      </c>
      <c r="H11" s="2" t="n">
        <v>2659119.51116002</v>
      </c>
      <c r="I11" s="16" t="n">
        <f aca="false">K10*$C$6</f>
        <v>2064930.65210999</v>
      </c>
      <c r="J11" s="5" t="n">
        <f aca="false">H11-I11</f>
        <v>594188.859050029</v>
      </c>
      <c r="K11" s="2" t="n">
        <f aca="false">K10-J11</f>
        <v>56253367.9108539</v>
      </c>
    </row>
    <row r="12" customFormat="false" ht="12.8" hidden="false" customHeight="false" outlineLevel="0" collapsed="false">
      <c r="C12" s="2"/>
      <c r="F12" s="7"/>
      <c r="G12" s="0" t="n">
        <v>8</v>
      </c>
      <c r="H12" s="2" t="n">
        <v>2659119.51116002</v>
      </c>
      <c r="I12" s="16" t="n">
        <f aca="false">K11*$C$6</f>
        <v>2043347.33599386</v>
      </c>
      <c r="J12" s="5" t="n">
        <f aca="false">H12-I12</f>
        <v>615772.175166162</v>
      </c>
      <c r="K12" s="2" t="n">
        <f aca="false">K11-J12</f>
        <v>55637595.7356878</v>
      </c>
    </row>
    <row r="13" customFormat="false" ht="12.8" hidden="false" customHeight="false" outlineLevel="0" collapsed="false">
      <c r="B13" s="0" t="s">
        <v>35</v>
      </c>
      <c r="C13" s="2" t="n">
        <f aca="false">H29</f>
        <v>1396282.50936479</v>
      </c>
      <c r="D13" s="0" t="s">
        <v>36</v>
      </c>
      <c r="F13" s="7"/>
      <c r="G13" s="0" t="n">
        <v>9</v>
      </c>
      <c r="H13" s="2" t="n">
        <v>2659119.51116002</v>
      </c>
      <c r="I13" s="16" t="n">
        <f aca="false">K12*$C$6</f>
        <v>2020980.02750312</v>
      </c>
      <c r="J13" s="5" t="n">
        <f aca="false">H13-I13</f>
        <v>638139.483656897</v>
      </c>
      <c r="K13" s="17" t="n">
        <f aca="false">K12-J13</f>
        <v>54999456.2520309</v>
      </c>
    </row>
    <row r="14" customFormat="false" ht="12.8" hidden="false" customHeight="false" outlineLevel="0" collapsed="false">
      <c r="C14" s="2"/>
      <c r="F14" s="7"/>
      <c r="G14" s="0" t="n">
        <v>10</v>
      </c>
      <c r="H14" s="2" t="n">
        <v>2659119.51116002</v>
      </c>
      <c r="I14" s="16" t="n">
        <f aca="false">K13*$C$6</f>
        <v>1997800.24889877</v>
      </c>
      <c r="J14" s="5" t="n">
        <f aca="false">H14-I14</f>
        <v>661319.262261251</v>
      </c>
      <c r="K14" s="5" t="n">
        <f aca="false">K13-J14</f>
        <v>54338136.9897696</v>
      </c>
    </row>
    <row r="15" customFormat="false" ht="12.8" hidden="false" customHeight="false" outlineLevel="0" collapsed="false">
      <c r="C15" s="2"/>
      <c r="F15" s="7"/>
      <c r="G15" s="0" t="n">
        <v>11</v>
      </c>
      <c r="H15" s="2" t="n">
        <v>2659119.51116002</v>
      </c>
      <c r="I15" s="16" t="n">
        <f aca="false">K14*$C$6</f>
        <v>1973778.48801639</v>
      </c>
      <c r="J15" s="5" t="n">
        <f aca="false">H15-I15</f>
        <v>685341.023143628</v>
      </c>
      <c r="K15" s="5" t="n">
        <f aca="false">K14-J15</f>
        <v>53652795.966626</v>
      </c>
    </row>
    <row r="16" customFormat="false" ht="12.8" hidden="false" customHeight="false" outlineLevel="0" collapsed="false">
      <c r="F16" s="7"/>
      <c r="G16" s="0" t="n">
        <v>12</v>
      </c>
      <c r="H16" s="2" t="n">
        <v>2659119.51116002</v>
      </c>
      <c r="I16" s="16" t="n">
        <f aca="false">K15*$C$6</f>
        <v>1948884.16069172</v>
      </c>
      <c r="J16" s="5" t="n">
        <f aca="false">H16-I16</f>
        <v>710235.350468297</v>
      </c>
      <c r="K16" s="5" t="n">
        <f aca="false">K15-J16</f>
        <v>52942560.6161577</v>
      </c>
    </row>
    <row r="17" customFormat="false" ht="12.8" hidden="false" customHeight="false" outlineLevel="0" collapsed="false">
      <c r="F17" s="10" t="s">
        <v>27</v>
      </c>
      <c r="G17" s="0" t="n">
        <v>13</v>
      </c>
      <c r="H17" s="2" t="n">
        <v>2659119.51116002</v>
      </c>
      <c r="I17" s="16" t="n">
        <f aca="false">K16*$C$6</f>
        <v>1923085.57182131</v>
      </c>
      <c r="J17" s="5" t="n">
        <f aca="false">H17-I17</f>
        <v>736033.939338708</v>
      </c>
      <c r="K17" s="5" t="n">
        <f aca="false">K16-J17</f>
        <v>52206526.676819</v>
      </c>
    </row>
    <row r="18" customFormat="false" ht="12.8" hidden="false" customHeight="false" outlineLevel="0" collapsed="false">
      <c r="F18" s="10"/>
      <c r="G18" s="0" t="n">
        <v>14</v>
      </c>
      <c r="H18" s="2" t="n">
        <v>2659119.51116002</v>
      </c>
      <c r="I18" s="16" t="n">
        <f aca="false">K17*$C$6</f>
        <v>1896349.87500877</v>
      </c>
      <c r="J18" s="5" t="n">
        <f aca="false">H18-I18</f>
        <v>762769.636151247</v>
      </c>
      <c r="K18" s="5" t="n">
        <f aca="false">K17-J18</f>
        <v>51443757.0406677</v>
      </c>
    </row>
    <row r="19" customFormat="false" ht="12.8" hidden="false" customHeight="false" outlineLevel="0" collapsed="false">
      <c r="F19" s="10"/>
      <c r="G19" s="0" t="n">
        <v>15</v>
      </c>
      <c r="H19" s="2" t="n">
        <v>2659119.51116002</v>
      </c>
      <c r="I19" s="16" t="n">
        <f aca="false">K18*$C$6</f>
        <v>1868643.03074522</v>
      </c>
      <c r="J19" s="2" t="n">
        <f aca="false">H19-I19</f>
        <v>790476.480414805</v>
      </c>
      <c r="K19" s="2" t="n">
        <f aca="false">K18-J19</f>
        <v>50653280.5602529</v>
      </c>
    </row>
    <row r="20" customFormat="false" ht="12.8" hidden="false" customHeight="false" outlineLevel="0" collapsed="false">
      <c r="F20" s="10"/>
      <c r="G20" s="0" t="n">
        <v>16</v>
      </c>
      <c r="H20" s="2" t="n">
        <v>2659119.51116002</v>
      </c>
      <c r="I20" s="16" t="n">
        <f aca="false">K19*$C$6</f>
        <v>1839929.76307063</v>
      </c>
      <c r="J20" s="2" t="n">
        <f aca="false">H20-I20</f>
        <v>819189.748089392</v>
      </c>
      <c r="K20" s="2" t="n">
        <f aca="false">K19-J20</f>
        <v>49834090.8121635</v>
      </c>
    </row>
    <row r="21" customFormat="false" ht="12.8" hidden="false" customHeight="false" outlineLevel="0" collapsed="false">
      <c r="F21" s="10"/>
      <c r="G21" s="0" t="n">
        <v>17</v>
      </c>
      <c r="H21" s="2" t="n">
        <v>2659119.51116002</v>
      </c>
      <c r="I21" s="16" t="n">
        <f aca="false">K20*$C$6</f>
        <v>1810173.51466103</v>
      </c>
      <c r="J21" s="2" t="n">
        <f aca="false">H21-I21</f>
        <v>848945.996498992</v>
      </c>
      <c r="K21" s="2" t="n">
        <f aca="false">K20-J21</f>
        <v>48985144.8156645</v>
      </c>
    </row>
    <row r="22" customFormat="false" ht="12.8" hidden="false" customHeight="false" outlineLevel="0" collapsed="false">
      <c r="F22" s="10"/>
      <c r="G22" s="0" t="n">
        <v>18</v>
      </c>
      <c r="H22" s="2" t="n">
        <v>2659119.51116002</v>
      </c>
      <c r="I22" s="16" t="n">
        <f aca="false">K21*$C$6</f>
        <v>1779336.4002842</v>
      </c>
      <c r="J22" s="2" t="n">
        <f aca="false">H22-I22</f>
        <v>879783.110875821</v>
      </c>
      <c r="K22" s="2" t="n">
        <f aca="false">K21-J22</f>
        <v>48105361.7047887</v>
      </c>
    </row>
    <row r="23" customFormat="false" ht="12.8" hidden="false" customHeight="false" outlineLevel="0" collapsed="false">
      <c r="F23" s="11" t="s">
        <v>28</v>
      </c>
      <c r="G23" s="0" t="n">
        <v>19</v>
      </c>
      <c r="H23" s="2" t="n">
        <v>2659119.51116002</v>
      </c>
      <c r="I23" s="16" t="n">
        <f aca="false">K22*$C$6</f>
        <v>1747379.15856475</v>
      </c>
      <c r="J23" s="2" t="n">
        <f aca="false">H23-I23</f>
        <v>911740.352595275</v>
      </c>
      <c r="K23" s="2" t="n">
        <f aca="false">K22-J23</f>
        <v>47193621.3521934</v>
      </c>
    </row>
    <row r="24" customFormat="false" ht="12.8" hidden="false" customHeight="false" outlineLevel="0" collapsed="false">
      <c r="F24" s="11"/>
      <c r="G24" s="0" t="n">
        <v>20</v>
      </c>
      <c r="H24" s="2" t="n">
        <v>2659119.51116002</v>
      </c>
      <c r="I24" s="16" t="n">
        <f aca="false">K23*$C$6</f>
        <v>1714261.10199708</v>
      </c>
      <c r="J24" s="2" t="n">
        <f aca="false">H24-I24</f>
        <v>944858.409162946</v>
      </c>
      <c r="K24" s="2" t="n">
        <f aca="false">K23-J24</f>
        <v>46248762.9430305</v>
      </c>
    </row>
    <row r="25" customFormat="false" ht="12.8" hidden="false" customHeight="false" outlineLevel="0" collapsed="false">
      <c r="F25" s="11"/>
      <c r="G25" s="0" t="n">
        <v>21</v>
      </c>
      <c r="H25" s="2" t="n">
        <v>2659119.51116002</v>
      </c>
      <c r="I25" s="16" t="n">
        <f aca="false">K24*$C$6</f>
        <v>1679940.06514264</v>
      </c>
      <c r="J25" s="2" t="n">
        <f aca="false">H25-I25</f>
        <v>979179.44601738</v>
      </c>
      <c r="K25" s="2" t="n">
        <f aca="false">K24-J25</f>
        <v>45269583.4970131</v>
      </c>
    </row>
    <row r="26" customFormat="false" ht="12.8" hidden="false" customHeight="false" outlineLevel="0" collapsed="false">
      <c r="F26" s="11"/>
      <c r="G26" s="0" t="n">
        <v>22</v>
      </c>
      <c r="H26" s="2" t="n">
        <v>2659119.51116002</v>
      </c>
      <c r="I26" s="16" t="n">
        <f aca="false">K25*$C$6</f>
        <v>1644372.35094551</v>
      </c>
      <c r="J26" s="2" t="n">
        <f aca="false">H26-I26</f>
        <v>1014747.16021452</v>
      </c>
      <c r="K26" s="2" t="n">
        <f aca="false">K25-J26</f>
        <v>44254836.3367986</v>
      </c>
    </row>
    <row r="27" customFormat="false" ht="12.8" hidden="false" customHeight="false" outlineLevel="0" collapsed="false">
      <c r="F27" s="11"/>
      <c r="G27" s="0" t="n">
        <v>23</v>
      </c>
      <c r="H27" s="2" t="n">
        <v>2659119.51116002</v>
      </c>
      <c r="I27" s="16" t="n">
        <f aca="false">K26*$C$6</f>
        <v>1607512.67509787</v>
      </c>
      <c r="J27" s="2" t="n">
        <f aca="false">H27-I27</f>
        <v>1051606.83606215</v>
      </c>
      <c r="K27" s="2" t="n">
        <f aca="false">K26-J27</f>
        <v>43203229.5007364</v>
      </c>
    </row>
    <row r="28" customFormat="false" ht="12.8" hidden="false" customHeight="false" outlineLevel="0" collapsed="false">
      <c r="F28" s="11"/>
      <c r="G28" s="0" t="n">
        <v>24</v>
      </c>
      <c r="H28" s="18" t="n">
        <f aca="false">H27+C9</f>
        <v>22659119.51116</v>
      </c>
      <c r="I28" s="16" t="n">
        <f aca="false">K27*$C$6</f>
        <v>1569314.10838475</v>
      </c>
      <c r="J28" s="2" t="n">
        <f aca="false">H28-I28</f>
        <v>21089805.4027753</v>
      </c>
      <c r="K28" s="2" t="n">
        <f aca="false">K27-J28</f>
        <v>22113424.0979612</v>
      </c>
    </row>
    <row r="29" customFormat="false" ht="12.8" hidden="false" customHeight="false" outlineLevel="0" collapsed="false">
      <c r="F29" s="12" t="s">
        <v>29</v>
      </c>
      <c r="G29" s="0" t="n">
        <v>25</v>
      </c>
      <c r="H29" s="2" t="n">
        <f aca="false">-PMT($C$6,$C$8/2,K28,0,0)</f>
        <v>1396282.50936479</v>
      </c>
      <c r="I29" s="2" t="n">
        <f aca="false">K28*$C$6</f>
        <v>803248.016934342</v>
      </c>
      <c r="J29" s="2" t="n">
        <f aca="false">H29-I29</f>
        <v>593034.492430444</v>
      </c>
      <c r="K29" s="2" t="n">
        <f aca="false">K28-J29</f>
        <v>21520389.6055307</v>
      </c>
    </row>
    <row r="30" customFormat="false" ht="12.8" hidden="false" customHeight="false" outlineLevel="0" collapsed="false">
      <c r="F30" s="12"/>
      <c r="G30" s="0" t="n">
        <v>26</v>
      </c>
      <c r="H30" s="2" t="n">
        <v>1396282.50936479</v>
      </c>
      <c r="I30" s="2" t="n">
        <f aca="false">K29*$C$6</f>
        <v>781706.632031299</v>
      </c>
      <c r="J30" s="2" t="n">
        <f aca="false">H30-I30</f>
        <v>614575.877333488</v>
      </c>
      <c r="K30" s="2" t="n">
        <f aca="false">K29-J30</f>
        <v>20905813.7281972</v>
      </c>
    </row>
    <row r="31" customFormat="false" ht="12.8" hidden="false" customHeight="false" outlineLevel="0" collapsed="false">
      <c r="F31" s="12"/>
      <c r="G31" s="0" t="n">
        <v>27</v>
      </c>
      <c r="H31" s="2" t="n">
        <v>1396282.50936479</v>
      </c>
      <c r="I31" s="2" t="n">
        <f aca="false">K30*$C$6</f>
        <v>759382.777863037</v>
      </c>
      <c r="J31" s="2" t="n">
        <f aca="false">H31-I31</f>
        <v>636899.731501749</v>
      </c>
      <c r="K31" s="2" t="n">
        <f aca="false">K30-J31</f>
        <v>20268913.9966955</v>
      </c>
    </row>
    <row r="32" customFormat="false" ht="12.8" hidden="false" customHeight="false" outlineLevel="0" collapsed="false">
      <c r="F32" s="12"/>
      <c r="G32" s="0" t="n">
        <v>28</v>
      </c>
      <c r="H32" s="2" t="n">
        <v>1396282.50936479</v>
      </c>
      <c r="I32" s="2" t="n">
        <f aca="false">K31*$C$6</f>
        <v>736248.032015968</v>
      </c>
      <c r="J32" s="2" t="n">
        <f aca="false">H32-I32</f>
        <v>660034.477348819</v>
      </c>
      <c r="K32" s="2" t="n">
        <f aca="false">K31-J32</f>
        <v>19608879.5193467</v>
      </c>
    </row>
    <row r="33" customFormat="false" ht="12.8" hidden="false" customHeight="false" outlineLevel="0" collapsed="false">
      <c r="F33" s="12"/>
      <c r="G33" s="0" t="n">
        <v>29</v>
      </c>
      <c r="H33" s="2" t="n">
        <v>1396282.50936479</v>
      </c>
      <c r="I33" s="2" t="n">
        <f aca="false">K32*$C$6</f>
        <v>712272.939660749</v>
      </c>
      <c r="J33" s="2" t="n">
        <f aca="false">H33-I33</f>
        <v>684009.569704038</v>
      </c>
      <c r="K33" s="2" t="n">
        <f aca="false">K32-J33</f>
        <v>18924869.9496426</v>
      </c>
    </row>
    <row r="34" customFormat="false" ht="12.8" hidden="false" customHeight="false" outlineLevel="0" collapsed="false">
      <c r="F34" s="12"/>
      <c r="G34" s="0" t="n">
        <v>30</v>
      </c>
      <c r="H34" s="2" t="n">
        <v>1396282.50936479</v>
      </c>
      <c r="I34" s="2" t="n">
        <f aca="false">K33*$C$6</f>
        <v>687426.97605082</v>
      </c>
      <c r="J34" s="2" t="n">
        <f aca="false">H34-I34</f>
        <v>708855.533313967</v>
      </c>
      <c r="K34" s="2" t="n">
        <f aca="false">K33-J34</f>
        <v>18216014.4163287</v>
      </c>
    </row>
    <row r="35" customFormat="false" ht="12.8" hidden="false" customHeight="false" outlineLevel="0" collapsed="false">
      <c r="F35" s="13" t="s">
        <v>30</v>
      </c>
      <c r="G35" s="0" t="n">
        <v>31</v>
      </c>
      <c r="H35" s="2" t="n">
        <v>1396282.50936479</v>
      </c>
      <c r="I35" s="2" t="n">
        <f aca="false">K34*$C$6</f>
        <v>661678.507658723</v>
      </c>
      <c r="J35" s="2" t="n">
        <f aca="false">H35-I35</f>
        <v>734604.001706064</v>
      </c>
      <c r="K35" s="2" t="n">
        <f aca="false">K34-J35</f>
        <v>17481410.4146226</v>
      </c>
    </row>
    <row r="36" customFormat="false" ht="12.8" hidden="false" customHeight="false" outlineLevel="0" collapsed="false">
      <c r="F36" s="13"/>
      <c r="G36" s="0" t="n">
        <v>32</v>
      </c>
      <c r="H36" s="2" t="n">
        <v>1396282.50936479</v>
      </c>
      <c r="I36" s="2" t="n">
        <f aca="false">K35*$C$6</f>
        <v>634994.751900752</v>
      </c>
      <c r="J36" s="2" t="n">
        <f aca="false">H36-I36</f>
        <v>761287.757464035</v>
      </c>
      <c r="K36" s="2" t="n">
        <f aca="false">K35-J36</f>
        <v>16720122.6571586</v>
      </c>
    </row>
    <row r="37" customFormat="false" ht="12.8" hidden="false" customHeight="false" outlineLevel="0" collapsed="false">
      <c r="F37" s="13"/>
      <c r="G37" s="0" t="n">
        <v>33</v>
      </c>
      <c r="H37" s="2" t="n">
        <v>1396282.50936479</v>
      </c>
      <c r="I37" s="2" t="n">
        <f aca="false">K36*$C$6</f>
        <v>607341.735398628</v>
      </c>
      <c r="J37" s="2" t="n">
        <f aca="false">H37-I37</f>
        <v>788940.773966158</v>
      </c>
      <c r="K37" s="2" t="n">
        <f aca="false">K36-J37</f>
        <v>15931181.8831924</v>
      </c>
    </row>
    <row r="38" customFormat="false" ht="12.8" hidden="false" customHeight="false" outlineLevel="0" collapsed="false">
      <c r="F38" s="13"/>
      <c r="G38" s="0" t="n">
        <v>34</v>
      </c>
      <c r="H38" s="2" t="n">
        <v>1396282.50936479</v>
      </c>
      <c r="I38" s="2" t="n">
        <f aca="false">K37*$C$6</f>
        <v>578684.250725082</v>
      </c>
      <c r="J38" s="2" t="n">
        <f aca="false">H38-I38</f>
        <v>817598.258639705</v>
      </c>
      <c r="K38" s="2" t="n">
        <f aca="false">K37-J38</f>
        <v>15113583.6245527</v>
      </c>
    </row>
    <row r="39" customFormat="false" ht="12.8" hidden="false" customHeight="false" outlineLevel="0" collapsed="false">
      <c r="F39" s="13"/>
      <c r="G39" s="0" t="n">
        <v>35</v>
      </c>
      <c r="H39" s="2" t="n">
        <v>1396282.50936479</v>
      </c>
      <c r="I39" s="2" t="n">
        <f aca="false">K38*$C$6</f>
        <v>548985.811578253</v>
      </c>
      <c r="J39" s="2" t="n">
        <f aca="false">H39-I39</f>
        <v>847296.697786534</v>
      </c>
      <c r="K39" s="2" t="n">
        <f aca="false">K38-J39</f>
        <v>14266286.9267662</v>
      </c>
    </row>
    <row r="40" customFormat="false" ht="12.8" hidden="false" customHeight="false" outlineLevel="0" collapsed="false">
      <c r="F40" s="13"/>
      <c r="G40" s="0" t="n">
        <v>36</v>
      </c>
      <c r="H40" s="2" t="n">
        <v>1396282.50936479</v>
      </c>
      <c r="I40" s="2" t="n">
        <f aca="false">K39*$C$6</f>
        <v>518208.606327855</v>
      </c>
      <c r="J40" s="2" t="n">
        <f aca="false">H40-I40</f>
        <v>878073.903036932</v>
      </c>
      <c r="K40" s="2" t="n">
        <f aca="false">K39-J40</f>
        <v>13388213.0237292</v>
      </c>
    </row>
    <row r="41" customFormat="false" ht="12.8" hidden="false" customHeight="false" outlineLevel="0" collapsed="false">
      <c r="F41" s="14" t="s">
        <v>31</v>
      </c>
      <c r="G41" s="0" t="n">
        <v>37</v>
      </c>
      <c r="H41" s="2" t="n">
        <v>1396282.50936479</v>
      </c>
      <c r="I41" s="2" t="n">
        <f aca="false">K40*$C$6</f>
        <v>486313.449873941</v>
      </c>
      <c r="J41" s="2" t="n">
        <f aca="false">H41-I41</f>
        <v>909969.059490845</v>
      </c>
      <c r="K41" s="2" t="n">
        <f aca="false">K40-J41</f>
        <v>12478243.9642384</v>
      </c>
    </row>
    <row r="42" customFormat="false" ht="12.8" hidden="false" customHeight="false" outlineLevel="0" collapsed="false">
      <c r="F42" s="14"/>
      <c r="G42" s="0" t="n">
        <v>38</v>
      </c>
      <c r="H42" s="2" t="n">
        <v>1396282.50936479</v>
      </c>
      <c r="I42" s="2" t="n">
        <f aca="false">K41*$C$6</f>
        <v>453259.733756996</v>
      </c>
      <c r="J42" s="2" t="n">
        <f aca="false">H42-I42</f>
        <v>943022.775607791</v>
      </c>
      <c r="K42" s="2" t="n">
        <f aca="false">K41-J42</f>
        <v>11535221.1886306</v>
      </c>
    </row>
    <row r="43" customFormat="false" ht="12.8" hidden="false" customHeight="false" outlineLevel="0" collapsed="false">
      <c r="F43" s="14"/>
      <c r="G43" s="0" t="n">
        <v>39</v>
      </c>
      <c r="H43" s="2" t="n">
        <v>1396282.50936479</v>
      </c>
      <c r="I43" s="2" t="n">
        <f aca="false">K42*$C$6</f>
        <v>419005.374455819</v>
      </c>
      <c r="J43" s="2" t="n">
        <f aca="false">H43-I43</f>
        <v>977277.134908968</v>
      </c>
      <c r="K43" s="2" t="n">
        <f aca="false">K42-J43</f>
        <v>10557944.0537216</v>
      </c>
    </row>
    <row r="44" customFormat="false" ht="12.8" hidden="false" customHeight="false" outlineLevel="0" collapsed="false">
      <c r="F44" s="14"/>
      <c r="G44" s="0" t="n">
        <v>40</v>
      </c>
      <c r="H44" s="2" t="n">
        <v>1396282.50936479</v>
      </c>
      <c r="I44" s="2" t="n">
        <f aca="false">K43*$C$6</f>
        <v>383506.759807385</v>
      </c>
      <c r="J44" s="2" t="n">
        <f aca="false">H44-I44</f>
        <v>1012775.7495574</v>
      </c>
      <c r="K44" s="2" t="n">
        <f aca="false">K43-J44</f>
        <v>9545168.30416424</v>
      </c>
    </row>
    <row r="45" customFormat="false" ht="12.8" hidden="false" customHeight="false" outlineLevel="0" collapsed="false">
      <c r="F45" s="14"/>
      <c r="G45" s="0" t="n">
        <v>41</v>
      </c>
      <c r="H45" s="2" t="n">
        <v>1396282.50936479</v>
      </c>
      <c r="I45" s="2" t="n">
        <f aca="false">K44*$C$6</f>
        <v>346718.693480462</v>
      </c>
      <c r="J45" s="2" t="n">
        <f aca="false">H45-I45</f>
        <v>1049563.81588432</v>
      </c>
      <c r="K45" s="2" t="n">
        <f aca="false">K44-J45</f>
        <v>8495604.48827991</v>
      </c>
    </row>
    <row r="46" customFormat="false" ht="12.8" hidden="false" customHeight="false" outlineLevel="0" collapsed="false">
      <c r="F46" s="14"/>
      <c r="G46" s="0" t="n">
        <v>42</v>
      </c>
      <c r="H46" s="2" t="n">
        <v>1396282.50936479</v>
      </c>
      <c r="I46" s="2" t="n">
        <f aca="false">K45*$C$6</f>
        <v>308594.33743228</v>
      </c>
      <c r="J46" s="2" t="n">
        <f aca="false">H46-I46</f>
        <v>1087688.17193251</v>
      </c>
      <c r="K46" s="2" t="n">
        <f aca="false">K45-J46</f>
        <v>7407916.31634741</v>
      </c>
    </row>
    <row r="47" customFormat="false" ht="12.8" hidden="false" customHeight="false" outlineLevel="0" collapsed="false">
      <c r="F47" s="15" t="s">
        <v>32</v>
      </c>
      <c r="G47" s="0" t="n">
        <v>43</v>
      </c>
      <c r="H47" s="2" t="n">
        <v>1396282.50936479</v>
      </c>
      <c r="I47" s="2" t="n">
        <f aca="false">K46*$C$6</f>
        <v>269085.152275003</v>
      </c>
      <c r="J47" s="2" t="n">
        <f aca="false">H47-I47</f>
        <v>1127197.35708978</v>
      </c>
      <c r="K47" s="2" t="n">
        <f aca="false">K46-J47</f>
        <v>6280718.95925762</v>
      </c>
    </row>
    <row r="48" customFormat="false" ht="12.8" hidden="false" customHeight="false" outlineLevel="0" collapsed="false">
      <c r="F48" s="15"/>
      <c r="G48" s="0" t="n">
        <v>44</v>
      </c>
      <c r="H48" s="2" t="n">
        <v>1396282.50936479</v>
      </c>
      <c r="I48" s="2" t="n">
        <f aca="false">K47*$C$6</f>
        <v>228140.835476074</v>
      </c>
      <c r="J48" s="2" t="n">
        <f aca="false">H48-I48</f>
        <v>1168141.67388871</v>
      </c>
      <c r="K48" s="2" t="n">
        <f aca="false">K47-J48</f>
        <v>5112577.28536891</v>
      </c>
    </row>
    <row r="49" customFormat="false" ht="12.8" hidden="false" customHeight="false" outlineLevel="0" collapsed="false">
      <c r="F49" s="15"/>
      <c r="G49" s="0" t="n">
        <v>45</v>
      </c>
      <c r="H49" s="2" t="n">
        <v>1396282.50936479</v>
      </c>
      <c r="I49" s="2" t="n">
        <f aca="false">K48*$C$6</f>
        <v>185709.25731374</v>
      </c>
      <c r="J49" s="2" t="n">
        <f aca="false">H49-I49</f>
        <v>1210573.25205105</v>
      </c>
      <c r="K49" s="2" t="n">
        <f aca="false">K48-J49</f>
        <v>3902004.03331786</v>
      </c>
    </row>
    <row r="50" customFormat="false" ht="12.8" hidden="false" customHeight="false" outlineLevel="0" collapsed="false">
      <c r="F50" s="15"/>
      <c r="G50" s="0" t="n">
        <v>46</v>
      </c>
      <c r="H50" s="2" t="n">
        <v>1396282.50936479</v>
      </c>
      <c r="I50" s="2" t="n">
        <f aca="false">K49*$C$6</f>
        <v>141736.394506238</v>
      </c>
      <c r="J50" s="2" t="n">
        <f aca="false">H50-I50</f>
        <v>1254546.11485855</v>
      </c>
      <c r="K50" s="2" t="n">
        <f aca="false">K49-J50</f>
        <v>2647457.91845932</v>
      </c>
    </row>
    <row r="51" customFormat="false" ht="12.8" hidden="false" customHeight="false" outlineLevel="0" collapsed="false">
      <c r="F51" s="15"/>
      <c r="G51" s="0" t="n">
        <v>47</v>
      </c>
      <c r="H51" s="2" t="n">
        <v>1396282.50936479</v>
      </c>
      <c r="I51" s="2" t="n">
        <f aca="false">K50*$C$6</f>
        <v>96166.2614301163</v>
      </c>
      <c r="J51" s="2" t="n">
        <f aca="false">H51-I51</f>
        <v>1300116.24793467</v>
      </c>
      <c r="K51" s="2" t="n">
        <f aca="false">K50-J51</f>
        <v>1347341.67052465</v>
      </c>
    </row>
    <row r="52" customFormat="false" ht="12.8" hidden="false" customHeight="false" outlineLevel="0" collapsed="false">
      <c r="F52" s="15"/>
      <c r="G52" s="0" t="n">
        <v>48</v>
      </c>
      <c r="H52" s="2" t="n">
        <v>1396282.50936479</v>
      </c>
      <c r="I52" s="2" t="n">
        <f aca="false">K51*$C$6</f>
        <v>48940.8388401373</v>
      </c>
      <c r="J52" s="2" t="n">
        <f aca="false">H52-I52</f>
        <v>1347341.67052465</v>
      </c>
      <c r="K52" s="2" t="n">
        <f aca="false">K51-J52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K5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1" activeCellId="0" sqref="D2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4.9"/>
    <col collapsed="false" customWidth="true" hidden="false" outlineLevel="0" max="4" min="4" style="0" width="24.17"/>
    <col collapsed="false" customWidth="true" hidden="false" outlineLevel="0" max="6" min="6" style="0" width="6.57"/>
    <col collapsed="false" customWidth="true" hidden="false" outlineLevel="0" max="7" min="7" style="0" width="3.79"/>
    <col collapsed="false" customWidth="true" hidden="false" outlineLevel="0" max="8" min="8" style="0" width="14.6"/>
    <col collapsed="false" customWidth="true" hidden="false" outlineLevel="0" max="9" min="9" style="0" width="13.82"/>
    <col collapsed="false" customWidth="true" hidden="false" outlineLevel="0" max="11" min="10" style="0" width="14.9"/>
  </cols>
  <sheetData>
    <row r="3" customFormat="false" ht="12.8" hidden="false" customHeight="false" outlineLevel="0" collapsed="false">
      <c r="B3" s="0" t="s">
        <v>0</v>
      </c>
      <c r="C3" s="1" t="n">
        <v>0.216</v>
      </c>
      <c r="D3" s="0" t="s">
        <v>1</v>
      </c>
      <c r="G3" s="0" t="s">
        <v>2</v>
      </c>
      <c r="H3" s="0" t="s">
        <v>3</v>
      </c>
      <c r="I3" s="0" t="s">
        <v>4</v>
      </c>
      <c r="J3" s="0" t="s">
        <v>5</v>
      </c>
      <c r="K3" s="0" t="s">
        <v>6</v>
      </c>
    </row>
    <row r="4" customFormat="false" ht="12.8" hidden="false" customHeight="false" outlineLevel="0" collapsed="false">
      <c r="B4" s="0" t="s">
        <v>7</v>
      </c>
      <c r="C4" s="2" t="n">
        <v>60000000</v>
      </c>
      <c r="G4" s="0" t="n">
        <v>0</v>
      </c>
      <c r="H4" s="0" t="s">
        <v>8</v>
      </c>
      <c r="I4" s="0" t="s">
        <v>8</v>
      </c>
      <c r="J4" s="0" t="s">
        <v>8</v>
      </c>
      <c r="K4" s="2" t="n">
        <f aca="false">C4</f>
        <v>60000000</v>
      </c>
    </row>
    <row r="5" customFormat="false" ht="12.8" hidden="false" customHeight="false" outlineLevel="0" collapsed="false">
      <c r="B5" s="0" t="s">
        <v>9</v>
      </c>
      <c r="C5" s="1" t="n">
        <f aca="false">C3/12</f>
        <v>0.018</v>
      </c>
      <c r="D5" s="0" t="s">
        <v>10</v>
      </c>
      <c r="F5" s="3" t="s">
        <v>11</v>
      </c>
      <c r="G5" s="0" t="n">
        <v>1</v>
      </c>
      <c r="H5" s="2" t="n">
        <f aca="false">-PMT($C$6,$C$8,K4,0,0)</f>
        <v>2659119.51116002</v>
      </c>
      <c r="I5" s="16" t="n">
        <f aca="false">K4*$C$6</f>
        <v>2179440</v>
      </c>
      <c r="J5" s="5" t="n">
        <f aca="false">H5-I5</f>
        <v>479679.511160019</v>
      </c>
      <c r="K5" s="2" t="n">
        <f aca="false">K4-J5</f>
        <v>59520320.48884</v>
      </c>
    </row>
    <row r="6" customFormat="false" ht="12.8" hidden="false" customHeight="false" outlineLevel="0" collapsed="false">
      <c r="B6" s="0" t="s">
        <v>12</v>
      </c>
      <c r="C6" s="1" t="n">
        <f aca="false">POWER(1+C5,2)-1</f>
        <v>0.036324</v>
      </c>
      <c r="D6" s="0" t="s">
        <v>13</v>
      </c>
      <c r="F6" s="3"/>
      <c r="G6" s="0" t="n">
        <v>2</v>
      </c>
      <c r="H6" s="2" t="n">
        <v>2659119.51116002</v>
      </c>
      <c r="I6" s="16" t="n">
        <f aca="false">K5*$C$6</f>
        <v>2162016.12143662</v>
      </c>
      <c r="J6" s="5" t="n">
        <f aca="false">H6-I6</f>
        <v>497103.389723396</v>
      </c>
      <c r="K6" s="2" t="n">
        <f aca="false">K5-J6</f>
        <v>59023217.0991166</v>
      </c>
    </row>
    <row r="7" customFormat="false" ht="12.8" hidden="false" customHeight="false" outlineLevel="0" collapsed="false">
      <c r="B7" s="6" t="s">
        <v>14</v>
      </c>
      <c r="C7" s="0" t="n">
        <v>8</v>
      </c>
      <c r="D7" s="0" t="s">
        <v>15</v>
      </c>
      <c r="F7" s="3"/>
      <c r="G7" s="0" t="n">
        <v>3</v>
      </c>
      <c r="H7" s="2" t="n">
        <v>2659119.51116002</v>
      </c>
      <c r="I7" s="16" t="n">
        <f aca="false">K6*$C$6</f>
        <v>2143959.33790831</v>
      </c>
      <c r="J7" s="5" t="n">
        <f aca="false">H7-I7</f>
        <v>515160.173251708</v>
      </c>
      <c r="K7" s="2" t="n">
        <f aca="false">K6-J7</f>
        <v>58508056.9258649</v>
      </c>
    </row>
    <row r="8" customFormat="false" ht="12.8" hidden="false" customHeight="false" outlineLevel="0" collapsed="false">
      <c r="B8" s="0" t="s">
        <v>16</v>
      </c>
      <c r="C8" s="0" t="n">
        <f aca="false">C7*6</f>
        <v>48</v>
      </c>
      <c r="D8" s="0" t="s">
        <v>17</v>
      </c>
      <c r="F8" s="3"/>
      <c r="G8" s="0" t="n">
        <v>4</v>
      </c>
      <c r="H8" s="2" t="n">
        <v>2659119.51116002</v>
      </c>
      <c r="I8" s="16" t="n">
        <f aca="false">K7*$C$6</f>
        <v>2125246.65977512</v>
      </c>
      <c r="J8" s="5" t="n">
        <f aca="false">H8-I8</f>
        <v>533872.851384904</v>
      </c>
      <c r="K8" s="2" t="n">
        <f aca="false">K7-J8</f>
        <v>57974184.07448</v>
      </c>
    </row>
    <row r="9" customFormat="false" ht="12.8" hidden="false" customHeight="false" outlineLevel="0" collapsed="false">
      <c r="B9" s="0" t="s">
        <v>33</v>
      </c>
      <c r="C9" s="2" t="n">
        <v>20000000</v>
      </c>
      <c r="D9" s="0" t="s">
        <v>34</v>
      </c>
      <c r="F9" s="3"/>
      <c r="G9" s="0" t="n">
        <v>5</v>
      </c>
      <c r="H9" s="2" t="n">
        <v>2659119.51116002</v>
      </c>
      <c r="I9" s="16" t="n">
        <f aca="false">K8*$C$6</f>
        <v>2105854.26232141</v>
      </c>
      <c r="J9" s="5" t="n">
        <f aca="false">H9-I9</f>
        <v>553265.248838609</v>
      </c>
      <c r="K9" s="2" t="n">
        <f aca="false">K8-J9</f>
        <v>57420918.8256414</v>
      </c>
    </row>
    <row r="10" customFormat="false" ht="12.8" hidden="false" customHeight="false" outlineLevel="0" collapsed="false">
      <c r="F10" s="3"/>
      <c r="G10" s="0" t="n">
        <v>6</v>
      </c>
      <c r="H10" s="2" t="n">
        <v>2659119.51116002</v>
      </c>
      <c r="I10" s="16" t="n">
        <f aca="false">K9*$C$6</f>
        <v>2085757.4554226</v>
      </c>
      <c r="J10" s="5" t="n">
        <f aca="false">H10-I10</f>
        <v>573362.055737423</v>
      </c>
      <c r="K10" s="2" t="n">
        <f aca="false">K9-J10</f>
        <v>56847556.7699039</v>
      </c>
    </row>
    <row r="11" customFormat="false" ht="12.8" hidden="false" customHeight="false" outlineLevel="0" collapsed="false">
      <c r="F11" s="7" t="s">
        <v>18</v>
      </c>
      <c r="G11" s="0" t="n">
        <v>7</v>
      </c>
      <c r="H11" s="2" t="n">
        <v>2659119.51116002</v>
      </c>
      <c r="I11" s="16" t="n">
        <f aca="false">K10*$C$6</f>
        <v>2064930.65210999</v>
      </c>
      <c r="J11" s="5" t="n">
        <f aca="false">H11-I11</f>
        <v>594188.859050029</v>
      </c>
      <c r="K11" s="2" t="n">
        <f aca="false">K10-J11</f>
        <v>56253367.9108539</v>
      </c>
    </row>
    <row r="12" customFormat="false" ht="12.8" hidden="false" customHeight="false" outlineLevel="0" collapsed="false">
      <c r="C12" s="2"/>
      <c r="F12" s="7"/>
      <c r="G12" s="0" t="n">
        <v>8</v>
      </c>
      <c r="H12" s="2" t="n">
        <v>2659119.51116002</v>
      </c>
      <c r="I12" s="16" t="n">
        <f aca="false">K11*$C$6</f>
        <v>2043347.33599386</v>
      </c>
      <c r="J12" s="5" t="n">
        <f aca="false">H12-I12</f>
        <v>615772.175166162</v>
      </c>
      <c r="K12" s="2" t="n">
        <f aca="false">K11-J12</f>
        <v>55637595.7356878</v>
      </c>
    </row>
    <row r="13" customFormat="false" ht="12.8" hidden="false" customHeight="false" outlineLevel="0" collapsed="false">
      <c r="B13" s="0" t="s">
        <v>37</v>
      </c>
      <c r="C13" s="19" t="n">
        <v>35</v>
      </c>
      <c r="D13" s="0" t="s">
        <v>38</v>
      </c>
      <c r="F13" s="7"/>
      <c r="G13" s="0" t="n">
        <v>9</v>
      </c>
      <c r="H13" s="2" t="n">
        <v>2659119.51116002</v>
      </c>
      <c r="I13" s="16" t="n">
        <f aca="false">K12*$C$6</f>
        <v>2020980.02750312</v>
      </c>
      <c r="J13" s="5" t="n">
        <f aca="false">H13-I13</f>
        <v>638139.483656897</v>
      </c>
      <c r="K13" s="17" t="n">
        <f aca="false">K12-J13</f>
        <v>54999456.2520309</v>
      </c>
    </row>
    <row r="14" customFormat="false" ht="12.8" hidden="false" customHeight="false" outlineLevel="0" collapsed="false">
      <c r="C14" s="2"/>
      <c r="F14" s="7"/>
      <c r="G14" s="0" t="n">
        <v>10</v>
      </c>
      <c r="H14" s="2" t="n">
        <v>2659119.51116002</v>
      </c>
      <c r="I14" s="16" t="n">
        <f aca="false">K13*$C$6</f>
        <v>1997800.24889877</v>
      </c>
      <c r="J14" s="5" t="n">
        <f aca="false">H14-I14</f>
        <v>661319.262261251</v>
      </c>
      <c r="K14" s="5" t="n">
        <f aca="false">K13-J14</f>
        <v>54338136.9897696</v>
      </c>
    </row>
    <row r="15" customFormat="false" ht="12.8" hidden="false" customHeight="false" outlineLevel="0" collapsed="false">
      <c r="C15" s="2"/>
      <c r="F15" s="7"/>
      <c r="G15" s="0" t="n">
        <v>11</v>
      </c>
      <c r="H15" s="2" t="n">
        <v>2659119.51116002</v>
      </c>
      <c r="I15" s="16" t="n">
        <f aca="false">K14*$C$6</f>
        <v>1973778.48801639</v>
      </c>
      <c r="J15" s="5" t="n">
        <f aca="false">H15-I15</f>
        <v>685341.023143628</v>
      </c>
      <c r="K15" s="5" t="n">
        <f aca="false">K14-J15</f>
        <v>53652795.966626</v>
      </c>
    </row>
    <row r="16" customFormat="false" ht="12.8" hidden="false" customHeight="false" outlineLevel="0" collapsed="false">
      <c r="F16" s="7"/>
      <c r="G16" s="0" t="n">
        <v>12</v>
      </c>
      <c r="H16" s="2" t="n">
        <v>2659119.51116002</v>
      </c>
      <c r="I16" s="16" t="n">
        <f aca="false">K15*$C$6</f>
        <v>1948884.16069172</v>
      </c>
      <c r="J16" s="5" t="n">
        <f aca="false">H16-I16</f>
        <v>710235.350468297</v>
      </c>
      <c r="K16" s="5" t="n">
        <f aca="false">K15-J16</f>
        <v>52942560.6161577</v>
      </c>
    </row>
    <row r="17" customFormat="false" ht="12.8" hidden="false" customHeight="false" outlineLevel="0" collapsed="false">
      <c r="F17" s="10" t="s">
        <v>27</v>
      </c>
      <c r="G17" s="0" t="n">
        <v>13</v>
      </c>
      <c r="H17" s="2" t="n">
        <v>2659119.51116002</v>
      </c>
      <c r="I17" s="16" t="n">
        <f aca="false">K16*$C$6</f>
        <v>1923085.57182131</v>
      </c>
      <c r="J17" s="5" t="n">
        <f aca="false">H17-I17</f>
        <v>736033.939338708</v>
      </c>
      <c r="K17" s="5" t="n">
        <f aca="false">K16-J17</f>
        <v>52206526.676819</v>
      </c>
    </row>
    <row r="18" customFormat="false" ht="12.8" hidden="false" customHeight="false" outlineLevel="0" collapsed="false">
      <c r="F18" s="10"/>
      <c r="G18" s="0" t="n">
        <v>14</v>
      </c>
      <c r="H18" s="2" t="n">
        <v>2659119.51116002</v>
      </c>
      <c r="I18" s="16" t="n">
        <f aca="false">K17*$C$6</f>
        <v>1896349.87500877</v>
      </c>
      <c r="J18" s="5" t="n">
        <f aca="false">H18-I18</f>
        <v>762769.636151247</v>
      </c>
      <c r="K18" s="5" t="n">
        <f aca="false">K17-J18</f>
        <v>51443757.0406677</v>
      </c>
    </row>
    <row r="19" customFormat="false" ht="12.8" hidden="false" customHeight="false" outlineLevel="0" collapsed="false">
      <c r="F19" s="10"/>
      <c r="G19" s="0" t="n">
        <v>15</v>
      </c>
      <c r="H19" s="2" t="n">
        <v>2659119.51116002</v>
      </c>
      <c r="I19" s="16" t="n">
        <f aca="false">K18*$C$6</f>
        <v>1868643.03074522</v>
      </c>
      <c r="J19" s="2" t="n">
        <f aca="false">H19-I19</f>
        <v>790476.480414805</v>
      </c>
      <c r="K19" s="2" t="n">
        <f aca="false">K18-J19</f>
        <v>50653280.5602529</v>
      </c>
    </row>
    <row r="20" customFormat="false" ht="12.8" hidden="false" customHeight="false" outlineLevel="0" collapsed="false">
      <c r="F20" s="10"/>
      <c r="G20" s="0" t="n">
        <v>16</v>
      </c>
      <c r="H20" s="2" t="n">
        <v>2659119.51116002</v>
      </c>
      <c r="I20" s="16" t="n">
        <f aca="false">K19*$C$6</f>
        <v>1839929.76307063</v>
      </c>
      <c r="J20" s="2" t="n">
        <f aca="false">H20-I20</f>
        <v>819189.748089392</v>
      </c>
      <c r="K20" s="2" t="n">
        <f aca="false">K19-J20</f>
        <v>49834090.8121635</v>
      </c>
    </row>
    <row r="21" customFormat="false" ht="12.8" hidden="false" customHeight="false" outlineLevel="0" collapsed="false">
      <c r="F21" s="10"/>
      <c r="G21" s="0" t="n">
        <v>17</v>
      </c>
      <c r="H21" s="2" t="n">
        <v>2659119.51116002</v>
      </c>
      <c r="I21" s="16" t="n">
        <f aca="false">K20*$C$6</f>
        <v>1810173.51466103</v>
      </c>
      <c r="J21" s="2" t="n">
        <f aca="false">H21-I21</f>
        <v>848945.996498992</v>
      </c>
      <c r="K21" s="2" t="n">
        <f aca="false">K20-J21</f>
        <v>48985144.8156645</v>
      </c>
    </row>
    <row r="22" customFormat="false" ht="12.8" hidden="false" customHeight="false" outlineLevel="0" collapsed="false">
      <c r="F22" s="10"/>
      <c r="G22" s="0" t="n">
        <v>18</v>
      </c>
      <c r="H22" s="2" t="n">
        <v>2659119.51116002</v>
      </c>
      <c r="I22" s="16" t="n">
        <f aca="false">K21*$C$6</f>
        <v>1779336.4002842</v>
      </c>
      <c r="J22" s="2" t="n">
        <f aca="false">H22-I22</f>
        <v>879783.110875821</v>
      </c>
      <c r="K22" s="2" t="n">
        <f aca="false">K21-J22</f>
        <v>48105361.7047887</v>
      </c>
    </row>
    <row r="23" customFormat="false" ht="12.8" hidden="false" customHeight="false" outlineLevel="0" collapsed="false">
      <c r="F23" s="11" t="s">
        <v>28</v>
      </c>
      <c r="G23" s="0" t="n">
        <v>19</v>
      </c>
      <c r="H23" s="2" t="n">
        <v>2659119.51116002</v>
      </c>
      <c r="I23" s="16" t="n">
        <f aca="false">K22*$C$6</f>
        <v>1747379.15856475</v>
      </c>
      <c r="J23" s="2" t="n">
        <f aca="false">H23-I23</f>
        <v>911740.352595275</v>
      </c>
      <c r="K23" s="2" t="n">
        <f aca="false">K22-J23</f>
        <v>47193621.3521934</v>
      </c>
    </row>
    <row r="24" customFormat="false" ht="12.8" hidden="false" customHeight="false" outlineLevel="0" collapsed="false">
      <c r="F24" s="11"/>
      <c r="G24" s="0" t="n">
        <v>20</v>
      </c>
      <c r="H24" s="2" t="n">
        <v>2659119.51116002</v>
      </c>
      <c r="I24" s="16" t="n">
        <f aca="false">K23*$C$6</f>
        <v>1714261.10199708</v>
      </c>
      <c r="J24" s="2" t="n">
        <f aca="false">H24-I24</f>
        <v>944858.409162946</v>
      </c>
      <c r="K24" s="2" t="n">
        <f aca="false">K23-J24</f>
        <v>46248762.9430305</v>
      </c>
    </row>
    <row r="25" customFormat="false" ht="12.8" hidden="false" customHeight="false" outlineLevel="0" collapsed="false">
      <c r="F25" s="11"/>
      <c r="G25" s="0" t="n">
        <v>21</v>
      </c>
      <c r="H25" s="2" t="n">
        <v>2659119.51116002</v>
      </c>
      <c r="I25" s="16" t="n">
        <f aca="false">K24*$C$6</f>
        <v>1679940.06514264</v>
      </c>
      <c r="J25" s="2" t="n">
        <f aca="false">H25-I25</f>
        <v>979179.44601738</v>
      </c>
      <c r="K25" s="2" t="n">
        <f aca="false">K24-J25</f>
        <v>45269583.4970131</v>
      </c>
    </row>
    <row r="26" customFormat="false" ht="12.8" hidden="false" customHeight="false" outlineLevel="0" collapsed="false">
      <c r="F26" s="11"/>
      <c r="G26" s="0" t="n">
        <v>22</v>
      </c>
      <c r="H26" s="2" t="n">
        <v>2659119.51116002</v>
      </c>
      <c r="I26" s="16" t="n">
        <f aca="false">K25*$C$6</f>
        <v>1644372.35094551</v>
      </c>
      <c r="J26" s="2" t="n">
        <f aca="false">H26-I26</f>
        <v>1014747.16021452</v>
      </c>
      <c r="K26" s="2" t="n">
        <f aca="false">K25-J26</f>
        <v>44254836.3367986</v>
      </c>
    </row>
    <row r="27" customFormat="false" ht="12.8" hidden="false" customHeight="false" outlineLevel="0" collapsed="false">
      <c r="F27" s="11"/>
      <c r="G27" s="0" t="n">
        <v>23</v>
      </c>
      <c r="H27" s="2" t="n">
        <v>2659119.51116002</v>
      </c>
      <c r="I27" s="16" t="n">
        <f aca="false">K26*$C$6</f>
        <v>1607512.67509787</v>
      </c>
      <c r="J27" s="2" t="n">
        <f aca="false">H27-I27</f>
        <v>1051606.83606215</v>
      </c>
      <c r="K27" s="2" t="n">
        <f aca="false">K26-J27</f>
        <v>43203229.5007364</v>
      </c>
    </row>
    <row r="28" customFormat="false" ht="12.8" hidden="false" customHeight="false" outlineLevel="0" collapsed="false">
      <c r="F28" s="11"/>
      <c r="G28" s="0" t="n">
        <v>24</v>
      </c>
      <c r="H28" s="18" t="n">
        <f aca="false">H27+C9</f>
        <v>22659119.51116</v>
      </c>
      <c r="I28" s="16" t="n">
        <f aca="false">K27*$C$6</f>
        <v>1569314.10838475</v>
      </c>
      <c r="J28" s="2" t="n">
        <f aca="false">H28-I28</f>
        <v>21089805.4027753</v>
      </c>
      <c r="K28" s="2" t="n">
        <f aca="false">K27-J28</f>
        <v>22113424.0979612</v>
      </c>
    </row>
    <row r="29" customFormat="false" ht="12.8" hidden="false" customHeight="false" outlineLevel="0" collapsed="false">
      <c r="F29" s="12" t="s">
        <v>29</v>
      </c>
      <c r="G29" s="0" t="n">
        <v>25</v>
      </c>
      <c r="H29" s="2" t="n">
        <v>2659119.51116002</v>
      </c>
      <c r="I29" s="2" t="n">
        <f aca="false">K28*$C$6</f>
        <v>803248.016934342</v>
      </c>
      <c r="J29" s="2" t="n">
        <f aca="false">H29-I29</f>
        <v>1855871.49422568</v>
      </c>
      <c r="K29" s="2" t="n">
        <f aca="false">K28-J29</f>
        <v>20257552.6037355</v>
      </c>
    </row>
    <row r="30" customFormat="false" ht="12.8" hidden="false" customHeight="false" outlineLevel="0" collapsed="false">
      <c r="F30" s="12"/>
      <c r="G30" s="0" t="n">
        <v>26</v>
      </c>
      <c r="H30" s="2" t="n">
        <v>2659120.51116002</v>
      </c>
      <c r="I30" s="2" t="n">
        <f aca="false">K29*$C$6</f>
        <v>735835.340778089</v>
      </c>
      <c r="J30" s="2" t="n">
        <f aca="false">H30-I30</f>
        <v>1923285.17038193</v>
      </c>
      <c r="K30" s="2" t="n">
        <f aca="false">K29-J30</f>
        <v>18334267.4333536</v>
      </c>
    </row>
    <row r="31" customFormat="false" ht="12.8" hidden="false" customHeight="false" outlineLevel="0" collapsed="false">
      <c r="F31" s="12"/>
      <c r="G31" s="0" t="n">
        <v>27</v>
      </c>
      <c r="H31" s="2" t="n">
        <v>2659121.51116002</v>
      </c>
      <c r="I31" s="2" t="n">
        <f aca="false">K30*$C$6</f>
        <v>665973.930249135</v>
      </c>
      <c r="J31" s="2" t="n">
        <f aca="false">H31-I31</f>
        <v>1993147.58091089</v>
      </c>
      <c r="K31" s="2" t="n">
        <f aca="false">K30-J31</f>
        <v>16341119.8524427</v>
      </c>
    </row>
    <row r="32" customFormat="false" ht="12.8" hidden="false" customHeight="false" outlineLevel="0" collapsed="false">
      <c r="F32" s="12"/>
      <c r="G32" s="0" t="n">
        <v>28</v>
      </c>
      <c r="H32" s="2" t="n">
        <v>2659122.51116002</v>
      </c>
      <c r="I32" s="2" t="n">
        <f aca="false">K31*$C$6</f>
        <v>593574.837520128</v>
      </c>
      <c r="J32" s="2" t="n">
        <f aca="false">H32-I32</f>
        <v>2065547.67363989</v>
      </c>
      <c r="K32" s="2" t="n">
        <f aca="false">K31-J32</f>
        <v>14275572.1788028</v>
      </c>
    </row>
    <row r="33" customFormat="false" ht="12.8" hidden="false" customHeight="false" outlineLevel="0" collapsed="false">
      <c r="F33" s="12"/>
      <c r="G33" s="0" t="n">
        <v>29</v>
      </c>
      <c r="H33" s="2" t="n">
        <v>2659123.51116002</v>
      </c>
      <c r="I33" s="2" t="n">
        <f aca="false">K32*$C$6</f>
        <v>518545.883822833</v>
      </c>
      <c r="J33" s="2" t="n">
        <f aca="false">H33-I33</f>
        <v>2140577.62733719</v>
      </c>
      <c r="K33" s="2" t="n">
        <f aca="false">K32-J33</f>
        <v>12134994.5514656</v>
      </c>
    </row>
    <row r="34" customFormat="false" ht="12.8" hidden="false" customHeight="false" outlineLevel="0" collapsed="false">
      <c r="F34" s="12"/>
      <c r="G34" s="0" t="n">
        <v>30</v>
      </c>
      <c r="H34" s="2" t="n">
        <v>2659124.51116002</v>
      </c>
      <c r="I34" s="2" t="n">
        <f aca="false">K33*$C$6</f>
        <v>440791.542087437</v>
      </c>
      <c r="J34" s="2" t="n">
        <f aca="false">H34-I34</f>
        <v>2218332.96907258</v>
      </c>
      <c r="K34" s="2" t="n">
        <f aca="false">K33-J34</f>
        <v>9916661.58239302</v>
      </c>
    </row>
    <row r="35" customFormat="false" ht="12.8" hidden="false" customHeight="false" outlineLevel="0" collapsed="false">
      <c r="F35" s="13" t="s">
        <v>30</v>
      </c>
      <c r="G35" s="0" t="n">
        <v>31</v>
      </c>
      <c r="H35" s="2" t="n">
        <v>2659125.51116002</v>
      </c>
      <c r="I35" s="2" t="n">
        <f aca="false">K34*$C$6</f>
        <v>360212.815318844</v>
      </c>
      <c r="J35" s="2" t="n">
        <f aca="false">H35-I35</f>
        <v>2298912.69584118</v>
      </c>
      <c r="K35" s="2" t="n">
        <f aca="false">K34-J35</f>
        <v>7617748.88655184</v>
      </c>
    </row>
    <row r="36" customFormat="false" ht="12.8" hidden="false" customHeight="false" outlineLevel="0" collapsed="false">
      <c r="F36" s="13"/>
      <c r="G36" s="0" t="n">
        <v>32</v>
      </c>
      <c r="H36" s="2" t="n">
        <v>2659126.51116002</v>
      </c>
      <c r="I36" s="2" t="n">
        <f aca="false">K35*$C$6</f>
        <v>276707.110555109</v>
      </c>
      <c r="J36" s="2" t="n">
        <f aca="false">H36-I36</f>
        <v>2382419.40060491</v>
      </c>
      <c r="K36" s="2" t="n">
        <f aca="false">K35-J36</f>
        <v>5235329.48594693</v>
      </c>
    </row>
    <row r="37" customFormat="false" ht="12.8" hidden="false" customHeight="false" outlineLevel="0" collapsed="false">
      <c r="F37" s="13"/>
      <c r="G37" s="0" t="n">
        <v>33</v>
      </c>
      <c r="H37" s="2" t="n">
        <v>2659127.51116002</v>
      </c>
      <c r="I37" s="2" t="n">
        <f aca="false">K36*$C$6</f>
        <v>190168.108247536</v>
      </c>
      <c r="J37" s="2" t="n">
        <f aca="false">H37-I37</f>
        <v>2468959.40291248</v>
      </c>
      <c r="K37" s="2" t="n">
        <f aca="false">K36-J37</f>
        <v>2766370.08303444</v>
      </c>
    </row>
    <row r="38" customFormat="false" ht="12.8" hidden="false" customHeight="false" outlineLevel="0" collapsed="false">
      <c r="F38" s="13"/>
      <c r="G38" s="0" t="n">
        <v>34</v>
      </c>
      <c r="H38" s="2" t="n">
        <v>2659128.51116002</v>
      </c>
      <c r="I38" s="2" t="n">
        <f aca="false">K37*$C$6</f>
        <v>100485.626896143</v>
      </c>
      <c r="J38" s="2" t="n">
        <f aca="false">H38-I38</f>
        <v>2558642.88426388</v>
      </c>
      <c r="K38" s="2" t="n">
        <f aca="false">K37-J38</f>
        <v>207727.198770567</v>
      </c>
    </row>
    <row r="39" customFormat="false" ht="12.8" hidden="false" customHeight="false" outlineLevel="0" collapsed="false">
      <c r="F39" s="13"/>
      <c r="G39" s="0" t="n">
        <v>35</v>
      </c>
      <c r="H39" s="2" t="n">
        <f aca="false">K38+I39</f>
        <v>215272.681538709</v>
      </c>
      <c r="I39" s="2" t="n">
        <f aca="false">K38*$C$6</f>
        <v>7545.48276814209</v>
      </c>
      <c r="J39" s="2" t="n">
        <f aca="false">H39-I39</f>
        <v>207727.198770567</v>
      </c>
      <c r="K39" s="2" t="n">
        <f aca="false">K38-J39</f>
        <v>0</v>
      </c>
    </row>
    <row r="40" customFormat="false" ht="12.8" hidden="false" customHeight="false" outlineLevel="0" collapsed="false">
      <c r="F40" s="13"/>
      <c r="G40" s="0" t="n">
        <v>36</v>
      </c>
      <c r="H40" s="2" t="n">
        <v>0</v>
      </c>
      <c r="I40" s="2" t="n">
        <f aca="false">K39*$C$6</f>
        <v>0</v>
      </c>
      <c r="J40" s="2" t="n">
        <f aca="false">H40-I40</f>
        <v>0</v>
      </c>
      <c r="K40" s="2" t="n">
        <f aca="false">K39-J40</f>
        <v>0</v>
      </c>
    </row>
    <row r="41" customFormat="false" ht="12.8" hidden="false" customHeight="false" outlineLevel="0" collapsed="false">
      <c r="F41" s="14" t="s">
        <v>31</v>
      </c>
      <c r="G41" s="0" t="n">
        <v>37</v>
      </c>
      <c r="H41" s="2" t="n">
        <v>0</v>
      </c>
      <c r="I41" s="2" t="n">
        <v>0</v>
      </c>
      <c r="J41" s="2" t="n">
        <v>0</v>
      </c>
      <c r="K41" s="2" t="n">
        <v>0</v>
      </c>
    </row>
    <row r="42" customFormat="false" ht="12.8" hidden="false" customHeight="false" outlineLevel="0" collapsed="false">
      <c r="F42" s="14"/>
      <c r="G42" s="0" t="n">
        <v>38</v>
      </c>
      <c r="H42" s="2" t="n">
        <v>0</v>
      </c>
      <c r="I42" s="2" t="n">
        <v>0</v>
      </c>
      <c r="J42" s="2" t="n">
        <v>0</v>
      </c>
      <c r="K42" s="2" t="n">
        <v>0</v>
      </c>
    </row>
    <row r="43" customFormat="false" ht="12.8" hidden="false" customHeight="false" outlineLevel="0" collapsed="false">
      <c r="F43" s="14"/>
      <c r="G43" s="0" t="n">
        <v>39</v>
      </c>
      <c r="H43" s="2" t="n">
        <v>0</v>
      </c>
      <c r="I43" s="2" t="n">
        <v>0</v>
      </c>
      <c r="J43" s="2" t="n">
        <v>0</v>
      </c>
      <c r="K43" s="2" t="n">
        <v>0</v>
      </c>
    </row>
    <row r="44" customFormat="false" ht="12.8" hidden="false" customHeight="false" outlineLevel="0" collapsed="false">
      <c r="F44" s="14"/>
      <c r="G44" s="0" t="n">
        <v>40</v>
      </c>
      <c r="H44" s="2" t="n">
        <v>0</v>
      </c>
      <c r="I44" s="2" t="n">
        <v>0</v>
      </c>
      <c r="J44" s="2" t="n">
        <v>0</v>
      </c>
      <c r="K44" s="2" t="n">
        <v>0</v>
      </c>
    </row>
    <row r="45" customFormat="false" ht="12.8" hidden="false" customHeight="false" outlineLevel="0" collapsed="false">
      <c r="F45" s="14"/>
      <c r="G45" s="0" t="n">
        <v>41</v>
      </c>
      <c r="H45" s="2" t="n">
        <v>0</v>
      </c>
      <c r="I45" s="2" t="n">
        <v>0</v>
      </c>
      <c r="J45" s="2" t="n">
        <v>0</v>
      </c>
      <c r="K45" s="2" t="n">
        <v>0</v>
      </c>
    </row>
    <row r="46" customFormat="false" ht="12.8" hidden="false" customHeight="false" outlineLevel="0" collapsed="false">
      <c r="F46" s="14"/>
      <c r="G46" s="0" t="n">
        <v>42</v>
      </c>
      <c r="H46" s="2" t="n">
        <v>0</v>
      </c>
      <c r="I46" s="2" t="n">
        <v>0</v>
      </c>
      <c r="J46" s="2" t="n">
        <v>0</v>
      </c>
      <c r="K46" s="2" t="n">
        <v>0</v>
      </c>
    </row>
    <row r="47" customFormat="false" ht="12.8" hidden="false" customHeight="false" outlineLevel="0" collapsed="false">
      <c r="F47" s="15" t="s">
        <v>32</v>
      </c>
      <c r="G47" s="0" t="n">
        <v>43</v>
      </c>
      <c r="H47" s="2" t="n">
        <v>0</v>
      </c>
      <c r="I47" s="2" t="n">
        <v>0</v>
      </c>
      <c r="J47" s="2" t="n">
        <v>0</v>
      </c>
      <c r="K47" s="2" t="n">
        <v>0</v>
      </c>
    </row>
    <row r="48" customFormat="false" ht="12.8" hidden="false" customHeight="false" outlineLevel="0" collapsed="false">
      <c r="F48" s="15"/>
      <c r="G48" s="0" t="n">
        <v>44</v>
      </c>
      <c r="H48" s="2" t="n">
        <v>0</v>
      </c>
      <c r="I48" s="2" t="n">
        <v>0</v>
      </c>
      <c r="J48" s="2" t="n">
        <v>0</v>
      </c>
      <c r="K48" s="2" t="n">
        <v>0</v>
      </c>
    </row>
    <row r="49" customFormat="false" ht="12.8" hidden="false" customHeight="false" outlineLevel="0" collapsed="false">
      <c r="F49" s="15"/>
      <c r="G49" s="0" t="n">
        <v>45</v>
      </c>
      <c r="H49" s="2" t="n">
        <v>0</v>
      </c>
      <c r="I49" s="2" t="n">
        <v>0</v>
      </c>
      <c r="J49" s="2" t="n">
        <v>0</v>
      </c>
      <c r="K49" s="2" t="n">
        <v>0</v>
      </c>
    </row>
    <row r="50" customFormat="false" ht="12.8" hidden="false" customHeight="false" outlineLevel="0" collapsed="false">
      <c r="F50" s="15"/>
      <c r="G50" s="0" t="n">
        <v>46</v>
      </c>
      <c r="H50" s="2" t="n">
        <v>0</v>
      </c>
      <c r="I50" s="2" t="n">
        <v>0</v>
      </c>
      <c r="J50" s="2" t="n">
        <v>0</v>
      </c>
      <c r="K50" s="2" t="n">
        <v>0</v>
      </c>
    </row>
    <row r="51" customFormat="false" ht="12.8" hidden="false" customHeight="false" outlineLevel="0" collapsed="false">
      <c r="F51" s="15"/>
      <c r="G51" s="0" t="n">
        <v>47</v>
      </c>
      <c r="H51" s="2" t="n">
        <v>0</v>
      </c>
      <c r="I51" s="2" t="n">
        <v>0</v>
      </c>
      <c r="J51" s="2" t="n">
        <v>0</v>
      </c>
      <c r="K51" s="2" t="n">
        <v>0</v>
      </c>
    </row>
    <row r="52" customFormat="false" ht="12.8" hidden="false" customHeight="false" outlineLevel="0" collapsed="false">
      <c r="F52" s="15"/>
      <c r="G52" s="0" t="n">
        <v>48</v>
      </c>
      <c r="H52" s="2" t="n">
        <v>0</v>
      </c>
      <c r="I52" s="2" t="n">
        <v>0</v>
      </c>
      <c r="J52" s="2" t="n">
        <v>0</v>
      </c>
      <c r="K52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J4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4.9"/>
    <col collapsed="false" customWidth="true" hidden="false" outlineLevel="0" max="4" min="4" style="0" width="27.11"/>
    <col collapsed="false" customWidth="true" hidden="false" outlineLevel="0" max="6" min="6" style="0" width="3.79"/>
    <col collapsed="false" customWidth="true" hidden="false" outlineLevel="0" max="7" min="7" style="0" width="13.82"/>
    <col collapsed="false" customWidth="true" hidden="false" outlineLevel="0" max="8" min="8" style="0" width="12.29"/>
    <col collapsed="false" customWidth="true" hidden="false" outlineLevel="0" max="9" min="9" style="0" width="13.82"/>
    <col collapsed="false" customWidth="true" hidden="false" outlineLevel="0" max="10" min="10" style="0" width="14.9"/>
  </cols>
  <sheetData>
    <row r="3" customFormat="false" ht="12.8" hidden="false" customHeight="false" outlineLevel="0" collapsed="false">
      <c r="B3" s="0" t="s">
        <v>39</v>
      </c>
      <c r="C3" s="2" t="n">
        <v>80000000</v>
      </c>
      <c r="F3" s="0" t="s">
        <v>2</v>
      </c>
      <c r="G3" s="0" t="s">
        <v>3</v>
      </c>
      <c r="H3" s="0" t="s">
        <v>40</v>
      </c>
      <c r="I3" s="0" t="s">
        <v>5</v>
      </c>
      <c r="J3" s="0" t="s">
        <v>6</v>
      </c>
    </row>
    <row r="4" customFormat="false" ht="12.8" hidden="false" customHeight="false" outlineLevel="0" collapsed="false">
      <c r="B4" s="0" t="s">
        <v>41</v>
      </c>
      <c r="C4" s="1" t="n">
        <v>0.15</v>
      </c>
      <c r="F4" s="0" t="n">
        <v>0</v>
      </c>
      <c r="J4" s="2" t="n">
        <f aca="false">C3</f>
        <v>80000000</v>
      </c>
    </row>
    <row r="5" customFormat="false" ht="12.8" hidden="false" customHeight="false" outlineLevel="0" collapsed="false">
      <c r="B5" s="0" t="s">
        <v>42</v>
      </c>
      <c r="C5" s="1" t="n">
        <f aca="false">POWER(1+C4,1/12)-1</f>
        <v>0.0117149169198534</v>
      </c>
      <c r="F5" s="0" t="n">
        <v>1</v>
      </c>
      <c r="G5" s="2" t="n">
        <f aca="false">H5</f>
        <v>937193.35358827</v>
      </c>
      <c r="H5" s="2" t="n">
        <f aca="false">J4*$C$5</f>
        <v>937193.35358827</v>
      </c>
      <c r="I5" s="2" t="n">
        <f aca="false">G5-H5</f>
        <v>0</v>
      </c>
      <c r="J5" s="2" t="n">
        <f aca="false">J4-I5</f>
        <v>80000000</v>
      </c>
    </row>
    <row r="6" customFormat="false" ht="12.8" hidden="false" customHeight="false" outlineLevel="0" collapsed="false">
      <c r="B6" s="0" t="s">
        <v>43</v>
      </c>
      <c r="C6" s="0" t="n">
        <v>36</v>
      </c>
      <c r="F6" s="0" t="n">
        <v>2</v>
      </c>
      <c r="G6" s="2" t="n">
        <f aca="false">H6</f>
        <v>937193.35358827</v>
      </c>
      <c r="H6" s="2" t="n">
        <f aca="false">J5*$C$5</f>
        <v>937193.35358827</v>
      </c>
      <c r="I6" s="2" t="n">
        <f aca="false">G6-H6</f>
        <v>0</v>
      </c>
      <c r="J6" s="2" t="n">
        <f aca="false">J5-I6</f>
        <v>80000000</v>
      </c>
    </row>
    <row r="7" customFormat="false" ht="12.8" hidden="false" customHeight="false" outlineLevel="0" collapsed="false">
      <c r="B7" s="0" t="s">
        <v>44</v>
      </c>
      <c r="C7" s="0" t="n">
        <v>5</v>
      </c>
      <c r="F7" s="0" t="n">
        <v>3</v>
      </c>
      <c r="G7" s="2" t="n">
        <f aca="false">H7</f>
        <v>937193.35358827</v>
      </c>
      <c r="H7" s="2" t="n">
        <f aca="false">J6*$C$5</f>
        <v>937193.35358827</v>
      </c>
      <c r="I7" s="2" t="n">
        <f aca="false">G7-H7</f>
        <v>0</v>
      </c>
      <c r="J7" s="2" t="n">
        <f aca="false">J6-I7</f>
        <v>80000000</v>
      </c>
    </row>
    <row r="8" customFormat="false" ht="12.8" hidden="false" customHeight="false" outlineLevel="0" collapsed="false">
      <c r="B8" s="0" t="s">
        <v>45</v>
      </c>
      <c r="C8" s="0" t="n">
        <f aca="false">C6-C7</f>
        <v>31</v>
      </c>
      <c r="F8" s="0" t="n">
        <v>4</v>
      </c>
      <c r="G8" s="2" t="n">
        <f aca="false">H8</f>
        <v>937193.35358827</v>
      </c>
      <c r="H8" s="2" t="n">
        <f aca="false">J7*$C$5</f>
        <v>937193.35358827</v>
      </c>
      <c r="I8" s="2" t="n">
        <f aca="false">G8-H8</f>
        <v>0</v>
      </c>
      <c r="J8" s="2" t="n">
        <f aca="false">J7-I8</f>
        <v>80000000</v>
      </c>
    </row>
    <row r="9" customFormat="false" ht="12.8" hidden="false" customHeight="false" outlineLevel="0" collapsed="false">
      <c r="F9" s="0" t="n">
        <v>5</v>
      </c>
      <c r="G9" s="2" t="n">
        <f aca="false">H9</f>
        <v>937193.35358827</v>
      </c>
      <c r="H9" s="2" t="n">
        <f aca="false">J8*$C$5</f>
        <v>937193.35358827</v>
      </c>
      <c r="I9" s="2" t="n">
        <f aca="false">G9-H9</f>
        <v>0</v>
      </c>
      <c r="J9" s="2" t="n">
        <f aca="false">J8-I9</f>
        <v>80000000</v>
      </c>
    </row>
    <row r="10" customFormat="false" ht="12.8" hidden="false" customHeight="false" outlineLevel="0" collapsed="false">
      <c r="F10" s="0" t="n">
        <v>6</v>
      </c>
      <c r="G10" s="2" t="n">
        <f aca="false">-PMT(C5,C8,J9,0,0)</f>
        <v>3092465.37988398</v>
      </c>
      <c r="H10" s="2" t="n">
        <f aca="false">J9*$C$5</f>
        <v>937193.35358827</v>
      </c>
      <c r="I10" s="2" t="n">
        <f aca="false">G10-H10</f>
        <v>2155272.02629571</v>
      </c>
      <c r="J10" s="2" t="n">
        <f aca="false">J9-I10</f>
        <v>77844727.9737043</v>
      </c>
    </row>
    <row r="11" customFormat="false" ht="12.8" hidden="false" customHeight="false" outlineLevel="0" collapsed="false">
      <c r="B11" s="0" t="s">
        <v>46</v>
      </c>
      <c r="C11" s="2" t="n">
        <f aca="false">G11</f>
        <v>3092465.37988398</v>
      </c>
      <c r="D11" s="0" t="s">
        <v>47</v>
      </c>
      <c r="F11" s="0" t="n">
        <v>7</v>
      </c>
      <c r="G11" s="2" t="n">
        <v>3092465.37988398</v>
      </c>
      <c r="H11" s="2" t="n">
        <f aca="false">J10*$C$5</f>
        <v>911944.520860532</v>
      </c>
      <c r="I11" s="2" t="n">
        <f aca="false">G11-H11</f>
        <v>2180520.85902345</v>
      </c>
      <c r="J11" s="2" t="n">
        <f aca="false">J10-I11</f>
        <v>75664207.1146808</v>
      </c>
    </row>
    <row r="12" customFormat="false" ht="12.8" hidden="false" customHeight="false" outlineLevel="0" collapsed="false">
      <c r="B12" s="0" t="s">
        <v>21</v>
      </c>
      <c r="C12" s="2" t="n">
        <f aca="false">SUM(I4:I16)</f>
        <v>15627604.3859812</v>
      </c>
      <c r="D12" s="0" t="s">
        <v>48</v>
      </c>
      <c r="F12" s="0" t="n">
        <v>8</v>
      </c>
      <c r="G12" s="2" t="n">
        <v>3092465.37988398</v>
      </c>
      <c r="H12" s="2" t="n">
        <f aca="false">J11*$C$5</f>
        <v>886399.900155065</v>
      </c>
      <c r="I12" s="2" t="n">
        <f aca="false">G12-H12</f>
        <v>2206065.47972892</v>
      </c>
      <c r="J12" s="2" t="n">
        <f aca="false">J11-I12</f>
        <v>73458141.6349519</v>
      </c>
    </row>
    <row r="13" customFormat="false" ht="12.8" hidden="false" customHeight="false" outlineLevel="0" collapsed="false">
      <c r="B13" s="0" t="s">
        <v>23</v>
      </c>
      <c r="C13" s="2" t="n">
        <f aca="false">SUM(H5:H9)</f>
        <v>4685966.76794135</v>
      </c>
      <c r="D13" s="0" t="s">
        <v>49</v>
      </c>
      <c r="F13" s="0" t="n">
        <v>9</v>
      </c>
      <c r="G13" s="2" t="n">
        <v>3092465.37988398</v>
      </c>
      <c r="H13" s="2" t="n">
        <f aca="false">J12*$C$5</f>
        <v>860556.026340284</v>
      </c>
      <c r="I13" s="2" t="n">
        <f aca="false">G13-H13</f>
        <v>2231909.3535437</v>
      </c>
      <c r="J13" s="2" t="n">
        <f aca="false">J12-I13</f>
        <v>71226232.2814082</v>
      </c>
    </row>
    <row r="14" customFormat="false" ht="12.8" hidden="false" customHeight="false" outlineLevel="0" collapsed="false">
      <c r="F14" s="0" t="n">
        <v>10</v>
      </c>
      <c r="G14" s="2" t="n">
        <v>3092465.37988398</v>
      </c>
      <c r="H14" s="2" t="n">
        <f aca="false">J13*$C$5</f>
        <v>834409.393690876</v>
      </c>
      <c r="I14" s="2" t="n">
        <f aca="false">G14-H14</f>
        <v>2258055.98619311</v>
      </c>
      <c r="J14" s="2" t="n">
        <f aca="false">J13-I14</f>
        <v>68968176.2952151</v>
      </c>
    </row>
    <row r="15" customFormat="false" ht="12.8" hidden="false" customHeight="false" outlineLevel="0" collapsed="false">
      <c r="F15" s="0" t="n">
        <v>11</v>
      </c>
      <c r="G15" s="2" t="n">
        <v>3092465.37988398</v>
      </c>
      <c r="H15" s="2" t="n">
        <f aca="false">J14*$C$5</f>
        <v>807956.455412246</v>
      </c>
      <c r="I15" s="2" t="n">
        <f aca="false">G15-H15</f>
        <v>2284508.92447174</v>
      </c>
      <c r="J15" s="2" t="n">
        <f aca="false">J14-I15</f>
        <v>66683667.3707434</v>
      </c>
    </row>
    <row r="16" customFormat="false" ht="12.8" hidden="false" customHeight="false" outlineLevel="0" collapsed="false">
      <c r="F16" s="0" t="n">
        <v>12</v>
      </c>
      <c r="G16" s="2" t="n">
        <v>3092465.37988398</v>
      </c>
      <c r="H16" s="2" t="n">
        <f aca="false">J15*$C$5</f>
        <v>781193.623159396</v>
      </c>
      <c r="I16" s="2" t="n">
        <f aca="false">G16-H16</f>
        <v>2311271.75672459</v>
      </c>
      <c r="J16" s="2" t="n">
        <f aca="false">J15-I16</f>
        <v>64372395.6140188</v>
      </c>
    </row>
    <row r="17" customFormat="false" ht="12.8" hidden="false" customHeight="false" outlineLevel="0" collapsed="false">
      <c r="F17" s="0" t="n">
        <v>13</v>
      </c>
      <c r="G17" s="2" t="n">
        <v>3092465.37988398</v>
      </c>
      <c r="H17" s="2" t="n">
        <f aca="false">J16*$C$5</f>
        <v>754117.266550164</v>
      </c>
      <c r="I17" s="2" t="n">
        <f aca="false">G17-H17</f>
        <v>2338348.11333382</v>
      </c>
      <c r="J17" s="2" t="n">
        <f aca="false">J16-I17</f>
        <v>62034047.500685</v>
      </c>
    </row>
    <row r="18" customFormat="false" ht="12.8" hidden="false" customHeight="false" outlineLevel="0" collapsed="false">
      <c r="F18" s="0" t="n">
        <v>14</v>
      </c>
      <c r="G18" s="2" t="n">
        <v>3092465.37988398</v>
      </c>
      <c r="H18" s="2" t="n">
        <f aca="false">J17*$C$5</f>
        <v>726723.712672763</v>
      </c>
      <c r="I18" s="2" t="n">
        <f aca="false">G18-H18</f>
        <v>2365741.66721122</v>
      </c>
      <c r="J18" s="2" t="n">
        <f aca="false">J17-I18</f>
        <v>59668305.8334738</v>
      </c>
    </row>
    <row r="19" customFormat="false" ht="12.8" hidden="false" customHeight="false" outlineLevel="0" collapsed="false">
      <c r="F19" s="0" t="n">
        <v>15</v>
      </c>
      <c r="G19" s="2" t="n">
        <v>3092465.37988398</v>
      </c>
      <c r="H19" s="2" t="n">
        <f aca="false">J18*$C$5</f>
        <v>699009.245587548</v>
      </c>
      <c r="I19" s="2" t="n">
        <f aca="false">G19-H19</f>
        <v>2393456.13429644</v>
      </c>
      <c r="J19" s="2" t="n">
        <f aca="false">J18-I19</f>
        <v>57274849.6991773</v>
      </c>
    </row>
    <row r="20" customFormat="false" ht="12.8" hidden="false" customHeight="false" outlineLevel="0" collapsed="false">
      <c r="F20" s="0" t="n">
        <v>16</v>
      </c>
      <c r="G20" s="2" t="n">
        <v>3092465.37988398</v>
      </c>
      <c r="H20" s="2" t="n">
        <f aca="false">J19*$C$5</f>
        <v>670970.105822952</v>
      </c>
      <c r="I20" s="2" t="n">
        <f aca="false">G20-H20</f>
        <v>2421495.27406103</v>
      </c>
      <c r="J20" s="2" t="n">
        <f aca="false">J19-I20</f>
        <v>54853354.4251163</v>
      </c>
    </row>
    <row r="21" customFormat="false" ht="12.8" hidden="false" customHeight="false" outlineLevel="0" collapsed="false">
      <c r="F21" s="0" t="n">
        <v>17</v>
      </c>
      <c r="G21" s="2" t="n">
        <v>3092465.37988398</v>
      </c>
      <c r="H21" s="2" t="n">
        <f aca="false">J20*$C$5</f>
        <v>642602.489865509</v>
      </c>
      <c r="I21" s="2" t="n">
        <f aca="false">G21-H21</f>
        <v>2449862.89001848</v>
      </c>
      <c r="J21" s="2" t="n">
        <f aca="false">J20-I21</f>
        <v>52403491.5350978</v>
      </c>
    </row>
    <row r="22" customFormat="false" ht="12.8" hidden="false" customHeight="false" outlineLevel="0" collapsed="false">
      <c r="F22" s="0" t="n">
        <v>18</v>
      </c>
      <c r="G22" s="2" t="n">
        <v>3092465.37988398</v>
      </c>
      <c r="H22" s="2" t="n">
        <f aca="false">J21*$C$5</f>
        <v>613902.549643911</v>
      </c>
      <c r="I22" s="2" t="n">
        <f aca="false">G22-H22</f>
        <v>2478562.83024007</v>
      </c>
      <c r="J22" s="2" t="n">
        <f aca="false">J21-I22</f>
        <v>49924928.7048577</v>
      </c>
    </row>
    <row r="23" customFormat="false" ht="12.8" hidden="false" customHeight="false" outlineLevel="0" collapsed="false">
      <c r="F23" s="0" t="n">
        <v>19</v>
      </c>
      <c r="G23" s="2" t="n">
        <v>3092465.37988398</v>
      </c>
      <c r="H23" s="2" t="n">
        <f aca="false">J22*$C$5</f>
        <v>584866.392007011</v>
      </c>
      <c r="I23" s="2" t="n">
        <f aca="false">G23-H23</f>
        <v>2507598.98787697</v>
      </c>
      <c r="J23" s="2" t="n">
        <f aca="false">J22-I23</f>
        <v>47417329.7169808</v>
      </c>
    </row>
    <row r="24" customFormat="false" ht="12.8" hidden="false" customHeight="false" outlineLevel="0" collapsed="false">
      <c r="F24" s="0" t="n">
        <v>20</v>
      </c>
      <c r="G24" s="2" t="n">
        <v>3092465.37988398</v>
      </c>
      <c r="H24" s="2" t="n">
        <f aca="false">J23*$C$5</f>
        <v>555490.078195724</v>
      </c>
      <c r="I24" s="2" t="n">
        <f aca="false">G24-H24</f>
        <v>2536975.30168826</v>
      </c>
      <c r="J24" s="2" t="n">
        <f aca="false">J23-I24</f>
        <v>44880354.4152925</v>
      </c>
    </row>
    <row r="25" customFormat="false" ht="12.8" hidden="false" customHeight="false" outlineLevel="0" collapsed="false">
      <c r="F25" s="0" t="n">
        <v>21</v>
      </c>
      <c r="G25" s="2" t="n">
        <v>3092465.37988398</v>
      </c>
      <c r="H25" s="2" t="n">
        <f aca="false">J24*$C$5</f>
        <v>525769.623308726</v>
      </c>
      <c r="I25" s="2" t="n">
        <f aca="false">G25-H25</f>
        <v>2566695.75657526</v>
      </c>
      <c r="J25" s="2" t="n">
        <f aca="false">J24-I25</f>
        <v>42313658.6587172</v>
      </c>
    </row>
    <row r="26" customFormat="false" ht="12.8" hidden="false" customHeight="false" outlineLevel="0" collapsed="false">
      <c r="F26" s="0" t="n">
        <v>22</v>
      </c>
      <c r="G26" s="2" t="n">
        <v>3092465.37988398</v>
      </c>
      <c r="H26" s="2" t="n">
        <f aca="false">J25*$C$5</f>
        <v>495700.995761907</v>
      </c>
      <c r="I26" s="2" t="n">
        <f aca="false">G26-H26</f>
        <v>2596764.38412208</v>
      </c>
      <c r="J26" s="2" t="n">
        <f aca="false">J25-I26</f>
        <v>39716894.2745952</v>
      </c>
    </row>
    <row r="27" customFormat="false" ht="12.8" hidden="false" customHeight="false" outlineLevel="0" collapsed="false">
      <c r="F27" s="0" t="n">
        <v>23</v>
      </c>
      <c r="G27" s="2" t="n">
        <v>3092465.37988398</v>
      </c>
      <c r="H27" s="2" t="n">
        <f aca="false">J26*$C$5</f>
        <v>465280.116741483</v>
      </c>
      <c r="I27" s="2" t="n">
        <f aca="false">G27-H27</f>
        <v>2627185.2631425</v>
      </c>
      <c r="J27" s="2" t="n">
        <f aca="false">J26-I27</f>
        <v>37089709.0114527</v>
      </c>
    </row>
    <row r="28" customFormat="false" ht="12.8" hidden="false" customHeight="false" outlineLevel="0" collapsed="false">
      <c r="F28" s="0" t="n">
        <v>24</v>
      </c>
      <c r="G28" s="2" t="n">
        <v>3092465.37988398</v>
      </c>
      <c r="H28" s="2" t="n">
        <f aca="false">J27*$C$5</f>
        <v>434502.859650705</v>
      </c>
      <c r="I28" s="2" t="n">
        <f aca="false">G28-H28</f>
        <v>2657962.52023328</v>
      </c>
      <c r="J28" s="2" t="n">
        <f aca="false">J27-I28</f>
        <v>34431746.4912194</v>
      </c>
    </row>
    <row r="29" customFormat="false" ht="12.8" hidden="false" customHeight="false" outlineLevel="0" collapsed="false">
      <c r="F29" s="0" t="n">
        <v>25</v>
      </c>
      <c r="G29" s="2" t="n">
        <v>3092465.37988398</v>
      </c>
      <c r="H29" s="2" t="n">
        <f aca="false">J28*$C$5</f>
        <v>403365.049550088</v>
      </c>
      <c r="I29" s="2" t="n">
        <f aca="false">G29-H29</f>
        <v>2689100.3303339</v>
      </c>
      <c r="J29" s="2" t="n">
        <f aca="false">J28-I29</f>
        <v>31742646.1608855</v>
      </c>
    </row>
    <row r="30" customFormat="false" ht="12.8" hidden="false" customHeight="false" outlineLevel="0" collapsed="false">
      <c r="F30" s="0" t="n">
        <v>26</v>
      </c>
      <c r="G30" s="2" t="n">
        <v>3092465.37988398</v>
      </c>
      <c r="H30" s="2" t="n">
        <f aca="false">J29*$C$5</f>
        <v>371862.462591076</v>
      </c>
      <c r="I30" s="2" t="n">
        <f aca="false">G30-H30</f>
        <v>2720602.91729291</v>
      </c>
      <c r="J30" s="2" t="n">
        <f aca="false">J29-I30</f>
        <v>29022043.2435926</v>
      </c>
    </row>
    <row r="31" customFormat="false" ht="12.8" hidden="false" customHeight="false" outlineLevel="0" collapsed="false">
      <c r="F31" s="0" t="n">
        <v>27</v>
      </c>
      <c r="G31" s="2" t="n">
        <v>3092465.37988398</v>
      </c>
      <c r="H31" s="2" t="n">
        <f aca="false">J30*$C$5</f>
        <v>339990.825443079</v>
      </c>
      <c r="I31" s="2" t="n">
        <f aca="false">G31-H31</f>
        <v>2752474.5544409</v>
      </c>
      <c r="J31" s="2" t="n">
        <f aca="false">J30-I31</f>
        <v>26269568.6891517</v>
      </c>
    </row>
    <row r="32" customFormat="false" ht="12.8" hidden="false" customHeight="false" outlineLevel="0" collapsed="false">
      <c r="F32" s="0" t="n">
        <v>28</v>
      </c>
      <c r="G32" s="2" t="n">
        <v>3092465.37988398</v>
      </c>
      <c r="H32" s="2" t="n">
        <f aca="false">J31*$C$5</f>
        <v>307745.814713793</v>
      </c>
      <c r="I32" s="2" t="n">
        <f aca="false">G32-H32</f>
        <v>2784719.56517019</v>
      </c>
      <c r="J32" s="2" t="n">
        <f aca="false">J31-I32</f>
        <v>23484849.1239815</v>
      </c>
    </row>
    <row r="33" customFormat="false" ht="12.8" hidden="false" customHeight="false" outlineLevel="0" collapsed="false">
      <c r="F33" s="0" t="n">
        <v>29</v>
      </c>
      <c r="G33" s="2" t="n">
        <v>3092465.37988398</v>
      </c>
      <c r="H33" s="2" t="n">
        <f aca="false">J32*$C$5</f>
        <v>275123.056362734</v>
      </c>
      <c r="I33" s="2" t="n">
        <f aca="false">G33-H33</f>
        <v>2817342.32352125</v>
      </c>
      <c r="J33" s="2" t="n">
        <f aca="false">J32-I33</f>
        <v>20667506.8004602</v>
      </c>
    </row>
    <row r="34" customFormat="false" ht="12.8" hidden="false" customHeight="false" outlineLevel="0" collapsed="false">
      <c r="F34" s="0" t="n">
        <v>30</v>
      </c>
      <c r="G34" s="2" t="n">
        <v>3092465.37988398</v>
      </c>
      <c r="H34" s="2" t="n">
        <f aca="false">J33*$C$5</f>
        <v>242118.125107896</v>
      </c>
      <c r="I34" s="2" t="n">
        <f aca="false">G34-H34</f>
        <v>2850347.25477609</v>
      </c>
      <c r="J34" s="2" t="n">
        <f aca="false">J33-I34</f>
        <v>17817159.5456841</v>
      </c>
    </row>
    <row r="35" customFormat="false" ht="12.8" hidden="false" customHeight="false" outlineLevel="0" collapsed="false">
      <c r="F35" s="0" t="n">
        <v>31</v>
      </c>
      <c r="G35" s="2" t="n">
        <v>3092465.37988398</v>
      </c>
      <c r="H35" s="2" t="n">
        <f aca="false">J34*$C$5</f>
        <v>208726.543825462</v>
      </c>
      <c r="I35" s="2" t="n">
        <f aca="false">G35-H35</f>
        <v>2883738.83605852</v>
      </c>
      <c r="J35" s="2" t="n">
        <f aca="false">J34-I35</f>
        <v>14933420.7096256</v>
      </c>
    </row>
    <row r="36" customFormat="false" ht="12.8" hidden="false" customHeight="false" outlineLevel="0" collapsed="false">
      <c r="F36" s="0" t="n">
        <v>32</v>
      </c>
      <c r="G36" s="2" t="n">
        <v>3092465.37988398</v>
      </c>
      <c r="H36" s="2" t="n">
        <f aca="false">J35*$C$5</f>
        <v>174943.782942482</v>
      </c>
      <c r="I36" s="2" t="n">
        <f aca="false">G36-H36</f>
        <v>2917521.5969415</v>
      </c>
      <c r="J36" s="2" t="n">
        <f aca="false">J35-I36</f>
        <v>12015899.1126841</v>
      </c>
    </row>
    <row r="37" customFormat="false" ht="12.8" hidden="false" customHeight="false" outlineLevel="0" collapsed="false">
      <c r="F37" s="0" t="n">
        <v>33</v>
      </c>
      <c r="G37" s="2" t="n">
        <v>3092465.37988398</v>
      </c>
      <c r="H37" s="2" t="n">
        <f aca="false">J36*$C$5</f>
        <v>140765.259822434</v>
      </c>
      <c r="I37" s="2" t="n">
        <f aca="false">G37-H37</f>
        <v>2951700.12006155</v>
      </c>
      <c r="J37" s="2" t="n">
        <f aca="false">J36-I37</f>
        <v>9064198.99262257</v>
      </c>
    </row>
    <row r="38" customFormat="false" ht="12.8" hidden="false" customHeight="false" outlineLevel="0" collapsed="false">
      <c r="F38" s="0" t="n">
        <v>34</v>
      </c>
      <c r="G38" s="2" t="n">
        <v>3092465.37988398</v>
      </c>
      <c r="H38" s="2" t="n">
        <f aca="false">J37*$C$5</f>
        <v>106186.338143592</v>
      </c>
      <c r="I38" s="2" t="n">
        <f aca="false">G38-H38</f>
        <v>2986279.04174039</v>
      </c>
      <c r="J38" s="2" t="n">
        <f aca="false">J37-I38</f>
        <v>6077919.95088218</v>
      </c>
    </row>
    <row r="39" customFormat="false" ht="12.8" hidden="false" customHeight="false" outlineLevel="0" collapsed="false">
      <c r="F39" s="0" t="n">
        <v>35</v>
      </c>
      <c r="G39" s="2" t="n">
        <v>3092465.37988398</v>
      </c>
      <c r="H39" s="2" t="n">
        <f aca="false">J38*$C$5</f>
        <v>71202.327270104</v>
      </c>
      <c r="I39" s="2" t="n">
        <f aca="false">G39-H39</f>
        <v>3021263.05261388</v>
      </c>
      <c r="J39" s="2" t="n">
        <f aca="false">J38-I39</f>
        <v>3056656.8982683</v>
      </c>
    </row>
    <row r="40" customFormat="false" ht="12.8" hidden="false" customHeight="false" outlineLevel="0" collapsed="false">
      <c r="F40" s="0" t="n">
        <v>36</v>
      </c>
      <c r="G40" s="2" t="n">
        <v>3092465.37988398</v>
      </c>
      <c r="H40" s="2" t="n">
        <f aca="false">J39*$C$5</f>
        <v>35808.4816157098</v>
      </c>
      <c r="I40" s="2" t="n">
        <f aca="false">G40-H40</f>
        <v>3056656.89826827</v>
      </c>
      <c r="J40" s="2" t="n">
        <f aca="false">J39-I40</f>
        <v>2.3283064365387E-008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5.98"/>
    <col collapsed="false" customWidth="true" hidden="false" outlineLevel="0" max="4" min="4" style="0" width="14.75"/>
    <col collapsed="false" customWidth="true" hidden="false" outlineLevel="0" max="7" min="7" style="0" width="12.68"/>
    <col collapsed="false" customWidth="true" hidden="false" outlineLevel="0" max="8" min="8" style="0" width="16.39"/>
    <col collapsed="false" customWidth="true" hidden="false" outlineLevel="0" max="9" min="9" style="0" width="16.11"/>
    <col collapsed="false" customWidth="true" hidden="false" outlineLevel="0" max="10" min="10" style="0" width="18.33"/>
    <col collapsed="false" customWidth="true" hidden="false" outlineLevel="0" max="11" min="11" style="0" width="15.98"/>
  </cols>
  <sheetData>
    <row r="2" customFormat="false" ht="12.8" hidden="false" customHeight="false" outlineLevel="0" collapsed="false">
      <c r="B2" s="0" t="s">
        <v>39</v>
      </c>
      <c r="C2" s="2" t="n">
        <v>150000000</v>
      </c>
      <c r="G2" s="0" t="s">
        <v>2</v>
      </c>
      <c r="H2" s="0" t="s">
        <v>50</v>
      </c>
      <c r="I2" s="0" t="s">
        <v>51</v>
      </c>
      <c r="J2" s="0" t="s">
        <v>52</v>
      </c>
      <c r="K2" s="0" t="s">
        <v>53</v>
      </c>
    </row>
    <row r="3" customFormat="false" ht="12.8" hidden="false" customHeight="false" outlineLevel="0" collapsed="false">
      <c r="B3" s="0" t="s">
        <v>2</v>
      </c>
      <c r="C3" s="0" t="n">
        <f aca="false">5</f>
        <v>5</v>
      </c>
      <c r="D3" s="0" t="s">
        <v>15</v>
      </c>
      <c r="G3" s="0" t="n">
        <v>0</v>
      </c>
      <c r="H3" s="0" t="s">
        <v>8</v>
      </c>
      <c r="I3" s="0" t="s">
        <v>8</v>
      </c>
      <c r="J3" s="0" t="s">
        <v>8</v>
      </c>
      <c r="K3" s="2" t="n">
        <f aca="false">C2</f>
        <v>150000000</v>
      </c>
    </row>
    <row r="4" customFormat="false" ht="12.8" hidden="false" customHeight="false" outlineLevel="0" collapsed="false">
      <c r="B4" s="0" t="s">
        <v>2</v>
      </c>
      <c r="C4" s="0" t="n">
        <f aca="false">C3*12</f>
        <v>60</v>
      </c>
      <c r="D4" s="0" t="s">
        <v>54</v>
      </c>
      <c r="G4" s="0" t="n">
        <v>1</v>
      </c>
      <c r="H4" s="2" t="n">
        <f aca="false">-PMT(C5,$C$4,K3,0,0)</f>
        <v>3711774.52294756</v>
      </c>
      <c r="I4" s="2" t="n">
        <f aca="false">K3*$C$5</f>
        <v>2100000</v>
      </c>
      <c r="J4" s="2" t="n">
        <f aca="false">H4-I4</f>
        <v>1611774.52294756</v>
      </c>
      <c r="K4" s="2" t="n">
        <f aca="false">K3-J4</f>
        <v>148388225.477052</v>
      </c>
    </row>
    <row r="5" customFormat="false" ht="12.8" hidden="false" customHeight="false" outlineLevel="0" collapsed="false">
      <c r="B5" s="0" t="s">
        <v>12</v>
      </c>
      <c r="C5" s="1" t="n">
        <v>0.014</v>
      </c>
      <c r="D5" s="0" t="s">
        <v>55</v>
      </c>
      <c r="G5" s="0" t="n">
        <v>2</v>
      </c>
      <c r="H5" s="2" t="n">
        <v>3711774.52294756</v>
      </c>
      <c r="I5" s="2" t="n">
        <f aca="false">K4*$C$5</f>
        <v>2077435.15667873</v>
      </c>
      <c r="J5" s="2" t="n">
        <f aca="false">H5-I5</f>
        <v>1634339.36626883</v>
      </c>
      <c r="K5" s="2" t="n">
        <f aca="false">K4-J5</f>
        <v>146753886.110784</v>
      </c>
    </row>
    <row r="6" customFormat="false" ht="12.8" hidden="false" customHeight="false" outlineLevel="0" collapsed="false">
      <c r="G6" s="0" t="n">
        <v>3</v>
      </c>
      <c r="H6" s="2" t="n">
        <v>3711774.52294756</v>
      </c>
      <c r="I6" s="2" t="n">
        <f aca="false">K5*$C$5</f>
        <v>2054554.40555097</v>
      </c>
      <c r="J6" s="2" t="n">
        <f aca="false">H6-I6</f>
        <v>1657220.11739659</v>
      </c>
      <c r="K6" s="2" t="n">
        <f aca="false">K5-J6</f>
        <v>145096665.993387</v>
      </c>
    </row>
    <row r="7" customFormat="false" ht="12.8" hidden="false" customHeight="false" outlineLevel="0" collapsed="false">
      <c r="G7" s="0" t="n">
        <v>4</v>
      </c>
      <c r="H7" s="2" t="n">
        <v>3711774.52294756</v>
      </c>
      <c r="I7" s="2" t="n">
        <f aca="false">K6*$C$5</f>
        <v>2031353.32390742</v>
      </c>
      <c r="J7" s="2" t="n">
        <f aca="false">H7-I7</f>
        <v>1680421.19904015</v>
      </c>
      <c r="K7" s="2" t="n">
        <f aca="false">K6-J7</f>
        <v>143416244.794347</v>
      </c>
    </row>
    <row r="8" customFormat="false" ht="12.8" hidden="false" customHeight="false" outlineLevel="0" collapsed="false">
      <c r="G8" s="0" t="n">
        <v>5</v>
      </c>
      <c r="H8" s="2" t="n">
        <v>3711774.52294756</v>
      </c>
      <c r="I8" s="2" t="n">
        <f aca="false">K7*$C$5</f>
        <v>2007827.42712086</v>
      </c>
      <c r="J8" s="2" t="n">
        <f aca="false">H8-I8</f>
        <v>1703947.09582671</v>
      </c>
      <c r="K8" s="2" t="n">
        <f aca="false">K7-J8</f>
        <v>141712297.69852</v>
      </c>
    </row>
    <row r="9" customFormat="false" ht="12.8" hidden="false" customHeight="false" outlineLevel="0" collapsed="false">
      <c r="G9" s="0" t="n">
        <v>6</v>
      </c>
      <c r="H9" s="2" t="n">
        <v>3711774.52294756</v>
      </c>
      <c r="I9" s="2" t="n">
        <f aca="false">K8*$C$5</f>
        <v>1983972.16777928</v>
      </c>
      <c r="J9" s="2" t="n">
        <f aca="false">H9-I9</f>
        <v>1727802.35516828</v>
      </c>
      <c r="K9" s="2" t="n">
        <f aca="false">K8-J9</f>
        <v>139984495.343352</v>
      </c>
    </row>
    <row r="10" customFormat="false" ht="12.8" hidden="false" customHeight="false" outlineLevel="0" collapsed="false">
      <c r="G10" s="0" t="n">
        <v>7</v>
      </c>
      <c r="H10" s="2" t="n">
        <v>3711774.52294756</v>
      </c>
      <c r="I10" s="2" t="n">
        <f aca="false">K9*$C$5</f>
        <v>1959782.93480693</v>
      </c>
      <c r="J10" s="2" t="n">
        <f aca="false">H10-I10</f>
        <v>1751991.58814064</v>
      </c>
      <c r="K10" s="2" t="n">
        <f aca="false">K9-J10</f>
        <v>138232503.755211</v>
      </c>
    </row>
    <row r="11" customFormat="false" ht="12.8" hidden="false" customHeight="false" outlineLevel="0" collapsed="false">
      <c r="G11" s="0" t="n">
        <v>8</v>
      </c>
      <c r="H11" s="2" t="n">
        <v>3711774.52294756</v>
      </c>
      <c r="I11" s="2" t="n">
        <f aca="false">K10*$C$5</f>
        <v>1935255.05257296</v>
      </c>
      <c r="J11" s="2" t="n">
        <f aca="false">H11-I11</f>
        <v>1776519.47037461</v>
      </c>
      <c r="K11" s="2" t="n">
        <f aca="false">K10-J11</f>
        <v>136455984.284837</v>
      </c>
    </row>
    <row r="12" customFormat="false" ht="12.8" hidden="false" customHeight="false" outlineLevel="0" collapsed="false">
      <c r="G12" s="0" t="n">
        <v>9</v>
      </c>
      <c r="H12" s="2" t="n">
        <v>3711774.52294756</v>
      </c>
      <c r="I12" s="2" t="n">
        <f aca="false">K11*$C$5</f>
        <v>1910383.77998771</v>
      </c>
      <c r="J12" s="2" t="n">
        <f aca="false">H12-I12</f>
        <v>1801390.74295985</v>
      </c>
      <c r="K12" s="2" t="n">
        <f aca="false">K11-J12</f>
        <v>134654593.541877</v>
      </c>
    </row>
    <row r="13" customFormat="false" ht="12.8" hidden="false" customHeight="false" outlineLevel="0" collapsed="false">
      <c r="G13" s="0" t="n">
        <v>10</v>
      </c>
      <c r="H13" s="2" t="n">
        <v>3711774.52294756</v>
      </c>
      <c r="I13" s="2" t="n">
        <f aca="false">K12*$C$5</f>
        <v>1885164.30958627</v>
      </c>
      <c r="J13" s="2" t="n">
        <f aca="false">H13-I13</f>
        <v>1826610.21336129</v>
      </c>
      <c r="K13" s="2" t="n">
        <f aca="false">K12-J13</f>
        <v>132827983.328515</v>
      </c>
    </row>
    <row r="14" customFormat="false" ht="12.8" hidden="false" customHeight="false" outlineLevel="0" collapsed="false">
      <c r="G14" s="0" t="n">
        <v>11</v>
      </c>
      <c r="H14" s="2" t="n">
        <v>3711774.52294756</v>
      </c>
      <c r="I14" s="2" t="n">
        <f aca="false">K13*$C$5</f>
        <v>1859591.76659922</v>
      </c>
      <c r="J14" s="2" t="n">
        <f aca="false">H14-I14</f>
        <v>1852182.75634835</v>
      </c>
      <c r="K14" s="2" t="n">
        <f aca="false">K13-J14</f>
        <v>130975800.572167</v>
      </c>
    </row>
    <row r="15" customFormat="false" ht="12.8" hidden="false" customHeight="false" outlineLevel="0" collapsed="false">
      <c r="G15" s="0" t="n">
        <v>12</v>
      </c>
      <c r="H15" s="2" t="n">
        <v>3711774.52294756</v>
      </c>
      <c r="I15" s="2" t="n">
        <f aca="false">K14*$C$5</f>
        <v>1833661.20801034</v>
      </c>
      <c r="J15" s="2" t="n">
        <f aca="false">H15-I15</f>
        <v>1878113.31493722</v>
      </c>
      <c r="K15" s="2" t="n">
        <f aca="false">K14-J15</f>
        <v>129097687.25723</v>
      </c>
    </row>
    <row r="16" customFormat="false" ht="12.8" hidden="false" customHeight="false" outlineLevel="0" collapsed="false">
      <c r="G16" s="0" t="n">
        <v>13</v>
      </c>
      <c r="H16" s="2" t="n">
        <v>3711774.52294756</v>
      </c>
      <c r="I16" s="2" t="n">
        <f aca="false">K15*$C$5</f>
        <v>1807367.62160122</v>
      </c>
      <c r="J16" s="2" t="n">
        <f aca="false">H16-I16</f>
        <v>1904406.90134635</v>
      </c>
      <c r="K16" s="2" t="n">
        <f aca="false">K15-J16</f>
        <v>127193280.355884</v>
      </c>
    </row>
    <row r="17" customFormat="false" ht="12.8" hidden="false" customHeight="false" outlineLevel="0" collapsed="false">
      <c r="G17" s="0" t="n">
        <v>14</v>
      </c>
      <c r="H17" s="2" t="n">
        <v>3711774.52294756</v>
      </c>
      <c r="I17" s="2" t="n">
        <f aca="false">K16*$C$5</f>
        <v>1780705.92498237</v>
      </c>
      <c r="J17" s="2" t="n">
        <f aca="false">H17-I17</f>
        <v>1931068.59796519</v>
      </c>
      <c r="K17" s="2" t="n">
        <f aca="false">K16-J17</f>
        <v>125262211.757918</v>
      </c>
    </row>
    <row r="18" customFormat="false" ht="12.8" hidden="false" customHeight="false" outlineLevel="0" collapsed="false">
      <c r="G18" s="0" t="n">
        <v>15</v>
      </c>
      <c r="H18" s="2" t="n">
        <v>3711774.52294756</v>
      </c>
      <c r="I18" s="2" t="n">
        <f aca="false">K17*$C$5</f>
        <v>1753670.96461086</v>
      </c>
      <c r="J18" s="2" t="n">
        <f aca="false">H18-I18</f>
        <v>1958103.55833671</v>
      </c>
      <c r="K18" s="2" t="n">
        <f aca="false">K17-J18</f>
        <v>123304108.199582</v>
      </c>
    </row>
    <row r="19" customFormat="false" ht="12.8" hidden="false" customHeight="false" outlineLevel="0" collapsed="false">
      <c r="G19" s="0" t="n">
        <v>16</v>
      </c>
      <c r="H19" s="2" t="n">
        <v>3711774.52294756</v>
      </c>
      <c r="I19" s="2" t="n">
        <f aca="false">K18*$C$5</f>
        <v>1726257.51479414</v>
      </c>
      <c r="J19" s="2" t="n">
        <f aca="false">H19-I19</f>
        <v>1985517.00815342</v>
      </c>
      <c r="K19" s="2" t="n">
        <f aca="false">K18-J19</f>
        <v>121318591.191428</v>
      </c>
    </row>
    <row r="20" customFormat="false" ht="12.8" hidden="false" customHeight="false" outlineLevel="0" collapsed="false">
      <c r="G20" s="0" t="n">
        <v>17</v>
      </c>
      <c r="H20" s="2" t="n">
        <v>3711774.52294756</v>
      </c>
      <c r="I20" s="2" t="n">
        <f aca="false">K19*$C$5</f>
        <v>1698460.27668</v>
      </c>
      <c r="J20" s="2" t="n">
        <f aca="false">H20-I20</f>
        <v>2013314.24626757</v>
      </c>
      <c r="K20" s="2" t="n">
        <f aca="false">K19-J20</f>
        <v>119305276.945161</v>
      </c>
    </row>
    <row r="21" customFormat="false" ht="12.8" hidden="false" customHeight="false" outlineLevel="0" collapsed="false">
      <c r="G21" s="0" t="n">
        <v>18</v>
      </c>
      <c r="H21" s="2" t="n">
        <v>3711774.52294756</v>
      </c>
      <c r="I21" s="2" t="n">
        <f aca="false">K20*$C$5</f>
        <v>1670273.87723225</v>
      </c>
      <c r="J21" s="2" t="n">
        <f aca="false">H21-I21</f>
        <v>2041500.64571531</v>
      </c>
      <c r="K21" s="2" t="n">
        <f aca="false">K20-J21</f>
        <v>117263776.299445</v>
      </c>
    </row>
    <row r="22" customFormat="false" ht="12.8" hidden="false" customHeight="false" outlineLevel="0" collapsed="false">
      <c r="G22" s="0" t="n">
        <v>19</v>
      </c>
      <c r="H22" s="2" t="n">
        <v>3711774.52294756</v>
      </c>
      <c r="I22" s="2" t="n">
        <f aca="false">K21*$C$5</f>
        <v>1641692.86819223</v>
      </c>
      <c r="J22" s="2" t="n">
        <f aca="false">H22-I22</f>
        <v>2070081.65475533</v>
      </c>
      <c r="K22" s="2" t="n">
        <f aca="false">K21-J22</f>
        <v>115193694.64469</v>
      </c>
    </row>
    <row r="23" customFormat="false" ht="12.8" hidden="false" customHeight="false" outlineLevel="0" collapsed="false">
      <c r="G23" s="0" t="n">
        <v>20</v>
      </c>
      <c r="H23" s="2" t="n">
        <v>3711774.52294756</v>
      </c>
      <c r="I23" s="2" t="n">
        <f aca="false">K22*$C$5</f>
        <v>1612711.72502566</v>
      </c>
      <c r="J23" s="2" t="n">
        <f aca="false">H23-I23</f>
        <v>2099062.7979219</v>
      </c>
      <c r="K23" s="2" t="n">
        <f aca="false">K22-J23</f>
        <v>113094631.846768</v>
      </c>
    </row>
    <row r="24" customFormat="false" ht="12.8" hidden="false" customHeight="false" outlineLevel="0" collapsed="false">
      <c r="G24" s="0" t="n">
        <v>21</v>
      </c>
      <c r="H24" s="2" t="n">
        <v>3711774.52294756</v>
      </c>
      <c r="I24" s="2" t="n">
        <f aca="false">K23*$C$5</f>
        <v>1583324.84585475</v>
      </c>
      <c r="J24" s="2" t="n">
        <f aca="false">H24-I24</f>
        <v>2128449.67709281</v>
      </c>
      <c r="K24" s="2" t="n">
        <f aca="false">K23-J24</f>
        <v>110966182.169675</v>
      </c>
    </row>
    <row r="25" customFormat="false" ht="12.8" hidden="false" customHeight="false" outlineLevel="0" collapsed="false">
      <c r="G25" s="0" t="n">
        <v>22</v>
      </c>
      <c r="H25" s="2" t="n">
        <v>3711774.52294756</v>
      </c>
      <c r="I25" s="2" t="n">
        <f aca="false">K24*$C$5</f>
        <v>1553526.55037545</v>
      </c>
      <c r="J25" s="2" t="n">
        <f aca="false">H25-I25</f>
        <v>2158247.97257211</v>
      </c>
      <c r="K25" s="2" t="n">
        <f aca="false">K24-J25</f>
        <v>108807934.197103</v>
      </c>
    </row>
    <row r="26" customFormat="false" ht="12.8" hidden="false" customHeight="false" outlineLevel="0" collapsed="false">
      <c r="G26" s="0" t="n">
        <v>23</v>
      </c>
      <c r="H26" s="2" t="n">
        <v>3711774.52294756</v>
      </c>
      <c r="I26" s="2" t="n">
        <f aca="false">K25*$C$5</f>
        <v>1523311.07875944</v>
      </c>
      <c r="J26" s="2" t="n">
        <f aca="false">H26-I26</f>
        <v>2188463.44418812</v>
      </c>
      <c r="K26" s="2" t="n">
        <f aca="false">K25-J26</f>
        <v>106619470.752915</v>
      </c>
    </row>
    <row r="27" customFormat="false" ht="12.8" hidden="false" customHeight="false" outlineLevel="0" collapsed="false">
      <c r="G27" s="0" t="n">
        <v>24</v>
      </c>
      <c r="H27" s="2" t="n">
        <v>3711774.52294756</v>
      </c>
      <c r="I27" s="2" t="n">
        <f aca="false">K26*$C$5</f>
        <v>1492672.59054081</v>
      </c>
      <c r="J27" s="2" t="n">
        <f aca="false">H27-I27</f>
        <v>2219101.93240675</v>
      </c>
      <c r="K27" s="2" t="n">
        <f aca="false">K26-J27</f>
        <v>104400368.820508</v>
      </c>
    </row>
    <row r="28" customFormat="false" ht="12.8" hidden="false" customHeight="false" outlineLevel="0" collapsed="false">
      <c r="G28" s="0" t="n">
        <v>25</v>
      </c>
      <c r="H28" s="2" t="n">
        <v>3711774.52294756</v>
      </c>
      <c r="I28" s="2" t="n">
        <f aca="false">K27*$C$5</f>
        <v>1461605.16348712</v>
      </c>
      <c r="J28" s="2" t="n">
        <f aca="false">H28-I28</f>
        <v>2250169.35946045</v>
      </c>
      <c r="K28" s="2" t="n">
        <f aca="false">K27-J28</f>
        <v>102150199.461048</v>
      </c>
    </row>
    <row r="29" customFormat="false" ht="12.8" hidden="false" customHeight="false" outlineLevel="0" collapsed="false">
      <c r="G29" s="0" t="n">
        <v>26</v>
      </c>
      <c r="H29" s="2" t="n">
        <v>3711774.52294756</v>
      </c>
      <c r="I29" s="2" t="n">
        <f aca="false">K28*$C$5</f>
        <v>1430102.79245467</v>
      </c>
      <c r="J29" s="2" t="n">
        <f aca="false">H29-I29</f>
        <v>2281671.73049289</v>
      </c>
      <c r="K29" s="2" t="n">
        <f aca="false">K28-J29</f>
        <v>99868527.730555</v>
      </c>
    </row>
    <row r="30" customFormat="false" ht="12.8" hidden="false" customHeight="false" outlineLevel="0" collapsed="false">
      <c r="G30" s="0" t="n">
        <v>27</v>
      </c>
      <c r="H30" s="2" t="n">
        <v>3711774.52294756</v>
      </c>
      <c r="I30" s="2" t="n">
        <f aca="false">K29*$C$5</f>
        <v>1398159.38822777</v>
      </c>
      <c r="J30" s="2" t="n">
        <f aca="false">H30-I30</f>
        <v>2313615.13471979</v>
      </c>
      <c r="K30" s="2" t="n">
        <f aca="false">K29-J30</f>
        <v>97554912.5958352</v>
      </c>
    </row>
    <row r="31" customFormat="false" ht="12.8" hidden="false" customHeight="false" outlineLevel="0" collapsed="false">
      <c r="G31" s="0" t="n">
        <v>28</v>
      </c>
      <c r="H31" s="2" t="n">
        <v>3711774.52294756</v>
      </c>
      <c r="I31" s="2" t="n">
        <f aca="false">K30*$C$5</f>
        <v>1365768.77634169</v>
      </c>
      <c r="J31" s="2" t="n">
        <f aca="false">H31-I31</f>
        <v>2346005.74660587</v>
      </c>
      <c r="K31" s="2" t="n">
        <f aca="false">K30-J31</f>
        <v>95208906.8492294</v>
      </c>
    </row>
    <row r="32" customFormat="false" ht="12.8" hidden="false" customHeight="false" outlineLevel="0" collapsed="false">
      <c r="G32" s="0" t="n">
        <v>29</v>
      </c>
      <c r="H32" s="2" t="n">
        <v>3711774.52294756</v>
      </c>
      <c r="I32" s="2" t="n">
        <f aca="false">K31*$C$5</f>
        <v>1332924.69588921</v>
      </c>
      <c r="J32" s="2" t="n">
        <f aca="false">H32-I32</f>
        <v>2378849.82705835</v>
      </c>
      <c r="K32" s="2" t="n">
        <f aca="false">K31-J32</f>
        <v>92830057.022171</v>
      </c>
    </row>
    <row r="33" customFormat="false" ht="12.8" hidden="false" customHeight="false" outlineLevel="0" collapsed="false">
      <c r="G33" s="0" t="n">
        <v>30</v>
      </c>
      <c r="H33" s="2" t="n">
        <v>3711774.52294756</v>
      </c>
      <c r="I33" s="2" t="n">
        <f aca="false">K32*$C$5</f>
        <v>1299620.79831039</v>
      </c>
      <c r="J33" s="2" t="n">
        <f aca="false">H33-I33</f>
        <v>2412153.72463717</v>
      </c>
      <c r="K33" s="2" t="n">
        <f aca="false">K32-J33</f>
        <v>90417903.2975338</v>
      </c>
    </row>
    <row r="34" customFormat="false" ht="12.8" hidden="false" customHeight="false" outlineLevel="0" collapsed="false">
      <c r="G34" s="0" t="n">
        <v>31</v>
      </c>
      <c r="H34" s="2" t="n">
        <v>3711774.52294756</v>
      </c>
      <c r="I34" s="2" t="n">
        <f aca="false">K33*$C$5</f>
        <v>1265850.64616547</v>
      </c>
      <c r="J34" s="2" t="n">
        <f aca="false">H34-I34</f>
        <v>2445923.87678209</v>
      </c>
      <c r="K34" s="2" t="n">
        <f aca="false">K33-J34</f>
        <v>87971979.4207517</v>
      </c>
    </row>
    <row r="35" customFormat="false" ht="12.8" hidden="false" customHeight="false" outlineLevel="0" collapsed="false">
      <c r="G35" s="0" t="n">
        <v>32</v>
      </c>
      <c r="H35" s="2" t="n">
        <v>3711774.52294756</v>
      </c>
      <c r="I35" s="2" t="n">
        <f aca="false">K34*$C$5</f>
        <v>1231607.71189052</v>
      </c>
      <c r="J35" s="2" t="n">
        <f aca="false">H35-I35</f>
        <v>2480166.81105704</v>
      </c>
      <c r="K35" s="2" t="n">
        <f aca="false">K34-J35</f>
        <v>85491812.6096947</v>
      </c>
    </row>
    <row r="36" customFormat="false" ht="12.8" hidden="false" customHeight="false" outlineLevel="0" collapsed="false">
      <c r="G36" s="0" t="n">
        <v>33</v>
      </c>
      <c r="H36" s="2" t="n">
        <v>3711774.52294756</v>
      </c>
      <c r="I36" s="2" t="n">
        <f aca="false">K35*$C$5</f>
        <v>1196885.37653573</v>
      </c>
      <c r="J36" s="2" t="n">
        <f aca="false">H36-I36</f>
        <v>2514889.14641184</v>
      </c>
      <c r="K36" s="2" t="n">
        <f aca="false">K35-J36</f>
        <v>82976923.4632829</v>
      </c>
    </row>
    <row r="37" customFormat="false" ht="12.8" hidden="false" customHeight="false" outlineLevel="0" collapsed="false">
      <c r="G37" s="0" t="n">
        <v>34</v>
      </c>
      <c r="H37" s="2" t="n">
        <v>3711774.52294756</v>
      </c>
      <c r="I37" s="2" t="n">
        <f aca="false">K36*$C$5</f>
        <v>1161676.92848596</v>
      </c>
      <c r="J37" s="2" t="n">
        <f aca="false">H37-I37</f>
        <v>2550097.5944616</v>
      </c>
      <c r="K37" s="2" t="n">
        <f aca="false">K36-J37</f>
        <v>80426825.8688212</v>
      </c>
    </row>
    <row r="38" customFormat="false" ht="12.8" hidden="false" customHeight="false" outlineLevel="0" collapsed="false">
      <c r="G38" s="0" t="n">
        <v>35</v>
      </c>
      <c r="H38" s="2" t="n">
        <v>3711774.52294756</v>
      </c>
      <c r="I38" s="2" t="n">
        <f aca="false">K37*$C$5</f>
        <v>1125975.5621635</v>
      </c>
      <c r="J38" s="2" t="n">
        <f aca="false">H38-I38</f>
        <v>2585798.96078407</v>
      </c>
      <c r="K38" s="2" t="n">
        <f aca="false">K37-J38</f>
        <v>77841026.9080372</v>
      </c>
    </row>
    <row r="39" customFormat="false" ht="12.8" hidden="false" customHeight="false" outlineLevel="0" collapsed="false">
      <c r="G39" s="0" t="n">
        <v>36</v>
      </c>
      <c r="H39" s="2" t="n">
        <v>3711774.52294756</v>
      </c>
      <c r="I39" s="2" t="n">
        <f aca="false">K38*$C$5</f>
        <v>1089774.37671252</v>
      </c>
      <c r="J39" s="2" t="n">
        <f aca="false">H39-I39</f>
        <v>2622000.14623504</v>
      </c>
      <c r="K39" s="2" t="n">
        <f aca="false">K38-J39</f>
        <v>75219026.7618021</v>
      </c>
    </row>
    <row r="40" customFormat="false" ht="12.8" hidden="false" customHeight="false" outlineLevel="0" collapsed="false">
      <c r="G40" s="0" t="n">
        <v>37</v>
      </c>
      <c r="H40" s="2" t="n">
        <v>3711774.52294756</v>
      </c>
      <c r="I40" s="2" t="n">
        <f aca="false">K39*$C$5</f>
        <v>1053066.37466523</v>
      </c>
      <c r="J40" s="2" t="n">
        <f aca="false">H40-I40</f>
        <v>2658708.14828233</v>
      </c>
      <c r="K40" s="2" t="n">
        <f aca="false">K39-J40</f>
        <v>72560318.6135198</v>
      </c>
    </row>
    <row r="41" customFormat="false" ht="12.8" hidden="false" customHeight="false" outlineLevel="0" collapsed="false">
      <c r="G41" s="0" t="n">
        <v>38</v>
      </c>
      <c r="H41" s="2" t="n">
        <v>3711774.52294756</v>
      </c>
      <c r="I41" s="2" t="n">
        <f aca="false">K40*$C$5</f>
        <v>1015844.46058928</v>
      </c>
      <c r="J41" s="2" t="n">
        <f aca="false">H41-I41</f>
        <v>2695930.06235829</v>
      </c>
      <c r="K41" s="2" t="n">
        <f aca="false">K40-J41</f>
        <v>69864388.5511615</v>
      </c>
    </row>
    <row r="42" customFormat="false" ht="12.8" hidden="false" customHeight="false" outlineLevel="0" collapsed="false">
      <c r="G42" s="0" t="n">
        <v>39</v>
      </c>
      <c r="H42" s="2" t="n">
        <v>3711774.52294756</v>
      </c>
      <c r="I42" s="2" t="n">
        <f aca="false">K41*$C$5</f>
        <v>978101.439716261</v>
      </c>
      <c r="J42" s="2" t="n">
        <f aca="false">H42-I42</f>
        <v>2733673.0832313</v>
      </c>
      <c r="K42" s="2" t="n">
        <f aca="false">K41-J42</f>
        <v>67130715.4679302</v>
      </c>
    </row>
    <row r="43" customFormat="false" ht="12.8" hidden="false" customHeight="false" outlineLevel="0" collapsed="false">
      <c r="G43" s="0" t="n">
        <v>40</v>
      </c>
      <c r="H43" s="2" t="n">
        <v>3711774.52294756</v>
      </c>
      <c r="I43" s="2" t="n">
        <f aca="false">K42*$C$5</f>
        <v>939830.016551023</v>
      </c>
      <c r="J43" s="2" t="n">
        <f aca="false">H43-I43</f>
        <v>2771944.50639654</v>
      </c>
      <c r="K43" s="2" t="n">
        <f aca="false">K42-J43</f>
        <v>64358770.9615337</v>
      </c>
    </row>
    <row r="44" customFormat="false" ht="12.8" hidden="false" customHeight="false" outlineLevel="0" collapsed="false">
      <c r="G44" s="0" t="n">
        <v>41</v>
      </c>
      <c r="H44" s="2" t="n">
        <v>3711774.52294756</v>
      </c>
      <c r="I44" s="2" t="n">
        <f aca="false">K43*$C$5</f>
        <v>901022.793461471</v>
      </c>
      <c r="J44" s="2" t="n">
        <f aca="false">H44-I44</f>
        <v>2810751.72948609</v>
      </c>
      <c r="K44" s="2" t="n">
        <f aca="false">K43-J44</f>
        <v>61548019.2320476</v>
      </c>
    </row>
    <row r="45" customFormat="false" ht="12.8" hidden="false" customHeight="false" outlineLevel="0" collapsed="false">
      <c r="G45" s="0" t="n">
        <v>42</v>
      </c>
      <c r="H45" s="2" t="n">
        <v>3711774.52294756</v>
      </c>
      <c r="I45" s="2" t="n">
        <f aca="false">K44*$C$5</f>
        <v>861672.269248666</v>
      </c>
      <c r="J45" s="2" t="n">
        <f aca="false">H45-I45</f>
        <v>2850102.2536989</v>
      </c>
      <c r="K45" s="2" t="n">
        <f aca="false">K44-J45</f>
        <v>58697916.9783487</v>
      </c>
    </row>
    <row r="46" customFormat="false" ht="12.8" hidden="false" customHeight="false" outlineLevel="0" collapsed="false">
      <c r="G46" s="0" t="n">
        <v>43</v>
      </c>
      <c r="H46" s="2" t="n">
        <v>3711774.52294756</v>
      </c>
      <c r="I46" s="2" t="n">
        <f aca="false">K45*$C$5</f>
        <v>821770.837696881</v>
      </c>
      <c r="J46" s="2" t="n">
        <f aca="false">H46-I46</f>
        <v>2890003.68525068</v>
      </c>
      <c r="K46" s="2" t="n">
        <f aca="false">K45-J46</f>
        <v>55807913.293098</v>
      </c>
    </row>
    <row r="47" customFormat="false" ht="12.8" hidden="false" customHeight="false" outlineLevel="0" collapsed="false">
      <c r="G47" s="0" t="n">
        <v>44</v>
      </c>
      <c r="H47" s="2" t="n">
        <v>3711774.52294756</v>
      </c>
      <c r="I47" s="2" t="n">
        <f aca="false">K46*$C$5</f>
        <v>781310.786103372</v>
      </c>
      <c r="J47" s="2" t="n">
        <f aca="false">H47-I47</f>
        <v>2930463.73684419</v>
      </c>
      <c r="K47" s="2" t="n">
        <f aca="false">K46-J47</f>
        <v>52877449.5562538</v>
      </c>
    </row>
    <row r="48" customFormat="false" ht="12.8" hidden="false" customHeight="false" outlineLevel="0" collapsed="false">
      <c r="G48" s="0" t="n">
        <v>45</v>
      </c>
      <c r="H48" s="2" t="n">
        <v>3711774.52294756</v>
      </c>
      <c r="I48" s="2" t="n">
        <f aca="false">K47*$C$5</f>
        <v>740284.293787553</v>
      </c>
      <c r="J48" s="2" t="n">
        <f aca="false">H48-I48</f>
        <v>2971490.22916001</v>
      </c>
      <c r="K48" s="2" t="n">
        <f aca="false">K47-J48</f>
        <v>49905959.3270938</v>
      </c>
    </row>
    <row r="49" customFormat="false" ht="12.8" hidden="false" customHeight="false" outlineLevel="0" collapsed="false">
      <c r="G49" s="0" t="n">
        <v>46</v>
      </c>
      <c r="H49" s="2" t="n">
        <v>3711774.52294756</v>
      </c>
      <c r="I49" s="2" t="n">
        <f aca="false">K48*$C$5</f>
        <v>698683.430579313</v>
      </c>
      <c r="J49" s="2" t="n">
        <f aca="false">H49-I49</f>
        <v>3013091.09236825</v>
      </c>
      <c r="K49" s="2" t="n">
        <f aca="false">K48-J49</f>
        <v>46892868.2347255</v>
      </c>
    </row>
    <row r="50" customFormat="false" ht="12.8" hidden="false" customHeight="false" outlineLevel="0" collapsed="false">
      <c r="G50" s="0" t="n">
        <v>47</v>
      </c>
      <c r="H50" s="2" t="n">
        <v>3711774.52294756</v>
      </c>
      <c r="I50" s="2" t="n">
        <f aca="false">K49*$C$5</f>
        <v>656500.155286158</v>
      </c>
      <c r="J50" s="2" t="n">
        <f aca="false">H50-I50</f>
        <v>3055274.36766141</v>
      </c>
      <c r="K50" s="2" t="n">
        <f aca="false">K49-J50</f>
        <v>43837593.8670641</v>
      </c>
    </row>
    <row r="51" customFormat="false" ht="12.8" hidden="false" customHeight="false" outlineLevel="0" collapsed="false">
      <c r="G51" s="0" t="n">
        <v>48</v>
      </c>
      <c r="H51" s="2" t="n">
        <v>3711774.52294756</v>
      </c>
      <c r="I51" s="2" t="n">
        <f aca="false">K50*$C$5</f>
        <v>613726.314138898</v>
      </c>
      <c r="J51" s="2" t="n">
        <f aca="false">H51-I51</f>
        <v>3098048.20880867</v>
      </c>
      <c r="K51" s="2" t="n">
        <f aca="false">K50-J51</f>
        <v>40739545.6582555</v>
      </c>
    </row>
    <row r="52" customFormat="false" ht="12.8" hidden="false" customHeight="false" outlineLevel="0" collapsed="false">
      <c r="G52" s="0" t="n">
        <v>49</v>
      </c>
      <c r="H52" s="2" t="n">
        <v>3711774.52294756</v>
      </c>
      <c r="I52" s="2" t="n">
        <f aca="false">K51*$C$5</f>
        <v>570353.639215576</v>
      </c>
      <c r="J52" s="2" t="n">
        <f aca="false">H52-I52</f>
        <v>3141420.88373199</v>
      </c>
      <c r="K52" s="2" t="n">
        <f aca="false">K51-J52</f>
        <v>37598124.7745235</v>
      </c>
    </row>
    <row r="53" customFormat="false" ht="12.8" hidden="false" customHeight="false" outlineLevel="0" collapsed="false">
      <c r="G53" s="0" t="n">
        <v>50</v>
      </c>
      <c r="H53" s="2" t="n">
        <v>3711774.52294756</v>
      </c>
      <c r="I53" s="2" t="n">
        <f aca="false">K52*$C$5</f>
        <v>526373.746843329</v>
      </c>
      <c r="J53" s="2" t="n">
        <f aca="false">H53-I53</f>
        <v>3185400.77610424</v>
      </c>
      <c r="K53" s="2" t="n">
        <f aca="false">K52-J53</f>
        <v>34412723.9984192</v>
      </c>
    </row>
    <row r="54" customFormat="false" ht="12.8" hidden="false" customHeight="false" outlineLevel="0" collapsed="false">
      <c r="G54" s="0" t="n">
        <v>51</v>
      </c>
      <c r="H54" s="2" t="n">
        <v>3711774.52294756</v>
      </c>
      <c r="I54" s="2" t="n">
        <f aca="false">K53*$C$5</f>
        <v>481778.135977869</v>
      </c>
      <c r="J54" s="2" t="n">
        <f aca="false">H54-I54</f>
        <v>3229996.38696969</v>
      </c>
      <c r="K54" s="2" t="n">
        <f aca="false">K53-J54</f>
        <v>31182727.6114495</v>
      </c>
    </row>
    <row r="55" customFormat="false" ht="12.8" hidden="false" customHeight="false" outlineLevel="0" collapsed="false">
      <c r="G55" s="0" t="n">
        <v>52</v>
      </c>
      <c r="H55" s="2" t="n">
        <v>3711774.52294756</v>
      </c>
      <c r="I55" s="2" t="n">
        <f aca="false">K54*$C$5</f>
        <v>436558.186560294</v>
      </c>
      <c r="J55" s="2" t="n">
        <f aca="false">H55-I55</f>
        <v>3275216.33638727</v>
      </c>
      <c r="K55" s="2" t="n">
        <f aca="false">K54-J55</f>
        <v>27907511.2750623</v>
      </c>
    </row>
    <row r="56" customFormat="false" ht="12.8" hidden="false" customHeight="false" outlineLevel="0" collapsed="false">
      <c r="G56" s="0" t="n">
        <v>53</v>
      </c>
      <c r="H56" s="2" t="n">
        <v>3711774.52294756</v>
      </c>
      <c r="I56" s="2" t="n">
        <f aca="false">K55*$C$5</f>
        <v>390705.157850872</v>
      </c>
      <c r="J56" s="2" t="n">
        <f aca="false">H56-I56</f>
        <v>3321069.36509669</v>
      </c>
      <c r="K56" s="2" t="n">
        <f aca="false">K55-J56</f>
        <v>24586441.9099656</v>
      </c>
    </row>
    <row r="57" customFormat="false" ht="12.8" hidden="false" customHeight="false" outlineLevel="0" collapsed="false">
      <c r="G57" s="0" t="n">
        <v>54</v>
      </c>
      <c r="H57" s="2" t="n">
        <v>3711774.52294756</v>
      </c>
      <c r="I57" s="2" t="n">
        <f aca="false">K56*$C$5</f>
        <v>344210.186739518</v>
      </c>
      <c r="J57" s="2" t="n">
        <f aca="false">H57-I57</f>
        <v>3367564.33620805</v>
      </c>
      <c r="K57" s="2" t="n">
        <f aca="false">K56-J57</f>
        <v>21218877.5737575</v>
      </c>
    </row>
    <row r="58" customFormat="false" ht="12.8" hidden="false" customHeight="false" outlineLevel="0" collapsed="false">
      <c r="G58" s="0" t="n">
        <v>55</v>
      </c>
      <c r="H58" s="2" t="n">
        <v>3711774.52294756</v>
      </c>
      <c r="I58" s="2" t="n">
        <f aca="false">K57*$C$5</f>
        <v>297064.286032605</v>
      </c>
      <c r="J58" s="2" t="n">
        <f aca="false">H58-I58</f>
        <v>3414710.23691496</v>
      </c>
      <c r="K58" s="2" t="n">
        <f aca="false">K57-J58</f>
        <v>17804167.3368426</v>
      </c>
    </row>
    <row r="59" customFormat="false" ht="12.8" hidden="false" customHeight="false" outlineLevel="0" collapsed="false">
      <c r="G59" s="0" t="n">
        <v>56</v>
      </c>
      <c r="H59" s="2" t="n">
        <v>3711774.52294756</v>
      </c>
      <c r="I59" s="2" t="n">
        <f aca="false">K58*$C$5</f>
        <v>249258.342715796</v>
      </c>
      <c r="J59" s="2" t="n">
        <f aca="false">H59-I59</f>
        <v>3462516.18023177</v>
      </c>
      <c r="K59" s="2" t="n">
        <f aca="false">K58-J59</f>
        <v>14341651.1566108</v>
      </c>
    </row>
    <row r="60" customFormat="false" ht="12.8" hidden="false" customHeight="false" outlineLevel="0" collapsed="false">
      <c r="G60" s="0" t="n">
        <v>57</v>
      </c>
      <c r="H60" s="2" t="n">
        <v>3711774.52294756</v>
      </c>
      <c r="I60" s="2" t="n">
        <f aca="false">K59*$C$5</f>
        <v>200783.116192551</v>
      </c>
      <c r="J60" s="2" t="n">
        <f aca="false">H60-I60</f>
        <v>3510991.40675501</v>
      </c>
      <c r="K60" s="2" t="n">
        <f aca="false">K59-J60</f>
        <v>10830659.7498558</v>
      </c>
    </row>
    <row r="61" customFormat="false" ht="12.8" hidden="false" customHeight="false" outlineLevel="0" collapsed="false">
      <c r="G61" s="0" t="n">
        <v>58</v>
      </c>
      <c r="H61" s="2" t="n">
        <v>3711774.52294756</v>
      </c>
      <c r="I61" s="2" t="n">
        <f aca="false">K60*$C$5</f>
        <v>151629.236497981</v>
      </c>
      <c r="J61" s="2" t="n">
        <f aca="false">H61-I61</f>
        <v>3560145.28644958</v>
      </c>
      <c r="K61" s="2" t="n">
        <f aca="false">K60-J61</f>
        <v>7270514.46340622</v>
      </c>
    </row>
    <row r="62" customFormat="false" ht="12.8" hidden="false" customHeight="false" outlineLevel="0" collapsed="false">
      <c r="G62" s="0" t="n">
        <v>59</v>
      </c>
      <c r="H62" s="2" t="n">
        <v>3711774.52294756</v>
      </c>
      <c r="I62" s="2" t="n">
        <f aca="false">K61*$C$5</f>
        <v>101787.202487687</v>
      </c>
      <c r="J62" s="2" t="n">
        <f aca="false">H62-I62</f>
        <v>3609987.32045988</v>
      </c>
      <c r="K62" s="2" t="n">
        <f aca="false">K61-J62</f>
        <v>3660527.14294634</v>
      </c>
    </row>
    <row r="63" customFormat="false" ht="12.8" hidden="false" customHeight="false" outlineLevel="0" collapsed="false">
      <c r="G63" s="0" t="n">
        <v>60</v>
      </c>
      <c r="H63" s="2" t="n">
        <v>3711774.52294756</v>
      </c>
      <c r="I63" s="2" t="n">
        <f aca="false">K62*$C$5</f>
        <v>51247.3800012487</v>
      </c>
      <c r="J63" s="2" t="n">
        <f aca="false">H63-I63</f>
        <v>3660527.14294632</v>
      </c>
      <c r="K63" s="2" t="n">
        <f aca="false">K62-J63</f>
        <v>2.37487256526947E-008</v>
      </c>
    </row>
    <row r="65" customFormat="false" ht="12.8" hidden="false" customHeight="false" outlineLevel="0" collapsed="false">
      <c r="G65" s="0" t="s">
        <v>56</v>
      </c>
      <c r="H65" s="2" t="n">
        <f aca="false">SUM(H4:H63)</f>
        <v>222706471.376854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6.39"/>
    <col collapsed="false" customWidth="true" hidden="false" outlineLevel="0" max="4" min="4" style="0" width="14.72"/>
    <col collapsed="false" customWidth="true" hidden="false" outlineLevel="0" max="7" min="7" style="0" width="12.68"/>
    <col collapsed="false" customWidth="true" hidden="false" outlineLevel="0" max="8" min="8" style="0" width="16.39"/>
    <col collapsed="false" customWidth="true" hidden="false" outlineLevel="0" max="9" min="9" style="0" width="14.16"/>
    <col collapsed="false" customWidth="true" hidden="false" outlineLevel="0" max="10" min="10" style="0" width="14.72"/>
    <col collapsed="false" customWidth="true" hidden="false" outlineLevel="0" max="11" min="11" style="0" width="16.39"/>
  </cols>
  <sheetData>
    <row r="2" customFormat="false" ht="12.8" hidden="false" customHeight="false" outlineLevel="0" collapsed="false">
      <c r="B2" s="0" t="s">
        <v>7</v>
      </c>
      <c r="C2" s="2" t="n">
        <v>150000000</v>
      </c>
      <c r="G2" s="0" t="s">
        <v>2</v>
      </c>
      <c r="H2" s="0" t="s">
        <v>3</v>
      </c>
      <c r="I2" s="0" t="s">
        <v>40</v>
      </c>
      <c r="J2" s="0" t="s">
        <v>5</v>
      </c>
      <c r="K2" s="0" t="s">
        <v>6</v>
      </c>
    </row>
    <row r="3" customFormat="false" ht="12.8" hidden="false" customHeight="false" outlineLevel="0" collapsed="false">
      <c r="B3" s="0" t="s">
        <v>2</v>
      </c>
      <c r="C3" s="0" t="n">
        <f aca="false">5</f>
        <v>5</v>
      </c>
      <c r="D3" s="0" t="s">
        <v>15</v>
      </c>
      <c r="G3" s="0" t="n">
        <v>0</v>
      </c>
      <c r="K3" s="2" t="n">
        <f aca="false">C2</f>
        <v>150000000</v>
      </c>
    </row>
    <row r="4" customFormat="false" ht="12.8" hidden="false" customHeight="false" outlineLevel="0" collapsed="false">
      <c r="B4" s="0" t="s">
        <v>2</v>
      </c>
      <c r="C4" s="0" t="n">
        <f aca="false">C3*12</f>
        <v>60</v>
      </c>
      <c r="D4" s="0" t="s">
        <v>54</v>
      </c>
      <c r="G4" s="0" t="n">
        <v>1</v>
      </c>
      <c r="H4" s="2" t="n">
        <f aca="false">C8</f>
        <v>2118986.09532693</v>
      </c>
      <c r="I4" s="2" t="n">
        <f aca="false">$C$5*K3</f>
        <v>2100000</v>
      </c>
      <c r="J4" s="2" t="n">
        <f aca="false">H4-I4</f>
        <v>18986.0953269303</v>
      </c>
      <c r="K4" s="2" t="n">
        <f aca="false">K3-J4</f>
        <v>149981013.904673</v>
      </c>
    </row>
    <row r="5" customFormat="false" ht="12.8" hidden="false" customHeight="false" outlineLevel="0" collapsed="false">
      <c r="B5" s="0" t="s">
        <v>12</v>
      </c>
      <c r="C5" s="1" t="n">
        <v>0.014</v>
      </c>
      <c r="D5" s="0" t="s">
        <v>55</v>
      </c>
      <c r="G5" s="0" t="n">
        <v>2</v>
      </c>
      <c r="H5" s="2" t="n">
        <f aca="false">H4*(1+$C$6)</f>
        <v>2161365.81723347</v>
      </c>
      <c r="I5" s="2" t="n">
        <f aca="false">$C$5*K4</f>
        <v>2099734.19466542</v>
      </c>
      <c r="J5" s="2" t="n">
        <f aca="false">H5-I5</f>
        <v>61631.6225680462</v>
      </c>
      <c r="K5" s="2" t="n">
        <f aca="false">K4-J5</f>
        <v>149919382.282105</v>
      </c>
    </row>
    <row r="6" customFormat="false" ht="12.8" hidden="false" customHeight="false" outlineLevel="0" collapsed="false">
      <c r="B6" s="0" t="s">
        <v>57</v>
      </c>
      <c r="C6" s="1" t="n">
        <v>0.02</v>
      </c>
      <c r="D6" s="0" t="s">
        <v>58</v>
      </c>
      <c r="G6" s="0" t="n">
        <v>3</v>
      </c>
      <c r="H6" s="2" t="n">
        <f aca="false">H5*(1+$C$6)</f>
        <v>2204593.13357814</v>
      </c>
      <c r="I6" s="2" t="n">
        <f aca="false">$C$5*K5</f>
        <v>2098871.35194947</v>
      </c>
      <c r="J6" s="2" t="n">
        <f aca="false">H6-I6</f>
        <v>105721.781628668</v>
      </c>
      <c r="K6" s="2" t="n">
        <f aca="false">K5-J6</f>
        <v>149813660.500476</v>
      </c>
    </row>
    <row r="7" customFormat="false" ht="12.8" hidden="false" customHeight="false" outlineLevel="0" collapsed="false">
      <c r="G7" s="0" t="n">
        <v>4</v>
      </c>
      <c r="H7" s="2" t="n">
        <f aca="false">H6*(1+$C$6)</f>
        <v>2248684.9962497</v>
      </c>
      <c r="I7" s="2" t="n">
        <f aca="false">$C$5*K6</f>
        <v>2097391.24700667</v>
      </c>
      <c r="J7" s="2" t="n">
        <f aca="false">H7-I7</f>
        <v>151293.749243033</v>
      </c>
      <c r="K7" s="2" t="n">
        <f aca="false">K6-J7</f>
        <v>149662366.751233</v>
      </c>
    </row>
    <row r="8" customFormat="false" ht="12.8" hidden="false" customHeight="false" outlineLevel="0" collapsed="false">
      <c r="B8" s="0" t="s">
        <v>39</v>
      </c>
      <c r="C8" s="2" t="n">
        <v>2118986.09532693</v>
      </c>
      <c r="G8" s="0" t="n">
        <v>5</v>
      </c>
      <c r="H8" s="2" t="n">
        <f aca="false">H7*(1+$C$6)</f>
        <v>2293658.6961747</v>
      </c>
      <c r="I8" s="2" t="n">
        <f aca="false">$C$5*K7</f>
        <v>2095273.13451727</v>
      </c>
      <c r="J8" s="2" t="n">
        <f aca="false">H8-I8</f>
        <v>198385.561657429</v>
      </c>
      <c r="K8" s="2" t="n">
        <f aca="false">K7-J8</f>
        <v>149463981.189576</v>
      </c>
    </row>
    <row r="9" customFormat="false" ht="12.8" hidden="false" customHeight="false" outlineLevel="0" collapsed="false">
      <c r="G9" s="0" t="n">
        <v>6</v>
      </c>
      <c r="H9" s="2" t="n">
        <f aca="false">H8*(1+$C$6)</f>
        <v>2339531.87009819</v>
      </c>
      <c r="I9" s="2" t="n">
        <f aca="false">$C$5*K8</f>
        <v>2092495.73665406</v>
      </c>
      <c r="J9" s="2" t="n">
        <f aca="false">H9-I9</f>
        <v>247036.133444127</v>
      </c>
      <c r="K9" s="2" t="n">
        <f aca="false">K8-J9</f>
        <v>149216945.056132</v>
      </c>
    </row>
    <row r="10" customFormat="false" ht="12.8" hidden="false" customHeight="false" outlineLevel="0" collapsed="false">
      <c r="G10" s="0" t="n">
        <v>7</v>
      </c>
      <c r="H10" s="2" t="n">
        <f aca="false">H9*(1+$C$6)</f>
        <v>2386322.50750015</v>
      </c>
      <c r="I10" s="2" t="n">
        <f aca="false">$C$5*K9</f>
        <v>2089037.23078584</v>
      </c>
      <c r="J10" s="2" t="n">
        <f aca="false">H10-I10</f>
        <v>297285.276714309</v>
      </c>
      <c r="K10" s="2" t="n">
        <f aca="false">K9-J10</f>
        <v>148919659.779417</v>
      </c>
    </row>
    <row r="11" customFormat="false" ht="12.8" hidden="false" customHeight="false" outlineLevel="0" collapsed="false">
      <c r="G11" s="0" t="n">
        <v>8</v>
      </c>
      <c r="H11" s="2" t="n">
        <f aca="false">H10*(1+$C$6)</f>
        <v>2434048.95765016</v>
      </c>
      <c r="I11" s="2" t="n">
        <f aca="false">$C$5*K10</f>
        <v>2084875.23691184</v>
      </c>
      <c r="J11" s="2" t="n">
        <f aca="false">H11-I11</f>
        <v>349173.720738312</v>
      </c>
      <c r="K11" s="2" t="n">
        <f aca="false">K10-J11</f>
        <v>148570486.058679</v>
      </c>
    </row>
    <row r="12" customFormat="false" ht="12.8" hidden="false" customHeight="false" outlineLevel="0" collapsed="false">
      <c r="G12" s="0" t="n">
        <v>9</v>
      </c>
      <c r="H12" s="2" t="n">
        <f aca="false">H11*(1+$C$6)</f>
        <v>2482729.93680316</v>
      </c>
      <c r="I12" s="2" t="n">
        <f aca="false">$C$5*K11</f>
        <v>2079986.80482151</v>
      </c>
      <c r="J12" s="2" t="n">
        <f aca="false">H12-I12</f>
        <v>402743.131981652</v>
      </c>
      <c r="K12" s="2" t="n">
        <f aca="false">K11-J12</f>
        <v>148167742.926698</v>
      </c>
    </row>
    <row r="13" customFormat="false" ht="12.8" hidden="false" customHeight="false" outlineLevel="0" collapsed="false">
      <c r="G13" s="0" t="n">
        <v>10</v>
      </c>
      <c r="H13" s="2" t="n">
        <f aca="false">H12*(1+$C$6)</f>
        <v>2532384.53553922</v>
      </c>
      <c r="I13" s="2" t="n">
        <f aca="false">$C$5*K12</f>
        <v>2074348.40097377</v>
      </c>
      <c r="J13" s="2" t="n">
        <f aca="false">H13-I13</f>
        <v>458036.134565458</v>
      </c>
      <c r="K13" s="2" t="n">
        <f aca="false">K12-J13</f>
        <v>147709706.792132</v>
      </c>
    </row>
    <row r="14" customFormat="false" ht="12.8" hidden="false" customHeight="false" outlineLevel="0" collapsed="false">
      <c r="G14" s="0" t="n">
        <v>11</v>
      </c>
      <c r="H14" s="2" t="n">
        <f aca="false">H13*(1+$C$6)</f>
        <v>2583032.22625001</v>
      </c>
      <c r="I14" s="2" t="n">
        <f aca="false">$C$5*K13</f>
        <v>2067935.89508985</v>
      </c>
      <c r="J14" s="2" t="n">
        <f aca="false">H14-I14</f>
        <v>515096.331160158</v>
      </c>
      <c r="K14" s="2" t="n">
        <f aca="false">K13-J14</f>
        <v>147194610.460972</v>
      </c>
    </row>
    <row r="15" customFormat="false" ht="12.8" hidden="false" customHeight="false" outlineLevel="0" collapsed="false">
      <c r="G15" s="0" t="n">
        <v>12</v>
      </c>
      <c r="H15" s="2" t="n">
        <f aca="false">H14*(1+$C$6)</f>
        <v>2634692.87077501</v>
      </c>
      <c r="I15" s="2" t="n">
        <f aca="false">$C$5*K14</f>
        <v>2060724.54645361</v>
      </c>
      <c r="J15" s="2" t="n">
        <f aca="false">H15-I15</f>
        <v>573968.324321401</v>
      </c>
      <c r="K15" s="2" t="n">
        <f aca="false">K14-J15</f>
        <v>146620642.136651</v>
      </c>
    </row>
    <row r="16" customFormat="false" ht="12.8" hidden="false" customHeight="false" outlineLevel="0" collapsed="false">
      <c r="G16" s="0" t="n">
        <v>13</v>
      </c>
      <c r="H16" s="2" t="n">
        <f aca="false">H15*(1+$C$6)</f>
        <v>2687386.72819051</v>
      </c>
      <c r="I16" s="2" t="n">
        <f aca="false">$C$5*K15</f>
        <v>2052688.98991311</v>
      </c>
      <c r="J16" s="2" t="n">
        <f aca="false">H16-I16</f>
        <v>634697.738277401</v>
      </c>
      <c r="K16" s="2" t="n">
        <f aca="false">K15-J16</f>
        <v>145985944.398373</v>
      </c>
    </row>
    <row r="17" customFormat="false" ht="12.8" hidden="false" customHeight="false" outlineLevel="0" collapsed="false">
      <c r="G17" s="0" t="n">
        <v>14</v>
      </c>
      <c r="H17" s="2" t="n">
        <f aca="false">H16*(1+$C$6)</f>
        <v>2741134.46275432</v>
      </c>
      <c r="I17" s="2" t="n">
        <f aca="false">$C$5*K16</f>
        <v>2043803.22157722</v>
      </c>
      <c r="J17" s="2" t="n">
        <f aca="false">H17-I17</f>
        <v>697331.241177094</v>
      </c>
      <c r="K17" s="2" t="n">
        <f aca="false">K16-J17</f>
        <v>145288613.157196</v>
      </c>
    </row>
    <row r="18" customFormat="false" ht="12.8" hidden="false" customHeight="false" outlineLevel="0" collapsed="false">
      <c r="G18" s="0" t="n">
        <v>15</v>
      </c>
      <c r="H18" s="2" t="n">
        <f aca="false">H17*(1+$C$6)</f>
        <v>2795957.1520094</v>
      </c>
      <c r="I18" s="2" t="n">
        <f aca="false">$C$5*K17</f>
        <v>2034040.58420074</v>
      </c>
      <c r="J18" s="2" t="n">
        <f aca="false">H18-I18</f>
        <v>761916.56780866</v>
      </c>
      <c r="K18" s="2" t="n">
        <f aca="false">K17-J18</f>
        <v>144526696.589387</v>
      </c>
    </row>
    <row r="19" customFormat="false" ht="12.8" hidden="false" customHeight="false" outlineLevel="0" collapsed="false">
      <c r="G19" s="0" t="n">
        <v>16</v>
      </c>
      <c r="H19" s="2" t="n">
        <f aca="false">H18*(1+$C$6)</f>
        <v>2851876.29504959</v>
      </c>
      <c r="I19" s="2" t="n">
        <f aca="false">$C$5*K18</f>
        <v>2023373.75225142</v>
      </c>
      <c r="J19" s="2" t="n">
        <f aca="false">H19-I19</f>
        <v>828502.542798169</v>
      </c>
      <c r="K19" s="2" t="n">
        <f aca="false">K18-J19</f>
        <v>143698194.046589</v>
      </c>
    </row>
    <row r="20" customFormat="false" ht="12.8" hidden="false" customHeight="false" outlineLevel="0" collapsed="false">
      <c r="G20" s="0" t="n">
        <v>17</v>
      </c>
      <c r="H20" s="2" t="n">
        <f aca="false">H19*(1+$C$6)</f>
        <v>2908913.82095058</v>
      </c>
      <c r="I20" s="2" t="n">
        <f aca="false">$C$5*K19</f>
        <v>2011774.71665225</v>
      </c>
      <c r="J20" s="2" t="n">
        <f aca="false">H20-I20</f>
        <v>897139.104298335</v>
      </c>
      <c r="K20" s="2" t="n">
        <f aca="false">K19-J20</f>
        <v>142801054.942291</v>
      </c>
    </row>
    <row r="21" customFormat="false" ht="12.8" hidden="false" customHeight="false" outlineLevel="0" collapsed="false">
      <c r="G21" s="0" t="n">
        <v>18</v>
      </c>
      <c r="H21" s="2" t="n">
        <f aca="false">H20*(1+$C$6)</f>
        <v>2967092.0973696</v>
      </c>
      <c r="I21" s="2" t="n">
        <f aca="false">$C$5*K20</f>
        <v>1999214.76919207</v>
      </c>
      <c r="J21" s="2" t="n">
        <f aca="false">H21-I21</f>
        <v>967877.328177524</v>
      </c>
      <c r="K21" s="2" t="n">
        <f aca="false">K20-J21</f>
        <v>141833177.614113</v>
      </c>
    </row>
    <row r="22" customFormat="false" ht="12.8" hidden="false" customHeight="false" outlineLevel="0" collapsed="false">
      <c r="G22" s="0" t="n">
        <v>19</v>
      </c>
      <c r="H22" s="2" t="n">
        <f aca="false">H21*(1+$C$6)</f>
        <v>3026433.93931699</v>
      </c>
      <c r="I22" s="2" t="n">
        <f aca="false">$C$5*K21</f>
        <v>1985664.48659759</v>
      </c>
      <c r="J22" s="2" t="n">
        <f aca="false">H22-I22</f>
        <v>1040769.4527194</v>
      </c>
      <c r="K22" s="2" t="n">
        <f aca="false">K21-J22</f>
        <v>140792408.161394</v>
      </c>
    </row>
    <row r="23" customFormat="false" ht="12.8" hidden="false" customHeight="false" outlineLevel="0" collapsed="false">
      <c r="G23" s="0" t="n">
        <v>20</v>
      </c>
      <c r="H23" s="2" t="n">
        <f aca="false">H22*(1+$C$6)</f>
        <v>3086962.61810333</v>
      </c>
      <c r="I23" s="2" t="n">
        <f aca="false">$C$5*K22</f>
        <v>1971093.71425952</v>
      </c>
      <c r="J23" s="2" t="n">
        <f aca="false">H23-I23</f>
        <v>1115868.90384381</v>
      </c>
      <c r="K23" s="2" t="n">
        <f aca="false">K22-J23</f>
        <v>139676539.25755</v>
      </c>
    </row>
    <row r="24" customFormat="false" ht="12.8" hidden="false" customHeight="false" outlineLevel="0" collapsed="false">
      <c r="G24" s="0" t="n">
        <v>21</v>
      </c>
      <c r="H24" s="2" t="n">
        <f aca="false">H23*(1+$C$6)</f>
        <v>3148701.87046539</v>
      </c>
      <c r="I24" s="2" t="n">
        <f aca="false">$C$5*K23</f>
        <v>1955471.5496057</v>
      </c>
      <c r="J24" s="2" t="n">
        <f aca="false">H24-I24</f>
        <v>1193230.32085969</v>
      </c>
      <c r="K24" s="2" t="n">
        <f aca="false">K23-J24</f>
        <v>138483308.93669</v>
      </c>
    </row>
    <row r="25" customFormat="false" ht="12.8" hidden="false" customHeight="false" outlineLevel="0" collapsed="false">
      <c r="G25" s="0" t="n">
        <v>22</v>
      </c>
      <c r="H25" s="2" t="n">
        <f aca="false">H24*(1+$C$6)</f>
        <v>3211675.9078747</v>
      </c>
      <c r="I25" s="2" t="n">
        <f aca="false">$C$5*K24</f>
        <v>1938766.32511367</v>
      </c>
      <c r="J25" s="2" t="n">
        <f aca="false">H25-I25</f>
        <v>1272909.58276104</v>
      </c>
      <c r="K25" s="2" t="n">
        <f aca="false">K24-J25</f>
        <v>137210399.353929</v>
      </c>
    </row>
    <row r="26" customFormat="false" ht="12.8" hidden="false" customHeight="false" outlineLevel="0" collapsed="false">
      <c r="G26" s="0" t="n">
        <v>23</v>
      </c>
      <c r="H26" s="2" t="n">
        <f aca="false">H25*(1+$C$6)</f>
        <v>3275909.4260322</v>
      </c>
      <c r="I26" s="2" t="n">
        <f aca="false">$C$5*K25</f>
        <v>1920945.59095501</v>
      </c>
      <c r="J26" s="2" t="n">
        <f aca="false">H26-I26</f>
        <v>1354963.83507718</v>
      </c>
      <c r="K26" s="2" t="n">
        <f aca="false">K25-J26</f>
        <v>135855435.518852</v>
      </c>
    </row>
    <row r="27" customFormat="false" ht="12.8" hidden="false" customHeight="false" outlineLevel="0" collapsed="false">
      <c r="G27" s="0" t="n">
        <v>24</v>
      </c>
      <c r="H27" s="2" t="n">
        <f aca="false">H26*(1+$C$6)</f>
        <v>3341427.61455284</v>
      </c>
      <c r="I27" s="2" t="n">
        <f aca="false">$C$5*K26</f>
        <v>1901976.09726393</v>
      </c>
      <c r="J27" s="2" t="n">
        <f aca="false">H27-I27</f>
        <v>1439451.51728891</v>
      </c>
      <c r="K27" s="2" t="n">
        <f aca="false">K26-J27</f>
        <v>134415984.001563</v>
      </c>
    </row>
    <row r="28" customFormat="false" ht="12.8" hidden="false" customHeight="false" outlineLevel="0" collapsed="false">
      <c r="G28" s="0" t="n">
        <v>25</v>
      </c>
      <c r="H28" s="2" t="n">
        <f aca="false">H27*(1+$C$6)</f>
        <v>3408256.1668439</v>
      </c>
      <c r="I28" s="2" t="n">
        <f aca="false">$C$5*K27</f>
        <v>1881823.77602189</v>
      </c>
      <c r="J28" s="2" t="n">
        <f aca="false">H28-I28</f>
        <v>1526432.39082201</v>
      </c>
      <c r="K28" s="2" t="n">
        <f aca="false">K27-J28</f>
        <v>132889551.610741</v>
      </c>
    </row>
    <row r="29" customFormat="false" ht="12.8" hidden="false" customHeight="false" outlineLevel="0" collapsed="false">
      <c r="G29" s="0" t="n">
        <v>26</v>
      </c>
      <c r="H29" s="2" t="n">
        <f aca="false">H28*(1+$C$6)</f>
        <v>3476421.29018078</v>
      </c>
      <c r="I29" s="2" t="n">
        <f aca="false">$C$5*K28</f>
        <v>1860453.72255038</v>
      </c>
      <c r="J29" s="2" t="n">
        <f aca="false">H29-I29</f>
        <v>1615967.5676304</v>
      </c>
      <c r="K29" s="2" t="n">
        <f aca="false">K28-J29</f>
        <v>131273584.043111</v>
      </c>
    </row>
    <row r="30" customFormat="false" ht="12.8" hidden="false" customHeight="false" outlineLevel="0" collapsed="false">
      <c r="G30" s="0" t="n">
        <v>27</v>
      </c>
      <c r="H30" s="2" t="n">
        <f aca="false">H29*(1+$C$6)</f>
        <v>3545949.71598439</v>
      </c>
      <c r="I30" s="2" t="n">
        <f aca="false">$C$5*K29</f>
        <v>1837830.17660355</v>
      </c>
      <c r="J30" s="2" t="n">
        <f aca="false">H30-I30</f>
        <v>1708119.53938084</v>
      </c>
      <c r="K30" s="2" t="n">
        <f aca="false">K29-J30</f>
        <v>129565464.50373</v>
      </c>
    </row>
    <row r="31" customFormat="false" ht="12.8" hidden="false" customHeight="false" outlineLevel="0" collapsed="false">
      <c r="G31" s="0" t="n">
        <v>28</v>
      </c>
      <c r="H31" s="2" t="n">
        <f aca="false">H30*(1+$C$6)</f>
        <v>3616868.71030408</v>
      </c>
      <c r="I31" s="2" t="n">
        <f aca="false">$C$5*K30</f>
        <v>1813916.50305222</v>
      </c>
      <c r="J31" s="2" t="n">
        <f aca="false">H31-I31</f>
        <v>1802952.20725186</v>
      </c>
      <c r="K31" s="2" t="n">
        <f aca="false">K30-J31</f>
        <v>127762512.296478</v>
      </c>
    </row>
    <row r="32" customFormat="false" ht="12.8" hidden="false" customHeight="false" outlineLevel="0" collapsed="false">
      <c r="G32" s="0" t="n">
        <v>29</v>
      </c>
      <c r="H32" s="2" t="n">
        <f aca="false">H31*(1+$C$6)</f>
        <v>3689206.08451016</v>
      </c>
      <c r="I32" s="2" t="n">
        <f aca="false">$C$5*K31</f>
        <v>1788675.17215069</v>
      </c>
      <c r="J32" s="2" t="n">
        <f aca="false">H32-I32</f>
        <v>1900530.91235947</v>
      </c>
      <c r="K32" s="2" t="n">
        <f aca="false">K31-J32</f>
        <v>125861981.384119</v>
      </c>
    </row>
    <row r="33" customFormat="false" ht="12.8" hidden="false" customHeight="false" outlineLevel="0" collapsed="false">
      <c r="G33" s="0" t="n">
        <v>30</v>
      </c>
      <c r="H33" s="2" t="n">
        <f aca="false">H32*(1+$C$6)</f>
        <v>3762990.20620036</v>
      </c>
      <c r="I33" s="2" t="n">
        <f aca="false">$C$5*K32</f>
        <v>1762067.73937766</v>
      </c>
      <c r="J33" s="2" t="n">
        <f aca="false">H33-I33</f>
        <v>2000922.4668227</v>
      </c>
      <c r="K33" s="2" t="n">
        <f aca="false">K32-J33</f>
        <v>123861058.917296</v>
      </c>
    </row>
    <row r="34" customFormat="false" ht="12.8" hidden="false" customHeight="false" outlineLevel="0" collapsed="false">
      <c r="G34" s="0" t="n">
        <v>31</v>
      </c>
      <c r="H34" s="2" t="n">
        <f aca="false">H33*(1+$C$6)</f>
        <v>3838250.01032437</v>
      </c>
      <c r="I34" s="2" t="n">
        <f aca="false">$C$5*K33</f>
        <v>1734054.82484214</v>
      </c>
      <c r="J34" s="2" t="n">
        <f aca="false">H34-I34</f>
        <v>2104195.18548223</v>
      </c>
      <c r="K34" s="2" t="n">
        <f aca="false">K33-J34</f>
        <v>121756863.731814</v>
      </c>
    </row>
    <row r="35" customFormat="false" ht="12.8" hidden="false" customHeight="false" outlineLevel="0" collapsed="false">
      <c r="G35" s="0" t="n">
        <v>32</v>
      </c>
      <c r="H35" s="2" t="n">
        <f aca="false">H34*(1+$C$6)</f>
        <v>3915015.01053086</v>
      </c>
      <c r="I35" s="2" t="n">
        <f aca="false">$C$5*K34</f>
        <v>1704596.09224539</v>
      </c>
      <c r="J35" s="2" t="n">
        <f aca="false">H35-I35</f>
        <v>2210418.91828547</v>
      </c>
      <c r="K35" s="2" t="n">
        <f aca="false">K34-J35</f>
        <v>119546444.813528</v>
      </c>
    </row>
    <row r="36" customFormat="false" ht="12.8" hidden="false" customHeight="false" outlineLevel="0" collapsed="false">
      <c r="G36" s="0" t="n">
        <v>33</v>
      </c>
      <c r="H36" s="2" t="n">
        <f aca="false">H35*(1+$C$6)</f>
        <v>3993315.31074148</v>
      </c>
      <c r="I36" s="2" t="n">
        <f aca="false">$C$5*K35</f>
        <v>1673650.2273894</v>
      </c>
      <c r="J36" s="2" t="n">
        <f aca="false">H36-I36</f>
        <v>2319665.08335208</v>
      </c>
      <c r="K36" s="2" t="n">
        <f aca="false">K35-J36</f>
        <v>117226779.730176</v>
      </c>
    </row>
    <row r="37" customFormat="false" ht="12.8" hidden="false" customHeight="false" outlineLevel="0" collapsed="false">
      <c r="G37" s="0" t="n">
        <v>34</v>
      </c>
      <c r="H37" s="2" t="n">
        <f aca="false">H36*(1+$C$6)</f>
        <v>4073181.61695631</v>
      </c>
      <c r="I37" s="2" t="n">
        <f aca="false">$C$5*K36</f>
        <v>1641174.91622247</v>
      </c>
      <c r="J37" s="2" t="n">
        <f aca="false">H37-I37</f>
        <v>2432006.70073384</v>
      </c>
      <c r="K37" s="2" t="n">
        <f aca="false">K36-J37</f>
        <v>114794773.029442</v>
      </c>
    </row>
    <row r="38" customFormat="false" ht="12.8" hidden="false" customHeight="false" outlineLevel="0" collapsed="false">
      <c r="G38" s="0" t="n">
        <v>35</v>
      </c>
      <c r="H38" s="2" t="n">
        <f aca="false">H37*(1+$C$6)</f>
        <v>4154645.24929543</v>
      </c>
      <c r="I38" s="2" t="n">
        <f aca="false">$C$5*K37</f>
        <v>1607126.82241219</v>
      </c>
      <c r="J38" s="2" t="n">
        <f aca="false">H38-I38</f>
        <v>2547518.42688324</v>
      </c>
      <c r="K38" s="2" t="n">
        <f aca="false">K37-J38</f>
        <v>112247254.602559</v>
      </c>
    </row>
    <row r="39" customFormat="false" ht="12.8" hidden="false" customHeight="false" outlineLevel="0" collapsed="false">
      <c r="G39" s="0" t="n">
        <v>36</v>
      </c>
      <c r="H39" s="2" t="n">
        <f aca="false">H38*(1+$C$6)</f>
        <v>4237738.15428134</v>
      </c>
      <c r="I39" s="2" t="n">
        <f aca="false">$C$5*K38</f>
        <v>1571461.56443583</v>
      </c>
      <c r="J39" s="2" t="n">
        <f aca="false">H39-I39</f>
        <v>2666276.58984551</v>
      </c>
      <c r="K39" s="2" t="n">
        <f aca="false">K38-J39</f>
        <v>109580978.012714</v>
      </c>
    </row>
    <row r="40" customFormat="false" ht="12.8" hidden="false" customHeight="false" outlineLevel="0" collapsed="false">
      <c r="G40" s="0" t="n">
        <v>37</v>
      </c>
      <c r="H40" s="2" t="n">
        <f aca="false">H39*(1+$C$6)</f>
        <v>4322492.91736697</v>
      </c>
      <c r="I40" s="2" t="n">
        <f aca="false">$C$5*K39</f>
        <v>1534133.69217799</v>
      </c>
      <c r="J40" s="2" t="n">
        <f aca="false">H40-I40</f>
        <v>2788359.22518898</v>
      </c>
      <c r="K40" s="2" t="n">
        <f aca="false">K39-J40</f>
        <v>106792618.787525</v>
      </c>
    </row>
    <row r="41" customFormat="false" ht="12.8" hidden="false" customHeight="false" outlineLevel="0" collapsed="false">
      <c r="G41" s="0" t="n">
        <v>38</v>
      </c>
      <c r="H41" s="2" t="n">
        <f aca="false">H40*(1+$C$6)</f>
        <v>4408942.77571431</v>
      </c>
      <c r="I41" s="2" t="n">
        <f aca="false">$C$5*K40</f>
        <v>1495096.66302535</v>
      </c>
      <c r="J41" s="2" t="n">
        <f aca="false">H41-I41</f>
        <v>2913846.11268896</v>
      </c>
      <c r="K41" s="2" t="n">
        <f aca="false">K40-J41</f>
        <v>103878772.674836</v>
      </c>
    </row>
    <row r="42" customFormat="false" ht="12.8" hidden="false" customHeight="false" outlineLevel="0" collapsed="false">
      <c r="G42" s="0" t="n">
        <v>39</v>
      </c>
      <c r="H42" s="2" t="n">
        <f aca="false">H41*(1+$C$6)</f>
        <v>4497121.63122859</v>
      </c>
      <c r="I42" s="2" t="n">
        <f aca="false">$C$5*K41</f>
        <v>1454302.8174477</v>
      </c>
      <c r="J42" s="2" t="n">
        <f aca="false">H42-I42</f>
        <v>3042818.81378089</v>
      </c>
      <c r="K42" s="2" t="n">
        <f aca="false">K41-J42</f>
        <v>100835953.861055</v>
      </c>
    </row>
    <row r="43" customFormat="false" ht="12.8" hidden="false" customHeight="false" outlineLevel="0" collapsed="false">
      <c r="G43" s="0" t="n">
        <v>40</v>
      </c>
      <c r="H43" s="2" t="n">
        <f aca="false">H42*(1+$C$6)</f>
        <v>4587064.06385317</v>
      </c>
      <c r="I43" s="2" t="n">
        <f aca="false">$C$5*K42</f>
        <v>1411703.35405477</v>
      </c>
      <c r="J43" s="2" t="n">
        <f aca="false">H43-I43</f>
        <v>3175360.7097984</v>
      </c>
      <c r="K43" s="2" t="n">
        <f aca="false">K42-J43</f>
        <v>97660593.1512565</v>
      </c>
    </row>
    <row r="44" customFormat="false" ht="12.8" hidden="false" customHeight="false" outlineLevel="0" collapsed="false">
      <c r="G44" s="0" t="n">
        <v>41</v>
      </c>
      <c r="H44" s="2" t="n">
        <f aca="false">H43*(1+$C$6)</f>
        <v>4678805.34513023</v>
      </c>
      <c r="I44" s="2" t="n">
        <f aca="false">$C$5*K43</f>
        <v>1367248.30411759</v>
      </c>
      <c r="J44" s="2" t="n">
        <f aca="false">H44-I44</f>
        <v>3311557.04101264</v>
      </c>
      <c r="K44" s="2" t="n">
        <f aca="false">K43-J44</f>
        <v>94349036.1102438</v>
      </c>
    </row>
    <row r="45" customFormat="false" ht="12.8" hidden="false" customHeight="false" outlineLevel="0" collapsed="false">
      <c r="G45" s="0" t="n">
        <v>42</v>
      </c>
      <c r="H45" s="2" t="n">
        <f aca="false">H44*(1+$C$6)</f>
        <v>4772381.45203283</v>
      </c>
      <c r="I45" s="2" t="n">
        <f aca="false">$C$5*K44</f>
        <v>1320886.50554341</v>
      </c>
      <c r="J45" s="2" t="n">
        <f aca="false">H45-I45</f>
        <v>3451494.94648942</v>
      </c>
      <c r="K45" s="2" t="n">
        <f aca="false">K44-J45</f>
        <v>90897541.1637544</v>
      </c>
    </row>
    <row r="46" customFormat="false" ht="12.8" hidden="false" customHeight="false" outlineLevel="0" collapsed="false">
      <c r="G46" s="0" t="n">
        <v>43</v>
      </c>
      <c r="H46" s="2" t="n">
        <f aca="false">H45*(1+$C$6)</f>
        <v>4867829.08107349</v>
      </c>
      <c r="I46" s="2" t="n">
        <f aca="false">$C$5*K45</f>
        <v>1272565.57629256</v>
      </c>
      <c r="J46" s="2" t="n">
        <f aca="false">H46-I46</f>
        <v>3595263.50478093</v>
      </c>
      <c r="K46" s="2" t="n">
        <f aca="false">K45-J46</f>
        <v>87302277.6589735</v>
      </c>
    </row>
    <row r="47" customFormat="false" ht="12.8" hidden="false" customHeight="false" outlineLevel="0" collapsed="false">
      <c r="G47" s="0" t="n">
        <v>44</v>
      </c>
      <c r="H47" s="2" t="n">
        <f aca="false">H46*(1+$C$6)</f>
        <v>4965185.66269496</v>
      </c>
      <c r="I47" s="2" t="n">
        <f aca="false">$C$5*K46</f>
        <v>1222231.88722563</v>
      </c>
      <c r="J47" s="2" t="n">
        <f aca="false">H47-I47</f>
        <v>3742953.77546933</v>
      </c>
      <c r="K47" s="2" t="n">
        <f aca="false">K46-J47</f>
        <v>83559323.8835042</v>
      </c>
    </row>
    <row r="48" customFormat="false" ht="12.8" hidden="false" customHeight="false" outlineLevel="0" collapsed="false">
      <c r="G48" s="0" t="n">
        <v>45</v>
      </c>
      <c r="H48" s="2" t="n">
        <f aca="false">H47*(1+$C$6)</f>
        <v>5064489.37594886</v>
      </c>
      <c r="I48" s="2" t="n">
        <f aca="false">$C$5*K47</f>
        <v>1169830.53436906</v>
      </c>
      <c r="J48" s="2" t="n">
        <f aca="false">H48-I48</f>
        <v>3894658.8415798</v>
      </c>
      <c r="K48" s="2" t="n">
        <f aca="false">K47-J48</f>
        <v>79664665.0419244</v>
      </c>
    </row>
    <row r="49" customFormat="false" ht="12.8" hidden="false" customHeight="false" outlineLevel="0" collapsed="false">
      <c r="G49" s="0" t="n">
        <v>46</v>
      </c>
      <c r="H49" s="2" t="n">
        <f aca="false">H48*(1+$C$6)</f>
        <v>5165779.16346784</v>
      </c>
      <c r="I49" s="2" t="n">
        <f aca="false">$C$5*K48</f>
        <v>1115305.31058694</v>
      </c>
      <c r="J49" s="2" t="n">
        <f aca="false">H49-I49</f>
        <v>4050473.8528809</v>
      </c>
      <c r="K49" s="2" t="n">
        <f aca="false">K48-J49</f>
        <v>75614191.1890435</v>
      </c>
    </row>
    <row r="50" customFormat="false" ht="12.8" hidden="false" customHeight="false" outlineLevel="0" collapsed="false">
      <c r="G50" s="0" t="n">
        <v>47</v>
      </c>
      <c r="H50" s="2" t="n">
        <f aca="false">H49*(1+$C$6)</f>
        <v>5269094.7467372</v>
      </c>
      <c r="I50" s="2" t="n">
        <f aca="false">$C$5*K49</f>
        <v>1058598.67664661</v>
      </c>
      <c r="J50" s="2" t="n">
        <f aca="false">H50-I50</f>
        <v>4210496.07009059</v>
      </c>
      <c r="K50" s="2" t="n">
        <f aca="false">K49-J50</f>
        <v>71403695.1189529</v>
      </c>
    </row>
    <row r="51" customFormat="false" ht="12.8" hidden="false" customHeight="false" outlineLevel="0" collapsed="false">
      <c r="G51" s="0" t="n">
        <v>48</v>
      </c>
      <c r="H51" s="2" t="n">
        <f aca="false">H50*(1+$C$6)</f>
        <v>5374476.64167194</v>
      </c>
      <c r="I51" s="2" t="n">
        <f aca="false">$C$5*K50</f>
        <v>999651.73166534</v>
      </c>
      <c r="J51" s="2" t="n">
        <f aca="false">H51-I51</f>
        <v>4374824.9100066</v>
      </c>
      <c r="K51" s="2" t="n">
        <f aca="false">K50-J51</f>
        <v>67028870.2089463</v>
      </c>
    </row>
    <row r="52" customFormat="false" ht="12.8" hidden="false" customHeight="false" outlineLevel="0" collapsed="false">
      <c r="G52" s="0" t="n">
        <v>49</v>
      </c>
      <c r="H52" s="2" t="n">
        <f aca="false">H51*(1+$C$6)</f>
        <v>5481966.17450538</v>
      </c>
      <c r="I52" s="2" t="n">
        <f aca="false">$C$5*K51</f>
        <v>938404.182925248</v>
      </c>
      <c r="J52" s="2" t="n">
        <f aca="false">H52-I52</f>
        <v>4543561.99158013</v>
      </c>
      <c r="K52" s="2" t="n">
        <f aca="false">K51-J52</f>
        <v>62485308.2173661</v>
      </c>
    </row>
    <row r="53" customFormat="false" ht="12.8" hidden="false" customHeight="false" outlineLevel="0" collapsed="false">
      <c r="G53" s="0" t="n">
        <v>50</v>
      </c>
      <c r="H53" s="2" t="n">
        <f aca="false">H52*(1+$C$6)</f>
        <v>5591605.49799548</v>
      </c>
      <c r="I53" s="2" t="n">
        <f aca="false">$C$5*K52</f>
        <v>874794.315043126</v>
      </c>
      <c r="J53" s="2" t="n">
        <f aca="false">H53-I53</f>
        <v>4716811.18295236</v>
      </c>
      <c r="K53" s="2" t="n">
        <f aca="false">K52-J53</f>
        <v>57768497.0344138</v>
      </c>
    </row>
    <row r="54" customFormat="false" ht="12.8" hidden="false" customHeight="false" outlineLevel="0" collapsed="false">
      <c r="G54" s="0" t="n">
        <v>51</v>
      </c>
      <c r="H54" s="2" t="n">
        <f aca="false">H53*(1+$C$6)</f>
        <v>5703437.60795539</v>
      </c>
      <c r="I54" s="2" t="n">
        <f aca="false">$C$5*K53</f>
        <v>808758.958481793</v>
      </c>
      <c r="J54" s="2" t="n">
        <f aca="false">H54-I54</f>
        <v>4894678.6494736</v>
      </c>
      <c r="K54" s="2" t="n">
        <f aca="false">K53-J54</f>
        <v>52873818.3849402</v>
      </c>
    </row>
    <row r="55" customFormat="false" ht="12.8" hidden="false" customHeight="false" outlineLevel="0" collapsed="false">
      <c r="G55" s="0" t="n">
        <v>52</v>
      </c>
      <c r="H55" s="2" t="n">
        <f aca="false">H54*(1+$C$6)</f>
        <v>5817506.3601145</v>
      </c>
      <c r="I55" s="2" t="n">
        <f aca="false">$C$5*K54</f>
        <v>740233.457389162</v>
      </c>
      <c r="J55" s="2" t="n">
        <f aca="false">H55-I55</f>
        <v>5077272.90272534</v>
      </c>
      <c r="K55" s="2" t="n">
        <f aca="false">K54-J55</f>
        <v>47796545.4822149</v>
      </c>
    </row>
    <row r="56" customFormat="false" ht="12.8" hidden="false" customHeight="false" outlineLevel="0" collapsed="false">
      <c r="G56" s="0" t="n">
        <v>53</v>
      </c>
      <c r="H56" s="2" t="n">
        <f aca="false">H55*(1+$C$6)</f>
        <v>5933856.48731679</v>
      </c>
      <c r="I56" s="2" t="n">
        <f aca="false">$C$5*K55</f>
        <v>669151.636751008</v>
      </c>
      <c r="J56" s="2" t="n">
        <f aca="false">H56-I56</f>
        <v>5264704.85056579</v>
      </c>
      <c r="K56" s="2" t="n">
        <f aca="false">K55-J56</f>
        <v>42531840.6316491</v>
      </c>
    </row>
    <row r="57" customFormat="false" ht="12.8" hidden="false" customHeight="false" outlineLevel="0" collapsed="false">
      <c r="G57" s="0" t="n">
        <v>54</v>
      </c>
      <c r="H57" s="2" t="n">
        <f aca="false">H56*(1+$C$6)</f>
        <v>6052533.61706313</v>
      </c>
      <c r="I57" s="2" t="n">
        <f aca="false">$C$5*K56</f>
        <v>595445.768843087</v>
      </c>
      <c r="J57" s="2" t="n">
        <f aca="false">H57-I57</f>
        <v>5457087.84822004</v>
      </c>
      <c r="K57" s="2" t="n">
        <f aca="false">K56-J57</f>
        <v>37074752.783429</v>
      </c>
    </row>
    <row r="58" customFormat="false" ht="12.8" hidden="false" customHeight="false" outlineLevel="0" collapsed="false">
      <c r="G58" s="0" t="n">
        <v>55</v>
      </c>
      <c r="H58" s="2" t="n">
        <f aca="false">H57*(1+$C$6)</f>
        <v>6173584.28940439</v>
      </c>
      <c r="I58" s="2" t="n">
        <f aca="false">$C$5*K57</f>
        <v>519046.538968006</v>
      </c>
      <c r="J58" s="2" t="n">
        <f aca="false">H58-I58</f>
        <v>5654537.75043639</v>
      </c>
      <c r="K58" s="2" t="n">
        <f aca="false">K57-J58</f>
        <v>31420215.0329926</v>
      </c>
    </row>
    <row r="59" customFormat="false" ht="12.8" hidden="false" customHeight="false" outlineLevel="0" collapsed="false">
      <c r="G59" s="0" t="n">
        <v>56</v>
      </c>
      <c r="H59" s="2" t="n">
        <f aca="false">H58*(1+$C$6)</f>
        <v>6297055.97519248</v>
      </c>
      <c r="I59" s="2" t="n">
        <f aca="false">$C$5*K58</f>
        <v>439883.010461897</v>
      </c>
      <c r="J59" s="2" t="n">
        <f aca="false">H59-I59</f>
        <v>5857172.96473058</v>
      </c>
      <c r="K59" s="2" t="n">
        <f aca="false">K58-J59</f>
        <v>25563042.068262</v>
      </c>
    </row>
    <row r="60" customFormat="false" ht="12.8" hidden="false" customHeight="false" outlineLevel="0" collapsed="false">
      <c r="G60" s="0" t="n">
        <v>57</v>
      </c>
      <c r="H60" s="2" t="n">
        <f aca="false">H59*(1+$C$6)</f>
        <v>6422997.09469633</v>
      </c>
      <c r="I60" s="2" t="n">
        <f aca="false">$C$5*K59</f>
        <v>357882.588955669</v>
      </c>
      <c r="J60" s="2" t="n">
        <f aca="false">H60-I60</f>
        <v>6065114.50574066</v>
      </c>
      <c r="K60" s="2" t="n">
        <f aca="false">K59-J60</f>
        <v>19497927.5625214</v>
      </c>
    </row>
    <row r="61" customFormat="false" ht="12.8" hidden="false" customHeight="false" outlineLevel="0" collapsed="false">
      <c r="G61" s="0" t="n">
        <v>58</v>
      </c>
      <c r="H61" s="2" t="n">
        <f aca="false">H60*(1+$C$6)</f>
        <v>6551457.03659026</v>
      </c>
      <c r="I61" s="2" t="n">
        <f aca="false">$C$5*K60</f>
        <v>272970.985875299</v>
      </c>
      <c r="J61" s="2" t="n">
        <f aca="false">H61-I61</f>
        <v>6278486.05071496</v>
      </c>
      <c r="K61" s="2" t="n">
        <f aca="false">K60-J61</f>
        <v>13219441.5118064</v>
      </c>
    </row>
    <row r="62" customFormat="false" ht="12.8" hidden="false" customHeight="false" outlineLevel="0" collapsed="false">
      <c r="G62" s="0" t="n">
        <v>59</v>
      </c>
      <c r="H62" s="2" t="n">
        <f aca="false">H61*(1+$C$6)</f>
        <v>6682486.17732206</v>
      </c>
      <c r="I62" s="2" t="n">
        <f aca="false">$C$5*K61</f>
        <v>185072.18116529</v>
      </c>
      <c r="J62" s="2" t="n">
        <f aca="false">H62-I62</f>
        <v>6497413.99615677</v>
      </c>
      <c r="K62" s="2" t="n">
        <f aca="false">K61-J62</f>
        <v>6722027.51564966</v>
      </c>
    </row>
    <row r="63" customFormat="false" ht="12.8" hidden="false" customHeight="false" outlineLevel="0" collapsed="false">
      <c r="G63" s="0" t="n">
        <v>60</v>
      </c>
      <c r="H63" s="2" t="n">
        <f aca="false">H62*(1+$C$6)</f>
        <v>6816135.9008685</v>
      </c>
      <c r="I63" s="2" t="n">
        <f aca="false">$C$5*K62</f>
        <v>94108.3852190953</v>
      </c>
      <c r="J63" s="2" t="n">
        <f aca="false">H63-I63</f>
        <v>6722027.51564941</v>
      </c>
      <c r="K63" s="2" t="n">
        <f aca="false">K62-J63</f>
        <v>2.56113708019257E-007</v>
      </c>
    </row>
    <row r="65" customFormat="false" ht="12.8" hidden="false" customHeight="false" outlineLevel="0" collapsed="false">
      <c r="G65" s="0" t="s">
        <v>56</v>
      </c>
      <c r="H65" s="2" t="n">
        <f aca="false">SUM(H4:H63)</f>
        <v>241673626.177947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6.39"/>
    <col collapsed="false" customWidth="true" hidden="false" outlineLevel="0" max="4" min="4" style="0" width="14.72"/>
    <col collapsed="false" customWidth="true" hidden="false" outlineLevel="0" max="7" min="7" style="0" width="12.68"/>
    <col collapsed="false" customWidth="true" hidden="false" outlineLevel="0" max="8" min="8" style="0" width="16.39"/>
    <col collapsed="false" customWidth="true" hidden="false" outlineLevel="0" max="9" min="9" style="0" width="14.16"/>
    <col collapsed="false" customWidth="true" hidden="false" outlineLevel="0" max="10" min="10" style="0" width="16.48"/>
    <col collapsed="false" customWidth="true" hidden="false" outlineLevel="0" max="11" min="11" style="0" width="16.39"/>
  </cols>
  <sheetData>
    <row r="2" customFormat="false" ht="12.8" hidden="false" customHeight="false" outlineLevel="0" collapsed="false">
      <c r="B2" s="0" t="s">
        <v>7</v>
      </c>
      <c r="C2" s="2" t="n">
        <v>150000000</v>
      </c>
      <c r="G2" s="0" t="s">
        <v>2</v>
      </c>
      <c r="H2" s="0" t="s">
        <v>3</v>
      </c>
      <c r="I2" s="0" t="s">
        <v>40</v>
      </c>
      <c r="J2" s="0" t="s">
        <v>5</v>
      </c>
      <c r="K2" s="0" t="s">
        <v>6</v>
      </c>
    </row>
    <row r="3" customFormat="false" ht="12.8" hidden="false" customHeight="false" outlineLevel="0" collapsed="false">
      <c r="B3" s="0" t="s">
        <v>2</v>
      </c>
      <c r="C3" s="0" t="n">
        <f aca="false">5</f>
        <v>5</v>
      </c>
      <c r="D3" s="0" t="s">
        <v>15</v>
      </c>
      <c r="G3" s="0" t="n">
        <v>0</v>
      </c>
      <c r="K3" s="2" t="n">
        <f aca="false">C2</f>
        <v>150000000</v>
      </c>
    </row>
    <row r="4" customFormat="false" ht="12.8" hidden="false" customHeight="false" outlineLevel="0" collapsed="false">
      <c r="B4" s="0" t="s">
        <v>2</v>
      </c>
      <c r="C4" s="0" t="n">
        <f aca="false">C3*12</f>
        <v>60</v>
      </c>
      <c r="D4" s="0" t="s">
        <v>54</v>
      </c>
      <c r="G4" s="0" t="n">
        <v>1</v>
      </c>
      <c r="H4" s="2" t="n">
        <f aca="false">C8</f>
        <v>3077327.7536244</v>
      </c>
      <c r="I4" s="2" t="n">
        <f aca="false">K3*$C$5</f>
        <v>2100000</v>
      </c>
      <c r="J4" s="2" t="n">
        <f aca="false">H4-I4</f>
        <v>977327.753624395</v>
      </c>
      <c r="K4" s="2" t="n">
        <f aca="false">K3-J4</f>
        <v>149022672.246376</v>
      </c>
    </row>
    <row r="5" customFormat="false" ht="12.8" hidden="false" customHeight="false" outlineLevel="0" collapsed="false">
      <c r="B5" s="0" t="s">
        <v>12</v>
      </c>
      <c r="C5" s="1" t="n">
        <v>0.014</v>
      </c>
      <c r="D5" s="0" t="s">
        <v>55</v>
      </c>
      <c r="G5" s="0" t="n">
        <v>2</v>
      </c>
      <c r="H5" s="2" t="n">
        <f aca="false">H4+$C$6</f>
        <v>3102327.7536244</v>
      </c>
      <c r="I5" s="2" t="n">
        <f aca="false">K4*$C$5</f>
        <v>2086317.41144926</v>
      </c>
      <c r="J5" s="2" t="n">
        <f aca="false">H5-I5</f>
        <v>1016010.34217514</v>
      </c>
      <c r="K5" s="2" t="n">
        <f aca="false">K4-J5</f>
        <v>148006661.9042</v>
      </c>
    </row>
    <row r="6" customFormat="false" ht="12.8" hidden="false" customHeight="false" outlineLevel="0" collapsed="false">
      <c r="B6" s="0" t="s">
        <v>57</v>
      </c>
      <c r="C6" s="2" t="n">
        <v>25000</v>
      </c>
      <c r="D6" s="0" t="s">
        <v>59</v>
      </c>
      <c r="G6" s="0" t="n">
        <v>3</v>
      </c>
      <c r="H6" s="2" t="n">
        <f aca="false">H5+$C$6</f>
        <v>3127327.7536244</v>
      </c>
      <c r="I6" s="2" t="n">
        <f aca="false">K5*$C$5</f>
        <v>2072093.26665881</v>
      </c>
      <c r="J6" s="2" t="n">
        <f aca="false">H6-I6</f>
        <v>1055234.48696559</v>
      </c>
      <c r="K6" s="2" t="n">
        <f aca="false">K5-J6</f>
        <v>146951427.417235</v>
      </c>
    </row>
    <row r="7" customFormat="false" ht="12.8" hidden="false" customHeight="false" outlineLevel="0" collapsed="false">
      <c r="G7" s="0" t="n">
        <v>4</v>
      </c>
      <c r="H7" s="2" t="n">
        <f aca="false">H6+$C$6</f>
        <v>3152327.7536244</v>
      </c>
      <c r="I7" s="2" t="n">
        <f aca="false">K6*$C$5</f>
        <v>2057319.98384129</v>
      </c>
      <c r="J7" s="2" t="n">
        <f aca="false">H7-I7</f>
        <v>1095007.76978311</v>
      </c>
      <c r="K7" s="2" t="n">
        <f aca="false">K6-J7</f>
        <v>145856419.647452</v>
      </c>
    </row>
    <row r="8" customFormat="false" ht="12.8" hidden="false" customHeight="false" outlineLevel="0" collapsed="false">
      <c r="B8" s="0" t="s">
        <v>39</v>
      </c>
      <c r="C8" s="2" t="n">
        <v>3077327.7536244</v>
      </c>
      <c r="G8" s="0" t="n">
        <v>5</v>
      </c>
      <c r="H8" s="2" t="n">
        <f aca="false">H7+$C$6</f>
        <v>3177327.7536244</v>
      </c>
      <c r="I8" s="2" t="n">
        <f aca="false">K7*$C$5</f>
        <v>2041989.87506432</v>
      </c>
      <c r="J8" s="2" t="n">
        <f aca="false">H8-I8</f>
        <v>1135337.87856007</v>
      </c>
      <c r="K8" s="2" t="n">
        <f aca="false">K7-J8</f>
        <v>144721081.768892</v>
      </c>
    </row>
    <row r="9" customFormat="false" ht="12.8" hidden="false" customHeight="false" outlineLevel="0" collapsed="false">
      <c r="G9" s="0" t="n">
        <v>6</v>
      </c>
      <c r="H9" s="2" t="n">
        <f aca="false">H8+$C$6</f>
        <v>3202327.7536244</v>
      </c>
      <c r="I9" s="2" t="n">
        <f aca="false">K8*$C$5</f>
        <v>2026095.14476448</v>
      </c>
      <c r="J9" s="2" t="n">
        <f aca="false">H9-I9</f>
        <v>1176232.60885991</v>
      </c>
      <c r="K9" s="2" t="n">
        <f aca="false">K8-J9</f>
        <v>143544849.160032</v>
      </c>
    </row>
    <row r="10" customFormat="false" ht="12.8" hidden="false" customHeight="false" outlineLevel="0" collapsed="false">
      <c r="G10" s="0" t="n">
        <v>7</v>
      </c>
      <c r="H10" s="2" t="n">
        <f aca="false">H9+$C$6</f>
        <v>3227327.7536244</v>
      </c>
      <c r="I10" s="2" t="n">
        <f aca="false">K9*$C$5</f>
        <v>2009627.88824044</v>
      </c>
      <c r="J10" s="2" t="n">
        <f aca="false">H10-I10</f>
        <v>1217699.86538395</v>
      </c>
      <c r="K10" s="2" t="n">
        <f aca="false">K9-J10</f>
        <v>142327149.294648</v>
      </c>
    </row>
    <row r="11" customFormat="false" ht="12.8" hidden="false" customHeight="false" outlineLevel="0" collapsed="false">
      <c r="G11" s="0" t="n">
        <v>8</v>
      </c>
      <c r="H11" s="2" t="n">
        <f aca="false">H10+$C$6</f>
        <v>3252327.7536244</v>
      </c>
      <c r="I11" s="2" t="n">
        <f aca="false">K10*$C$5</f>
        <v>1992580.09012507</v>
      </c>
      <c r="J11" s="2" t="n">
        <f aca="false">H11-I11</f>
        <v>1259747.66349933</v>
      </c>
      <c r="K11" s="2" t="n">
        <f aca="false">K10-J11</f>
        <v>141067401.631148</v>
      </c>
    </row>
    <row r="12" customFormat="false" ht="12.8" hidden="false" customHeight="false" outlineLevel="0" collapsed="false">
      <c r="G12" s="0" t="n">
        <v>9</v>
      </c>
      <c r="H12" s="2" t="n">
        <f aca="false">H11+$C$6</f>
        <v>3277327.7536244</v>
      </c>
      <c r="I12" s="2" t="n">
        <f aca="false">K11*$C$5</f>
        <v>1974943.62283608</v>
      </c>
      <c r="J12" s="2" t="n">
        <f aca="false">H12-I12</f>
        <v>1302384.13078832</v>
      </c>
      <c r="K12" s="2" t="n">
        <f aca="false">K11-J12</f>
        <v>139765017.50036</v>
      </c>
    </row>
    <row r="13" customFormat="false" ht="12.8" hidden="false" customHeight="false" outlineLevel="0" collapsed="false">
      <c r="G13" s="0" t="n">
        <v>10</v>
      </c>
      <c r="H13" s="2" t="n">
        <f aca="false">H12+$C$6</f>
        <v>3302327.7536244</v>
      </c>
      <c r="I13" s="2" t="n">
        <f aca="false">K12*$C$5</f>
        <v>1956710.24500504</v>
      </c>
      <c r="J13" s="2" t="n">
        <f aca="false">H13-I13</f>
        <v>1345617.50861935</v>
      </c>
      <c r="K13" s="2" t="n">
        <f aca="false">K12-J13</f>
        <v>138419399.991741</v>
      </c>
    </row>
    <row r="14" customFormat="false" ht="12.8" hidden="false" customHeight="false" outlineLevel="0" collapsed="false">
      <c r="G14" s="0" t="n">
        <v>11</v>
      </c>
      <c r="H14" s="2" t="n">
        <f aca="false">H13+$C$6</f>
        <v>3327327.7536244</v>
      </c>
      <c r="I14" s="2" t="n">
        <f aca="false">K13*$C$5</f>
        <v>1937871.59988437</v>
      </c>
      <c r="J14" s="2" t="n">
        <f aca="false">H14-I14</f>
        <v>1389456.15374002</v>
      </c>
      <c r="K14" s="2" t="n">
        <f aca="false">K13-J14</f>
        <v>137029943.838001</v>
      </c>
    </row>
    <row r="15" customFormat="false" ht="12.8" hidden="false" customHeight="false" outlineLevel="0" collapsed="false">
      <c r="G15" s="0" t="n">
        <v>12</v>
      </c>
      <c r="H15" s="2" t="n">
        <f aca="false">H14+$C$6</f>
        <v>3352327.7536244</v>
      </c>
      <c r="I15" s="2" t="n">
        <f aca="false">K14*$C$5</f>
        <v>1918419.21373201</v>
      </c>
      <c r="J15" s="2" t="n">
        <f aca="false">H15-I15</f>
        <v>1433908.53989238</v>
      </c>
      <c r="K15" s="2" t="n">
        <f aca="false">K14-J15</f>
        <v>135596035.298108</v>
      </c>
    </row>
    <row r="16" customFormat="false" ht="12.8" hidden="false" customHeight="false" outlineLevel="0" collapsed="false">
      <c r="G16" s="0" t="n">
        <v>13</v>
      </c>
      <c r="H16" s="2" t="n">
        <f aca="false">H15+$C$6</f>
        <v>3377327.7536244</v>
      </c>
      <c r="I16" s="2" t="n">
        <f aca="false">K15*$C$5</f>
        <v>1898344.49417352</v>
      </c>
      <c r="J16" s="2" t="n">
        <f aca="false">H16-I16</f>
        <v>1478983.25945088</v>
      </c>
      <c r="K16" s="2" t="n">
        <f aca="false">K15-J16</f>
        <v>134117052.038658</v>
      </c>
    </row>
    <row r="17" customFormat="false" ht="12.8" hidden="false" customHeight="false" outlineLevel="0" collapsed="false">
      <c r="G17" s="0" t="n">
        <v>14</v>
      </c>
      <c r="H17" s="2" t="n">
        <f aca="false">H16+$C$6</f>
        <v>3402327.7536244</v>
      </c>
      <c r="I17" s="2" t="n">
        <f aca="false">K16*$C$5</f>
        <v>1877638.7285412</v>
      </c>
      <c r="J17" s="2" t="n">
        <f aca="false">H17-I17</f>
        <v>1524689.02508319</v>
      </c>
      <c r="K17" s="2" t="n">
        <f aca="false">K16-J17</f>
        <v>132592363.013574</v>
      </c>
    </row>
    <row r="18" customFormat="false" ht="12.8" hidden="false" customHeight="false" outlineLevel="0" collapsed="false">
      <c r="G18" s="0" t="n">
        <v>15</v>
      </c>
      <c r="H18" s="2" t="n">
        <f aca="false">H17+$C$6</f>
        <v>3427327.7536244</v>
      </c>
      <c r="I18" s="2" t="n">
        <f aca="false">K17*$C$5</f>
        <v>1856293.08219004</v>
      </c>
      <c r="J18" s="2" t="n">
        <f aca="false">H18-I18</f>
        <v>1571034.67143436</v>
      </c>
      <c r="K18" s="2" t="n">
        <f aca="false">K17-J18</f>
        <v>131021328.34214</v>
      </c>
    </row>
    <row r="19" customFormat="false" ht="12.8" hidden="false" customHeight="false" outlineLevel="0" collapsed="false">
      <c r="G19" s="0" t="n">
        <v>16</v>
      </c>
      <c r="H19" s="2" t="n">
        <f aca="false">H18+$C$6</f>
        <v>3452327.7536244</v>
      </c>
      <c r="I19" s="2" t="n">
        <f aca="false">K18*$C$5</f>
        <v>1834298.59678996</v>
      </c>
      <c r="J19" s="2" t="n">
        <f aca="false">H19-I19</f>
        <v>1618029.15683444</v>
      </c>
      <c r="K19" s="2" t="n">
        <f aca="false">K18-J19</f>
        <v>129403299.185306</v>
      </c>
    </row>
    <row r="20" customFormat="false" ht="12.8" hidden="false" customHeight="false" outlineLevel="0" collapsed="false">
      <c r="G20" s="0" t="n">
        <v>17</v>
      </c>
      <c r="H20" s="2" t="n">
        <f aca="false">H19+$C$6</f>
        <v>3477327.7536244</v>
      </c>
      <c r="I20" s="2" t="n">
        <f aca="false">K19*$C$5</f>
        <v>1811646.18859428</v>
      </c>
      <c r="J20" s="2" t="n">
        <f aca="false">H20-I20</f>
        <v>1665681.56503012</v>
      </c>
      <c r="K20" s="2" t="n">
        <f aca="false">K19-J20</f>
        <v>127737617.620275</v>
      </c>
    </row>
    <row r="21" customFormat="false" ht="12.8" hidden="false" customHeight="false" outlineLevel="0" collapsed="false">
      <c r="G21" s="0" t="n">
        <v>18</v>
      </c>
      <c r="H21" s="2" t="n">
        <f aca="false">H20+$C$6</f>
        <v>3502327.7536244</v>
      </c>
      <c r="I21" s="2" t="n">
        <f aca="false">K20*$C$5</f>
        <v>1788326.64668386</v>
      </c>
      <c r="J21" s="2" t="n">
        <f aca="false">H21-I21</f>
        <v>1714001.10694054</v>
      </c>
      <c r="K21" s="2" t="n">
        <f aca="false">K20-J21</f>
        <v>126023616.513335</v>
      </c>
    </row>
    <row r="22" customFormat="false" ht="12.8" hidden="false" customHeight="false" outlineLevel="0" collapsed="false">
      <c r="G22" s="0" t="n">
        <v>19</v>
      </c>
      <c r="H22" s="2" t="n">
        <f aca="false">H21+$C$6</f>
        <v>3527327.7536244</v>
      </c>
      <c r="I22" s="2" t="n">
        <f aca="false">K21*$C$5</f>
        <v>1764330.63118669</v>
      </c>
      <c r="J22" s="2" t="n">
        <f aca="false">H22-I22</f>
        <v>1762997.12243771</v>
      </c>
      <c r="K22" s="2" t="n">
        <f aca="false">K21-J22</f>
        <v>124260619.390897</v>
      </c>
    </row>
    <row r="23" customFormat="false" ht="12.8" hidden="false" customHeight="false" outlineLevel="0" collapsed="false">
      <c r="G23" s="0" t="n">
        <v>20</v>
      </c>
      <c r="H23" s="2" t="n">
        <f aca="false">H22+$C$6</f>
        <v>3552327.7536244</v>
      </c>
      <c r="I23" s="2" t="n">
        <f aca="false">K22*$C$5</f>
        <v>1739648.67147256</v>
      </c>
      <c r="J23" s="2" t="n">
        <f aca="false">H23-I23</f>
        <v>1812679.08215184</v>
      </c>
      <c r="K23" s="2" t="n">
        <f aca="false">K22-J23</f>
        <v>122447940.308745</v>
      </c>
    </row>
    <row r="24" customFormat="false" ht="12.8" hidden="false" customHeight="false" outlineLevel="0" collapsed="false">
      <c r="G24" s="0" t="n">
        <v>21</v>
      </c>
      <c r="H24" s="2" t="n">
        <f aca="false">H23+$C$6</f>
        <v>3577327.7536244</v>
      </c>
      <c r="I24" s="2" t="n">
        <f aca="false">K23*$C$5</f>
        <v>1714271.16432243</v>
      </c>
      <c r="J24" s="2" t="n">
        <f aca="false">H24-I24</f>
        <v>1863056.58930196</v>
      </c>
      <c r="K24" s="2" t="n">
        <f aca="false">K23-J24</f>
        <v>120584883.719443</v>
      </c>
    </row>
    <row r="25" customFormat="false" ht="12.8" hidden="false" customHeight="false" outlineLevel="0" collapsed="false">
      <c r="G25" s="0" t="n">
        <v>22</v>
      </c>
      <c r="H25" s="2" t="n">
        <f aca="false">H24+$C$6</f>
        <v>3602327.7536244</v>
      </c>
      <c r="I25" s="2" t="n">
        <f aca="false">K24*$C$5</f>
        <v>1688188.37207221</v>
      </c>
      <c r="J25" s="2" t="n">
        <f aca="false">H25-I25</f>
        <v>1914139.38155219</v>
      </c>
      <c r="K25" s="2" t="n">
        <f aca="false">K24-J25</f>
        <v>118670744.337891</v>
      </c>
    </row>
    <row r="26" customFormat="false" ht="12.8" hidden="false" customHeight="false" outlineLevel="0" collapsed="false">
      <c r="G26" s="0" t="n">
        <v>23</v>
      </c>
      <c r="H26" s="2" t="n">
        <f aca="false">H25+$C$6</f>
        <v>3627327.7536244</v>
      </c>
      <c r="I26" s="2" t="n">
        <f aca="false">K25*$C$5</f>
        <v>1661390.42073048</v>
      </c>
      <c r="J26" s="2" t="n">
        <f aca="false">H26-I26</f>
        <v>1965937.33289392</v>
      </c>
      <c r="K26" s="2" t="n">
        <f aca="false">K25-J26</f>
        <v>116704807.004997</v>
      </c>
    </row>
    <row r="27" customFormat="false" ht="12.8" hidden="false" customHeight="false" outlineLevel="0" collapsed="false">
      <c r="G27" s="0" t="n">
        <v>24</v>
      </c>
      <c r="H27" s="2" t="n">
        <f aca="false">H26+$C$6</f>
        <v>3652327.7536244</v>
      </c>
      <c r="I27" s="2" t="n">
        <f aca="false">K26*$C$5</f>
        <v>1633867.29806996</v>
      </c>
      <c r="J27" s="2" t="n">
        <f aca="false">H27-I27</f>
        <v>2018460.45555443</v>
      </c>
      <c r="K27" s="2" t="n">
        <f aca="false">K26-J27</f>
        <v>114686346.549443</v>
      </c>
    </row>
    <row r="28" customFormat="false" ht="12.8" hidden="false" customHeight="false" outlineLevel="0" collapsed="false">
      <c r="G28" s="0" t="n">
        <v>25</v>
      </c>
      <c r="H28" s="2" t="n">
        <f aca="false">H27+$C$6</f>
        <v>3677327.7536244</v>
      </c>
      <c r="I28" s="2" t="n">
        <f aca="false">K27*$C$5</f>
        <v>1605608.8516922</v>
      </c>
      <c r="J28" s="2" t="n">
        <f aca="false">H28-I28</f>
        <v>2071718.9019322</v>
      </c>
      <c r="K28" s="2" t="n">
        <f aca="false">K27-J28</f>
        <v>112614627.647511</v>
      </c>
    </row>
    <row r="29" customFormat="false" ht="12.8" hidden="false" customHeight="false" outlineLevel="0" collapsed="false">
      <c r="G29" s="0" t="n">
        <v>26</v>
      </c>
      <c r="H29" s="2" t="n">
        <f aca="false">H28+$C$6</f>
        <v>3702327.7536244</v>
      </c>
      <c r="I29" s="2" t="n">
        <f aca="false">K28*$C$5</f>
        <v>1576604.78706515</v>
      </c>
      <c r="J29" s="2" t="n">
        <f aca="false">H29-I29</f>
        <v>2125722.96655925</v>
      </c>
      <c r="K29" s="2" t="n">
        <f aca="false">K28-J29</f>
        <v>110488904.680951</v>
      </c>
    </row>
    <row r="30" customFormat="false" ht="12.8" hidden="false" customHeight="false" outlineLevel="0" collapsed="false">
      <c r="G30" s="0" t="n">
        <v>27</v>
      </c>
      <c r="H30" s="2" t="n">
        <f aca="false">H29+$C$6</f>
        <v>3727327.7536244</v>
      </c>
      <c r="I30" s="2" t="n">
        <f aca="false">K29*$C$5</f>
        <v>1546844.66553332</v>
      </c>
      <c r="J30" s="2" t="n">
        <f aca="false">H30-I30</f>
        <v>2180483.08809108</v>
      </c>
      <c r="K30" s="2" t="n">
        <f aca="false">K29-J30</f>
        <v>108308421.59286</v>
      </c>
    </row>
    <row r="31" customFormat="false" ht="12.8" hidden="false" customHeight="false" outlineLevel="0" collapsed="false">
      <c r="G31" s="0" t="n">
        <v>28</v>
      </c>
      <c r="H31" s="2" t="n">
        <f aca="false">H30+$C$6</f>
        <v>3752327.7536244</v>
      </c>
      <c r="I31" s="2" t="n">
        <f aca="false">K30*$C$5</f>
        <v>1516317.90230004</v>
      </c>
      <c r="J31" s="2" t="n">
        <f aca="false">H31-I31</f>
        <v>2236009.85132435</v>
      </c>
      <c r="K31" s="2" t="n">
        <f aca="false">K30-J31</f>
        <v>106072411.741536</v>
      </c>
    </row>
    <row r="32" customFormat="false" ht="12.8" hidden="false" customHeight="false" outlineLevel="0" collapsed="false">
      <c r="G32" s="0" t="n">
        <v>29</v>
      </c>
      <c r="H32" s="2" t="n">
        <f aca="false">H31+$C$6</f>
        <v>3777327.7536244</v>
      </c>
      <c r="I32" s="2" t="n">
        <f aca="false">K31*$C$5</f>
        <v>1485013.7643815</v>
      </c>
      <c r="J32" s="2" t="n">
        <f aca="false">H32-I32</f>
        <v>2292313.98924289</v>
      </c>
      <c r="K32" s="2" t="n">
        <f aca="false">K31-J32</f>
        <v>103780097.752293</v>
      </c>
    </row>
    <row r="33" customFormat="false" ht="12.8" hidden="false" customHeight="false" outlineLevel="0" collapsed="false">
      <c r="G33" s="0" t="n">
        <v>30</v>
      </c>
      <c r="H33" s="2" t="n">
        <f aca="false">H32+$C$6</f>
        <v>3802327.7536244</v>
      </c>
      <c r="I33" s="2" t="n">
        <f aca="false">K32*$C$5</f>
        <v>1452921.3685321</v>
      </c>
      <c r="J33" s="2" t="n">
        <f aca="false">H33-I33</f>
        <v>2349406.38509229</v>
      </c>
      <c r="K33" s="2" t="n">
        <f aca="false">K32-J33</f>
        <v>101430691.367201</v>
      </c>
    </row>
    <row r="34" customFormat="false" ht="12.8" hidden="false" customHeight="false" outlineLevel="0" collapsed="false">
      <c r="G34" s="0" t="n">
        <v>31</v>
      </c>
      <c r="H34" s="2" t="n">
        <f aca="false">H33+$C$6</f>
        <v>3827327.7536244</v>
      </c>
      <c r="I34" s="2" t="n">
        <f aca="false">K33*$C$5</f>
        <v>1420029.67914081</v>
      </c>
      <c r="J34" s="2" t="n">
        <f aca="false">H34-I34</f>
        <v>2407298.07448358</v>
      </c>
      <c r="K34" s="2" t="n">
        <f aca="false">K33-J34</f>
        <v>99023393.2927172</v>
      </c>
    </row>
    <row r="35" customFormat="false" ht="12.8" hidden="false" customHeight="false" outlineLevel="0" collapsed="false">
      <c r="G35" s="0" t="n">
        <v>32</v>
      </c>
      <c r="H35" s="2" t="n">
        <f aca="false">H34+$C$6</f>
        <v>3852327.7536244</v>
      </c>
      <c r="I35" s="2" t="n">
        <f aca="false">K34*$C$5</f>
        <v>1386327.50609804</v>
      </c>
      <c r="J35" s="2" t="n">
        <f aca="false">H35-I35</f>
        <v>2466000.24752636</v>
      </c>
      <c r="K35" s="2" t="n">
        <f aca="false">K34-J35</f>
        <v>96557393.0451908</v>
      </c>
    </row>
    <row r="36" customFormat="false" ht="12.8" hidden="false" customHeight="false" outlineLevel="0" collapsed="false">
      <c r="G36" s="0" t="n">
        <v>33</v>
      </c>
      <c r="H36" s="2" t="n">
        <f aca="false">H35+$C$6</f>
        <v>3877327.7536244</v>
      </c>
      <c r="I36" s="2" t="n">
        <f aca="false">K35*$C$5</f>
        <v>1351803.50263267</v>
      </c>
      <c r="J36" s="2" t="n">
        <f aca="false">H36-I36</f>
        <v>2525524.25099172</v>
      </c>
      <c r="K36" s="2" t="n">
        <f aca="false">K35-J36</f>
        <v>94031868.7941991</v>
      </c>
    </row>
    <row r="37" customFormat="false" ht="12.8" hidden="false" customHeight="false" outlineLevel="0" collapsed="false">
      <c r="G37" s="0" t="n">
        <v>34</v>
      </c>
      <c r="H37" s="2" t="n">
        <f aca="false">H36+$C$6</f>
        <v>3902327.7536244</v>
      </c>
      <c r="I37" s="2" t="n">
        <f aca="false">K36*$C$5</f>
        <v>1316446.16311879</v>
      </c>
      <c r="J37" s="2" t="n">
        <f aca="false">H37-I37</f>
        <v>2585881.59050561</v>
      </c>
      <c r="K37" s="2" t="n">
        <f aca="false">K36-J37</f>
        <v>91445987.2036935</v>
      </c>
    </row>
    <row r="38" customFormat="false" ht="12.8" hidden="false" customHeight="false" outlineLevel="0" collapsed="false">
      <c r="G38" s="0" t="n">
        <v>35</v>
      </c>
      <c r="H38" s="2" t="n">
        <f aca="false">H37+$C$6</f>
        <v>3927327.7536244</v>
      </c>
      <c r="I38" s="2" t="n">
        <f aca="false">K37*$C$5</f>
        <v>1280243.82085171</v>
      </c>
      <c r="J38" s="2" t="n">
        <f aca="false">H38-I38</f>
        <v>2647083.93277269</v>
      </c>
      <c r="K38" s="2" t="n">
        <f aca="false">K37-J38</f>
        <v>88798903.2709208</v>
      </c>
    </row>
    <row r="39" customFormat="false" ht="12.8" hidden="false" customHeight="false" outlineLevel="0" collapsed="false">
      <c r="G39" s="0" t="n">
        <v>36</v>
      </c>
      <c r="H39" s="2" t="n">
        <f aca="false">H38+$C$6</f>
        <v>3952327.7536244</v>
      </c>
      <c r="I39" s="2" t="n">
        <f aca="false">K38*$C$5</f>
        <v>1243184.64579289</v>
      </c>
      <c r="J39" s="2" t="n">
        <f aca="false">H39-I39</f>
        <v>2709143.1078315</v>
      </c>
      <c r="K39" s="2" t="n">
        <f aca="false">K38-J39</f>
        <v>86089760.1630893</v>
      </c>
    </row>
    <row r="40" customFormat="false" ht="12.8" hidden="false" customHeight="false" outlineLevel="0" collapsed="false">
      <c r="G40" s="0" t="n">
        <v>37</v>
      </c>
      <c r="H40" s="2" t="n">
        <f aca="false">H39+$C$6</f>
        <v>3977327.7536244</v>
      </c>
      <c r="I40" s="2" t="n">
        <f aca="false">K39*$C$5</f>
        <v>1205256.64228325</v>
      </c>
      <c r="J40" s="2" t="n">
        <f aca="false">H40-I40</f>
        <v>2772071.11134114</v>
      </c>
      <c r="K40" s="2" t="n">
        <f aca="false">K39-J40</f>
        <v>83317689.0517482</v>
      </c>
    </row>
    <row r="41" customFormat="false" ht="12.8" hidden="false" customHeight="false" outlineLevel="0" collapsed="false">
      <c r="G41" s="0" t="n">
        <v>38</v>
      </c>
      <c r="H41" s="2" t="n">
        <f aca="false">H40+$C$6</f>
        <v>4002327.7536244</v>
      </c>
      <c r="I41" s="2" t="n">
        <f aca="false">K40*$C$5</f>
        <v>1166447.64672447</v>
      </c>
      <c r="J41" s="2" t="n">
        <f aca="false">H41-I41</f>
        <v>2835880.10689992</v>
      </c>
      <c r="K41" s="2" t="n">
        <f aca="false">K40-J41</f>
        <v>80481808.9448483</v>
      </c>
    </row>
    <row r="42" customFormat="false" ht="12.8" hidden="false" customHeight="false" outlineLevel="0" collapsed="false">
      <c r="G42" s="0" t="n">
        <v>39</v>
      </c>
      <c r="H42" s="2" t="n">
        <f aca="false">H41+$C$6</f>
        <v>4027327.7536244</v>
      </c>
      <c r="I42" s="2" t="n">
        <f aca="false">K41*$C$5</f>
        <v>1126745.32522788</v>
      </c>
      <c r="J42" s="2" t="n">
        <f aca="false">H42-I42</f>
        <v>2900582.42839652</v>
      </c>
      <c r="K42" s="2" t="n">
        <f aca="false">K41-J42</f>
        <v>77581226.5164517</v>
      </c>
    </row>
    <row r="43" customFormat="false" ht="12.8" hidden="false" customHeight="false" outlineLevel="0" collapsed="false">
      <c r="G43" s="0" t="n">
        <v>40</v>
      </c>
      <c r="H43" s="2" t="n">
        <f aca="false">H42+$C$6</f>
        <v>4052327.7536244</v>
      </c>
      <c r="I43" s="2" t="n">
        <f aca="false">K42*$C$5</f>
        <v>1086137.17123032</v>
      </c>
      <c r="J43" s="2" t="n">
        <f aca="false">H43-I43</f>
        <v>2966190.58239407</v>
      </c>
      <c r="K43" s="2" t="n">
        <f aca="false">K42-J43</f>
        <v>74615035.9340577</v>
      </c>
    </row>
    <row r="44" customFormat="false" ht="12.8" hidden="false" customHeight="false" outlineLevel="0" collapsed="false">
      <c r="G44" s="0" t="n">
        <v>41</v>
      </c>
      <c r="H44" s="2" t="n">
        <f aca="false">H43+$C$6</f>
        <v>4077327.7536244</v>
      </c>
      <c r="I44" s="2" t="n">
        <f aca="false">K43*$C$5</f>
        <v>1044610.50307681</v>
      </c>
      <c r="J44" s="2" t="n">
        <f aca="false">H44-I44</f>
        <v>3032717.25054759</v>
      </c>
      <c r="K44" s="2" t="n">
        <f aca="false">K43-J44</f>
        <v>71582318.6835101</v>
      </c>
    </row>
    <row r="45" customFormat="false" ht="12.8" hidden="false" customHeight="false" outlineLevel="0" collapsed="false">
      <c r="G45" s="0" t="n">
        <v>42</v>
      </c>
      <c r="H45" s="2" t="n">
        <f aca="false">H44+$C$6</f>
        <v>4102327.7536244</v>
      </c>
      <c r="I45" s="2" t="n">
        <f aca="false">K44*$C$5</f>
        <v>1002152.46156914</v>
      </c>
      <c r="J45" s="2" t="n">
        <f aca="false">H45-I45</f>
        <v>3100175.29205525</v>
      </c>
      <c r="K45" s="2" t="n">
        <f aca="false">K44-J45</f>
        <v>68482143.3914548</v>
      </c>
    </row>
    <row r="46" customFormat="false" ht="12.8" hidden="false" customHeight="false" outlineLevel="0" collapsed="false">
      <c r="G46" s="0" t="n">
        <v>43</v>
      </c>
      <c r="H46" s="2" t="n">
        <f aca="false">H45+$C$6</f>
        <v>4127327.7536244</v>
      </c>
      <c r="I46" s="2" t="n">
        <f aca="false">K45*$C$5</f>
        <v>958750.007480367</v>
      </c>
      <c r="J46" s="2" t="n">
        <f aca="false">H46-I46</f>
        <v>3168577.74614403</v>
      </c>
      <c r="K46" s="2" t="n">
        <f aca="false">K45-J46</f>
        <v>65313565.6453108</v>
      </c>
    </row>
    <row r="47" customFormat="false" ht="12.8" hidden="false" customHeight="false" outlineLevel="0" collapsed="false">
      <c r="G47" s="0" t="n">
        <v>44</v>
      </c>
      <c r="H47" s="2" t="n">
        <f aca="false">H46+$C$6</f>
        <v>4152327.7536244</v>
      </c>
      <c r="I47" s="2" t="n">
        <f aca="false">K46*$C$5</f>
        <v>914389.919034351</v>
      </c>
      <c r="J47" s="2" t="n">
        <f aca="false">H47-I47</f>
        <v>3237937.83459004</v>
      </c>
      <c r="K47" s="2" t="n">
        <f aca="false">K46-J47</f>
        <v>62075627.8107207</v>
      </c>
    </row>
    <row r="48" customFormat="false" ht="12.8" hidden="false" customHeight="false" outlineLevel="0" collapsed="false">
      <c r="G48" s="0" t="n">
        <v>45</v>
      </c>
      <c r="H48" s="2" t="n">
        <f aca="false">H47+$C$6</f>
        <v>4177327.7536244</v>
      </c>
      <c r="I48" s="2" t="n">
        <f aca="false">K47*$C$5</f>
        <v>869058.78935009</v>
      </c>
      <c r="J48" s="2" t="n">
        <f aca="false">H48-I48</f>
        <v>3308268.9642743</v>
      </c>
      <c r="K48" s="2" t="n">
        <f aca="false">K47-J48</f>
        <v>58767358.8464464</v>
      </c>
    </row>
    <row r="49" customFormat="false" ht="12.8" hidden="false" customHeight="false" outlineLevel="0" collapsed="false">
      <c r="G49" s="0" t="n">
        <v>46</v>
      </c>
      <c r="H49" s="2" t="n">
        <f aca="false">H48+$C$6</f>
        <v>4202327.7536244</v>
      </c>
      <c r="I49" s="2" t="n">
        <f aca="false">K48*$C$5</f>
        <v>822743.02385025</v>
      </c>
      <c r="J49" s="2" t="n">
        <f aca="false">H49-I49</f>
        <v>3379584.72977415</v>
      </c>
      <c r="K49" s="2" t="n">
        <f aca="false">K48-J49</f>
        <v>55387774.1166723</v>
      </c>
    </row>
    <row r="50" customFormat="false" ht="12.8" hidden="false" customHeight="false" outlineLevel="0" collapsed="false">
      <c r="G50" s="0" t="n">
        <v>47</v>
      </c>
      <c r="H50" s="2" t="n">
        <f aca="false">H49+$C$6</f>
        <v>4227327.7536244</v>
      </c>
      <c r="I50" s="2" t="n">
        <f aca="false">K49*$C$5</f>
        <v>775428.837633412</v>
      </c>
      <c r="J50" s="2" t="n">
        <f aca="false">H50-I50</f>
        <v>3451898.91599098</v>
      </c>
      <c r="K50" s="2" t="n">
        <f aca="false">K49-J50</f>
        <v>51935875.2006813</v>
      </c>
    </row>
    <row r="51" customFormat="false" ht="12.8" hidden="false" customHeight="false" outlineLevel="0" collapsed="false">
      <c r="G51" s="0" t="n">
        <v>48</v>
      </c>
      <c r="H51" s="2" t="n">
        <f aca="false">H50+$C$6</f>
        <v>4252327.7536244</v>
      </c>
      <c r="I51" s="2" t="n">
        <f aca="false">K50*$C$5</f>
        <v>727102.252809538</v>
      </c>
      <c r="J51" s="2" t="n">
        <f aca="false">H51-I51</f>
        <v>3525225.50081486</v>
      </c>
      <c r="K51" s="2" t="n">
        <f aca="false">K50-J51</f>
        <v>48410649.6998665</v>
      </c>
    </row>
    <row r="52" customFormat="false" ht="12.8" hidden="false" customHeight="false" outlineLevel="0" collapsed="false">
      <c r="G52" s="0" t="n">
        <v>49</v>
      </c>
      <c r="H52" s="2" t="n">
        <f aca="false">H51+$C$6</f>
        <v>4277327.7536244</v>
      </c>
      <c r="I52" s="2" t="n">
        <f aca="false">K51*$C$5</f>
        <v>677749.09579813</v>
      </c>
      <c r="J52" s="2" t="n">
        <f aca="false">H52-I52</f>
        <v>3599578.65782627</v>
      </c>
      <c r="K52" s="2" t="n">
        <f aca="false">K51-J52</f>
        <v>44811071.0420402</v>
      </c>
    </row>
    <row r="53" customFormat="false" ht="12.8" hidden="false" customHeight="false" outlineLevel="0" collapsed="false">
      <c r="G53" s="0" t="n">
        <v>50</v>
      </c>
      <c r="H53" s="2" t="n">
        <f aca="false">H52+$C$6</f>
        <v>4302327.7536244</v>
      </c>
      <c r="I53" s="2" t="n">
        <f aca="false">K52*$C$5</f>
        <v>627354.994588563</v>
      </c>
      <c r="J53" s="2" t="n">
        <f aca="false">H53-I53</f>
        <v>3674972.75903583</v>
      </c>
      <c r="K53" s="2" t="n">
        <f aca="false">K52-J53</f>
        <v>41136098.2830044</v>
      </c>
    </row>
    <row r="54" customFormat="false" ht="12.8" hidden="false" customHeight="false" outlineLevel="0" collapsed="false">
      <c r="G54" s="0" t="n">
        <v>51</v>
      </c>
      <c r="H54" s="2" t="n">
        <f aca="false">H53+$C$6</f>
        <v>4327327.7536244</v>
      </c>
      <c r="I54" s="2" t="n">
        <f aca="false">K53*$C$5</f>
        <v>575905.375962061</v>
      </c>
      <c r="J54" s="2" t="n">
        <f aca="false">H54-I54</f>
        <v>3751422.37766233</v>
      </c>
      <c r="K54" s="2" t="n">
        <f aca="false">K53-J54</f>
        <v>37384675.905342</v>
      </c>
    </row>
    <row r="55" customFormat="false" ht="12.8" hidden="false" customHeight="false" outlineLevel="0" collapsed="false">
      <c r="G55" s="0" t="n">
        <v>52</v>
      </c>
      <c r="H55" s="2" t="n">
        <f aca="false">H54+$C$6</f>
        <v>4352327.7536244</v>
      </c>
      <c r="I55" s="2" t="n">
        <f aca="false">K54*$C$5</f>
        <v>523385.462674788</v>
      </c>
      <c r="J55" s="2" t="n">
        <f aca="false">H55-I55</f>
        <v>3828942.29094961</v>
      </c>
      <c r="K55" s="2" t="n">
        <f aca="false">K54-J55</f>
        <v>33555733.6143924</v>
      </c>
    </row>
    <row r="56" customFormat="false" ht="12.8" hidden="false" customHeight="false" outlineLevel="0" collapsed="false">
      <c r="G56" s="0" t="n">
        <v>53</v>
      </c>
      <c r="H56" s="2" t="n">
        <f aca="false">H55+$C$6</f>
        <v>4377327.7536244</v>
      </c>
      <c r="I56" s="2" t="n">
        <f aca="false">K55*$C$5</f>
        <v>469780.270601494</v>
      </c>
      <c r="J56" s="2" t="n">
        <f aca="false">H56-I56</f>
        <v>3907547.4830229</v>
      </c>
      <c r="K56" s="2" t="n">
        <f aca="false">K55-J56</f>
        <v>29648186.1313695</v>
      </c>
    </row>
    <row r="57" customFormat="false" ht="12.8" hidden="false" customHeight="false" outlineLevel="0" collapsed="false">
      <c r="G57" s="0" t="n">
        <v>54</v>
      </c>
      <c r="H57" s="2" t="n">
        <f aca="false">H56+$C$6</f>
        <v>4402327.7536244</v>
      </c>
      <c r="I57" s="2" t="n">
        <f aca="false">K56*$C$5</f>
        <v>415074.605839173</v>
      </c>
      <c r="J57" s="2" t="n">
        <f aca="false">H57-I57</f>
        <v>3987253.14778522</v>
      </c>
      <c r="K57" s="2" t="n">
        <f aca="false">K56-J57</f>
        <v>25660932.9835843</v>
      </c>
    </row>
    <row r="58" customFormat="false" ht="12.8" hidden="false" customHeight="false" outlineLevel="0" collapsed="false">
      <c r="G58" s="0" t="n">
        <v>55</v>
      </c>
      <c r="H58" s="2" t="n">
        <f aca="false">H57+$C$6</f>
        <v>4427327.7536244</v>
      </c>
      <c r="I58" s="2" t="n">
        <f aca="false">K57*$C$5</f>
        <v>359253.06177018</v>
      </c>
      <c r="J58" s="2" t="n">
        <f aca="false">H58-I58</f>
        <v>4068074.69185422</v>
      </c>
      <c r="K58" s="2" t="n">
        <f aca="false">K57-J58</f>
        <v>21592858.2917301</v>
      </c>
    </row>
    <row r="59" customFormat="false" ht="12.8" hidden="false" customHeight="false" outlineLevel="0" collapsed="false">
      <c r="G59" s="0" t="n">
        <v>56</v>
      </c>
      <c r="H59" s="2" t="n">
        <f aca="false">H58+$C$6</f>
        <v>4452327.7536244</v>
      </c>
      <c r="I59" s="2" t="n">
        <f aca="false">K58*$C$5</f>
        <v>302300.016084221</v>
      </c>
      <c r="J59" s="2" t="n">
        <f aca="false">H59-I59</f>
        <v>4150027.73754017</v>
      </c>
      <c r="K59" s="2" t="n">
        <f aca="false">K58-J59</f>
        <v>17442830.5541899</v>
      </c>
    </row>
    <row r="60" customFormat="false" ht="12.8" hidden="false" customHeight="false" outlineLevel="0" collapsed="false">
      <c r="G60" s="0" t="n">
        <v>57</v>
      </c>
      <c r="H60" s="2" t="n">
        <f aca="false">H59+$C$6</f>
        <v>4477327.7536244</v>
      </c>
      <c r="I60" s="2" t="n">
        <f aca="false">K59*$C$5</f>
        <v>244199.627758658</v>
      </c>
      <c r="J60" s="2" t="n">
        <f aca="false">H60-I60</f>
        <v>4233128.12586574</v>
      </c>
      <c r="K60" s="2" t="n">
        <f aca="false">K59-J60</f>
        <v>13209702.4283242</v>
      </c>
    </row>
    <row r="61" customFormat="false" ht="12.8" hidden="false" customHeight="false" outlineLevel="0" collapsed="false">
      <c r="G61" s="0" t="n">
        <v>58</v>
      </c>
      <c r="H61" s="2" t="n">
        <f aca="false">H60+$C$6</f>
        <v>4502327.7536244</v>
      </c>
      <c r="I61" s="2" t="n">
        <f aca="false">K60*$C$5</f>
        <v>184935.833996538</v>
      </c>
      <c r="J61" s="2" t="n">
        <f aca="false">H61-I61</f>
        <v>4317391.91962786</v>
      </c>
      <c r="K61" s="2" t="n">
        <f aca="false">K60-J61</f>
        <v>8892310.5086963</v>
      </c>
    </row>
    <row r="62" customFormat="false" ht="12.8" hidden="false" customHeight="false" outlineLevel="0" collapsed="false">
      <c r="G62" s="0" t="n">
        <v>59</v>
      </c>
      <c r="H62" s="2" t="n">
        <f aca="false">H61+$C$6</f>
        <v>4527327.7536244</v>
      </c>
      <c r="I62" s="2" t="n">
        <f aca="false">K61*$C$5</f>
        <v>124492.347121748</v>
      </c>
      <c r="J62" s="2" t="n">
        <f aca="false">H62-I62</f>
        <v>4402835.40650265</v>
      </c>
      <c r="K62" s="2" t="n">
        <f aca="false">K61-J62</f>
        <v>4489475.10219365</v>
      </c>
    </row>
    <row r="63" customFormat="false" ht="12.8" hidden="false" customHeight="false" outlineLevel="0" collapsed="false">
      <c r="G63" s="0" t="n">
        <v>60</v>
      </c>
      <c r="H63" s="2" t="n">
        <f aca="false">H62+$C$6</f>
        <v>4552327.7536244</v>
      </c>
      <c r="I63" s="2" t="n">
        <f aca="false">K62*$C$5</f>
        <v>62852.6514307111</v>
      </c>
      <c r="J63" s="2" t="n">
        <f aca="false">H63-I63</f>
        <v>4489475.10219368</v>
      </c>
      <c r="K63" s="2" t="n">
        <f aca="false">K62-J63</f>
        <v>-3.63215804100037E-008</v>
      </c>
    </row>
    <row r="65" customFormat="false" ht="12.8" hidden="false" customHeight="false" outlineLevel="0" collapsed="false">
      <c r="G65" s="0" t="s">
        <v>56</v>
      </c>
      <c r="H65" s="2" t="n">
        <f aca="false">SUM(H4:H63)</f>
        <v>228889665.217464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K6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66" activeCellId="0" sqref="H66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6.39"/>
    <col collapsed="false" customWidth="true" hidden="false" outlineLevel="0" max="7" min="7" style="0" width="12.68"/>
    <col collapsed="false" customWidth="true" hidden="false" outlineLevel="0" max="8" min="8" style="0" width="16.39"/>
    <col collapsed="false" customWidth="true" hidden="false" outlineLevel="0" max="10" min="9" style="0" width="14.16"/>
    <col collapsed="false" customWidth="true" hidden="false" outlineLevel="0" max="11" min="11" style="0" width="16.39"/>
  </cols>
  <sheetData>
    <row r="3" customFormat="false" ht="12.8" hidden="false" customHeight="false" outlineLevel="0" collapsed="false">
      <c r="B3" s="0" t="s">
        <v>7</v>
      </c>
      <c r="C3" s="2" t="n">
        <v>150000000</v>
      </c>
      <c r="G3" s="0" t="s">
        <v>2</v>
      </c>
      <c r="H3" s="0" t="s">
        <v>3</v>
      </c>
      <c r="I3" s="0" t="s">
        <v>40</v>
      </c>
      <c r="J3" s="0" t="s">
        <v>5</v>
      </c>
      <c r="K3" s="0" t="s">
        <v>6</v>
      </c>
    </row>
    <row r="4" customFormat="false" ht="12.8" hidden="false" customHeight="false" outlineLevel="0" collapsed="false">
      <c r="B4" s="0" t="s">
        <v>2</v>
      </c>
      <c r="C4" s="0" t="n">
        <f aca="false">5</f>
        <v>5</v>
      </c>
      <c r="D4" s="0" t="s">
        <v>15</v>
      </c>
      <c r="G4" s="0" t="n">
        <v>0</v>
      </c>
      <c r="H4" s="2"/>
      <c r="I4" s="2"/>
      <c r="J4" s="2"/>
      <c r="K4" s="2" t="n">
        <v>150000000</v>
      </c>
    </row>
    <row r="5" customFormat="false" ht="12.8" hidden="false" customHeight="false" outlineLevel="0" collapsed="false">
      <c r="B5" s="0" t="s">
        <v>2</v>
      </c>
      <c r="C5" s="0" t="n">
        <f aca="false">C4*12</f>
        <v>60</v>
      </c>
      <c r="D5" s="0" t="s">
        <v>54</v>
      </c>
      <c r="G5" s="0" t="n">
        <v>1</v>
      </c>
      <c r="H5" s="20" t="n">
        <f aca="false">C9</f>
        <v>3529979.16490703</v>
      </c>
      <c r="I5" s="2" t="n">
        <f aca="false">K4*$C$6</f>
        <v>2100000</v>
      </c>
      <c r="J5" s="2" t="n">
        <f aca="false">H5-I5</f>
        <v>1429979.16490703</v>
      </c>
      <c r="K5" s="2" t="n">
        <f aca="false">K4-J5</f>
        <v>148570020.835093</v>
      </c>
    </row>
    <row r="6" customFormat="false" ht="12.8" hidden="false" customHeight="false" outlineLevel="0" collapsed="false">
      <c r="B6" s="0" t="s">
        <v>12</v>
      </c>
      <c r="C6" s="1" t="n">
        <v>0.014</v>
      </c>
      <c r="D6" s="0" t="s">
        <v>55</v>
      </c>
      <c r="G6" s="0" t="n">
        <v>2</v>
      </c>
      <c r="H6" s="20" t="n">
        <f aca="false">$H$5</f>
        <v>3529979.16490703</v>
      </c>
      <c r="I6" s="2" t="n">
        <f aca="false">K5*$C$6</f>
        <v>2079980.2916913</v>
      </c>
      <c r="J6" s="2" t="n">
        <f aca="false">H6-I6</f>
        <v>1449998.87321573</v>
      </c>
      <c r="K6" s="2" t="n">
        <f aca="false">K5-J6</f>
        <v>147120021.961877</v>
      </c>
    </row>
    <row r="7" customFormat="false" ht="12.8" hidden="false" customHeight="false" outlineLevel="0" collapsed="false">
      <c r="B7" s="0" t="s">
        <v>57</v>
      </c>
      <c r="C7" s="1" t="n">
        <v>0.03</v>
      </c>
      <c r="D7" s="0" t="s">
        <v>59</v>
      </c>
      <c r="G7" s="0" t="n">
        <v>3</v>
      </c>
      <c r="H7" s="20" t="n">
        <f aca="false">$H$5</f>
        <v>3529979.16490703</v>
      </c>
      <c r="I7" s="2" t="n">
        <f aca="false">K6*$C$6</f>
        <v>2059680.30746628</v>
      </c>
      <c r="J7" s="2" t="n">
        <f aca="false">H7-I7</f>
        <v>1470298.85744075</v>
      </c>
      <c r="K7" s="2" t="n">
        <f aca="false">K6-J7</f>
        <v>145649723.104437</v>
      </c>
    </row>
    <row r="8" customFormat="false" ht="12.8" hidden="false" customHeight="false" outlineLevel="0" collapsed="false">
      <c r="G8" s="0" t="n">
        <v>4</v>
      </c>
      <c r="H8" s="20" t="n">
        <f aca="false">$H$5</f>
        <v>3529979.16490703</v>
      </c>
      <c r="I8" s="2" t="n">
        <f aca="false">K7*$C$6</f>
        <v>2039096.12346211</v>
      </c>
      <c r="J8" s="2" t="n">
        <f aca="false">H8-I8</f>
        <v>1490883.04144492</v>
      </c>
      <c r="K8" s="2" t="n">
        <f aca="false">K7-J8</f>
        <v>144158840.062992</v>
      </c>
    </row>
    <row r="9" customFormat="false" ht="12.8" hidden="false" customHeight="false" outlineLevel="0" collapsed="false">
      <c r="B9" s="0" t="s">
        <v>39</v>
      </c>
      <c r="C9" s="2" t="n">
        <v>3529979.16490703</v>
      </c>
      <c r="G9" s="0" t="n">
        <v>5</v>
      </c>
      <c r="H9" s="20" t="n">
        <f aca="false">$H$5</f>
        <v>3529979.16490703</v>
      </c>
      <c r="I9" s="2" t="n">
        <f aca="false">K8*$C$6</f>
        <v>2018223.76088188</v>
      </c>
      <c r="J9" s="2" t="n">
        <f aca="false">H9-I9</f>
        <v>1511755.40402515</v>
      </c>
      <c r="K9" s="2" t="n">
        <f aca="false">K8-J9</f>
        <v>142647084.658966</v>
      </c>
    </row>
    <row r="10" customFormat="false" ht="12.8" hidden="false" customHeight="false" outlineLevel="0" collapsed="false">
      <c r="G10" s="0" t="n">
        <v>6</v>
      </c>
      <c r="H10" s="20" t="n">
        <f aca="false">$H$5</f>
        <v>3529979.16490703</v>
      </c>
      <c r="I10" s="2" t="n">
        <f aca="false">K9*$C$6</f>
        <v>1997059.18522553</v>
      </c>
      <c r="J10" s="2" t="n">
        <f aca="false">H10-I10</f>
        <v>1532919.9796815</v>
      </c>
      <c r="K10" s="2" t="n">
        <f aca="false">K9-J10</f>
        <v>141114164.679285</v>
      </c>
    </row>
    <row r="11" customFormat="false" ht="12.8" hidden="false" customHeight="false" outlineLevel="0" collapsed="false">
      <c r="G11" s="0" t="n">
        <v>7</v>
      </c>
      <c r="H11" s="20" t="n">
        <f aca="false">$H$5</f>
        <v>3529979.16490703</v>
      </c>
      <c r="I11" s="2" t="n">
        <f aca="false">K10*$C$6</f>
        <v>1975598.30550999</v>
      </c>
      <c r="J11" s="2" t="n">
        <f aca="false">H11-I11</f>
        <v>1554380.85939704</v>
      </c>
      <c r="K11" s="2" t="n">
        <f aca="false">K10-J11</f>
        <v>139559783.819888</v>
      </c>
    </row>
    <row r="12" customFormat="false" ht="12.8" hidden="false" customHeight="false" outlineLevel="0" collapsed="false">
      <c r="G12" s="0" t="n">
        <v>8</v>
      </c>
      <c r="H12" s="20" t="n">
        <f aca="false">$H$5</f>
        <v>3529979.16490703</v>
      </c>
      <c r="I12" s="2" t="n">
        <f aca="false">K11*$C$6</f>
        <v>1953836.97347843</v>
      </c>
      <c r="J12" s="2" t="n">
        <f aca="false">H12-I12</f>
        <v>1576142.1914286</v>
      </c>
      <c r="K12" s="2" t="n">
        <f aca="false">K11-J12</f>
        <v>137983641.628459</v>
      </c>
    </row>
    <row r="13" customFormat="false" ht="12.8" hidden="false" customHeight="false" outlineLevel="0" collapsed="false">
      <c r="G13" s="0" t="n">
        <v>9</v>
      </c>
      <c r="H13" s="20" t="n">
        <f aca="false">$H$5</f>
        <v>3529979.16490703</v>
      </c>
      <c r="I13" s="2" t="n">
        <f aca="false">K12*$C$6</f>
        <v>1931770.98279843</v>
      </c>
      <c r="J13" s="2" t="n">
        <f aca="false">H13-I13</f>
        <v>1598208.1821086</v>
      </c>
      <c r="K13" s="2" t="n">
        <f aca="false">K12-J13</f>
        <v>136385433.446351</v>
      </c>
    </row>
    <row r="14" customFormat="false" ht="12.8" hidden="false" customHeight="false" outlineLevel="0" collapsed="false">
      <c r="G14" s="0" t="n">
        <v>10</v>
      </c>
      <c r="H14" s="20" t="n">
        <f aca="false">$H$5</f>
        <v>3529979.16490703</v>
      </c>
      <c r="I14" s="2" t="n">
        <f aca="false">K13*$C$6</f>
        <v>1909396.06824891</v>
      </c>
      <c r="J14" s="2" t="n">
        <f aca="false">H14-I14</f>
        <v>1620583.09665812</v>
      </c>
      <c r="K14" s="2" t="n">
        <f aca="false">K13-J14</f>
        <v>134764850.349693</v>
      </c>
    </row>
    <row r="15" customFormat="false" ht="12.8" hidden="false" customHeight="false" outlineLevel="0" collapsed="false">
      <c r="G15" s="0" t="n">
        <v>11</v>
      </c>
      <c r="H15" s="20" t="n">
        <f aca="false">$H$5</f>
        <v>3529979.16490703</v>
      </c>
      <c r="I15" s="2" t="n">
        <f aca="false">K14*$C$6</f>
        <v>1886707.9048957</v>
      </c>
      <c r="J15" s="2" t="n">
        <f aca="false">H15-I15</f>
        <v>1643271.26001133</v>
      </c>
      <c r="K15" s="2" t="n">
        <f aca="false">K14-J15</f>
        <v>133121579.089681</v>
      </c>
    </row>
    <row r="16" customFormat="false" ht="12.8" hidden="false" customHeight="false" outlineLevel="0" collapsed="false">
      <c r="G16" s="0" t="n">
        <v>12</v>
      </c>
      <c r="H16" s="20" t="n">
        <f aca="false">$H$5</f>
        <v>3529979.16490703</v>
      </c>
      <c r="I16" s="2" t="n">
        <f aca="false">K15*$C$6</f>
        <v>1863702.10725554</v>
      </c>
      <c r="J16" s="2" t="n">
        <f aca="false">H16-I16</f>
        <v>1666277.05765149</v>
      </c>
      <c r="K16" s="2" t="n">
        <f aca="false">K15-J16</f>
        <v>131455302.03203</v>
      </c>
    </row>
    <row r="17" customFormat="false" ht="12.8" hidden="false" customHeight="false" outlineLevel="0" collapsed="false">
      <c r="G17" s="0" t="n">
        <v>13</v>
      </c>
      <c r="H17" s="21" t="n">
        <f aca="false">H16*(1+$C$7)</f>
        <v>3635878.53985424</v>
      </c>
      <c r="I17" s="2" t="n">
        <f aca="false">K16*$C$6</f>
        <v>1840374.22844842</v>
      </c>
      <c r="J17" s="2" t="n">
        <f aca="false">H17-I17</f>
        <v>1795504.31140583</v>
      </c>
      <c r="K17" s="2" t="n">
        <f aca="false">K16-J17</f>
        <v>129659797.720624</v>
      </c>
    </row>
    <row r="18" customFormat="false" ht="12.8" hidden="false" customHeight="false" outlineLevel="0" collapsed="false">
      <c r="G18" s="0" t="n">
        <v>14</v>
      </c>
      <c r="H18" s="21" t="n">
        <f aca="false">$H$17</f>
        <v>3635878.53985424</v>
      </c>
      <c r="I18" s="2" t="n">
        <f aca="false">K17*$C$6</f>
        <v>1815237.16808873</v>
      </c>
      <c r="J18" s="2" t="n">
        <f aca="false">H18-I18</f>
        <v>1820641.37176551</v>
      </c>
      <c r="K18" s="2" t="n">
        <f aca="false">K17-J18</f>
        <v>127839156.348858</v>
      </c>
    </row>
    <row r="19" customFormat="false" ht="12.8" hidden="false" customHeight="false" outlineLevel="0" collapsed="false">
      <c r="G19" s="0" t="n">
        <v>15</v>
      </c>
      <c r="H19" s="21" t="n">
        <f aca="false">$H$17</f>
        <v>3635878.53985424</v>
      </c>
      <c r="I19" s="2" t="n">
        <f aca="false">K18*$C$6</f>
        <v>1789748.18888402</v>
      </c>
      <c r="J19" s="2" t="n">
        <f aca="false">H19-I19</f>
        <v>1846130.35097022</v>
      </c>
      <c r="K19" s="2" t="n">
        <f aca="false">K18-J19</f>
        <v>125993025.997888</v>
      </c>
    </row>
    <row r="20" customFormat="false" ht="12.8" hidden="false" customHeight="false" outlineLevel="0" collapsed="false">
      <c r="G20" s="0" t="n">
        <v>16</v>
      </c>
      <c r="H20" s="21" t="n">
        <f aca="false">$H$17</f>
        <v>3635878.53985424</v>
      </c>
      <c r="I20" s="2" t="n">
        <f aca="false">K19*$C$6</f>
        <v>1763902.36397043</v>
      </c>
      <c r="J20" s="2" t="n">
        <f aca="false">H20-I20</f>
        <v>1871976.17588381</v>
      </c>
      <c r="K20" s="2" t="n">
        <f aca="false">K19-J20</f>
        <v>124121049.822004</v>
      </c>
    </row>
    <row r="21" customFormat="false" ht="12.8" hidden="false" customHeight="false" outlineLevel="0" collapsed="false">
      <c r="G21" s="0" t="n">
        <v>17</v>
      </c>
      <c r="H21" s="21" t="n">
        <f aca="false">$H$17</f>
        <v>3635878.53985424</v>
      </c>
      <c r="I21" s="2" t="n">
        <f aca="false">K20*$C$6</f>
        <v>1737694.69750806</v>
      </c>
      <c r="J21" s="2" t="n">
        <f aca="false">H21-I21</f>
        <v>1898183.84234618</v>
      </c>
      <c r="K21" s="2" t="n">
        <f aca="false">K20-J21</f>
        <v>122222865.979658</v>
      </c>
    </row>
    <row r="22" customFormat="false" ht="12.8" hidden="false" customHeight="false" outlineLevel="0" collapsed="false">
      <c r="G22" s="0" t="n">
        <v>18</v>
      </c>
      <c r="H22" s="21" t="n">
        <f aca="false">$H$17</f>
        <v>3635878.53985424</v>
      </c>
      <c r="I22" s="2" t="n">
        <f aca="false">K21*$C$6</f>
        <v>1711120.12371521</v>
      </c>
      <c r="J22" s="2" t="n">
        <f aca="false">H22-I22</f>
        <v>1924758.41613903</v>
      </c>
      <c r="K22" s="2" t="n">
        <f aca="false">K21-J22</f>
        <v>120298107.563519</v>
      </c>
    </row>
    <row r="23" customFormat="false" ht="12.8" hidden="false" customHeight="false" outlineLevel="0" collapsed="false">
      <c r="G23" s="0" t="n">
        <v>19</v>
      </c>
      <c r="H23" s="21" t="n">
        <f aca="false">$H$17</f>
        <v>3635878.53985424</v>
      </c>
      <c r="I23" s="2" t="n">
        <f aca="false">K22*$C$6</f>
        <v>1684173.50588927</v>
      </c>
      <c r="J23" s="2" t="n">
        <f aca="false">H23-I23</f>
        <v>1951705.03396497</v>
      </c>
      <c r="K23" s="2" t="n">
        <f aca="false">K22-J23</f>
        <v>118346402.529554</v>
      </c>
    </row>
    <row r="24" customFormat="false" ht="12.8" hidden="false" customHeight="false" outlineLevel="0" collapsed="false">
      <c r="G24" s="0" t="n">
        <v>20</v>
      </c>
      <c r="H24" s="21" t="n">
        <f aca="false">$H$17</f>
        <v>3635878.53985424</v>
      </c>
      <c r="I24" s="2" t="n">
        <f aca="false">K23*$C$6</f>
        <v>1656849.63541376</v>
      </c>
      <c r="J24" s="2" t="n">
        <f aca="false">H24-I24</f>
        <v>1979028.90444048</v>
      </c>
      <c r="K24" s="2" t="n">
        <f aca="false">K23-J24</f>
        <v>116367373.625114</v>
      </c>
    </row>
    <row r="25" customFormat="false" ht="12.8" hidden="false" customHeight="false" outlineLevel="0" collapsed="false">
      <c r="G25" s="0" t="n">
        <v>21</v>
      </c>
      <c r="H25" s="21" t="n">
        <f aca="false">$H$17</f>
        <v>3635878.53985424</v>
      </c>
      <c r="I25" s="2" t="n">
        <f aca="false">K24*$C$6</f>
        <v>1629143.23075159</v>
      </c>
      <c r="J25" s="2" t="n">
        <f aca="false">H25-I25</f>
        <v>2006735.30910265</v>
      </c>
      <c r="K25" s="2" t="n">
        <f aca="false">K24-J25</f>
        <v>114360638.316011</v>
      </c>
    </row>
    <row r="26" customFormat="false" ht="12.8" hidden="false" customHeight="false" outlineLevel="0" collapsed="false">
      <c r="G26" s="0" t="n">
        <v>22</v>
      </c>
      <c r="H26" s="21" t="n">
        <f aca="false">$H$17</f>
        <v>3635878.53985424</v>
      </c>
      <c r="I26" s="2" t="n">
        <f aca="false">K25*$C$6</f>
        <v>1601048.93642415</v>
      </c>
      <c r="J26" s="2" t="n">
        <f aca="false">H26-I26</f>
        <v>2034829.60343009</v>
      </c>
      <c r="K26" s="2" t="n">
        <f aca="false">K25-J26</f>
        <v>112325808.712581</v>
      </c>
    </row>
    <row r="27" customFormat="false" ht="12.8" hidden="false" customHeight="false" outlineLevel="0" collapsed="false">
      <c r="G27" s="0" t="n">
        <v>23</v>
      </c>
      <c r="H27" s="21" t="n">
        <f aca="false">$H$17</f>
        <v>3635878.53985424</v>
      </c>
      <c r="I27" s="2" t="n">
        <f aca="false">K26*$C$6</f>
        <v>1572561.32197613</v>
      </c>
      <c r="J27" s="2" t="n">
        <f aca="false">H27-I27</f>
        <v>2063317.21787811</v>
      </c>
      <c r="K27" s="2" t="n">
        <f aca="false">K26-J27</f>
        <v>110262491.494703</v>
      </c>
    </row>
    <row r="28" customFormat="false" ht="12.8" hidden="false" customHeight="false" outlineLevel="0" collapsed="false">
      <c r="G28" s="0" t="n">
        <v>24</v>
      </c>
      <c r="H28" s="21" t="n">
        <f aca="false">$H$17</f>
        <v>3635878.53985424</v>
      </c>
      <c r="I28" s="2" t="n">
        <f aca="false">K27*$C$6</f>
        <v>1543674.88092584</v>
      </c>
      <c r="J28" s="2" t="n">
        <f aca="false">H28-I28</f>
        <v>2092203.6589284</v>
      </c>
      <c r="K28" s="2" t="n">
        <f aca="false">K27-J28</f>
        <v>108170287.835775</v>
      </c>
    </row>
    <row r="29" customFormat="false" ht="12.8" hidden="false" customHeight="false" outlineLevel="0" collapsed="false">
      <c r="G29" s="0" t="n">
        <v>25</v>
      </c>
      <c r="H29" s="22" t="n">
        <f aca="false">H28*(1+$C$7)</f>
        <v>3744954.89604987</v>
      </c>
      <c r="I29" s="2" t="n">
        <f aca="false">K28*$C$6</f>
        <v>1514384.02970084</v>
      </c>
      <c r="J29" s="2" t="n">
        <f aca="false">H29-I29</f>
        <v>2230570.86634903</v>
      </c>
      <c r="K29" s="2" t="n">
        <f aca="false">K28-J29</f>
        <v>105939716.969425</v>
      </c>
    </row>
    <row r="30" customFormat="false" ht="12.8" hidden="false" customHeight="false" outlineLevel="0" collapsed="false">
      <c r="G30" s="0" t="n">
        <v>26</v>
      </c>
      <c r="H30" s="22" t="n">
        <f aca="false">$H$29</f>
        <v>3744954.89604987</v>
      </c>
      <c r="I30" s="2" t="n">
        <f aca="false">K29*$C$6</f>
        <v>1483156.03757196</v>
      </c>
      <c r="J30" s="2" t="n">
        <f aca="false">H30-I30</f>
        <v>2261798.85847791</v>
      </c>
      <c r="K30" s="2" t="n">
        <f aca="false">K29-J30</f>
        <v>103677918.110948</v>
      </c>
    </row>
    <row r="31" customFormat="false" ht="12.8" hidden="false" customHeight="false" outlineLevel="0" collapsed="false">
      <c r="G31" s="0" t="n">
        <v>27</v>
      </c>
      <c r="H31" s="22" t="n">
        <f aca="false">$H$29</f>
        <v>3744954.89604987</v>
      </c>
      <c r="I31" s="2" t="n">
        <f aca="false">K30*$C$6</f>
        <v>1451490.85355327</v>
      </c>
      <c r="J31" s="2" t="n">
        <f aca="false">H31-I31</f>
        <v>2293464.0424966</v>
      </c>
      <c r="K31" s="2" t="n">
        <f aca="false">K30-J31</f>
        <v>101384454.068451</v>
      </c>
    </row>
    <row r="32" customFormat="false" ht="12.8" hidden="false" customHeight="false" outlineLevel="0" collapsed="false">
      <c r="G32" s="0" t="n">
        <v>28</v>
      </c>
      <c r="H32" s="22" t="n">
        <f aca="false">$H$29</f>
        <v>3744954.89604987</v>
      </c>
      <c r="I32" s="2" t="n">
        <f aca="false">K31*$C$6</f>
        <v>1419382.35695831</v>
      </c>
      <c r="J32" s="2" t="n">
        <f aca="false">H32-I32</f>
        <v>2325572.53909156</v>
      </c>
      <c r="K32" s="2" t="n">
        <f aca="false">K31-J32</f>
        <v>99058881.5293594</v>
      </c>
    </row>
    <row r="33" customFormat="false" ht="12.8" hidden="false" customHeight="false" outlineLevel="0" collapsed="false">
      <c r="G33" s="0" t="n">
        <v>29</v>
      </c>
      <c r="H33" s="22" t="n">
        <f aca="false">$H$29</f>
        <v>3744954.89604987</v>
      </c>
      <c r="I33" s="2" t="n">
        <f aca="false">K32*$C$6</f>
        <v>1386824.34141103</v>
      </c>
      <c r="J33" s="2" t="n">
        <f aca="false">H33-I33</f>
        <v>2358130.55463884</v>
      </c>
      <c r="K33" s="2" t="n">
        <f aca="false">K32-J33</f>
        <v>96700750.9747206</v>
      </c>
    </row>
    <row r="34" customFormat="false" ht="12.8" hidden="false" customHeight="false" outlineLevel="0" collapsed="false">
      <c r="G34" s="0" t="n">
        <v>30</v>
      </c>
      <c r="H34" s="22" t="n">
        <f aca="false">$H$29</f>
        <v>3744954.89604987</v>
      </c>
      <c r="I34" s="2" t="n">
        <f aca="false">K33*$C$6</f>
        <v>1353810.51364609</v>
      </c>
      <c r="J34" s="2" t="n">
        <f aca="false">H34-I34</f>
        <v>2391144.38240378</v>
      </c>
      <c r="K34" s="2" t="n">
        <f aca="false">K33-J34</f>
        <v>94309606.5923168</v>
      </c>
    </row>
    <row r="35" customFormat="false" ht="12.8" hidden="false" customHeight="false" outlineLevel="0" collapsed="false">
      <c r="G35" s="0" t="n">
        <v>31</v>
      </c>
      <c r="H35" s="22" t="n">
        <f aca="false">$H$29</f>
        <v>3744954.89604987</v>
      </c>
      <c r="I35" s="2" t="n">
        <f aca="false">K34*$C$6</f>
        <v>1320334.49229243</v>
      </c>
      <c r="J35" s="2" t="n">
        <f aca="false">H35-I35</f>
        <v>2424620.40375743</v>
      </c>
      <c r="K35" s="2" t="n">
        <f aca="false">K34-J35</f>
        <v>91884986.1885593</v>
      </c>
    </row>
    <row r="36" customFormat="false" ht="12.8" hidden="false" customHeight="false" outlineLevel="0" collapsed="false">
      <c r="G36" s="0" t="n">
        <v>32</v>
      </c>
      <c r="H36" s="22" t="n">
        <f aca="false">$H$29</f>
        <v>3744954.89604987</v>
      </c>
      <c r="I36" s="2" t="n">
        <f aca="false">K35*$C$6</f>
        <v>1286389.80663983</v>
      </c>
      <c r="J36" s="2" t="n">
        <f aca="false">H36-I36</f>
        <v>2458565.08941004</v>
      </c>
      <c r="K36" s="2" t="n">
        <f aca="false">K35-J36</f>
        <v>89426421.0991493</v>
      </c>
    </row>
    <row r="37" customFormat="false" ht="12.8" hidden="false" customHeight="false" outlineLevel="0" collapsed="false">
      <c r="G37" s="0" t="n">
        <v>33</v>
      </c>
      <c r="H37" s="22" t="n">
        <f aca="false">$H$29</f>
        <v>3744954.89604987</v>
      </c>
      <c r="I37" s="2" t="n">
        <f aca="false">K36*$C$6</f>
        <v>1251969.89538809</v>
      </c>
      <c r="J37" s="2" t="n">
        <f aca="false">H37-I37</f>
        <v>2492985.00066178</v>
      </c>
      <c r="K37" s="2" t="n">
        <f aca="false">K36-J37</f>
        <v>86933436.0984875</v>
      </c>
    </row>
    <row r="38" customFormat="false" ht="12.8" hidden="false" customHeight="false" outlineLevel="0" collapsed="false">
      <c r="G38" s="0" t="n">
        <v>34</v>
      </c>
      <c r="H38" s="22" t="n">
        <f aca="false">$H$29</f>
        <v>3744954.89604987</v>
      </c>
      <c r="I38" s="2" t="n">
        <f aca="false">K37*$C$6</f>
        <v>1217068.10537883</v>
      </c>
      <c r="J38" s="2" t="n">
        <f aca="false">H38-I38</f>
        <v>2527886.79067104</v>
      </c>
      <c r="K38" s="2" t="n">
        <f aca="false">K37-J38</f>
        <v>84405549.3078165</v>
      </c>
    </row>
    <row r="39" customFormat="false" ht="12.8" hidden="false" customHeight="false" outlineLevel="0" collapsed="false">
      <c r="G39" s="0" t="n">
        <v>35</v>
      </c>
      <c r="H39" s="22" t="n">
        <f aca="false">$H$29</f>
        <v>3744954.89604987</v>
      </c>
      <c r="I39" s="2" t="n">
        <f aca="false">K38*$C$6</f>
        <v>1181677.69030943</v>
      </c>
      <c r="J39" s="2" t="n">
        <f aca="false">H39-I39</f>
        <v>2563277.20574044</v>
      </c>
      <c r="K39" s="2" t="n">
        <f aca="false">K38-J39</f>
        <v>81842272.102076</v>
      </c>
    </row>
    <row r="40" customFormat="false" ht="12.8" hidden="false" customHeight="false" outlineLevel="0" collapsed="false">
      <c r="G40" s="0" t="n">
        <v>36</v>
      </c>
      <c r="H40" s="22" t="n">
        <f aca="false">$H$29</f>
        <v>3744954.89604987</v>
      </c>
      <c r="I40" s="2" t="n">
        <f aca="false">K39*$C$6</f>
        <v>1145791.80942906</v>
      </c>
      <c r="J40" s="2" t="n">
        <f aca="false">H40-I40</f>
        <v>2599163.0866208</v>
      </c>
      <c r="K40" s="2" t="n">
        <f aca="false">K39-J40</f>
        <v>79243109.0154552</v>
      </c>
    </row>
    <row r="41" customFormat="false" ht="12.8" hidden="false" customHeight="false" outlineLevel="0" collapsed="false">
      <c r="G41" s="0" t="n">
        <v>37</v>
      </c>
      <c r="H41" s="23" t="n">
        <f aca="false">H40*(1+$C$7)</f>
        <v>3857303.54293136</v>
      </c>
      <c r="I41" s="2" t="n">
        <f aca="false">K40*$C$6</f>
        <v>1109403.52621637</v>
      </c>
      <c r="J41" s="2" t="n">
        <f aca="false">H41-I41</f>
        <v>2747900.01671499</v>
      </c>
      <c r="K41" s="2" t="n">
        <f aca="false">K40-J41</f>
        <v>76495208.9987402</v>
      </c>
    </row>
    <row r="42" customFormat="false" ht="12.8" hidden="false" customHeight="false" outlineLevel="0" collapsed="false">
      <c r="G42" s="0" t="n">
        <v>38</v>
      </c>
      <c r="H42" s="23" t="n">
        <f aca="false">$H$41</f>
        <v>3857303.54293136</v>
      </c>
      <c r="I42" s="2" t="n">
        <f aca="false">K41*$C$6</f>
        <v>1070932.92598236</v>
      </c>
      <c r="J42" s="2" t="n">
        <f aca="false">H42-I42</f>
        <v>2786370.616949</v>
      </c>
      <c r="K42" s="2" t="n">
        <f aca="false">K41-J42</f>
        <v>73708838.3817912</v>
      </c>
    </row>
    <row r="43" customFormat="false" ht="12.8" hidden="false" customHeight="false" outlineLevel="0" collapsed="false">
      <c r="G43" s="0" t="n">
        <v>39</v>
      </c>
      <c r="H43" s="23" t="n">
        <f aca="false">$H$41</f>
        <v>3857303.54293136</v>
      </c>
      <c r="I43" s="2" t="n">
        <f aca="false">K42*$C$6</f>
        <v>1031923.73734508</v>
      </c>
      <c r="J43" s="2" t="n">
        <f aca="false">H43-I43</f>
        <v>2825379.80558629</v>
      </c>
      <c r="K43" s="2" t="n">
        <f aca="false">K42-J43</f>
        <v>70883458.5762049</v>
      </c>
    </row>
    <row r="44" customFormat="false" ht="12.8" hidden="false" customHeight="false" outlineLevel="0" collapsed="false">
      <c r="G44" s="0" t="n">
        <v>40</v>
      </c>
      <c r="H44" s="23" t="n">
        <f aca="false">$H$41</f>
        <v>3857303.54293136</v>
      </c>
      <c r="I44" s="2" t="n">
        <f aca="false">K43*$C$6</f>
        <v>992368.420066869</v>
      </c>
      <c r="J44" s="2" t="n">
        <f aca="false">H44-I44</f>
        <v>2864935.12286449</v>
      </c>
      <c r="K44" s="2" t="n">
        <f aca="false">K43-J44</f>
        <v>68018523.4533404</v>
      </c>
    </row>
    <row r="45" customFormat="false" ht="12.8" hidden="false" customHeight="false" outlineLevel="0" collapsed="false">
      <c r="G45" s="0" t="n">
        <v>41</v>
      </c>
      <c r="H45" s="23" t="n">
        <f aca="false">$H$41</f>
        <v>3857303.54293136</v>
      </c>
      <c r="I45" s="2" t="n">
        <f aca="false">K44*$C$6</f>
        <v>952259.328346766</v>
      </c>
      <c r="J45" s="2" t="n">
        <f aca="false">H45-I45</f>
        <v>2905044.2145846</v>
      </c>
      <c r="K45" s="2" t="n">
        <f aca="false">K44-J45</f>
        <v>65113479.2387559</v>
      </c>
    </row>
    <row r="46" customFormat="false" ht="12.8" hidden="false" customHeight="false" outlineLevel="0" collapsed="false">
      <c r="G46" s="0" t="n">
        <v>42</v>
      </c>
      <c r="H46" s="23" t="n">
        <f aca="false">$H$41</f>
        <v>3857303.54293136</v>
      </c>
      <c r="I46" s="2" t="n">
        <f aca="false">K45*$C$6</f>
        <v>911588.709342582</v>
      </c>
      <c r="J46" s="2" t="n">
        <f aca="false">H46-I46</f>
        <v>2945714.83358878</v>
      </c>
      <c r="K46" s="2" t="n">
        <f aca="false">K45-J46</f>
        <v>62167764.4051671</v>
      </c>
    </row>
    <row r="47" customFormat="false" ht="12.8" hidden="false" customHeight="false" outlineLevel="0" collapsed="false">
      <c r="G47" s="0" t="n">
        <v>43</v>
      </c>
      <c r="H47" s="23" t="n">
        <f aca="false">$H$41</f>
        <v>3857303.54293136</v>
      </c>
      <c r="I47" s="2" t="n">
        <f aca="false">K46*$C$6</f>
        <v>870348.701672339</v>
      </c>
      <c r="J47" s="2" t="n">
        <f aca="false">H47-I47</f>
        <v>2986954.84125903</v>
      </c>
      <c r="K47" s="2" t="n">
        <f aca="false">K46-J47</f>
        <v>59180809.563908</v>
      </c>
    </row>
    <row r="48" customFormat="false" ht="12.8" hidden="false" customHeight="false" outlineLevel="0" collapsed="false">
      <c r="G48" s="0" t="n">
        <v>44</v>
      </c>
      <c r="H48" s="23" t="n">
        <f aca="false">$H$41</f>
        <v>3857303.54293136</v>
      </c>
      <c r="I48" s="2" t="n">
        <f aca="false">K47*$C$6</f>
        <v>828531.333894712</v>
      </c>
      <c r="J48" s="2" t="n">
        <f aca="false">H48-I48</f>
        <v>3028772.20903665</v>
      </c>
      <c r="K48" s="2" t="n">
        <f aca="false">K47-J48</f>
        <v>56152037.3548714</v>
      </c>
    </row>
    <row r="49" customFormat="false" ht="12.8" hidden="false" customHeight="false" outlineLevel="0" collapsed="false">
      <c r="G49" s="0" t="n">
        <v>45</v>
      </c>
      <c r="H49" s="23" t="n">
        <f aca="false">$H$41</f>
        <v>3857303.54293136</v>
      </c>
      <c r="I49" s="2" t="n">
        <f aca="false">K48*$C$6</f>
        <v>786128.522968199</v>
      </c>
      <c r="J49" s="2" t="n">
        <f aca="false">H49-I49</f>
        <v>3071175.01996316</v>
      </c>
      <c r="K49" s="2" t="n">
        <f aca="false">K48-J49</f>
        <v>53080862.3349082</v>
      </c>
    </row>
    <row r="50" customFormat="false" ht="12.8" hidden="false" customHeight="false" outlineLevel="0" collapsed="false">
      <c r="G50" s="0" t="n">
        <v>46</v>
      </c>
      <c r="H50" s="23" t="n">
        <f aca="false">$H$41</f>
        <v>3857303.54293136</v>
      </c>
      <c r="I50" s="2" t="n">
        <f aca="false">K49*$C$6</f>
        <v>743132.072688715</v>
      </c>
      <c r="J50" s="2" t="n">
        <f aca="false">H50-I50</f>
        <v>3114171.47024265</v>
      </c>
      <c r="K50" s="2" t="n">
        <f aca="false">K49-J50</f>
        <v>49966690.8646656</v>
      </c>
    </row>
    <row r="51" customFormat="false" ht="12.8" hidden="false" customHeight="false" outlineLevel="0" collapsed="false">
      <c r="G51" s="0" t="n">
        <v>47</v>
      </c>
      <c r="H51" s="23" t="n">
        <f aca="false">$H$41</f>
        <v>3857303.54293136</v>
      </c>
      <c r="I51" s="2" t="n">
        <f aca="false">K50*$C$6</f>
        <v>699533.672105318</v>
      </c>
      <c r="J51" s="2" t="n">
        <f aca="false">H51-I51</f>
        <v>3157769.87082605</v>
      </c>
      <c r="K51" s="2" t="n">
        <f aca="false">K50-J51</f>
        <v>46808920.9938395</v>
      </c>
    </row>
    <row r="52" customFormat="false" ht="12.8" hidden="false" customHeight="false" outlineLevel="0" collapsed="false">
      <c r="G52" s="0" t="n">
        <v>48</v>
      </c>
      <c r="H52" s="23" t="n">
        <f aca="false">$H$41</f>
        <v>3857303.54293136</v>
      </c>
      <c r="I52" s="2" t="n">
        <f aca="false">K51*$C$6</f>
        <v>655324.893913753</v>
      </c>
      <c r="J52" s="2" t="n">
        <f aca="false">H52-I52</f>
        <v>3201978.64901761</v>
      </c>
      <c r="K52" s="2" t="n">
        <f aca="false">K51-J52</f>
        <v>43606942.3448219</v>
      </c>
    </row>
    <row r="53" customFormat="false" ht="12.8" hidden="false" customHeight="false" outlineLevel="0" collapsed="false">
      <c r="G53" s="0" t="n">
        <v>49</v>
      </c>
      <c r="H53" s="24" t="n">
        <f aca="false">H52*(1+$C$7)</f>
        <v>3973022.64921931</v>
      </c>
      <c r="I53" s="2" t="n">
        <f aca="false">K52*$C$6</f>
        <v>610497.192827507</v>
      </c>
      <c r="J53" s="2" t="n">
        <f aca="false">H53-I53</f>
        <v>3362525.4563918</v>
      </c>
      <c r="K53" s="2" t="n">
        <f aca="false">K52-J53</f>
        <v>40244416.8884301</v>
      </c>
    </row>
    <row r="54" customFormat="false" ht="12.8" hidden="false" customHeight="false" outlineLevel="0" collapsed="false">
      <c r="G54" s="0" t="n">
        <v>50</v>
      </c>
      <c r="H54" s="24" t="n">
        <f aca="false">$H$53</f>
        <v>3973022.64921931</v>
      </c>
      <c r="I54" s="2" t="n">
        <f aca="false">K53*$C$6</f>
        <v>563421.836438022</v>
      </c>
      <c r="J54" s="2" t="n">
        <f aca="false">H54-I54</f>
        <v>3409600.81278128</v>
      </c>
      <c r="K54" s="2" t="n">
        <f aca="false">K53-J54</f>
        <v>36834816.0756488</v>
      </c>
    </row>
    <row r="55" customFormat="false" ht="12.8" hidden="false" customHeight="false" outlineLevel="0" collapsed="false">
      <c r="G55" s="0" t="n">
        <v>51</v>
      </c>
      <c r="H55" s="24" t="n">
        <f aca="false">$H$53</f>
        <v>3973022.64921931</v>
      </c>
      <c r="I55" s="2" t="n">
        <f aca="false">K54*$C$6</f>
        <v>515687.425059084</v>
      </c>
      <c r="J55" s="2" t="n">
        <f aca="false">H55-I55</f>
        <v>3457335.22416022</v>
      </c>
      <c r="K55" s="2" t="n">
        <f aca="false">K54-J55</f>
        <v>33377480.8514886</v>
      </c>
    </row>
    <row r="56" customFormat="false" ht="12.8" hidden="false" customHeight="false" outlineLevel="0" collapsed="false">
      <c r="G56" s="0" t="n">
        <v>52</v>
      </c>
      <c r="H56" s="24" t="n">
        <f aca="false">$H$53</f>
        <v>3973022.64921931</v>
      </c>
      <c r="I56" s="2" t="n">
        <f aca="false">K55*$C$6</f>
        <v>467284.73192084</v>
      </c>
      <c r="J56" s="2" t="n">
        <f aca="false">H56-I56</f>
        <v>3505737.91729846</v>
      </c>
      <c r="K56" s="2" t="n">
        <f aca="false">K55-J56</f>
        <v>29871742.9341901</v>
      </c>
    </row>
    <row r="57" customFormat="false" ht="12.8" hidden="false" customHeight="false" outlineLevel="0" collapsed="false">
      <c r="G57" s="0" t="n">
        <v>53</v>
      </c>
      <c r="H57" s="24" t="n">
        <f aca="false">$H$53</f>
        <v>3973022.64921931</v>
      </c>
      <c r="I57" s="2" t="n">
        <f aca="false">K56*$C$6</f>
        <v>418204.401078662</v>
      </c>
      <c r="J57" s="2" t="n">
        <f aca="false">H57-I57</f>
        <v>3554818.24814064</v>
      </c>
      <c r="K57" s="2" t="n">
        <f aca="false">K56-J57</f>
        <v>26316924.6860495</v>
      </c>
    </row>
    <row r="58" customFormat="false" ht="12.8" hidden="false" customHeight="false" outlineLevel="0" collapsed="false">
      <c r="G58" s="0" t="n">
        <v>54</v>
      </c>
      <c r="H58" s="24" t="n">
        <f aca="false">$H$53</f>
        <v>3973022.64921931</v>
      </c>
      <c r="I58" s="2" t="n">
        <f aca="false">K57*$C$6</f>
        <v>368436.945604693</v>
      </c>
      <c r="J58" s="2" t="n">
        <f aca="false">H58-I58</f>
        <v>3604585.70361461</v>
      </c>
      <c r="K58" s="2" t="n">
        <f aca="false">K57-J58</f>
        <v>22712338.9824349</v>
      </c>
    </row>
    <row r="59" customFormat="false" ht="12.8" hidden="false" customHeight="false" outlineLevel="0" collapsed="false">
      <c r="G59" s="0" t="n">
        <v>55</v>
      </c>
      <c r="H59" s="24" t="n">
        <f aca="false">$H$53</f>
        <v>3973022.64921931</v>
      </c>
      <c r="I59" s="2" t="n">
        <f aca="false">K58*$C$6</f>
        <v>317972.745754088</v>
      </c>
      <c r="J59" s="2" t="n">
        <f aca="false">H59-I59</f>
        <v>3655049.90346522</v>
      </c>
      <c r="K59" s="2" t="n">
        <f aca="false">K58-J59</f>
        <v>19057289.0789697</v>
      </c>
    </row>
    <row r="60" customFormat="false" ht="12.8" hidden="false" customHeight="false" outlineLevel="0" collapsed="false">
      <c r="G60" s="0" t="n">
        <v>56</v>
      </c>
      <c r="H60" s="24" t="n">
        <f aca="false">$H$53</f>
        <v>3973022.64921931</v>
      </c>
      <c r="I60" s="2" t="n">
        <f aca="false">K59*$C$6</f>
        <v>266802.047105575</v>
      </c>
      <c r="J60" s="2" t="n">
        <f aca="false">H60-I60</f>
        <v>3706220.60211373</v>
      </c>
      <c r="K60" s="2" t="n">
        <f aca="false">K59-J60</f>
        <v>15351068.4768559</v>
      </c>
    </row>
    <row r="61" customFormat="false" ht="12.8" hidden="false" customHeight="false" outlineLevel="0" collapsed="false">
      <c r="G61" s="0" t="n">
        <v>57</v>
      </c>
      <c r="H61" s="24" t="n">
        <f aca="false">$H$53</f>
        <v>3973022.64921931</v>
      </c>
      <c r="I61" s="2" t="n">
        <f aca="false">K60*$C$6</f>
        <v>214914.958675983</v>
      </c>
      <c r="J61" s="2" t="n">
        <f aca="false">H61-I61</f>
        <v>3758107.69054332</v>
      </c>
      <c r="K61" s="2" t="n">
        <f aca="false">K60-J61</f>
        <v>11592960.7863126</v>
      </c>
    </row>
    <row r="62" customFormat="false" ht="12.8" hidden="false" customHeight="false" outlineLevel="0" collapsed="false">
      <c r="G62" s="0" t="n">
        <v>58</v>
      </c>
      <c r="H62" s="24" t="n">
        <f aca="false">$H$53</f>
        <v>3973022.64921931</v>
      </c>
      <c r="I62" s="2" t="n">
        <f aca="false">K61*$C$6</f>
        <v>162301.451008377</v>
      </c>
      <c r="J62" s="2" t="n">
        <f aca="false">H62-I62</f>
        <v>3810721.19821093</v>
      </c>
      <c r="K62" s="2" t="n">
        <f aca="false">K61-J62</f>
        <v>7782239.58810169</v>
      </c>
    </row>
    <row r="63" customFormat="false" ht="12.8" hidden="false" customHeight="false" outlineLevel="0" collapsed="false">
      <c r="G63" s="0" t="n">
        <v>59</v>
      </c>
      <c r="H63" s="24" t="n">
        <f aca="false">$H$53</f>
        <v>3973022.64921931</v>
      </c>
      <c r="I63" s="2" t="n">
        <f aca="false">K62*$C$6</f>
        <v>108951.354233424</v>
      </c>
      <c r="J63" s="2" t="n">
        <f aca="false">H63-I63</f>
        <v>3864071.29498588</v>
      </c>
      <c r="K63" s="2" t="n">
        <f aca="false">K62-J63</f>
        <v>3918168.29311581</v>
      </c>
    </row>
    <row r="64" customFormat="false" ht="12.8" hidden="false" customHeight="false" outlineLevel="0" collapsed="false">
      <c r="G64" s="0" t="n">
        <v>60</v>
      </c>
      <c r="H64" s="24" t="n">
        <f aca="false">$H$53</f>
        <v>3973022.64921931</v>
      </c>
      <c r="I64" s="2" t="n">
        <f aca="false">K63*$C$6</f>
        <v>54854.3561036214</v>
      </c>
      <c r="J64" s="2" t="n">
        <f aca="false">H64-I64</f>
        <v>3918168.29311568</v>
      </c>
      <c r="K64" s="2" t="n">
        <f aca="false">K63-J64</f>
        <v>1.27125531435013E-007</v>
      </c>
    </row>
    <row r="65" customFormat="false" ht="12.8" hidden="false" customHeight="false" outlineLevel="0" collapsed="false">
      <c r="J65" s="2"/>
    </row>
    <row r="66" customFormat="false" ht="12.8" hidden="false" customHeight="false" outlineLevel="0" collapsed="false">
      <c r="G66" s="0" t="s">
        <v>56</v>
      </c>
      <c r="H66" s="2" t="n">
        <f aca="false">SUM(H5:H64)</f>
        <v>224893665.515542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C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44" activeCellId="0" sqref="C4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73.82"/>
    <col collapsed="false" customWidth="true" hidden="false" outlineLevel="0" max="3" min="3" style="0" width="16.39"/>
  </cols>
  <sheetData>
    <row r="3" customFormat="false" ht="12.8" hidden="false" customHeight="false" outlineLevel="0" collapsed="false">
      <c r="B3" s="0" t="s">
        <v>60</v>
      </c>
      <c r="C3" s="0" t="s">
        <v>61</v>
      </c>
    </row>
    <row r="5" customFormat="false" ht="12.8" hidden="false" customHeight="false" outlineLevel="0" collapsed="false">
      <c r="B5" s="0" t="s">
        <v>62</v>
      </c>
      <c r="C5" s="2" t="n">
        <f aca="false">'3 a'!H65</f>
        <v>222706471.376854</v>
      </c>
    </row>
    <row r="6" customFormat="false" ht="12.8" hidden="false" customHeight="false" outlineLevel="0" collapsed="false">
      <c r="B6" s="0" t="s">
        <v>63</v>
      </c>
      <c r="C6" s="2" t="n">
        <f aca="false">'3 d'!H66</f>
        <v>224893665.515542</v>
      </c>
    </row>
    <row r="7" customFormat="false" ht="12.8" hidden="false" customHeight="false" outlineLevel="0" collapsed="false">
      <c r="B7" s="0" t="s">
        <v>64</v>
      </c>
      <c r="C7" s="2" t="n">
        <f aca="false">'3 c'!H65</f>
        <v>228889665.217464</v>
      </c>
    </row>
    <row r="8" customFormat="false" ht="12.8" hidden="false" customHeight="false" outlineLevel="0" collapsed="false">
      <c r="B8" s="0" t="s">
        <v>65</v>
      </c>
      <c r="C8" s="2" t="n">
        <f aca="false">'3 b'!H65</f>
        <v>241673626.177947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2022-11-27T10:58:05Z</dcterms:created>
  <dc:creator/>
  <dc:description/>
  <dc:language>en-US</dc:language>
  <cp:lastModifiedBy/>
  <dcterms:modified xsi:type="dcterms:W3CDTF">2022-11-27T17:45:30Z</dcterms:modified>
  <cp:revision>6</cp:revision>
  <dc:subject/>
  <dc:title/>
</cp:coreProperties>
</file>