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" sheetId="1" state="visible" r:id="rId2"/>
    <sheet name="Punto B" sheetId="2" state="visible" r:id="rId3"/>
    <sheet name="Punto E" sheetId="3" state="visible" r:id="rId4"/>
    <sheet name="Entregables a man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<sst xmlns="http://schemas.openxmlformats.org/spreadsheetml/2006/main" count="185" uniqueCount="60">
  <si>
    <t xml:space="preserve">ra*=</t>
  </si>
  <si>
    <t xml:space="preserve">NACbimensual ant</t>
  </si>
  <si>
    <t xml:space="preserve">Crecimiento Subs</t>
  </si>
  <si>
    <t xml:space="preserve">Decrecimiento de mantenimiento</t>
  </si>
  <si>
    <t xml:space="preserve">Valor Residual</t>
  </si>
  <si>
    <t xml:space="preserve">ia*=</t>
  </si>
  <si>
    <t xml:space="preserve">Bimensual ant</t>
  </si>
  <si>
    <t xml:space="preserve">Aumento Usuarios</t>
  </si>
  <si>
    <t xml:space="preserve">Comisión Vendedor</t>
  </si>
  <si>
    <t xml:space="preserve">i*=</t>
  </si>
  <si>
    <t xml:space="preserve">Bimensual</t>
  </si>
  <si>
    <t xml:space="preserve">Crecimiento Entrenamientos</t>
  </si>
  <si>
    <t xml:space="preserve">Incremento Salarial</t>
  </si>
  <si>
    <t xml:space="preserve">mensual</t>
  </si>
  <si>
    <t xml:space="preserve">Aumento Arriendo</t>
  </si>
  <si>
    <t xml:space="preserve">Decrecimiento del seguro</t>
  </si>
  <si>
    <t xml:space="preserve">bimestral</t>
  </si>
  <si>
    <t xml:space="preserve">Aumento Servicios </t>
  </si>
  <si>
    <t xml:space="preserve">Aumento Marketing</t>
  </si>
  <si>
    <t xml:space="preserve">diario</t>
  </si>
  <si>
    <t xml:space="preserve"> </t>
  </si>
  <si>
    <t xml:space="preserve">Inversión inicial</t>
  </si>
  <si>
    <t xml:space="preserve">Número de suscripciones</t>
  </si>
  <si>
    <t xml:space="preserve">Precio</t>
  </si>
  <si>
    <t xml:space="preserve">Ingresos suscripciones</t>
  </si>
  <si>
    <t xml:space="preserve">Número de usuarios</t>
  </si>
  <si>
    <t xml:space="preserve">Ingresos personalizados</t>
  </si>
  <si>
    <t xml:space="preserve">Arrendamiento</t>
  </si>
  <si>
    <t xml:space="preserve">Servicios públicos</t>
  </si>
  <si>
    <t xml:space="preserve">Mantenimiento</t>
  </si>
  <si>
    <t xml:space="preserve">Entrenadores</t>
  </si>
  <si>
    <t xml:space="preserve">Servicios varios</t>
  </si>
  <si>
    <t xml:space="preserve">Vendedores</t>
  </si>
  <si>
    <t xml:space="preserve">comisiones</t>
  </si>
  <si>
    <t xml:space="preserve">Seguro</t>
  </si>
  <si>
    <t xml:space="preserve">Marketing digital</t>
  </si>
  <si>
    <t xml:space="preserve">Valor residual</t>
  </si>
  <si>
    <t xml:space="preserve">FCL Modificados</t>
  </si>
  <si>
    <t xml:space="preserve">FLC TIR</t>
  </si>
  <si>
    <t xml:space="preserve">FCL Presente</t>
  </si>
  <si>
    <t xml:space="preserve">Saldos</t>
  </si>
  <si>
    <t xml:space="preserve">VPN=</t>
  </si>
  <si>
    <t xml:space="preserve">VAN=</t>
  </si>
  <si>
    <t xml:space="preserve">VFN=</t>
  </si>
  <si>
    <t xml:space="preserve">Rb/c=</t>
  </si>
  <si>
    <t xml:space="preserve">TIR=</t>
  </si>
  <si>
    <t xml:space="preserve">TIR Bimestral</t>
  </si>
  <si>
    <t xml:space="preserve">VPN’</t>
  </si>
  <si>
    <t xml:space="preserve">n*=</t>
  </si>
  <si>
    <t xml:space="preserve">Meses</t>
  </si>
  <si>
    <t xml:space="preserve">Dias</t>
  </si>
  <si>
    <t xml:space="preserve">a) ¿Aprobaría el proyecto? ¿Si o no y por qué? Justifique su respuesta </t>
  </si>
  <si>
    <t xml:space="preserve">Partiendo de que el VPN da mayor que 0, y son 743M; dado lo presentado, el proyecto es viable, interesante para los inversionistas y debería ser aprobado.</t>
  </si>
  <si>
    <t xml:space="preserve">b)     ¿Cuánto debería ser el número de suscripciones en el mes 1 para que el proyecto sea INDIFERENTE?</t>
  </si>
  <si>
    <t xml:space="preserve">El número de subscripciones debería ser de 272 subscripciones (Ver hoja “Punto B”)</t>
  </si>
  <si>
    <t xml:space="preserve">c)     ¿Cuánto dinero se debe generar en FCL en el mes 25 para recuperar la inversión inicial en dicho periodo?</t>
  </si>
  <si>
    <t xml:space="preserve">d)     ¿Qué tipo de inversionistas no estarían interesados en invertir en este proyecto?</t>
  </si>
  <si>
    <t xml:space="preserve">Todos los inversionistas cuya tasa mínima de retorno mensual sea menor a 4.43383%</t>
  </si>
  <si>
    <t xml:space="preserve">e)     Cuánto debería ser el valor de la perpetuidad para obtener un excedente mensual de </t>
  </si>
  <si>
    <t xml:space="preserve">$20.000.000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</si>
</sst>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0.00000000%"/>
    <numFmt numFmtId="166" formatCode="0%"/>
    <numFmt numFmtId="167" formatCode="[$$-409]#,##0.00;[RED]\-[$$-409]#,##0.00"/>
    <numFmt numFmtId="168" formatCode="_-\$* #,##0.00_-;&quot;-$&quot;* #,##0.00_-;_-\$* \-??_-;_-@_-"/>
    <numFmt numFmtId="169" formatCode="0.00%"/>
    <numFmt numFmtId="170" formatCode="0.00000000000%"/>
    <numFmt numFmtId="171" formatCode="\$#,##0"/>
    <numFmt numFmtId="172" formatCode="\$#,##0;[RED]&quot;-$&quot;#,##0"/>
    <numFmt numFmtId="173" formatCode="\$#,##0.00"/>
    <numFmt numFmtId="174" formatCode="\$#,##0.0"/>
    <numFmt numFmtId="175" formatCode="\$#,##0.00;[RED]&quot;-$&quot;#,##0.00"/>
    <numFmt numFmtId="176" formatCode="0.0000000"/>
    <numFmt numFmtId="177" formatCode="0.0000%"/>
    <numFmt numFmtId="178" formatCode="_([$$-409]* #,##0.00_);_([$$-409]* \(#,##0.00\);_([$$-409]* \-??_);_(@_)"/>
    <numFmt numFmtId="179" formatCode="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9"/>
      <name val="Consolas"/>
      <family val="0"/>
      <charset val="1"/>
    </font>
    <font>
      <b val="true"/>
      <sz val="9"/>
      <name val="Consolas"/>
      <family val="0"/>
      <charset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5E0B4"/>
        <bgColor rgb="FFC3D69B"/>
      </patternFill>
    </fill>
    <fill>
      <patternFill patternType="solid">
        <fgColor rgb="FF00FF99"/>
        <bgColor rgb="FF00FFFF"/>
      </patternFill>
    </fill>
    <fill>
      <patternFill patternType="solid">
        <fgColor rgb="FFE16173"/>
        <bgColor rgb="FFFF6600"/>
      </patternFill>
    </fill>
    <fill>
      <patternFill patternType="solid">
        <fgColor rgb="FF800080"/>
        <bgColor rgb="FF800080"/>
      </patternFill>
    </fill>
    <fill>
      <patternFill patternType="solid">
        <fgColor rgb="FF355269"/>
        <bgColor rgb="FF333333"/>
      </patternFill>
    </fill>
    <fill>
      <patternFill patternType="solid">
        <fgColor rgb="FFC3D69B"/>
        <bgColor rgb="FFC5E0B4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8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99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E1617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Y70"/>
  <sheetViews>
    <sheetView showFormulas="false" showGridLines="true" showRowColHeaders="true" showZeros="true" rightToLeft="false" tabSelected="true" showOutlineSymbols="true" defaultGridColor="true" view="normal" topLeftCell="A19" colorId="64" zoomScale="90" zoomScaleNormal="90" zoomScalePageLayoutView="100" workbookViewId="0">
      <selection pane="topLeft" activeCell="J32" activeCellId="0" sqref="J32"/>
    </sheetView>
  </sheetViews>
  <sheetFormatPr defaultColWidth="11.40625" defaultRowHeight="15" zeroHeight="false" outlineLevelRow="0" outlineLevelCol="0"/>
  <cols>
    <col collapsed="false" customWidth="true" hidden="false" outlineLevel="0" max="1" min="1" style="1" width="6.27"/>
    <col collapsed="false" customWidth="true" hidden="false" outlineLevel="0" max="2" min="2" style="0" width="6.14"/>
    <col collapsed="false" customWidth="true" hidden="false" outlineLevel="0" max="3" min="3" style="0" width="20.24"/>
    <col collapsed="false" customWidth="true" hidden="false" outlineLevel="0" max="4" min="4" style="0" width="23.57"/>
    <col collapsed="false" customWidth="true" hidden="false" outlineLevel="0" max="5" min="5" style="0" width="11.28"/>
    <col collapsed="false" customWidth="true" hidden="false" outlineLevel="0" max="6" min="6" style="1" width="18.28"/>
    <col collapsed="false" customWidth="true" hidden="false" outlineLevel="0" max="7" min="7" style="1" width="28.14"/>
    <col collapsed="false" customWidth="true" hidden="false" outlineLevel="0" max="8" min="8" style="1" width="16.71"/>
    <col collapsed="false" customWidth="true" hidden="false" outlineLevel="0" max="9" min="9" style="1" width="21.46"/>
    <col collapsed="false" customWidth="true" hidden="false" outlineLevel="0" max="10" min="10" style="1" width="32.14"/>
    <col collapsed="false" customWidth="true" hidden="false" outlineLevel="0" max="11" min="11" style="1" width="16.71"/>
    <col collapsed="false" customWidth="true" hidden="false" outlineLevel="0" max="12" min="12" style="1" width="18.71"/>
    <col collapsed="false" customWidth="true" hidden="false" outlineLevel="0" max="14" min="13" style="1" width="16.71"/>
    <col collapsed="false" customWidth="true" hidden="false" outlineLevel="0" max="15" min="15" style="1" width="17.41"/>
    <col collapsed="false" customWidth="true" hidden="false" outlineLevel="0" max="17" min="16" style="1" width="16.71"/>
    <col collapsed="false" customWidth="true" hidden="false" outlineLevel="0" max="18" min="18" style="1" width="18.86"/>
    <col collapsed="false" customWidth="true" hidden="false" outlineLevel="0" max="20" min="19" style="1" width="16.71"/>
    <col collapsed="false" customWidth="true" hidden="false" outlineLevel="0" max="21" min="21" style="1" width="17.58"/>
    <col collapsed="false" customWidth="true" hidden="false" outlineLevel="0" max="23" min="22" style="1" width="16.71"/>
    <col collapsed="false" customWidth="true" hidden="false" outlineLevel="0" max="24" min="24" style="1" width="18.86"/>
    <col collapsed="false" customWidth="true" hidden="false" outlineLevel="0" max="29" min="25" style="1" width="16.71"/>
    <col collapsed="false" customWidth="true" hidden="false" outlineLevel="0" max="30" min="30" style="1" width="18.86"/>
    <col collapsed="false" customWidth="true" hidden="false" outlineLevel="0" max="32" min="31" style="1" width="16.71"/>
    <col collapsed="false" customWidth="true" hidden="false" outlineLevel="0" max="33" min="33" style="1" width="17.58"/>
    <col collapsed="false" customWidth="true" hidden="false" outlineLevel="0" max="35" min="34" style="1" width="16.71"/>
    <col collapsed="false" customWidth="true" hidden="false" outlineLevel="0" max="36" min="36" style="1" width="18.86"/>
    <col collapsed="false" customWidth="true" hidden="false" outlineLevel="0" max="38" min="37" style="1" width="16.71"/>
    <col collapsed="false" customWidth="true" hidden="false" outlineLevel="0" max="39" min="39" style="1" width="17.28"/>
    <col collapsed="false" customWidth="true" hidden="false" outlineLevel="0" max="41" min="40" style="1" width="16.71"/>
    <col collapsed="false" customWidth="true" hidden="false" outlineLevel="0" max="42" min="42" style="1" width="18.28"/>
    <col collapsed="false" customWidth="true" hidden="false" outlineLevel="0" max="44" min="43" style="1" width="16.71"/>
    <col collapsed="false" customWidth="true" hidden="false" outlineLevel="0" max="45" min="45" style="1" width="17.28"/>
    <col collapsed="false" customWidth="true" hidden="false" outlineLevel="0" max="47" min="46" style="1" width="16.71"/>
    <col collapsed="false" customWidth="true" hidden="false" outlineLevel="0" max="48" min="48" style="1" width="18.28"/>
    <col collapsed="false" customWidth="true" hidden="false" outlineLevel="0" max="50" min="49" style="1" width="16.71"/>
    <col collapsed="false" customWidth="true" hidden="false" outlineLevel="0" max="51" min="51" style="1" width="17.58"/>
    <col collapsed="false" customWidth="true" hidden="false" outlineLevel="0" max="53" min="52" style="1" width="16.71"/>
    <col collapsed="false" customWidth="true" hidden="false" outlineLevel="0" max="54" min="54" style="1" width="17.58"/>
    <col collapsed="false" customWidth="true" hidden="false" outlineLevel="0" max="59" min="55" style="1" width="16.71"/>
    <col collapsed="false" customWidth="true" hidden="false" outlineLevel="0" max="60" min="60" style="1" width="17.58"/>
    <col collapsed="false" customWidth="true" hidden="false" outlineLevel="0" max="62" min="61" style="1" width="16.71"/>
    <col collapsed="false" customWidth="true" hidden="false" outlineLevel="0" max="63" min="63" style="1" width="17.58"/>
    <col collapsed="false" customWidth="true" hidden="false" outlineLevel="0" max="65" min="64" style="1" width="16.71"/>
    <col collapsed="false" customWidth="true" hidden="false" outlineLevel="0" max="206" min="66" style="1" width="17.58"/>
    <col collapsed="false" customWidth="false" hidden="false" outlineLevel="0" max="1024" min="207" style="1" width="11.42"/>
  </cols>
  <sheetData>
    <row r="1" customFormat="false" ht="13.8" hidden="false" customHeight="false" outlineLevel="0" collapsed="false"/>
    <row r="2" customFormat="false" ht="13.8" hidden="false" customHeight="false" outlineLevel="0" collapsed="false">
      <c r="B2" s="2" t="s">
        <v>0</v>
      </c>
      <c r="C2" s="3" t="n">
        <v>0.3520973241</v>
      </c>
      <c r="D2" s="0" t="s">
        <v>1</v>
      </c>
      <c r="F2" s="4" t="n">
        <v>0.08</v>
      </c>
      <c r="G2" s="1" t="s">
        <v>2</v>
      </c>
      <c r="I2" s="4" t="n">
        <v>0.12</v>
      </c>
      <c r="J2" s="1" t="s">
        <v>3</v>
      </c>
      <c r="L2" s="5" t="n">
        <v>150000000</v>
      </c>
      <c r="M2" s="1" t="s">
        <v>4</v>
      </c>
    </row>
    <row r="3" customFormat="false" ht="13.8" hidden="false" customHeight="false" outlineLevel="0" collapsed="false">
      <c r="B3" s="2" t="s">
        <v>5</v>
      </c>
      <c r="C3" s="3" t="n">
        <f aca="false">C2/24</f>
        <v>0.0146707218375</v>
      </c>
      <c r="D3" s="0" t="s">
        <v>6</v>
      </c>
      <c r="F3" s="1" t="n">
        <v>5</v>
      </c>
      <c r="G3" s="1" t="s">
        <v>7</v>
      </c>
      <c r="I3" s="4" t="n">
        <v>0.04</v>
      </c>
      <c r="J3" s="1" t="s">
        <v>8</v>
      </c>
    </row>
    <row r="4" customFormat="false" ht="13.8" hidden="false" customHeight="false" outlineLevel="0" collapsed="false">
      <c r="B4" s="2" t="s">
        <v>9</v>
      </c>
      <c r="C4" s="3" t="n">
        <f aca="false">C3/(1-C3)</f>
        <v>0.0148891565110689</v>
      </c>
      <c r="D4" s="0" t="s">
        <v>10</v>
      </c>
      <c r="F4" s="4" t="n">
        <v>0.05</v>
      </c>
      <c r="G4" s="1" t="s">
        <v>11</v>
      </c>
      <c r="I4" s="4" t="n">
        <v>0.08</v>
      </c>
      <c r="J4" s="1" t="s">
        <v>12</v>
      </c>
    </row>
    <row r="5" customFormat="false" ht="13.8" hidden="false" customHeight="false" outlineLevel="0" collapsed="false">
      <c r="B5" s="2" t="s">
        <v>9</v>
      </c>
      <c r="C5" s="3" t="n">
        <f aca="false">POWER(1+C4, 2)-1</f>
        <v>0.030000000003749</v>
      </c>
      <c r="D5" s="0" t="s">
        <v>13</v>
      </c>
      <c r="F5" s="6" t="n">
        <v>-800000</v>
      </c>
      <c r="G5" s="1" t="s">
        <v>14</v>
      </c>
      <c r="I5" s="4" t="n">
        <v>0.15</v>
      </c>
      <c r="J5" s="1" t="s">
        <v>15</v>
      </c>
    </row>
    <row r="6" customFormat="false" ht="13.8" hidden="false" customHeight="false" outlineLevel="0" collapsed="false">
      <c r="B6" s="2" t="s">
        <v>9</v>
      </c>
      <c r="C6" s="3" t="n">
        <f aca="false">POWER(C5+1, 2)-1</f>
        <v>0.0609000000077229</v>
      </c>
      <c r="D6" s="0" t="s">
        <v>16</v>
      </c>
      <c r="F6" s="6" t="n">
        <v>-100000</v>
      </c>
      <c r="G6" s="1" t="s">
        <v>17</v>
      </c>
      <c r="I6" s="5" t="n">
        <v>-450000</v>
      </c>
      <c r="J6" s="1" t="s">
        <v>18</v>
      </c>
    </row>
    <row r="7" customFormat="false" ht="15" hidden="false" customHeight="false" outlineLevel="0" collapsed="false">
      <c r="B7" s="2" t="s">
        <v>9</v>
      </c>
      <c r="C7" s="7" t="n">
        <f aca="false">POWER(1+C5, 1/30)-1</f>
        <v>0.000985778969183171</v>
      </c>
      <c r="D7" s="0" t="s">
        <v>19</v>
      </c>
    </row>
    <row r="8" customFormat="false" ht="15" hidden="false" customHeight="false" outlineLevel="0" collapsed="false">
      <c r="C8" s="8"/>
      <c r="D8" s="0" t="s">
        <v>20</v>
      </c>
    </row>
    <row r="9" customFormat="false" ht="13.8" hidden="false" customHeight="false" outlineLevel="0" collapsed="false">
      <c r="D9" s="9"/>
      <c r="F9" s="10" t="n">
        <v>0</v>
      </c>
      <c r="G9" s="10" t="n">
        <v>1</v>
      </c>
      <c r="H9" s="10" t="n">
        <v>2</v>
      </c>
      <c r="I9" s="10" t="n">
        <v>3</v>
      </c>
      <c r="J9" s="10" t="n">
        <v>4</v>
      </c>
      <c r="K9" s="10" t="n">
        <v>5</v>
      </c>
      <c r="L9" s="10" t="n">
        <v>6</v>
      </c>
      <c r="M9" s="10" t="n">
        <v>7</v>
      </c>
      <c r="N9" s="10" t="n">
        <v>8</v>
      </c>
      <c r="O9" s="10" t="n">
        <v>9</v>
      </c>
      <c r="P9" s="10" t="n">
        <v>10</v>
      </c>
      <c r="Q9" s="10" t="n">
        <v>11</v>
      </c>
      <c r="R9" s="10" t="n">
        <v>12</v>
      </c>
      <c r="S9" s="10" t="n">
        <v>13</v>
      </c>
      <c r="T9" s="10" t="n">
        <v>14</v>
      </c>
      <c r="U9" s="10" t="n">
        <v>15</v>
      </c>
      <c r="V9" s="10" t="n">
        <v>16</v>
      </c>
      <c r="W9" s="10" t="n">
        <v>17</v>
      </c>
      <c r="X9" s="10" t="n">
        <v>18</v>
      </c>
      <c r="Y9" s="10" t="n">
        <v>19</v>
      </c>
      <c r="Z9" s="10" t="n">
        <v>20</v>
      </c>
      <c r="AA9" s="10" t="n">
        <v>21</v>
      </c>
      <c r="AB9" s="10" t="n">
        <v>22</v>
      </c>
      <c r="AC9" s="10" t="n">
        <v>23</v>
      </c>
      <c r="AD9" s="10" t="n">
        <v>24</v>
      </c>
      <c r="AE9" s="10" t="n">
        <v>25</v>
      </c>
      <c r="AF9" s="10" t="n">
        <v>26</v>
      </c>
      <c r="AG9" s="10" t="n">
        <v>27</v>
      </c>
      <c r="AH9" s="10" t="n">
        <v>28</v>
      </c>
      <c r="AI9" s="10" t="n">
        <v>29</v>
      </c>
      <c r="AJ9" s="10" t="n">
        <v>30</v>
      </c>
      <c r="AK9" s="10" t="n">
        <v>31</v>
      </c>
      <c r="AL9" s="10" t="n">
        <v>32</v>
      </c>
      <c r="AM9" s="10" t="n">
        <v>33</v>
      </c>
      <c r="AN9" s="10" t="n">
        <v>34</v>
      </c>
      <c r="AO9" s="10" t="n">
        <v>35</v>
      </c>
      <c r="AP9" s="10" t="n">
        <v>36</v>
      </c>
      <c r="AQ9" s="10" t="n">
        <v>37</v>
      </c>
      <c r="AR9" s="10" t="n">
        <v>38</v>
      </c>
      <c r="AS9" s="10" t="n">
        <v>39</v>
      </c>
      <c r="AT9" s="10" t="n">
        <v>40</v>
      </c>
      <c r="AU9" s="10" t="n">
        <v>41</v>
      </c>
      <c r="AV9" s="10" t="n">
        <v>42</v>
      </c>
      <c r="AW9" s="10" t="n">
        <v>43</v>
      </c>
      <c r="AX9" s="10" t="n">
        <v>44</v>
      </c>
      <c r="AY9" s="10" t="n">
        <v>45</v>
      </c>
      <c r="AZ9" s="10" t="n">
        <v>46</v>
      </c>
      <c r="BA9" s="10" t="n">
        <v>47</v>
      </c>
      <c r="BB9" s="10" t="n">
        <v>48</v>
      </c>
      <c r="BC9" s="10" t="n">
        <v>49</v>
      </c>
      <c r="BD9" s="10" t="n">
        <v>50</v>
      </c>
      <c r="BE9" s="10" t="n">
        <v>51</v>
      </c>
      <c r="BF9" s="10" t="n">
        <v>52</v>
      </c>
      <c r="BG9" s="10" t="n">
        <v>53</v>
      </c>
      <c r="BH9" s="10" t="n">
        <v>54</v>
      </c>
      <c r="BI9" s="10" t="n">
        <v>55</v>
      </c>
      <c r="BJ9" s="10" t="n">
        <v>56</v>
      </c>
      <c r="BK9" s="10" t="n">
        <v>57</v>
      </c>
      <c r="BL9" s="10" t="n">
        <v>58</v>
      </c>
      <c r="BM9" s="10" t="n">
        <v>59</v>
      </c>
      <c r="BN9" s="10" t="n">
        <v>60</v>
      </c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2"/>
    </row>
    <row r="10" customFormat="false" ht="13.8" hidden="false" customHeight="false" outlineLevel="0" collapsed="false"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</row>
    <row r="11" customFormat="false" ht="13.8" hidden="false" customHeight="false" outlineLevel="0" collapsed="false">
      <c r="D11" s="0" t="s">
        <v>21</v>
      </c>
      <c r="F11" s="13" t="n">
        <v>-1000000000</v>
      </c>
      <c r="G11" s="13"/>
      <c r="H11" s="13"/>
      <c r="I11" s="13"/>
      <c r="J11" s="13"/>
      <c r="K11" s="13"/>
      <c r="L11" s="13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</row>
    <row r="12" customFormat="false" ht="13.8" hidden="false" customHeight="false" outlineLevel="0" collapsed="false">
      <c r="D12" s="0" t="s">
        <v>22</v>
      </c>
      <c r="G12" s="1" t="n">
        <v>500</v>
      </c>
      <c r="H12" s="1" t="n">
        <f aca="false">G12+10</f>
        <v>510</v>
      </c>
      <c r="I12" s="1" t="n">
        <f aca="false">H12+10</f>
        <v>520</v>
      </c>
      <c r="J12" s="1" t="n">
        <f aca="false">I12+10</f>
        <v>530</v>
      </c>
      <c r="K12" s="1" t="n">
        <f aca="false">J12+10</f>
        <v>540</v>
      </c>
      <c r="L12" s="1" t="n">
        <f aca="false">K12+10</f>
        <v>550</v>
      </c>
      <c r="M12" s="1" t="n">
        <f aca="false">L12+10</f>
        <v>560</v>
      </c>
      <c r="N12" s="1" t="n">
        <f aca="false">M12+10</f>
        <v>570</v>
      </c>
      <c r="O12" s="1" t="n">
        <f aca="false">N12+10</f>
        <v>580</v>
      </c>
      <c r="P12" s="1" t="n">
        <f aca="false">O12+10</f>
        <v>590</v>
      </c>
      <c r="Q12" s="1" t="n">
        <f aca="false">P12+10</f>
        <v>600</v>
      </c>
      <c r="R12" s="1" t="n">
        <f aca="false">Q12+10</f>
        <v>610</v>
      </c>
      <c r="S12" s="1" t="n">
        <f aca="false">R12+10</f>
        <v>620</v>
      </c>
      <c r="T12" s="1" t="n">
        <f aca="false">S12+10</f>
        <v>630</v>
      </c>
      <c r="U12" s="1" t="n">
        <f aca="false">T12+10</f>
        <v>640</v>
      </c>
      <c r="V12" s="1" t="n">
        <f aca="false">U12+10</f>
        <v>650</v>
      </c>
      <c r="W12" s="1" t="n">
        <f aca="false">V12+10</f>
        <v>660</v>
      </c>
      <c r="X12" s="1" t="n">
        <f aca="false">W12+10</f>
        <v>670</v>
      </c>
      <c r="Y12" s="1" t="n">
        <f aca="false">X12+10</f>
        <v>680</v>
      </c>
      <c r="Z12" s="1" t="n">
        <f aca="false">Y12+10</f>
        <v>690</v>
      </c>
      <c r="AA12" s="1" t="n">
        <f aca="false">Z12+10</f>
        <v>700</v>
      </c>
      <c r="AB12" s="1" t="n">
        <f aca="false">AA12+10</f>
        <v>710</v>
      </c>
      <c r="AC12" s="1" t="n">
        <f aca="false">AB12+10</f>
        <v>720</v>
      </c>
      <c r="AD12" s="1" t="n">
        <f aca="false">AC12+10</f>
        <v>730</v>
      </c>
      <c r="AE12" s="1" t="n">
        <f aca="false">AD12+10</f>
        <v>740</v>
      </c>
      <c r="AF12" s="1" t="n">
        <f aca="false">AE12+10</f>
        <v>750</v>
      </c>
      <c r="AG12" s="1" t="n">
        <f aca="false">AF12+10</f>
        <v>760</v>
      </c>
      <c r="AH12" s="1" t="n">
        <f aca="false">AG12+10</f>
        <v>770</v>
      </c>
      <c r="AI12" s="1" t="n">
        <f aca="false">AH12+10</f>
        <v>780</v>
      </c>
      <c r="AJ12" s="1" t="n">
        <f aca="false">AI12+10</f>
        <v>790</v>
      </c>
      <c r="AK12" s="1" t="n">
        <f aca="false">AJ12+10</f>
        <v>800</v>
      </c>
      <c r="AL12" s="1" t="n">
        <f aca="false">AK12+10</f>
        <v>810</v>
      </c>
      <c r="AM12" s="1" t="n">
        <f aca="false">AL12+10</f>
        <v>820</v>
      </c>
      <c r="AN12" s="1" t="n">
        <f aca="false">AM12+10</f>
        <v>830</v>
      </c>
      <c r="AO12" s="1" t="n">
        <f aca="false">AN12+10</f>
        <v>840</v>
      </c>
      <c r="AP12" s="1" t="n">
        <f aca="false">AO12+10</f>
        <v>850</v>
      </c>
      <c r="AQ12" s="1" t="n">
        <f aca="false">AP12+10</f>
        <v>860</v>
      </c>
      <c r="AR12" s="1" t="n">
        <f aca="false">AQ12+10</f>
        <v>870</v>
      </c>
      <c r="AS12" s="1" t="n">
        <f aca="false">AR12+10</f>
        <v>880</v>
      </c>
      <c r="AT12" s="1" t="n">
        <f aca="false">AS12+10</f>
        <v>890</v>
      </c>
      <c r="AU12" s="1" t="n">
        <f aca="false">AT12+10</f>
        <v>900</v>
      </c>
      <c r="AV12" s="1" t="n">
        <f aca="false">AU12+10</f>
        <v>910</v>
      </c>
      <c r="AW12" s="1" t="n">
        <f aca="false">AV12+10</f>
        <v>920</v>
      </c>
      <c r="AX12" s="1" t="n">
        <f aca="false">AW12+10</f>
        <v>930</v>
      </c>
      <c r="AY12" s="1" t="n">
        <f aca="false">AX12+10</f>
        <v>940</v>
      </c>
      <c r="AZ12" s="1" t="n">
        <f aca="false">AY12+10</f>
        <v>950</v>
      </c>
      <c r="BA12" s="1" t="n">
        <f aca="false">AZ12+10</f>
        <v>960</v>
      </c>
      <c r="BB12" s="1" t="n">
        <f aca="false">BA12+10</f>
        <v>970</v>
      </c>
      <c r="BC12" s="1" t="n">
        <f aca="false">BB12+10</f>
        <v>980</v>
      </c>
      <c r="BD12" s="1" t="n">
        <f aca="false">BC12+10</f>
        <v>990</v>
      </c>
      <c r="BE12" s="1" t="n">
        <f aca="false">BD12+10</f>
        <v>1000</v>
      </c>
      <c r="BF12" s="1" t="n">
        <f aca="false">BE12+10</f>
        <v>1010</v>
      </c>
      <c r="BG12" s="1" t="n">
        <f aca="false">BF12+10</f>
        <v>1020</v>
      </c>
      <c r="BH12" s="1" t="n">
        <f aca="false">BG12+10</f>
        <v>1030</v>
      </c>
      <c r="BI12" s="1" t="n">
        <f aca="false">BH12+10</f>
        <v>1040</v>
      </c>
      <c r="BJ12" s="1" t="n">
        <f aca="false">BI12+10</f>
        <v>1050</v>
      </c>
      <c r="BK12" s="1" t="n">
        <f aca="false">BJ12+10</f>
        <v>1060</v>
      </c>
      <c r="BL12" s="1" t="n">
        <f aca="false">BK12+10</f>
        <v>1070</v>
      </c>
      <c r="BM12" s="1" t="n">
        <f aca="false">BL12+10</f>
        <v>1080</v>
      </c>
      <c r="BN12" s="1" t="n">
        <f aca="false">BM12+10</f>
        <v>1090</v>
      </c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</row>
    <row r="13" customFormat="false" ht="13.8" hidden="false" customHeight="false" outlineLevel="0" collapsed="false">
      <c r="C13" s="9"/>
      <c r="D13" s="0" t="s">
        <v>23</v>
      </c>
      <c r="G13" s="13" t="n">
        <v>120000</v>
      </c>
      <c r="H13" s="13" t="n">
        <f aca="false">G13</f>
        <v>120000</v>
      </c>
      <c r="I13" s="13" t="n">
        <f aca="false">H13</f>
        <v>120000</v>
      </c>
      <c r="J13" s="13" t="n">
        <f aca="false">I13</f>
        <v>120000</v>
      </c>
      <c r="K13" s="13" t="n">
        <f aca="false">J13</f>
        <v>120000</v>
      </c>
      <c r="L13" s="13" t="n">
        <f aca="false">K13</f>
        <v>120000</v>
      </c>
      <c r="M13" s="13" t="n">
        <f aca="false">L13</f>
        <v>120000</v>
      </c>
      <c r="N13" s="13" t="n">
        <f aca="false">M13</f>
        <v>120000</v>
      </c>
      <c r="O13" s="13" t="n">
        <f aca="false">N13</f>
        <v>120000</v>
      </c>
      <c r="P13" s="13" t="n">
        <f aca="false">O13</f>
        <v>120000</v>
      </c>
      <c r="Q13" s="13" t="n">
        <f aca="false">P13</f>
        <v>120000</v>
      </c>
      <c r="R13" s="13" t="n">
        <f aca="false">Q13</f>
        <v>120000</v>
      </c>
      <c r="S13" s="13" t="n">
        <f aca="false">R13*(1+$F$2)</f>
        <v>129600</v>
      </c>
      <c r="T13" s="13" t="n">
        <f aca="false">S13</f>
        <v>129600</v>
      </c>
      <c r="U13" s="13" t="n">
        <f aca="false">T13</f>
        <v>129600</v>
      </c>
      <c r="V13" s="13" t="n">
        <f aca="false">U13</f>
        <v>129600</v>
      </c>
      <c r="W13" s="13" t="n">
        <f aca="false">V13</f>
        <v>129600</v>
      </c>
      <c r="X13" s="13" t="n">
        <f aca="false">W13</f>
        <v>129600</v>
      </c>
      <c r="Y13" s="13" t="n">
        <f aca="false">X13</f>
        <v>129600</v>
      </c>
      <c r="Z13" s="13" t="n">
        <f aca="false">Y13</f>
        <v>129600</v>
      </c>
      <c r="AA13" s="13" t="n">
        <f aca="false">Z13</f>
        <v>129600</v>
      </c>
      <c r="AB13" s="13" t="n">
        <f aca="false">AA13</f>
        <v>129600</v>
      </c>
      <c r="AC13" s="13" t="n">
        <f aca="false">AB13</f>
        <v>129600</v>
      </c>
      <c r="AD13" s="13" t="n">
        <f aca="false">AC13</f>
        <v>129600</v>
      </c>
      <c r="AE13" s="13" t="n">
        <f aca="false">AD13*(1+$F$2)</f>
        <v>139968</v>
      </c>
      <c r="AF13" s="13" t="n">
        <f aca="false">AE13</f>
        <v>139968</v>
      </c>
      <c r="AG13" s="13" t="n">
        <f aca="false">AF13</f>
        <v>139968</v>
      </c>
      <c r="AH13" s="13" t="n">
        <f aca="false">AG13</f>
        <v>139968</v>
      </c>
      <c r="AI13" s="13" t="n">
        <f aca="false">AH13</f>
        <v>139968</v>
      </c>
      <c r="AJ13" s="13" t="n">
        <f aca="false">AI13</f>
        <v>139968</v>
      </c>
      <c r="AK13" s="13" t="n">
        <f aca="false">AJ13</f>
        <v>139968</v>
      </c>
      <c r="AL13" s="13" t="n">
        <f aca="false">AK13</f>
        <v>139968</v>
      </c>
      <c r="AM13" s="13" t="n">
        <f aca="false">AL13</f>
        <v>139968</v>
      </c>
      <c r="AN13" s="13" t="n">
        <f aca="false">AM13</f>
        <v>139968</v>
      </c>
      <c r="AO13" s="13" t="n">
        <f aca="false">AN13</f>
        <v>139968</v>
      </c>
      <c r="AP13" s="13" t="n">
        <f aca="false">AO13</f>
        <v>139968</v>
      </c>
      <c r="AQ13" s="13" t="n">
        <f aca="false">AP13*(1+$F$2)</f>
        <v>151165.44</v>
      </c>
      <c r="AR13" s="13" t="n">
        <f aca="false">AQ13</f>
        <v>151165.44</v>
      </c>
      <c r="AS13" s="13" t="n">
        <f aca="false">AR13</f>
        <v>151165.44</v>
      </c>
      <c r="AT13" s="13" t="n">
        <f aca="false">AS13</f>
        <v>151165.44</v>
      </c>
      <c r="AU13" s="13" t="n">
        <f aca="false">AT13</f>
        <v>151165.44</v>
      </c>
      <c r="AV13" s="13" t="n">
        <f aca="false">AU13</f>
        <v>151165.44</v>
      </c>
      <c r="AW13" s="13" t="n">
        <f aca="false">AV13</f>
        <v>151165.44</v>
      </c>
      <c r="AX13" s="13" t="n">
        <f aca="false">AW13</f>
        <v>151165.44</v>
      </c>
      <c r="AY13" s="13" t="n">
        <f aca="false">AX13</f>
        <v>151165.44</v>
      </c>
      <c r="AZ13" s="13" t="n">
        <f aca="false">AY13</f>
        <v>151165.44</v>
      </c>
      <c r="BA13" s="13" t="n">
        <f aca="false">AZ13</f>
        <v>151165.44</v>
      </c>
      <c r="BB13" s="13" t="n">
        <f aca="false">BA13</f>
        <v>151165.44</v>
      </c>
      <c r="BC13" s="13" t="n">
        <f aca="false">BB13*(1+$F$2)</f>
        <v>163258.6752</v>
      </c>
      <c r="BD13" s="13" t="n">
        <f aca="false">BC13</f>
        <v>163258.6752</v>
      </c>
      <c r="BE13" s="13" t="n">
        <f aca="false">BD13</f>
        <v>163258.6752</v>
      </c>
      <c r="BF13" s="13" t="n">
        <f aca="false">BE13</f>
        <v>163258.6752</v>
      </c>
      <c r="BG13" s="13" t="n">
        <f aca="false">BF13</f>
        <v>163258.6752</v>
      </c>
      <c r="BH13" s="13" t="n">
        <f aca="false">BG13</f>
        <v>163258.6752</v>
      </c>
      <c r="BI13" s="13" t="n">
        <f aca="false">BH13</f>
        <v>163258.6752</v>
      </c>
      <c r="BJ13" s="13" t="n">
        <f aca="false">BI13</f>
        <v>163258.6752</v>
      </c>
      <c r="BK13" s="13" t="n">
        <f aca="false">BJ13</f>
        <v>163258.6752</v>
      </c>
      <c r="BL13" s="13" t="n">
        <f aca="false">BK13</f>
        <v>163258.6752</v>
      </c>
      <c r="BM13" s="13" t="n">
        <f aca="false">BL13</f>
        <v>163258.6752</v>
      </c>
      <c r="BN13" s="13" t="n">
        <f aca="false">BM13</f>
        <v>163258.6752</v>
      </c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</row>
    <row r="14" customFormat="false" ht="13.8" hidden="false" customHeight="false" outlineLevel="0" collapsed="false">
      <c r="D14" s="0" t="s">
        <v>24</v>
      </c>
      <c r="F14" s="13"/>
      <c r="G14" s="14" t="n">
        <f aca="false">G13*G12</f>
        <v>60000000</v>
      </c>
      <c r="H14" s="14" t="n">
        <f aca="false">H13*H12</f>
        <v>61200000</v>
      </c>
      <c r="I14" s="14" t="n">
        <f aca="false">I13*I12</f>
        <v>62400000</v>
      </c>
      <c r="J14" s="14" t="n">
        <f aca="false">J13*J12</f>
        <v>63600000</v>
      </c>
      <c r="K14" s="14" t="n">
        <f aca="false">K13*K12</f>
        <v>64800000</v>
      </c>
      <c r="L14" s="14" t="n">
        <f aca="false">L13*L12</f>
        <v>66000000</v>
      </c>
      <c r="M14" s="14" t="n">
        <f aca="false">M13*M12</f>
        <v>67200000</v>
      </c>
      <c r="N14" s="14" t="n">
        <f aca="false">N13*N12</f>
        <v>68400000</v>
      </c>
      <c r="O14" s="14" t="n">
        <f aca="false">O13*O12</f>
        <v>69600000</v>
      </c>
      <c r="P14" s="14" t="n">
        <f aca="false">P13*P12</f>
        <v>70800000</v>
      </c>
      <c r="Q14" s="14" t="n">
        <f aca="false">Q13*Q12</f>
        <v>72000000</v>
      </c>
      <c r="R14" s="14" t="n">
        <f aca="false">R13*R12</f>
        <v>73200000</v>
      </c>
      <c r="S14" s="14" t="n">
        <f aca="false">S13*S12</f>
        <v>80352000</v>
      </c>
      <c r="T14" s="14" t="n">
        <f aca="false">T13*T12</f>
        <v>81648000</v>
      </c>
      <c r="U14" s="14" t="n">
        <f aca="false">U13*U12</f>
        <v>82944000</v>
      </c>
      <c r="V14" s="14" t="n">
        <f aca="false">V13*V12</f>
        <v>84240000</v>
      </c>
      <c r="W14" s="14" t="n">
        <f aca="false">W13*W12</f>
        <v>85536000</v>
      </c>
      <c r="X14" s="14" t="n">
        <f aca="false">X13*X12</f>
        <v>86832000</v>
      </c>
      <c r="Y14" s="14" t="n">
        <f aca="false">Y13*Y12</f>
        <v>88128000</v>
      </c>
      <c r="Z14" s="14" t="n">
        <f aca="false">Z13*Z12</f>
        <v>89424000</v>
      </c>
      <c r="AA14" s="14" t="n">
        <f aca="false">AA13*AA12</f>
        <v>90720000</v>
      </c>
      <c r="AB14" s="14" t="n">
        <f aca="false">AB13*AB12</f>
        <v>92016000</v>
      </c>
      <c r="AC14" s="14" t="n">
        <f aca="false">AC13*AC12</f>
        <v>93312000</v>
      </c>
      <c r="AD14" s="14" t="n">
        <f aca="false">AD13*AD12</f>
        <v>94608000</v>
      </c>
      <c r="AE14" s="14" t="n">
        <f aca="false">AE13*AE12</f>
        <v>103576320</v>
      </c>
      <c r="AF14" s="14" t="n">
        <f aca="false">AF13*AF12</f>
        <v>104976000</v>
      </c>
      <c r="AG14" s="14" t="n">
        <f aca="false">AG13*AG12</f>
        <v>106375680</v>
      </c>
      <c r="AH14" s="14" t="n">
        <f aca="false">AH13*AH12</f>
        <v>107775360</v>
      </c>
      <c r="AI14" s="14" t="n">
        <f aca="false">AI13*AI12</f>
        <v>109175040</v>
      </c>
      <c r="AJ14" s="14" t="n">
        <f aca="false">AJ13*AJ12</f>
        <v>110574720</v>
      </c>
      <c r="AK14" s="14" t="n">
        <f aca="false">AK13*AK12</f>
        <v>111974400</v>
      </c>
      <c r="AL14" s="14" t="n">
        <f aca="false">AL13*AL12</f>
        <v>113374080</v>
      </c>
      <c r="AM14" s="14" t="n">
        <f aca="false">AM13*AM12</f>
        <v>114773760</v>
      </c>
      <c r="AN14" s="14" t="n">
        <f aca="false">AN13*AN12</f>
        <v>116173440</v>
      </c>
      <c r="AO14" s="14" t="n">
        <f aca="false">AO13*AO12</f>
        <v>117573120</v>
      </c>
      <c r="AP14" s="14" t="n">
        <f aca="false">AP13*AP12</f>
        <v>118972800</v>
      </c>
      <c r="AQ14" s="14" t="n">
        <f aca="false">AQ13*AQ12</f>
        <v>130002278.4</v>
      </c>
      <c r="AR14" s="14" t="n">
        <f aca="false">AR13*AR12</f>
        <v>131513932.8</v>
      </c>
      <c r="AS14" s="14" t="n">
        <f aca="false">AS13*AS12</f>
        <v>133025587.2</v>
      </c>
      <c r="AT14" s="14" t="n">
        <f aca="false">AT13*AT12</f>
        <v>134537241.6</v>
      </c>
      <c r="AU14" s="14" t="n">
        <f aca="false">AU13*AU12</f>
        <v>136048896</v>
      </c>
      <c r="AV14" s="14" t="n">
        <f aca="false">AV13*AV12</f>
        <v>137560550.4</v>
      </c>
      <c r="AW14" s="14" t="n">
        <f aca="false">AW13*AW12</f>
        <v>139072204.8</v>
      </c>
      <c r="AX14" s="14" t="n">
        <f aca="false">AX13*AX12</f>
        <v>140583859.2</v>
      </c>
      <c r="AY14" s="14" t="n">
        <f aca="false">AY13*AY12</f>
        <v>142095513.6</v>
      </c>
      <c r="AZ14" s="14" t="n">
        <f aca="false">AZ13*AZ12</f>
        <v>143607168</v>
      </c>
      <c r="BA14" s="14" t="n">
        <f aca="false">BA13*BA12</f>
        <v>145118822.4</v>
      </c>
      <c r="BB14" s="14" t="n">
        <f aca="false">BB13*BB12</f>
        <v>146630476.8</v>
      </c>
      <c r="BC14" s="14" t="n">
        <f aca="false">BC13*BC12</f>
        <v>159993501.696</v>
      </c>
      <c r="BD14" s="14" t="n">
        <f aca="false">BD13*BD12</f>
        <v>161626088.448</v>
      </c>
      <c r="BE14" s="14" t="n">
        <f aca="false">BE13*BE12</f>
        <v>163258675.2</v>
      </c>
      <c r="BF14" s="14" t="n">
        <f aca="false">BF13*BF12</f>
        <v>164891261.952</v>
      </c>
      <c r="BG14" s="14" t="n">
        <f aca="false">BG13*BG12</f>
        <v>166523848.704</v>
      </c>
      <c r="BH14" s="14" t="n">
        <f aca="false">BH13*BH12</f>
        <v>168156435.456</v>
      </c>
      <c r="BI14" s="14" t="n">
        <f aca="false">BI13*BI12</f>
        <v>169789022.208</v>
      </c>
      <c r="BJ14" s="14" t="n">
        <f aca="false">BJ13*BJ12</f>
        <v>171421608.96</v>
      </c>
      <c r="BK14" s="14" t="n">
        <f aca="false">BK13*BK12</f>
        <v>173054195.712</v>
      </c>
      <c r="BL14" s="14" t="n">
        <f aca="false">BL13*BL12</f>
        <v>174686782.464</v>
      </c>
      <c r="BM14" s="14" t="n">
        <f aca="false">BM13*BM12</f>
        <v>176319369.216</v>
      </c>
      <c r="BN14" s="14" t="n">
        <f aca="false">BN13*BN12</f>
        <v>177951955.968</v>
      </c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</row>
    <row r="15" customFormat="false" ht="13.8" hidden="false" customHeight="false" outlineLevel="0" collapsed="false">
      <c r="D15" s="0" t="s">
        <v>25</v>
      </c>
      <c r="F15" s="1" t="n">
        <v>10</v>
      </c>
      <c r="G15" s="1" t="n">
        <v>0</v>
      </c>
      <c r="H15" s="1" t="n">
        <f aca="false">F15</f>
        <v>10</v>
      </c>
      <c r="I15" s="1" t="n">
        <v>0</v>
      </c>
      <c r="J15" s="1" t="n">
        <f aca="false">H15</f>
        <v>10</v>
      </c>
      <c r="K15" s="1" t="n">
        <v>0</v>
      </c>
      <c r="L15" s="1" t="n">
        <f aca="false">J15</f>
        <v>10</v>
      </c>
      <c r="M15" s="1" t="n">
        <v>0</v>
      </c>
      <c r="N15" s="1" t="n">
        <f aca="false">L15+$F$3</f>
        <v>15</v>
      </c>
      <c r="O15" s="1" t="n">
        <v>0</v>
      </c>
      <c r="P15" s="1" t="n">
        <f aca="false">N15</f>
        <v>15</v>
      </c>
      <c r="Q15" s="1" t="n">
        <v>0</v>
      </c>
      <c r="R15" s="1" t="n">
        <f aca="false">P15</f>
        <v>15</v>
      </c>
      <c r="S15" s="1" t="n">
        <v>0</v>
      </c>
      <c r="T15" s="1" t="n">
        <f aca="false">R15+$F$3</f>
        <v>20</v>
      </c>
      <c r="U15" s="1" t="n">
        <v>0</v>
      </c>
      <c r="V15" s="1" t="n">
        <f aca="false">T15</f>
        <v>20</v>
      </c>
      <c r="W15" s="1" t="n">
        <v>0</v>
      </c>
      <c r="X15" s="1" t="n">
        <f aca="false">V15</f>
        <v>20</v>
      </c>
      <c r="Y15" s="1" t="n">
        <v>0</v>
      </c>
      <c r="Z15" s="1" t="n">
        <f aca="false">X15+$F$3</f>
        <v>25</v>
      </c>
      <c r="AA15" s="1" t="n">
        <v>0</v>
      </c>
      <c r="AB15" s="1" t="n">
        <f aca="false">Z15</f>
        <v>25</v>
      </c>
      <c r="AC15" s="1" t="n">
        <v>0</v>
      </c>
      <c r="AD15" s="1" t="n">
        <f aca="false">AB15</f>
        <v>25</v>
      </c>
      <c r="AE15" s="1" t="n">
        <v>0</v>
      </c>
      <c r="AF15" s="1" t="n">
        <f aca="false">AD15+$F$3</f>
        <v>30</v>
      </c>
      <c r="AG15" s="1" t="n">
        <v>0</v>
      </c>
      <c r="AH15" s="1" t="n">
        <f aca="false">AF15</f>
        <v>30</v>
      </c>
      <c r="AI15" s="1" t="n">
        <v>0</v>
      </c>
      <c r="AJ15" s="1" t="n">
        <f aca="false">AH15</f>
        <v>30</v>
      </c>
      <c r="AK15" s="1" t="n">
        <v>0</v>
      </c>
      <c r="AL15" s="1" t="n">
        <f aca="false">AJ15+$F$3</f>
        <v>35</v>
      </c>
      <c r="AM15" s="1" t="n">
        <v>0</v>
      </c>
      <c r="AN15" s="1" t="n">
        <f aca="false">AL15</f>
        <v>35</v>
      </c>
      <c r="AO15" s="1" t="n">
        <v>0</v>
      </c>
      <c r="AP15" s="1" t="n">
        <f aca="false">AN15</f>
        <v>35</v>
      </c>
      <c r="AQ15" s="1" t="n">
        <v>0</v>
      </c>
      <c r="AR15" s="1" t="n">
        <f aca="false">AP15+$F$3</f>
        <v>40</v>
      </c>
      <c r="AS15" s="1" t="n">
        <v>0</v>
      </c>
      <c r="AT15" s="1" t="n">
        <f aca="false">AR15</f>
        <v>40</v>
      </c>
      <c r="AU15" s="1" t="n">
        <v>0</v>
      </c>
      <c r="AV15" s="1" t="n">
        <f aca="false">AT15</f>
        <v>40</v>
      </c>
      <c r="AW15" s="1" t="n">
        <v>0</v>
      </c>
      <c r="AX15" s="1" t="n">
        <f aca="false">AV15+$F$3</f>
        <v>45</v>
      </c>
      <c r="AY15" s="1" t="n">
        <v>0</v>
      </c>
      <c r="AZ15" s="1" t="n">
        <f aca="false">AX15</f>
        <v>45</v>
      </c>
      <c r="BA15" s="1" t="n">
        <v>0</v>
      </c>
      <c r="BB15" s="1" t="n">
        <f aca="false">AZ15</f>
        <v>45</v>
      </c>
      <c r="BC15" s="1" t="n">
        <v>0</v>
      </c>
      <c r="BD15" s="1" t="n">
        <f aca="false">BB15+$F$3</f>
        <v>50</v>
      </c>
      <c r="BE15" s="1" t="n">
        <v>0</v>
      </c>
      <c r="BF15" s="1" t="n">
        <f aca="false">BD15</f>
        <v>50</v>
      </c>
      <c r="BG15" s="1" t="n">
        <v>0</v>
      </c>
      <c r="BH15" s="1" t="n">
        <f aca="false">BF15</f>
        <v>50</v>
      </c>
      <c r="BI15" s="1" t="n">
        <v>0</v>
      </c>
      <c r="BJ15" s="1" t="n">
        <f aca="false">BH15+$F$3</f>
        <v>55</v>
      </c>
      <c r="BK15" s="1" t="n">
        <v>0</v>
      </c>
      <c r="BL15" s="1" t="n">
        <f aca="false">BJ15</f>
        <v>55</v>
      </c>
      <c r="BM15" s="1" t="n">
        <v>0</v>
      </c>
      <c r="BN15" s="1" t="n">
        <f aca="false">BL15</f>
        <v>55</v>
      </c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</row>
    <row r="16" customFormat="false" ht="13.8" hidden="false" customHeight="false" outlineLevel="0" collapsed="false">
      <c r="C16" s="9"/>
      <c r="D16" s="0" t="s">
        <v>23</v>
      </c>
      <c r="F16" s="13"/>
      <c r="G16" s="13" t="n">
        <v>450000</v>
      </c>
      <c r="H16" s="15" t="n">
        <f aca="false">G16</f>
        <v>450000</v>
      </c>
      <c r="I16" s="13" t="n">
        <f aca="false">H16</f>
        <v>450000</v>
      </c>
      <c r="J16" s="13" t="n">
        <f aca="false">I16</f>
        <v>450000</v>
      </c>
      <c r="K16" s="13" t="n">
        <f aca="false">J16</f>
        <v>450000</v>
      </c>
      <c r="L16" s="13" t="n">
        <f aca="false">K16</f>
        <v>450000</v>
      </c>
      <c r="M16" s="13" t="n">
        <f aca="false">L16</f>
        <v>450000</v>
      </c>
      <c r="N16" s="13" t="n">
        <f aca="false">M16</f>
        <v>450000</v>
      </c>
      <c r="O16" s="13" t="n">
        <f aca="false">N16</f>
        <v>450000</v>
      </c>
      <c r="P16" s="13" t="n">
        <f aca="false">O16</f>
        <v>450000</v>
      </c>
      <c r="Q16" s="13" t="n">
        <f aca="false">P16</f>
        <v>450000</v>
      </c>
      <c r="R16" s="13" t="n">
        <f aca="false">Q16</f>
        <v>450000</v>
      </c>
      <c r="S16" s="13" t="n">
        <f aca="false">R16*(1+$F$4)</f>
        <v>472500</v>
      </c>
      <c r="T16" s="13" t="n">
        <f aca="false">S16</f>
        <v>472500</v>
      </c>
      <c r="U16" s="13" t="n">
        <f aca="false">T16</f>
        <v>472500</v>
      </c>
      <c r="V16" s="13" t="n">
        <f aca="false">U16</f>
        <v>472500</v>
      </c>
      <c r="W16" s="13" t="n">
        <f aca="false">V16</f>
        <v>472500</v>
      </c>
      <c r="X16" s="13" t="n">
        <f aca="false">W16</f>
        <v>472500</v>
      </c>
      <c r="Y16" s="13" t="n">
        <f aca="false">X16</f>
        <v>472500</v>
      </c>
      <c r="Z16" s="13" t="n">
        <f aca="false">Y16</f>
        <v>472500</v>
      </c>
      <c r="AA16" s="13" t="n">
        <f aca="false">Z16</f>
        <v>472500</v>
      </c>
      <c r="AB16" s="13" t="n">
        <f aca="false">AA16</f>
        <v>472500</v>
      </c>
      <c r="AC16" s="13" t="n">
        <f aca="false">AB16</f>
        <v>472500</v>
      </c>
      <c r="AD16" s="13" t="n">
        <f aca="false">AC16</f>
        <v>472500</v>
      </c>
      <c r="AE16" s="13" t="n">
        <f aca="false">AD16*(1+$F$4)</f>
        <v>496125</v>
      </c>
      <c r="AF16" s="13" t="n">
        <f aca="false">AE16</f>
        <v>496125</v>
      </c>
      <c r="AG16" s="13" t="n">
        <f aca="false">AF16</f>
        <v>496125</v>
      </c>
      <c r="AH16" s="13" t="n">
        <f aca="false">AG16</f>
        <v>496125</v>
      </c>
      <c r="AI16" s="13" t="n">
        <f aca="false">AH16</f>
        <v>496125</v>
      </c>
      <c r="AJ16" s="13" t="n">
        <f aca="false">AI16</f>
        <v>496125</v>
      </c>
      <c r="AK16" s="13" t="n">
        <f aca="false">AJ16</f>
        <v>496125</v>
      </c>
      <c r="AL16" s="13" t="n">
        <f aca="false">AK16</f>
        <v>496125</v>
      </c>
      <c r="AM16" s="13" t="n">
        <f aca="false">AL16</f>
        <v>496125</v>
      </c>
      <c r="AN16" s="13" t="n">
        <f aca="false">AM16</f>
        <v>496125</v>
      </c>
      <c r="AO16" s="13" t="n">
        <f aca="false">AN16</f>
        <v>496125</v>
      </c>
      <c r="AP16" s="13" t="n">
        <f aca="false">AO16</f>
        <v>496125</v>
      </c>
      <c r="AQ16" s="13" t="n">
        <f aca="false">AP16*(1+$F$4)</f>
        <v>520931.25</v>
      </c>
      <c r="AR16" s="13" t="n">
        <f aca="false">AQ16</f>
        <v>520931.25</v>
      </c>
      <c r="AS16" s="13" t="n">
        <f aca="false">AR16</f>
        <v>520931.25</v>
      </c>
      <c r="AT16" s="13" t="n">
        <f aca="false">AS16</f>
        <v>520931.25</v>
      </c>
      <c r="AU16" s="13" t="n">
        <f aca="false">AT16</f>
        <v>520931.25</v>
      </c>
      <c r="AV16" s="13" t="n">
        <f aca="false">AU16</f>
        <v>520931.25</v>
      </c>
      <c r="AW16" s="13" t="n">
        <f aca="false">AV16</f>
        <v>520931.25</v>
      </c>
      <c r="AX16" s="13" t="n">
        <f aca="false">AW16</f>
        <v>520931.25</v>
      </c>
      <c r="AY16" s="13" t="n">
        <f aca="false">AX16</f>
        <v>520931.25</v>
      </c>
      <c r="AZ16" s="13" t="n">
        <f aca="false">AY16</f>
        <v>520931.25</v>
      </c>
      <c r="BA16" s="13" t="n">
        <f aca="false">AZ16</f>
        <v>520931.25</v>
      </c>
      <c r="BB16" s="13" t="n">
        <f aca="false">BA16</f>
        <v>520931.25</v>
      </c>
      <c r="BC16" s="13" t="n">
        <f aca="false">BB16*(1+$F$4)</f>
        <v>546977.8125</v>
      </c>
      <c r="BD16" s="13" t="n">
        <f aca="false">BC16</f>
        <v>546977.8125</v>
      </c>
      <c r="BE16" s="13" t="n">
        <f aca="false">BD16</f>
        <v>546977.8125</v>
      </c>
      <c r="BF16" s="13" t="n">
        <f aca="false">BE16</f>
        <v>546977.8125</v>
      </c>
      <c r="BG16" s="13" t="n">
        <f aca="false">BF16</f>
        <v>546977.8125</v>
      </c>
      <c r="BH16" s="13" t="n">
        <f aca="false">BG16</f>
        <v>546977.8125</v>
      </c>
      <c r="BI16" s="13" t="n">
        <f aca="false">BH16</f>
        <v>546977.8125</v>
      </c>
      <c r="BJ16" s="13" t="n">
        <f aca="false">BI16</f>
        <v>546977.8125</v>
      </c>
      <c r="BK16" s="13" t="n">
        <f aca="false">BJ16</f>
        <v>546977.8125</v>
      </c>
      <c r="BL16" s="13" t="n">
        <f aca="false">BK16</f>
        <v>546977.8125</v>
      </c>
      <c r="BM16" s="13" t="n">
        <f aca="false">BL16</f>
        <v>546977.8125</v>
      </c>
      <c r="BN16" s="13" t="n">
        <f aca="false">BM16</f>
        <v>546977.8125</v>
      </c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</row>
    <row r="17" customFormat="false" ht="13.8" hidden="false" customHeight="false" outlineLevel="0" collapsed="false">
      <c r="D17" s="0" t="s">
        <v>26</v>
      </c>
      <c r="F17" s="13"/>
      <c r="G17" s="14" t="n">
        <f aca="false">G15*G16</f>
        <v>0</v>
      </c>
      <c r="H17" s="14" t="n">
        <f aca="false">H15*H16</f>
        <v>4500000</v>
      </c>
      <c r="I17" s="14" t="n">
        <f aca="false">I15*I16</f>
        <v>0</v>
      </c>
      <c r="J17" s="14" t="n">
        <f aca="false">J15*J16</f>
        <v>4500000</v>
      </c>
      <c r="K17" s="14" t="n">
        <f aca="false">K15*K16</f>
        <v>0</v>
      </c>
      <c r="L17" s="14" t="n">
        <f aca="false">L15*L16</f>
        <v>4500000</v>
      </c>
      <c r="M17" s="14" t="n">
        <f aca="false">M15*M16</f>
        <v>0</v>
      </c>
      <c r="N17" s="14" t="n">
        <f aca="false">N15*N16</f>
        <v>6750000</v>
      </c>
      <c r="O17" s="14" t="n">
        <f aca="false">O15*O16</f>
        <v>0</v>
      </c>
      <c r="P17" s="14" t="n">
        <f aca="false">P15*P16</f>
        <v>6750000</v>
      </c>
      <c r="Q17" s="14" t="n">
        <f aca="false">Q15*Q16</f>
        <v>0</v>
      </c>
      <c r="R17" s="14" t="n">
        <f aca="false">R15*R16</f>
        <v>6750000</v>
      </c>
      <c r="S17" s="14" t="n">
        <f aca="false">S15*S16</f>
        <v>0</v>
      </c>
      <c r="T17" s="14" t="n">
        <f aca="false">T15*T16</f>
        <v>9450000</v>
      </c>
      <c r="U17" s="14" t="n">
        <f aca="false">U15*U16</f>
        <v>0</v>
      </c>
      <c r="V17" s="14" t="n">
        <f aca="false">V15*V16</f>
        <v>9450000</v>
      </c>
      <c r="W17" s="14" t="n">
        <f aca="false">W15*W16</f>
        <v>0</v>
      </c>
      <c r="X17" s="14" t="n">
        <f aca="false">X15*X16</f>
        <v>9450000</v>
      </c>
      <c r="Y17" s="14" t="n">
        <f aca="false">Y15*Y16</f>
        <v>0</v>
      </c>
      <c r="Z17" s="14" t="n">
        <f aca="false">Z15*Z16</f>
        <v>11812500</v>
      </c>
      <c r="AA17" s="14" t="n">
        <f aca="false">AA15*AA16</f>
        <v>0</v>
      </c>
      <c r="AB17" s="14" t="n">
        <f aca="false">AB15*AB16</f>
        <v>11812500</v>
      </c>
      <c r="AC17" s="14" t="n">
        <f aca="false">AC15*AC16</f>
        <v>0</v>
      </c>
      <c r="AD17" s="14" t="n">
        <f aca="false">AD15*AD16</f>
        <v>11812500</v>
      </c>
      <c r="AE17" s="14" t="n">
        <f aca="false">AE15*AE16</f>
        <v>0</v>
      </c>
      <c r="AF17" s="14" t="n">
        <f aca="false">AF15*AF16</f>
        <v>14883750</v>
      </c>
      <c r="AG17" s="14" t="n">
        <f aca="false">AG15*AG16</f>
        <v>0</v>
      </c>
      <c r="AH17" s="14" t="n">
        <f aca="false">AH15*AH16</f>
        <v>14883750</v>
      </c>
      <c r="AI17" s="14" t="n">
        <f aca="false">AI15*AI16</f>
        <v>0</v>
      </c>
      <c r="AJ17" s="14" t="n">
        <f aca="false">AJ15*AJ16</f>
        <v>14883750</v>
      </c>
      <c r="AK17" s="14" t="n">
        <f aca="false">AK15*AK16</f>
        <v>0</v>
      </c>
      <c r="AL17" s="14" t="n">
        <f aca="false">AL15*AL16</f>
        <v>17364375</v>
      </c>
      <c r="AM17" s="14" t="n">
        <f aca="false">AM15*AM16</f>
        <v>0</v>
      </c>
      <c r="AN17" s="14" t="n">
        <f aca="false">AN15*AN16</f>
        <v>17364375</v>
      </c>
      <c r="AO17" s="14" t="n">
        <f aca="false">AO15*AO16</f>
        <v>0</v>
      </c>
      <c r="AP17" s="14" t="n">
        <f aca="false">AP15*AP16</f>
        <v>17364375</v>
      </c>
      <c r="AQ17" s="14" t="n">
        <f aca="false">AQ15*AQ16</f>
        <v>0</v>
      </c>
      <c r="AR17" s="14" t="n">
        <f aca="false">AR15*AR16</f>
        <v>20837250</v>
      </c>
      <c r="AS17" s="14" t="n">
        <f aca="false">AS15*AS16</f>
        <v>0</v>
      </c>
      <c r="AT17" s="14" t="n">
        <f aca="false">AT15*AT16</f>
        <v>20837250</v>
      </c>
      <c r="AU17" s="14" t="n">
        <f aca="false">AU15*AU16</f>
        <v>0</v>
      </c>
      <c r="AV17" s="14" t="n">
        <f aca="false">AV15*AV16</f>
        <v>20837250</v>
      </c>
      <c r="AW17" s="14" t="n">
        <f aca="false">AW15*AW16</f>
        <v>0</v>
      </c>
      <c r="AX17" s="14" t="n">
        <f aca="false">AX15*AX16</f>
        <v>23441906.25</v>
      </c>
      <c r="AY17" s="14" t="n">
        <f aca="false">AY15*AY16</f>
        <v>0</v>
      </c>
      <c r="AZ17" s="14" t="n">
        <f aca="false">AZ15*AZ16</f>
        <v>23441906.25</v>
      </c>
      <c r="BA17" s="14" t="n">
        <f aca="false">BA15*BA16</f>
        <v>0</v>
      </c>
      <c r="BB17" s="14" t="n">
        <f aca="false">BB15*BB16</f>
        <v>23441906.25</v>
      </c>
      <c r="BC17" s="14" t="n">
        <f aca="false">BC15*BC16</f>
        <v>0</v>
      </c>
      <c r="BD17" s="14" t="n">
        <f aca="false">BD15*BD16</f>
        <v>27348890.625</v>
      </c>
      <c r="BE17" s="14" t="n">
        <f aca="false">BE15*BE16</f>
        <v>0</v>
      </c>
      <c r="BF17" s="14" t="n">
        <f aca="false">BF15*BF16</f>
        <v>27348890.625</v>
      </c>
      <c r="BG17" s="14" t="n">
        <f aca="false">BG15*BG16</f>
        <v>0</v>
      </c>
      <c r="BH17" s="14" t="n">
        <f aca="false">BH15*BH16</f>
        <v>27348890.625</v>
      </c>
      <c r="BI17" s="14" t="n">
        <f aca="false">BI15*BI16</f>
        <v>0</v>
      </c>
      <c r="BJ17" s="14" t="n">
        <f aca="false">BJ15*BJ16</f>
        <v>30083779.6875</v>
      </c>
      <c r="BK17" s="14" t="n">
        <f aca="false">BK15*BK16</f>
        <v>0</v>
      </c>
      <c r="BL17" s="14" t="n">
        <f aca="false">BL15*BL16</f>
        <v>30083779.6875</v>
      </c>
      <c r="BM17" s="14" t="n">
        <f aca="false">BM15*BM16</f>
        <v>0</v>
      </c>
      <c r="BN17" s="14" t="n">
        <f aca="false">BN15*BN16</f>
        <v>30083779.6875</v>
      </c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</row>
    <row r="18" customFormat="false" ht="13.8" hidden="false" customHeight="false" outlineLevel="0" collapsed="false">
      <c r="C18" s="16"/>
      <c r="D18" s="0" t="s">
        <v>27</v>
      </c>
      <c r="F18" s="13" t="n">
        <v>-10000000</v>
      </c>
      <c r="G18" s="13" t="n">
        <f aca="false">F18</f>
        <v>-10000000</v>
      </c>
      <c r="H18" s="13" t="n">
        <f aca="false">G18</f>
        <v>-10000000</v>
      </c>
      <c r="I18" s="13" t="n">
        <f aca="false">H18</f>
        <v>-10000000</v>
      </c>
      <c r="J18" s="13" t="n">
        <f aca="false">I18</f>
        <v>-10000000</v>
      </c>
      <c r="K18" s="13" t="n">
        <f aca="false">J18</f>
        <v>-10000000</v>
      </c>
      <c r="L18" s="13" t="n">
        <f aca="false">K18</f>
        <v>-10000000</v>
      </c>
      <c r="M18" s="13" t="n">
        <f aca="false">L18</f>
        <v>-10000000</v>
      </c>
      <c r="N18" s="13" t="n">
        <f aca="false">M18</f>
        <v>-10000000</v>
      </c>
      <c r="O18" s="13" t="n">
        <f aca="false">N18</f>
        <v>-10000000</v>
      </c>
      <c r="P18" s="13" t="n">
        <f aca="false">O18</f>
        <v>-10000000</v>
      </c>
      <c r="Q18" s="13" t="n">
        <f aca="false">P18</f>
        <v>-10000000</v>
      </c>
      <c r="R18" s="13" t="n">
        <f aca="false">Q18+$F$5</f>
        <v>-10800000</v>
      </c>
      <c r="S18" s="13" t="n">
        <f aca="false">R18</f>
        <v>-10800000</v>
      </c>
      <c r="T18" s="13" t="n">
        <f aca="false">S18</f>
        <v>-10800000</v>
      </c>
      <c r="U18" s="13" t="n">
        <f aca="false">T18</f>
        <v>-10800000</v>
      </c>
      <c r="V18" s="13" t="n">
        <f aca="false">U18</f>
        <v>-10800000</v>
      </c>
      <c r="W18" s="13" t="n">
        <f aca="false">V18</f>
        <v>-10800000</v>
      </c>
      <c r="X18" s="13" t="n">
        <f aca="false">W18</f>
        <v>-10800000</v>
      </c>
      <c r="Y18" s="13" t="n">
        <f aca="false">X18</f>
        <v>-10800000</v>
      </c>
      <c r="Z18" s="13" t="n">
        <f aca="false">Y18</f>
        <v>-10800000</v>
      </c>
      <c r="AA18" s="13" t="n">
        <f aca="false">Z18</f>
        <v>-10800000</v>
      </c>
      <c r="AB18" s="13" t="n">
        <f aca="false">AA18</f>
        <v>-10800000</v>
      </c>
      <c r="AC18" s="13" t="n">
        <f aca="false">AB18</f>
        <v>-10800000</v>
      </c>
      <c r="AD18" s="13" t="n">
        <f aca="false">AC18+$F$5</f>
        <v>-11600000</v>
      </c>
      <c r="AE18" s="13" t="n">
        <f aca="false">AD18</f>
        <v>-11600000</v>
      </c>
      <c r="AF18" s="13" t="n">
        <f aca="false">AE18</f>
        <v>-11600000</v>
      </c>
      <c r="AG18" s="13" t="n">
        <f aca="false">AF18</f>
        <v>-11600000</v>
      </c>
      <c r="AH18" s="13" t="n">
        <f aca="false">AG18</f>
        <v>-11600000</v>
      </c>
      <c r="AI18" s="13" t="n">
        <f aca="false">AH18</f>
        <v>-11600000</v>
      </c>
      <c r="AJ18" s="13" t="n">
        <f aca="false">AI18</f>
        <v>-11600000</v>
      </c>
      <c r="AK18" s="13" t="n">
        <f aca="false">AJ18</f>
        <v>-11600000</v>
      </c>
      <c r="AL18" s="13" t="n">
        <f aca="false">AK18</f>
        <v>-11600000</v>
      </c>
      <c r="AM18" s="13" t="n">
        <f aca="false">AL18</f>
        <v>-11600000</v>
      </c>
      <c r="AN18" s="13" t="n">
        <f aca="false">AM18</f>
        <v>-11600000</v>
      </c>
      <c r="AO18" s="13" t="n">
        <f aca="false">AN18</f>
        <v>-11600000</v>
      </c>
      <c r="AP18" s="13" t="n">
        <f aca="false">AO18+$F$5</f>
        <v>-12400000</v>
      </c>
      <c r="AQ18" s="13" t="n">
        <f aca="false">AP18</f>
        <v>-12400000</v>
      </c>
      <c r="AR18" s="13" t="n">
        <f aca="false">AQ18</f>
        <v>-12400000</v>
      </c>
      <c r="AS18" s="13" t="n">
        <f aca="false">AR18</f>
        <v>-12400000</v>
      </c>
      <c r="AT18" s="13" t="n">
        <f aca="false">AS18</f>
        <v>-12400000</v>
      </c>
      <c r="AU18" s="13" t="n">
        <f aca="false">AT18</f>
        <v>-12400000</v>
      </c>
      <c r="AV18" s="13" t="n">
        <f aca="false">AU18</f>
        <v>-12400000</v>
      </c>
      <c r="AW18" s="13" t="n">
        <f aca="false">AV18</f>
        <v>-12400000</v>
      </c>
      <c r="AX18" s="13" t="n">
        <f aca="false">AW18</f>
        <v>-12400000</v>
      </c>
      <c r="AY18" s="13" t="n">
        <f aca="false">AX18</f>
        <v>-12400000</v>
      </c>
      <c r="AZ18" s="13" t="n">
        <f aca="false">AY18</f>
        <v>-12400000</v>
      </c>
      <c r="BA18" s="13" t="n">
        <f aca="false">AZ18</f>
        <v>-12400000</v>
      </c>
      <c r="BB18" s="13" t="n">
        <f aca="false">BA18+$F$5</f>
        <v>-13200000</v>
      </c>
      <c r="BC18" s="13" t="n">
        <f aca="false">BB18</f>
        <v>-13200000</v>
      </c>
      <c r="BD18" s="13" t="n">
        <f aca="false">BC18</f>
        <v>-13200000</v>
      </c>
      <c r="BE18" s="13" t="n">
        <f aca="false">BD18</f>
        <v>-13200000</v>
      </c>
      <c r="BF18" s="13" t="n">
        <f aca="false">BE18</f>
        <v>-13200000</v>
      </c>
      <c r="BG18" s="13" t="n">
        <f aca="false">BF18</f>
        <v>-13200000</v>
      </c>
      <c r="BH18" s="13" t="n">
        <f aca="false">BG18</f>
        <v>-13200000</v>
      </c>
      <c r="BI18" s="13" t="n">
        <f aca="false">BH18</f>
        <v>-13200000</v>
      </c>
      <c r="BJ18" s="13" t="n">
        <f aca="false">BI18</f>
        <v>-13200000</v>
      </c>
      <c r="BK18" s="13" t="n">
        <f aca="false">BJ18</f>
        <v>-13200000</v>
      </c>
      <c r="BL18" s="13" t="n">
        <f aca="false">BK18</f>
        <v>-13200000</v>
      </c>
      <c r="BM18" s="13" t="n">
        <f aca="false">BL18</f>
        <v>-13200000</v>
      </c>
      <c r="BN18" s="13" t="n">
        <v>0</v>
      </c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</row>
    <row r="19" customFormat="false" ht="13.8" hidden="false" customHeight="false" outlineLevel="0" collapsed="false">
      <c r="C19" s="16"/>
      <c r="D19" s="0" t="s">
        <v>28</v>
      </c>
      <c r="F19" s="13"/>
      <c r="G19" s="13" t="n">
        <v>0</v>
      </c>
      <c r="H19" s="13" t="n">
        <v>0</v>
      </c>
      <c r="I19" s="13" t="n">
        <v>-2500000</v>
      </c>
      <c r="J19" s="13" t="n">
        <v>0</v>
      </c>
      <c r="K19" s="13" t="n">
        <v>0</v>
      </c>
      <c r="L19" s="13" t="n">
        <f aca="false">I19+$F$6</f>
        <v>-2600000</v>
      </c>
      <c r="M19" s="13" t="n">
        <v>0</v>
      </c>
      <c r="N19" s="13" t="n">
        <v>0</v>
      </c>
      <c r="O19" s="13" t="n">
        <f aca="false">L19+$F$6</f>
        <v>-2700000</v>
      </c>
      <c r="P19" s="13" t="n">
        <v>0</v>
      </c>
      <c r="Q19" s="13" t="n">
        <v>0</v>
      </c>
      <c r="R19" s="13" t="n">
        <f aca="false">O19+$F$6</f>
        <v>-2800000</v>
      </c>
      <c r="S19" s="13" t="n">
        <v>0</v>
      </c>
      <c r="T19" s="13" t="n">
        <v>0</v>
      </c>
      <c r="U19" s="13" t="n">
        <f aca="false">R19+$F$6</f>
        <v>-2900000</v>
      </c>
      <c r="V19" s="13" t="n">
        <v>0</v>
      </c>
      <c r="W19" s="13" t="n">
        <v>0</v>
      </c>
      <c r="X19" s="13" t="n">
        <f aca="false">U19+$F$6</f>
        <v>-3000000</v>
      </c>
      <c r="Y19" s="13" t="n">
        <v>0</v>
      </c>
      <c r="Z19" s="13" t="n">
        <v>0</v>
      </c>
      <c r="AA19" s="13" t="n">
        <f aca="false">X19+$F$6</f>
        <v>-3100000</v>
      </c>
      <c r="AB19" s="13" t="n">
        <v>0</v>
      </c>
      <c r="AC19" s="13" t="n">
        <v>0</v>
      </c>
      <c r="AD19" s="13" t="n">
        <f aca="false">AA19+$F$6</f>
        <v>-3200000</v>
      </c>
      <c r="AE19" s="13" t="n">
        <v>0</v>
      </c>
      <c r="AF19" s="13" t="n">
        <v>0</v>
      </c>
      <c r="AG19" s="13" t="n">
        <f aca="false">AD19+$F$6</f>
        <v>-3300000</v>
      </c>
      <c r="AH19" s="13" t="n">
        <v>0</v>
      </c>
      <c r="AI19" s="13" t="n">
        <v>0</v>
      </c>
      <c r="AJ19" s="13" t="n">
        <f aca="false">AG19+$F$6</f>
        <v>-3400000</v>
      </c>
      <c r="AK19" s="13" t="n">
        <v>0</v>
      </c>
      <c r="AL19" s="13" t="n">
        <v>0</v>
      </c>
      <c r="AM19" s="13" t="n">
        <f aca="false">AJ19+$F$6</f>
        <v>-3500000</v>
      </c>
      <c r="AN19" s="13" t="n">
        <v>0</v>
      </c>
      <c r="AO19" s="13" t="n">
        <v>0</v>
      </c>
      <c r="AP19" s="13" t="n">
        <f aca="false">AM19+$F$6</f>
        <v>-3600000</v>
      </c>
      <c r="AQ19" s="13" t="n">
        <v>0</v>
      </c>
      <c r="AR19" s="13" t="n">
        <v>0</v>
      </c>
      <c r="AS19" s="13" t="n">
        <f aca="false">AP19+$F$6</f>
        <v>-3700000</v>
      </c>
      <c r="AT19" s="13" t="n">
        <v>0</v>
      </c>
      <c r="AU19" s="13" t="n">
        <v>0</v>
      </c>
      <c r="AV19" s="13" t="n">
        <f aca="false">AS19+$F$6</f>
        <v>-3800000</v>
      </c>
      <c r="AW19" s="13" t="n">
        <v>0</v>
      </c>
      <c r="AX19" s="13" t="n">
        <v>0</v>
      </c>
      <c r="AY19" s="13" t="n">
        <f aca="false">AV19+$F$6</f>
        <v>-3900000</v>
      </c>
      <c r="AZ19" s="13" t="n">
        <v>0</v>
      </c>
      <c r="BA19" s="13" t="n">
        <v>0</v>
      </c>
      <c r="BB19" s="13" t="n">
        <f aca="false">AY19+$F$6</f>
        <v>-4000000</v>
      </c>
      <c r="BC19" s="13" t="n">
        <v>0</v>
      </c>
      <c r="BD19" s="13" t="n">
        <v>0</v>
      </c>
      <c r="BE19" s="13" t="n">
        <f aca="false">BB19+$F$6</f>
        <v>-4100000</v>
      </c>
      <c r="BF19" s="13" t="n">
        <v>0</v>
      </c>
      <c r="BG19" s="13" t="n">
        <v>0</v>
      </c>
      <c r="BH19" s="13" t="n">
        <f aca="false">BE19+$F$6</f>
        <v>-4200000</v>
      </c>
      <c r="BI19" s="13" t="n">
        <v>0</v>
      </c>
      <c r="BJ19" s="13" t="n">
        <v>0</v>
      </c>
      <c r="BK19" s="13" t="n">
        <f aca="false">BH19+$F$6</f>
        <v>-4300000</v>
      </c>
      <c r="BL19" s="13" t="n">
        <v>0</v>
      </c>
      <c r="BM19" s="13" t="n">
        <v>0</v>
      </c>
      <c r="BN19" s="13" t="n">
        <f aca="false">BK19+$F$6</f>
        <v>-4400000</v>
      </c>
      <c r="BO19" s="17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</row>
    <row r="20" customFormat="false" ht="13.8" hidden="false" customHeight="false" outlineLevel="0" collapsed="false">
      <c r="C20" s="9"/>
      <c r="D20" s="0" t="s">
        <v>29</v>
      </c>
      <c r="F20" s="13"/>
      <c r="G20" s="13" t="n">
        <v>0</v>
      </c>
      <c r="H20" s="13" t="n">
        <v>0</v>
      </c>
      <c r="I20" s="13" t="n">
        <v>0</v>
      </c>
      <c r="J20" s="13" t="n">
        <v>0</v>
      </c>
      <c r="K20" s="13" t="n">
        <v>0</v>
      </c>
      <c r="L20" s="13" t="n">
        <v>-22000000</v>
      </c>
      <c r="M20" s="13" t="n">
        <v>0</v>
      </c>
      <c r="N20" s="13" t="n">
        <v>0</v>
      </c>
      <c r="O20" s="13" t="n">
        <v>0</v>
      </c>
      <c r="P20" s="13" t="n">
        <v>0</v>
      </c>
      <c r="Q20" s="13" t="n">
        <v>0</v>
      </c>
      <c r="R20" s="13" t="n">
        <f aca="false">L20</f>
        <v>-22000000</v>
      </c>
      <c r="S20" s="13" t="n">
        <v>0</v>
      </c>
      <c r="T20" s="13" t="n">
        <v>0</v>
      </c>
      <c r="U20" s="13" t="n">
        <v>0</v>
      </c>
      <c r="V20" s="13" t="n">
        <v>0</v>
      </c>
      <c r="W20" s="13" t="n">
        <v>0</v>
      </c>
      <c r="X20" s="13" t="n">
        <v>-22000000</v>
      </c>
      <c r="Y20" s="13" t="n">
        <v>0</v>
      </c>
      <c r="Z20" s="13" t="n">
        <v>0</v>
      </c>
      <c r="AA20" s="13" t="n">
        <v>0</v>
      </c>
      <c r="AB20" s="13" t="n">
        <v>0</v>
      </c>
      <c r="AC20" s="13" t="n">
        <v>0</v>
      </c>
      <c r="AD20" s="13" t="n">
        <f aca="false">X20</f>
        <v>-22000000</v>
      </c>
      <c r="AE20" s="13" t="n">
        <v>0</v>
      </c>
      <c r="AF20" s="13" t="n">
        <v>0</v>
      </c>
      <c r="AG20" s="13" t="n">
        <v>0</v>
      </c>
      <c r="AH20" s="13" t="n">
        <v>0</v>
      </c>
      <c r="AI20" s="13" t="n">
        <v>0</v>
      </c>
      <c r="AJ20" s="13" t="n">
        <f aca="false">AD20*(1-$I$2)</f>
        <v>-19360000</v>
      </c>
      <c r="AK20" s="13" t="n">
        <v>0</v>
      </c>
      <c r="AL20" s="13" t="n">
        <v>0</v>
      </c>
      <c r="AM20" s="13" t="n">
        <v>0</v>
      </c>
      <c r="AN20" s="13" t="n">
        <v>0</v>
      </c>
      <c r="AO20" s="13" t="n">
        <v>0</v>
      </c>
      <c r="AP20" s="13" t="n">
        <f aca="false">AJ20*(1-$I$2)</f>
        <v>-17036800</v>
      </c>
      <c r="AQ20" s="13" t="n">
        <v>0</v>
      </c>
      <c r="AR20" s="13" t="n">
        <v>0</v>
      </c>
      <c r="AS20" s="13" t="n">
        <v>0</v>
      </c>
      <c r="AT20" s="13" t="n">
        <v>0</v>
      </c>
      <c r="AU20" s="13" t="n">
        <v>0</v>
      </c>
      <c r="AV20" s="13" t="n">
        <f aca="false">AP20*(1-$I$2)</f>
        <v>-14992384</v>
      </c>
      <c r="AW20" s="13" t="n">
        <v>0</v>
      </c>
      <c r="AX20" s="13" t="n">
        <v>0</v>
      </c>
      <c r="AY20" s="13" t="n">
        <v>0</v>
      </c>
      <c r="AZ20" s="13" t="n">
        <v>0</v>
      </c>
      <c r="BA20" s="13" t="n">
        <v>0</v>
      </c>
      <c r="BB20" s="13" t="n">
        <f aca="false">AV20*(1-$I$2)</f>
        <v>-13193297.92</v>
      </c>
      <c r="BC20" s="13" t="n">
        <v>0</v>
      </c>
      <c r="BD20" s="13" t="n">
        <v>0</v>
      </c>
      <c r="BE20" s="13" t="n">
        <v>0</v>
      </c>
      <c r="BF20" s="13" t="n">
        <v>0</v>
      </c>
      <c r="BG20" s="13" t="n">
        <v>0</v>
      </c>
      <c r="BH20" s="13" t="n">
        <f aca="false">BB20*(1-$I$2)</f>
        <v>-11610102.1696</v>
      </c>
      <c r="BI20" s="13" t="n">
        <v>0</v>
      </c>
      <c r="BJ20" s="13" t="n">
        <v>0</v>
      </c>
      <c r="BK20" s="13" t="n">
        <v>0</v>
      </c>
      <c r="BL20" s="13" t="n">
        <v>0</v>
      </c>
      <c r="BM20" s="13" t="n">
        <v>0</v>
      </c>
      <c r="BN20" s="13" t="n">
        <f aca="false">BH20*(1-$I$2)</f>
        <v>-10216889.909248</v>
      </c>
      <c r="BO20" s="17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</row>
    <row r="21" customFormat="false" ht="13.8" hidden="false" customHeight="false" outlineLevel="0" collapsed="false">
      <c r="B21" s="9"/>
      <c r="D21" s="0" t="s">
        <v>30</v>
      </c>
      <c r="E21" s="13"/>
      <c r="F21" s="18"/>
      <c r="G21" s="13" t="n">
        <v>-16000000</v>
      </c>
      <c r="H21" s="13" t="n">
        <f aca="false">G21</f>
        <v>-16000000</v>
      </c>
      <c r="I21" s="13" t="n">
        <f aca="false">H21</f>
        <v>-16000000</v>
      </c>
      <c r="J21" s="13" t="n">
        <f aca="false">I21</f>
        <v>-16000000</v>
      </c>
      <c r="K21" s="13" t="n">
        <f aca="false">J21</f>
        <v>-16000000</v>
      </c>
      <c r="L21" s="13" t="n">
        <f aca="false">K21</f>
        <v>-16000000</v>
      </c>
      <c r="M21" s="13" t="n">
        <f aca="false">L21</f>
        <v>-16000000</v>
      </c>
      <c r="N21" s="13" t="n">
        <f aca="false">M21</f>
        <v>-16000000</v>
      </c>
      <c r="O21" s="13" t="n">
        <f aca="false">N21</f>
        <v>-16000000</v>
      </c>
      <c r="P21" s="13" t="n">
        <f aca="false">O21</f>
        <v>-16000000</v>
      </c>
      <c r="Q21" s="13" t="n">
        <f aca="false">P21</f>
        <v>-16000000</v>
      </c>
      <c r="R21" s="13" t="n">
        <f aca="false">Q21</f>
        <v>-16000000</v>
      </c>
      <c r="S21" s="13" t="n">
        <f aca="false">R21*(1+$I$4)</f>
        <v>-17280000</v>
      </c>
      <c r="T21" s="13" t="n">
        <f aca="false">S21</f>
        <v>-17280000</v>
      </c>
      <c r="U21" s="13" t="n">
        <f aca="false">T21</f>
        <v>-17280000</v>
      </c>
      <c r="V21" s="13" t="n">
        <f aca="false">U21</f>
        <v>-17280000</v>
      </c>
      <c r="W21" s="13" t="n">
        <f aca="false">V21</f>
        <v>-17280000</v>
      </c>
      <c r="X21" s="13" t="n">
        <f aca="false">W21</f>
        <v>-17280000</v>
      </c>
      <c r="Y21" s="13" t="n">
        <f aca="false">X21</f>
        <v>-17280000</v>
      </c>
      <c r="Z21" s="13" t="n">
        <f aca="false">Y21</f>
        <v>-17280000</v>
      </c>
      <c r="AA21" s="13" t="n">
        <f aca="false">Z21</f>
        <v>-17280000</v>
      </c>
      <c r="AB21" s="13" t="n">
        <f aca="false">AA21</f>
        <v>-17280000</v>
      </c>
      <c r="AC21" s="13" t="n">
        <f aca="false">AB21</f>
        <v>-17280000</v>
      </c>
      <c r="AD21" s="13" t="n">
        <f aca="false">AC21</f>
        <v>-17280000</v>
      </c>
      <c r="AE21" s="13" t="n">
        <f aca="false">AD21*(1+$I$4)</f>
        <v>-18662400</v>
      </c>
      <c r="AF21" s="13" t="n">
        <f aca="false">AE21</f>
        <v>-18662400</v>
      </c>
      <c r="AG21" s="13" t="n">
        <f aca="false">AF21</f>
        <v>-18662400</v>
      </c>
      <c r="AH21" s="13" t="n">
        <f aca="false">AG21</f>
        <v>-18662400</v>
      </c>
      <c r="AI21" s="13" t="n">
        <f aca="false">AH21</f>
        <v>-18662400</v>
      </c>
      <c r="AJ21" s="13" t="n">
        <f aca="false">AI21</f>
        <v>-18662400</v>
      </c>
      <c r="AK21" s="13" t="n">
        <f aca="false">AJ21</f>
        <v>-18662400</v>
      </c>
      <c r="AL21" s="13" t="n">
        <f aca="false">AK21</f>
        <v>-18662400</v>
      </c>
      <c r="AM21" s="13" t="n">
        <f aca="false">AL21</f>
        <v>-18662400</v>
      </c>
      <c r="AN21" s="13" t="n">
        <f aca="false">AM21</f>
        <v>-18662400</v>
      </c>
      <c r="AO21" s="13" t="n">
        <f aca="false">AN21</f>
        <v>-18662400</v>
      </c>
      <c r="AP21" s="13" t="n">
        <f aca="false">AO21</f>
        <v>-18662400</v>
      </c>
      <c r="AQ21" s="13" t="n">
        <f aca="false">AP21*(1+$I$4)</f>
        <v>-20155392</v>
      </c>
      <c r="AR21" s="13" t="n">
        <f aca="false">AQ21</f>
        <v>-20155392</v>
      </c>
      <c r="AS21" s="13" t="n">
        <f aca="false">AR21</f>
        <v>-20155392</v>
      </c>
      <c r="AT21" s="13" t="n">
        <f aca="false">AS21</f>
        <v>-20155392</v>
      </c>
      <c r="AU21" s="13" t="n">
        <f aca="false">AT21</f>
        <v>-20155392</v>
      </c>
      <c r="AV21" s="13" t="n">
        <f aca="false">AU21</f>
        <v>-20155392</v>
      </c>
      <c r="AW21" s="13" t="n">
        <f aca="false">AV21</f>
        <v>-20155392</v>
      </c>
      <c r="AX21" s="13" t="n">
        <f aca="false">AW21</f>
        <v>-20155392</v>
      </c>
      <c r="AY21" s="13" t="n">
        <f aca="false">AX21</f>
        <v>-20155392</v>
      </c>
      <c r="AZ21" s="13" t="n">
        <f aca="false">AY21</f>
        <v>-20155392</v>
      </c>
      <c r="BA21" s="13" t="n">
        <f aca="false">AZ21</f>
        <v>-20155392</v>
      </c>
      <c r="BB21" s="13" t="n">
        <f aca="false">BA21</f>
        <v>-20155392</v>
      </c>
      <c r="BC21" s="13" t="n">
        <f aca="false">BB21*(1+$I$4)</f>
        <v>-21767823.36</v>
      </c>
      <c r="BD21" s="13" t="n">
        <f aca="false">BC21</f>
        <v>-21767823.36</v>
      </c>
      <c r="BE21" s="13" t="n">
        <f aca="false">BD21</f>
        <v>-21767823.36</v>
      </c>
      <c r="BF21" s="13" t="n">
        <f aca="false">BE21</f>
        <v>-21767823.36</v>
      </c>
      <c r="BG21" s="13" t="n">
        <f aca="false">BF21</f>
        <v>-21767823.36</v>
      </c>
      <c r="BH21" s="13" t="n">
        <f aca="false">BG21</f>
        <v>-21767823.36</v>
      </c>
      <c r="BI21" s="13" t="n">
        <f aca="false">BH21</f>
        <v>-21767823.36</v>
      </c>
      <c r="BJ21" s="13" t="n">
        <f aca="false">BI21</f>
        <v>-21767823.36</v>
      </c>
      <c r="BK21" s="13" t="n">
        <f aca="false">BJ21</f>
        <v>-21767823.36</v>
      </c>
      <c r="BL21" s="13" t="n">
        <f aca="false">BK21</f>
        <v>-21767823.36</v>
      </c>
      <c r="BM21" s="13" t="n">
        <f aca="false">BL21</f>
        <v>-21767823.36</v>
      </c>
      <c r="BN21" s="13" t="n">
        <f aca="false">BM21</f>
        <v>-21767823.36</v>
      </c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</row>
    <row r="22" customFormat="false" ht="13.8" hidden="false" customHeight="false" outlineLevel="0" collapsed="false">
      <c r="D22" s="0" t="s">
        <v>31</v>
      </c>
      <c r="E22" s="13"/>
      <c r="F22" s="13"/>
      <c r="G22" s="13" t="n">
        <v>-3000000</v>
      </c>
      <c r="H22" s="13" t="n">
        <f aca="false">G22</f>
        <v>-3000000</v>
      </c>
      <c r="I22" s="13" t="n">
        <f aca="false">H22</f>
        <v>-3000000</v>
      </c>
      <c r="J22" s="13" t="n">
        <f aca="false">I22</f>
        <v>-3000000</v>
      </c>
      <c r="K22" s="13" t="n">
        <f aca="false">J22</f>
        <v>-3000000</v>
      </c>
      <c r="L22" s="13" t="n">
        <f aca="false">K22</f>
        <v>-3000000</v>
      </c>
      <c r="M22" s="13" t="n">
        <f aca="false">L22</f>
        <v>-3000000</v>
      </c>
      <c r="N22" s="13" t="n">
        <f aca="false">M22</f>
        <v>-3000000</v>
      </c>
      <c r="O22" s="13" t="n">
        <f aca="false">N22</f>
        <v>-3000000</v>
      </c>
      <c r="P22" s="13" t="n">
        <f aca="false">O22</f>
        <v>-3000000</v>
      </c>
      <c r="Q22" s="13" t="n">
        <f aca="false">P22</f>
        <v>-3000000</v>
      </c>
      <c r="R22" s="13" t="n">
        <f aca="false">Q22</f>
        <v>-3000000</v>
      </c>
      <c r="S22" s="13" t="n">
        <f aca="false">R22*(1+$I$4)</f>
        <v>-3240000</v>
      </c>
      <c r="T22" s="13" t="n">
        <f aca="false">S22</f>
        <v>-3240000</v>
      </c>
      <c r="U22" s="13" t="n">
        <f aca="false">T22</f>
        <v>-3240000</v>
      </c>
      <c r="V22" s="13" t="n">
        <f aca="false">U22</f>
        <v>-3240000</v>
      </c>
      <c r="W22" s="13" t="n">
        <f aca="false">V22</f>
        <v>-3240000</v>
      </c>
      <c r="X22" s="13" t="n">
        <f aca="false">W22</f>
        <v>-3240000</v>
      </c>
      <c r="Y22" s="13" t="n">
        <f aca="false">X22</f>
        <v>-3240000</v>
      </c>
      <c r="Z22" s="13" t="n">
        <f aca="false">Y22</f>
        <v>-3240000</v>
      </c>
      <c r="AA22" s="13" t="n">
        <f aca="false">Z22</f>
        <v>-3240000</v>
      </c>
      <c r="AB22" s="13" t="n">
        <f aca="false">AA22</f>
        <v>-3240000</v>
      </c>
      <c r="AC22" s="13" t="n">
        <f aca="false">AB22</f>
        <v>-3240000</v>
      </c>
      <c r="AD22" s="13" t="n">
        <f aca="false">AC22</f>
        <v>-3240000</v>
      </c>
      <c r="AE22" s="13" t="n">
        <f aca="false">AD22*(1+$I$4)</f>
        <v>-3499200</v>
      </c>
      <c r="AF22" s="13" t="n">
        <f aca="false">AE22</f>
        <v>-3499200</v>
      </c>
      <c r="AG22" s="13" t="n">
        <f aca="false">AF22</f>
        <v>-3499200</v>
      </c>
      <c r="AH22" s="13" t="n">
        <f aca="false">AG22</f>
        <v>-3499200</v>
      </c>
      <c r="AI22" s="13" t="n">
        <f aca="false">AH22</f>
        <v>-3499200</v>
      </c>
      <c r="AJ22" s="13" t="n">
        <f aca="false">AI22</f>
        <v>-3499200</v>
      </c>
      <c r="AK22" s="13" t="n">
        <f aca="false">AJ22</f>
        <v>-3499200</v>
      </c>
      <c r="AL22" s="13" t="n">
        <f aca="false">AK22</f>
        <v>-3499200</v>
      </c>
      <c r="AM22" s="13" t="n">
        <f aca="false">AL22</f>
        <v>-3499200</v>
      </c>
      <c r="AN22" s="13" t="n">
        <f aca="false">AM22</f>
        <v>-3499200</v>
      </c>
      <c r="AO22" s="13" t="n">
        <f aca="false">AN22</f>
        <v>-3499200</v>
      </c>
      <c r="AP22" s="13" t="n">
        <f aca="false">AO22</f>
        <v>-3499200</v>
      </c>
      <c r="AQ22" s="13" t="n">
        <f aca="false">AP22*(1+$I$4)</f>
        <v>-3779136</v>
      </c>
      <c r="AR22" s="13" t="n">
        <f aca="false">AQ22</f>
        <v>-3779136</v>
      </c>
      <c r="AS22" s="13" t="n">
        <f aca="false">AR22</f>
        <v>-3779136</v>
      </c>
      <c r="AT22" s="13" t="n">
        <f aca="false">AS22</f>
        <v>-3779136</v>
      </c>
      <c r="AU22" s="13" t="n">
        <f aca="false">AT22</f>
        <v>-3779136</v>
      </c>
      <c r="AV22" s="13" t="n">
        <f aca="false">AU22</f>
        <v>-3779136</v>
      </c>
      <c r="AW22" s="13" t="n">
        <f aca="false">AV22</f>
        <v>-3779136</v>
      </c>
      <c r="AX22" s="13" t="n">
        <f aca="false">AW22</f>
        <v>-3779136</v>
      </c>
      <c r="AY22" s="13" t="n">
        <f aca="false">AX22</f>
        <v>-3779136</v>
      </c>
      <c r="AZ22" s="13" t="n">
        <f aca="false">AY22</f>
        <v>-3779136</v>
      </c>
      <c r="BA22" s="13" t="n">
        <f aca="false">AZ22</f>
        <v>-3779136</v>
      </c>
      <c r="BB22" s="13" t="n">
        <f aca="false">BA22</f>
        <v>-3779136</v>
      </c>
      <c r="BC22" s="13" t="n">
        <f aca="false">BB22*(1+$I$4)</f>
        <v>-4081466.88</v>
      </c>
      <c r="BD22" s="13" t="n">
        <f aca="false">BC22</f>
        <v>-4081466.88</v>
      </c>
      <c r="BE22" s="13" t="n">
        <f aca="false">BD22</f>
        <v>-4081466.88</v>
      </c>
      <c r="BF22" s="13" t="n">
        <f aca="false">BE22</f>
        <v>-4081466.88</v>
      </c>
      <c r="BG22" s="13" t="n">
        <f aca="false">BF22</f>
        <v>-4081466.88</v>
      </c>
      <c r="BH22" s="13" t="n">
        <f aca="false">BG22</f>
        <v>-4081466.88</v>
      </c>
      <c r="BI22" s="13" t="n">
        <f aca="false">BH22</f>
        <v>-4081466.88</v>
      </c>
      <c r="BJ22" s="13" t="n">
        <f aca="false">BI22</f>
        <v>-4081466.88</v>
      </c>
      <c r="BK22" s="13" t="n">
        <f aca="false">BJ22</f>
        <v>-4081466.88</v>
      </c>
      <c r="BL22" s="13" t="n">
        <f aca="false">BK22</f>
        <v>-4081466.88</v>
      </c>
      <c r="BM22" s="13" t="n">
        <f aca="false">BL22</f>
        <v>-4081466.88</v>
      </c>
      <c r="BN22" s="13" t="n">
        <f aca="false">BM22</f>
        <v>-4081466.88</v>
      </c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</row>
    <row r="23" customFormat="false" ht="13.8" hidden="false" customHeight="false" outlineLevel="0" collapsed="false">
      <c r="D23" s="0" t="s">
        <v>32</v>
      </c>
      <c r="E23" s="13"/>
      <c r="F23" s="13"/>
      <c r="G23" s="13" t="n">
        <f aca="false">-1400000*3</f>
        <v>-4200000</v>
      </c>
      <c r="H23" s="13" t="n">
        <f aca="false">G23</f>
        <v>-4200000</v>
      </c>
      <c r="I23" s="13" t="n">
        <f aca="false">H23</f>
        <v>-4200000</v>
      </c>
      <c r="J23" s="13" t="n">
        <f aca="false">I23</f>
        <v>-4200000</v>
      </c>
      <c r="K23" s="13" t="n">
        <f aca="false">J23</f>
        <v>-4200000</v>
      </c>
      <c r="L23" s="13" t="n">
        <f aca="false">K23</f>
        <v>-4200000</v>
      </c>
      <c r="M23" s="13" t="n">
        <f aca="false">L23</f>
        <v>-4200000</v>
      </c>
      <c r="N23" s="13" t="n">
        <f aca="false">M23</f>
        <v>-4200000</v>
      </c>
      <c r="O23" s="13" t="n">
        <f aca="false">N23</f>
        <v>-4200000</v>
      </c>
      <c r="P23" s="13" t="n">
        <f aca="false">O23</f>
        <v>-4200000</v>
      </c>
      <c r="Q23" s="13" t="n">
        <f aca="false">P23</f>
        <v>-4200000</v>
      </c>
      <c r="R23" s="13" t="n">
        <f aca="false">Q23</f>
        <v>-4200000</v>
      </c>
      <c r="S23" s="13" t="n">
        <f aca="false">R23*(1+$I$4)</f>
        <v>-4536000</v>
      </c>
      <c r="T23" s="13" t="n">
        <f aca="false">S23</f>
        <v>-4536000</v>
      </c>
      <c r="U23" s="13" t="n">
        <f aca="false">T23</f>
        <v>-4536000</v>
      </c>
      <c r="V23" s="13" t="n">
        <f aca="false">U23</f>
        <v>-4536000</v>
      </c>
      <c r="W23" s="13" t="n">
        <f aca="false">V23</f>
        <v>-4536000</v>
      </c>
      <c r="X23" s="13" t="n">
        <f aca="false">W23</f>
        <v>-4536000</v>
      </c>
      <c r="Y23" s="13" t="n">
        <f aca="false">X23</f>
        <v>-4536000</v>
      </c>
      <c r="Z23" s="13" t="n">
        <f aca="false">Y23</f>
        <v>-4536000</v>
      </c>
      <c r="AA23" s="13" t="n">
        <f aca="false">Z23</f>
        <v>-4536000</v>
      </c>
      <c r="AB23" s="13" t="n">
        <f aca="false">AA23</f>
        <v>-4536000</v>
      </c>
      <c r="AC23" s="13" t="n">
        <f aca="false">AB23</f>
        <v>-4536000</v>
      </c>
      <c r="AD23" s="13" t="n">
        <f aca="false">AC23</f>
        <v>-4536000</v>
      </c>
      <c r="AE23" s="13" t="n">
        <f aca="false">AD23*(1+$I$4)</f>
        <v>-4898880</v>
      </c>
      <c r="AF23" s="13" t="n">
        <f aca="false">AE23</f>
        <v>-4898880</v>
      </c>
      <c r="AG23" s="13" t="n">
        <f aca="false">AF23</f>
        <v>-4898880</v>
      </c>
      <c r="AH23" s="13" t="n">
        <f aca="false">AG23</f>
        <v>-4898880</v>
      </c>
      <c r="AI23" s="13" t="n">
        <f aca="false">AH23</f>
        <v>-4898880</v>
      </c>
      <c r="AJ23" s="13" t="n">
        <f aca="false">AI23</f>
        <v>-4898880</v>
      </c>
      <c r="AK23" s="13" t="n">
        <f aca="false">AJ23</f>
        <v>-4898880</v>
      </c>
      <c r="AL23" s="13" t="n">
        <f aca="false">AK23</f>
        <v>-4898880</v>
      </c>
      <c r="AM23" s="13" t="n">
        <f aca="false">AL23</f>
        <v>-4898880</v>
      </c>
      <c r="AN23" s="13" t="n">
        <f aca="false">AM23</f>
        <v>-4898880</v>
      </c>
      <c r="AO23" s="13" t="n">
        <f aca="false">AN23</f>
        <v>-4898880</v>
      </c>
      <c r="AP23" s="13" t="n">
        <f aca="false">AO23</f>
        <v>-4898880</v>
      </c>
      <c r="AQ23" s="13" t="n">
        <f aca="false">AP23*(1+$I$4)</f>
        <v>-5290790.4</v>
      </c>
      <c r="AR23" s="13" t="n">
        <f aca="false">AQ23</f>
        <v>-5290790.4</v>
      </c>
      <c r="AS23" s="13" t="n">
        <f aca="false">AR23</f>
        <v>-5290790.4</v>
      </c>
      <c r="AT23" s="13" t="n">
        <f aca="false">AS23</f>
        <v>-5290790.4</v>
      </c>
      <c r="AU23" s="13" t="n">
        <f aca="false">AT23</f>
        <v>-5290790.4</v>
      </c>
      <c r="AV23" s="13" t="n">
        <f aca="false">AU23</f>
        <v>-5290790.4</v>
      </c>
      <c r="AW23" s="13" t="n">
        <f aca="false">AV23</f>
        <v>-5290790.4</v>
      </c>
      <c r="AX23" s="13" t="n">
        <f aca="false">AW23</f>
        <v>-5290790.4</v>
      </c>
      <c r="AY23" s="13" t="n">
        <f aca="false">AX23</f>
        <v>-5290790.4</v>
      </c>
      <c r="AZ23" s="13" t="n">
        <f aca="false">AY23</f>
        <v>-5290790.4</v>
      </c>
      <c r="BA23" s="13" t="n">
        <f aca="false">AZ23</f>
        <v>-5290790.4</v>
      </c>
      <c r="BB23" s="13" t="n">
        <f aca="false">BA23</f>
        <v>-5290790.4</v>
      </c>
      <c r="BC23" s="13" t="n">
        <f aca="false">BB23*(1+$I$4)</f>
        <v>-5714053.632</v>
      </c>
      <c r="BD23" s="13" t="n">
        <f aca="false">BC23</f>
        <v>-5714053.632</v>
      </c>
      <c r="BE23" s="13" t="n">
        <f aca="false">BD23</f>
        <v>-5714053.632</v>
      </c>
      <c r="BF23" s="13" t="n">
        <f aca="false">BE23</f>
        <v>-5714053.632</v>
      </c>
      <c r="BG23" s="13" t="n">
        <f aca="false">BF23</f>
        <v>-5714053.632</v>
      </c>
      <c r="BH23" s="13" t="n">
        <f aca="false">BG23</f>
        <v>-5714053.632</v>
      </c>
      <c r="BI23" s="13" t="n">
        <f aca="false">BH23</f>
        <v>-5714053.632</v>
      </c>
      <c r="BJ23" s="13" t="n">
        <f aca="false">BI23</f>
        <v>-5714053.632</v>
      </c>
      <c r="BK23" s="13" t="n">
        <f aca="false">BJ23</f>
        <v>-5714053.632</v>
      </c>
      <c r="BL23" s="13" t="n">
        <f aca="false">BK23</f>
        <v>-5714053.632</v>
      </c>
      <c r="BM23" s="13" t="n">
        <f aca="false">BL23</f>
        <v>-5714053.632</v>
      </c>
      <c r="BN23" s="13" t="n">
        <f aca="false">BM23</f>
        <v>-5714053.632</v>
      </c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</row>
    <row r="24" customFormat="false" ht="13.8" hidden="false" customHeight="false" outlineLevel="0" collapsed="false">
      <c r="B24" s="19"/>
      <c r="D24" s="0" t="s">
        <v>33</v>
      </c>
      <c r="E24" s="13"/>
      <c r="F24" s="13"/>
      <c r="G24" s="13" t="n">
        <f aca="false">-(G14+G17)*($I$3)*3</f>
        <v>-7200000</v>
      </c>
      <c r="H24" s="13" t="n">
        <f aca="false">-(H14+H17)*($I$3)*3</f>
        <v>-7884000</v>
      </c>
      <c r="I24" s="13" t="n">
        <f aca="false">-(I14+I17)*($I$3)*3</f>
        <v>-7488000</v>
      </c>
      <c r="J24" s="13" t="n">
        <f aca="false">-(J14+J17)*($I$3)*3</f>
        <v>-8172000</v>
      </c>
      <c r="K24" s="13" t="n">
        <f aca="false">-(K14+K17)*($I$3)*3</f>
        <v>-7776000</v>
      </c>
      <c r="L24" s="13" t="n">
        <f aca="false">-(L14+L17)*($I$3)*3</f>
        <v>-8460000</v>
      </c>
      <c r="M24" s="13" t="n">
        <f aca="false">-(M14+M17)*($I$3)*3</f>
        <v>-8064000</v>
      </c>
      <c r="N24" s="13" t="n">
        <f aca="false">-(N14+N17)*($I$3)*3</f>
        <v>-9018000</v>
      </c>
      <c r="O24" s="13" t="n">
        <f aca="false">-(O14+O17)*($I$3)*3</f>
        <v>-8352000</v>
      </c>
      <c r="P24" s="13" t="n">
        <f aca="false">-(P14+P17)*($I$3)*3</f>
        <v>-9306000</v>
      </c>
      <c r="Q24" s="13" t="n">
        <f aca="false">-(Q14+Q17)*($I$3)*3</f>
        <v>-8640000</v>
      </c>
      <c r="R24" s="13" t="n">
        <f aca="false">-(R14+R17)*($I$3)*3</f>
        <v>-9594000</v>
      </c>
      <c r="S24" s="13" t="n">
        <f aca="false">-(S14+S17)*($I$3)*3</f>
        <v>-9642240</v>
      </c>
      <c r="T24" s="13" t="n">
        <f aca="false">-(T14+T17)*($I$3)*3</f>
        <v>-10931760</v>
      </c>
      <c r="U24" s="13" t="n">
        <f aca="false">-(U14+U17)*($I$3)*3</f>
        <v>-9953280</v>
      </c>
      <c r="V24" s="13" t="n">
        <f aca="false">-(V14+V17)*($I$3)*3</f>
        <v>-11242800</v>
      </c>
      <c r="W24" s="13" t="n">
        <f aca="false">-(W14+W17)*($I$3)*3</f>
        <v>-10264320</v>
      </c>
      <c r="X24" s="13" t="n">
        <f aca="false">-(X14+X17)*($I$3)*3</f>
        <v>-11553840</v>
      </c>
      <c r="Y24" s="13" t="n">
        <f aca="false">-(Y14+Y17)*($I$3)*3</f>
        <v>-10575360</v>
      </c>
      <c r="Z24" s="13" t="n">
        <f aca="false">-(Z14+Z17)*($I$3)*3</f>
        <v>-12148380</v>
      </c>
      <c r="AA24" s="13" t="n">
        <f aca="false">-(AA14+AA17)*($I$3)*3</f>
        <v>-10886400</v>
      </c>
      <c r="AB24" s="13" t="n">
        <f aca="false">-(AB14+AB17)*($I$3)*3</f>
        <v>-12459420</v>
      </c>
      <c r="AC24" s="13" t="n">
        <f aca="false">-(AC14+AC17)*($I$3)*3</f>
        <v>-11197440</v>
      </c>
      <c r="AD24" s="13" t="n">
        <f aca="false">-(AD14+AD17)*($I$3)*3</f>
        <v>-12770460</v>
      </c>
      <c r="AE24" s="13" t="n">
        <f aca="false">-(AE14+AE17)*($I$3)*3</f>
        <v>-12429158.4</v>
      </c>
      <c r="AF24" s="13" t="n">
        <f aca="false">-(AF14+AF17)*($I$3)*3</f>
        <v>-14383170</v>
      </c>
      <c r="AG24" s="13" t="n">
        <f aca="false">-(AG14+AG17)*($I$3)*3</f>
        <v>-12765081.6</v>
      </c>
      <c r="AH24" s="13" t="n">
        <f aca="false">-(AH14+AH17)*($I$3)*3</f>
        <v>-14719093.2</v>
      </c>
      <c r="AI24" s="13" t="n">
        <f aca="false">-(AI14+AI17)*($I$3)*3</f>
        <v>-13101004.8</v>
      </c>
      <c r="AJ24" s="13" t="n">
        <f aca="false">-(AJ14+AJ17)*($I$3)*3</f>
        <v>-15055016.4</v>
      </c>
      <c r="AK24" s="13" t="n">
        <f aca="false">-(AK14+AK17)*($I$3)*3</f>
        <v>-13436928</v>
      </c>
      <c r="AL24" s="13" t="n">
        <f aca="false">-(AL14+AL17)*($I$3)*3</f>
        <v>-15688614.6</v>
      </c>
      <c r="AM24" s="13" t="n">
        <f aca="false">-(AM14+AM17)*($I$3)*3</f>
        <v>-13772851.2</v>
      </c>
      <c r="AN24" s="13" t="n">
        <f aca="false">-(AN14+AN17)*($I$3)*3</f>
        <v>-16024537.8</v>
      </c>
      <c r="AO24" s="13" t="n">
        <f aca="false">-(AO14+AO17)*($I$3)*3</f>
        <v>-14108774.4</v>
      </c>
      <c r="AP24" s="13" t="n">
        <f aca="false">-(AP14+AP17)*($I$3)*3</f>
        <v>-16360461</v>
      </c>
      <c r="AQ24" s="13" t="n">
        <f aca="false">-(AQ14+AQ17)*($I$3)*3</f>
        <v>-15600273.408</v>
      </c>
      <c r="AR24" s="13" t="n">
        <f aca="false">-(AR14+AR17)*($I$3)*3</f>
        <v>-18282141.936</v>
      </c>
      <c r="AS24" s="13" t="n">
        <f aca="false">-(AS14+AS17)*($I$3)*3</f>
        <v>-15963070.464</v>
      </c>
      <c r="AT24" s="13" t="n">
        <f aca="false">-(AT14+AT17)*($I$3)*3</f>
        <v>-18644938.992</v>
      </c>
      <c r="AU24" s="13" t="n">
        <f aca="false">-(AU14+AU17)*($I$3)*3</f>
        <v>-16325867.52</v>
      </c>
      <c r="AV24" s="13" t="n">
        <f aca="false">-(AV14+AV17)*($I$3)*3</f>
        <v>-19007736.048</v>
      </c>
      <c r="AW24" s="13" t="n">
        <f aca="false">-(AW14+AW17)*($I$3)*3</f>
        <v>-16688664.576</v>
      </c>
      <c r="AX24" s="13" t="n">
        <f aca="false">-(AX14+AX17)*($I$3)*3</f>
        <v>-19683091.854</v>
      </c>
      <c r="AY24" s="13" t="n">
        <f aca="false">-(AY14+AY17)*($I$3)*3</f>
        <v>-17051461.632</v>
      </c>
      <c r="AZ24" s="13" t="n">
        <f aca="false">-(AZ14+AZ17)*($I$3)*3</f>
        <v>-20045888.91</v>
      </c>
      <c r="BA24" s="13" t="n">
        <f aca="false">-(BA14+BA17)*($I$3)*3</f>
        <v>-17414258.688</v>
      </c>
      <c r="BB24" s="13" t="n">
        <f aca="false">-(BB14+BB17)*($I$3)*3</f>
        <v>-20408685.966</v>
      </c>
      <c r="BC24" s="13" t="n">
        <f aca="false">-(BC14+BC17)*($I$3)*3</f>
        <v>-19199220.20352</v>
      </c>
      <c r="BD24" s="13" t="n">
        <f aca="false">-(BD14+BD17)*($I$3)*3</f>
        <v>-22676997.48876</v>
      </c>
      <c r="BE24" s="13" t="n">
        <f aca="false">-(BE14+BE17)*($I$3)*3</f>
        <v>-19591041.024</v>
      </c>
      <c r="BF24" s="13" t="n">
        <f aca="false">-(BF14+BF17)*($I$3)*3</f>
        <v>-23068818.30924</v>
      </c>
      <c r="BG24" s="13" t="n">
        <f aca="false">-(BG14+BG17)*($I$3)*3</f>
        <v>-19982861.84448</v>
      </c>
      <c r="BH24" s="13" t="n">
        <f aca="false">-(BH14+BH17)*($I$3)*3</f>
        <v>-23460639.12972</v>
      </c>
      <c r="BI24" s="13" t="n">
        <f aca="false">-(BI14+BI17)*($I$3)*3</f>
        <v>-20374682.66496</v>
      </c>
      <c r="BJ24" s="13" t="n">
        <f aca="false">-(BJ14+BJ17)*($I$3)*3</f>
        <v>-24180646.6377</v>
      </c>
      <c r="BK24" s="13" t="n">
        <f aca="false">-(BK14+BK17)*($I$3)*3</f>
        <v>-20766503.48544</v>
      </c>
      <c r="BL24" s="13" t="n">
        <f aca="false">-(BL14+BL17)*($I$3)*3</f>
        <v>-24572467.45818</v>
      </c>
      <c r="BM24" s="13" t="n">
        <f aca="false">-(BM14+BM17)*($I$3)*3</f>
        <v>-21158324.30592</v>
      </c>
      <c r="BN24" s="13" t="n">
        <f aca="false">-(BN14+BN17)*($I$3)*3</f>
        <v>-24964288.27866</v>
      </c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</row>
    <row r="25" customFormat="false" ht="13.8" hidden="false" customHeight="false" outlineLevel="0" collapsed="false">
      <c r="C25" s="9"/>
      <c r="D25" s="0" t="s">
        <v>34</v>
      </c>
      <c r="F25" s="13"/>
      <c r="G25" s="13" t="n">
        <v>0</v>
      </c>
      <c r="H25" s="13" t="n">
        <f aca="false">G25</f>
        <v>0</v>
      </c>
      <c r="I25" s="13" t="n">
        <f aca="false">H25</f>
        <v>0</v>
      </c>
      <c r="J25" s="13" t="n">
        <f aca="false">I25</f>
        <v>0</v>
      </c>
      <c r="K25" s="13" t="n">
        <f aca="false">J25</f>
        <v>0</v>
      </c>
      <c r="L25" s="13" t="n">
        <f aca="false">K25</f>
        <v>0</v>
      </c>
      <c r="M25" s="13" t="n">
        <f aca="false">L25</f>
        <v>0</v>
      </c>
      <c r="N25" s="13" t="n">
        <f aca="false">M25</f>
        <v>0</v>
      </c>
      <c r="O25" s="13" t="n">
        <f aca="false">N25</f>
        <v>0</v>
      </c>
      <c r="P25" s="13" t="n">
        <f aca="false">O25</f>
        <v>0</v>
      </c>
      <c r="Q25" s="13" t="n">
        <f aca="false">P25</f>
        <v>0</v>
      </c>
      <c r="R25" s="13" t="n">
        <v>-18000000</v>
      </c>
      <c r="S25" s="13" t="n">
        <v>0</v>
      </c>
      <c r="T25" s="13" t="n">
        <v>0</v>
      </c>
      <c r="U25" s="13" t="n">
        <v>0</v>
      </c>
      <c r="V25" s="13" t="n">
        <v>0</v>
      </c>
      <c r="W25" s="13" t="n">
        <v>0</v>
      </c>
      <c r="X25" s="13" t="n">
        <v>0</v>
      </c>
      <c r="Y25" s="13" t="n">
        <v>0</v>
      </c>
      <c r="Z25" s="13" t="n">
        <v>0</v>
      </c>
      <c r="AA25" s="13" t="n">
        <v>0</v>
      </c>
      <c r="AB25" s="13" t="n">
        <v>0</v>
      </c>
      <c r="AC25" s="13" t="n">
        <v>0</v>
      </c>
      <c r="AD25" s="13" t="n">
        <f aca="false">R25*(1-$I$5)</f>
        <v>-15300000</v>
      </c>
      <c r="AE25" s="13" t="n">
        <v>0</v>
      </c>
      <c r="AF25" s="13" t="n">
        <v>0</v>
      </c>
      <c r="AG25" s="13" t="n">
        <v>0</v>
      </c>
      <c r="AH25" s="13" t="n">
        <v>0</v>
      </c>
      <c r="AI25" s="13" t="n">
        <v>0</v>
      </c>
      <c r="AJ25" s="13" t="n">
        <v>0</v>
      </c>
      <c r="AK25" s="13" t="n">
        <v>0</v>
      </c>
      <c r="AL25" s="13" t="n">
        <v>0</v>
      </c>
      <c r="AM25" s="13" t="n">
        <v>0</v>
      </c>
      <c r="AN25" s="13" t="n">
        <v>0</v>
      </c>
      <c r="AO25" s="13" t="n">
        <v>0</v>
      </c>
      <c r="AP25" s="13" t="n">
        <f aca="false">AD25*(1-$I$5)</f>
        <v>-13005000</v>
      </c>
      <c r="AQ25" s="13" t="n">
        <v>0</v>
      </c>
      <c r="AR25" s="13" t="n">
        <v>0</v>
      </c>
      <c r="AS25" s="13" t="n">
        <v>0</v>
      </c>
      <c r="AT25" s="13" t="n">
        <v>0</v>
      </c>
      <c r="AU25" s="13" t="n">
        <v>0</v>
      </c>
      <c r="AV25" s="13" t="n">
        <v>0</v>
      </c>
      <c r="AW25" s="13" t="n">
        <v>0</v>
      </c>
      <c r="AX25" s="13" t="n">
        <v>0</v>
      </c>
      <c r="AY25" s="13" t="n">
        <v>0</v>
      </c>
      <c r="AZ25" s="13" t="n">
        <v>0</v>
      </c>
      <c r="BA25" s="13" t="n">
        <v>0</v>
      </c>
      <c r="BB25" s="13" t="n">
        <f aca="false">AP25*(1-$I$5)</f>
        <v>-11054250</v>
      </c>
      <c r="BC25" s="13" t="n">
        <v>0</v>
      </c>
      <c r="BD25" s="13" t="n">
        <v>0</v>
      </c>
      <c r="BE25" s="13" t="n">
        <v>0</v>
      </c>
      <c r="BF25" s="13" t="n">
        <v>0</v>
      </c>
      <c r="BG25" s="13" t="n">
        <v>0</v>
      </c>
      <c r="BH25" s="13" t="n">
        <v>0</v>
      </c>
      <c r="BI25" s="13" t="n">
        <v>0</v>
      </c>
      <c r="BJ25" s="13" t="n">
        <v>0</v>
      </c>
      <c r="BK25" s="13" t="n">
        <v>0</v>
      </c>
      <c r="BL25" s="13" t="n">
        <v>0</v>
      </c>
      <c r="BM25" s="13" t="n">
        <v>0</v>
      </c>
      <c r="BN25" s="13" t="n">
        <f aca="false">BB25*(1-$I$5)</f>
        <v>-9396112.5</v>
      </c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</row>
    <row r="26" customFormat="false" ht="13.8" hidden="false" customHeight="false" outlineLevel="0" collapsed="false">
      <c r="C26" s="16"/>
      <c r="D26" s="0" t="s">
        <v>35</v>
      </c>
      <c r="F26" s="13"/>
      <c r="G26" s="13" t="n">
        <v>0</v>
      </c>
      <c r="H26" s="13" t="n">
        <f aca="false">G26</f>
        <v>0</v>
      </c>
      <c r="I26" s="13" t="n">
        <f aca="false">H26</f>
        <v>0</v>
      </c>
      <c r="J26" s="13" t="n">
        <f aca="false">I26</f>
        <v>0</v>
      </c>
      <c r="K26" s="13" t="n">
        <f aca="false">J26</f>
        <v>0</v>
      </c>
      <c r="L26" s="13" t="n">
        <v>-3750000</v>
      </c>
      <c r="M26" s="13" t="n">
        <v>0</v>
      </c>
      <c r="N26" s="13" t="n">
        <f aca="false">M26</f>
        <v>0</v>
      </c>
      <c r="O26" s="13" t="n">
        <f aca="false">N26</f>
        <v>0</v>
      </c>
      <c r="P26" s="13" t="n">
        <f aca="false">O26</f>
        <v>0</v>
      </c>
      <c r="Q26" s="13" t="n">
        <f aca="false">P26</f>
        <v>0</v>
      </c>
      <c r="R26" s="13" t="n">
        <f aca="false">L26+$I$6</f>
        <v>-4200000</v>
      </c>
      <c r="S26" s="13" t="n">
        <v>0</v>
      </c>
      <c r="T26" s="13" t="n">
        <f aca="false">S26</f>
        <v>0</v>
      </c>
      <c r="U26" s="13" t="n">
        <f aca="false">T26</f>
        <v>0</v>
      </c>
      <c r="V26" s="13" t="n">
        <f aca="false">U26</f>
        <v>0</v>
      </c>
      <c r="W26" s="13" t="n">
        <f aca="false">V26</f>
        <v>0</v>
      </c>
      <c r="X26" s="13" t="n">
        <f aca="false">R26+$I$6</f>
        <v>-4650000</v>
      </c>
      <c r="Y26" s="13" t="n">
        <v>0</v>
      </c>
      <c r="Z26" s="13" t="n">
        <f aca="false">Y26</f>
        <v>0</v>
      </c>
      <c r="AA26" s="13" t="n">
        <f aca="false">Z26</f>
        <v>0</v>
      </c>
      <c r="AB26" s="13" t="n">
        <f aca="false">AA26</f>
        <v>0</v>
      </c>
      <c r="AC26" s="13" t="n">
        <f aca="false">AB26</f>
        <v>0</v>
      </c>
      <c r="AD26" s="13" t="n">
        <f aca="false">X26+$I$6</f>
        <v>-5100000</v>
      </c>
      <c r="AE26" s="13" t="n">
        <v>0</v>
      </c>
      <c r="AF26" s="13" t="n">
        <f aca="false">AE26</f>
        <v>0</v>
      </c>
      <c r="AG26" s="13" t="n">
        <f aca="false">AF26</f>
        <v>0</v>
      </c>
      <c r="AH26" s="13" t="n">
        <f aca="false">AG26</f>
        <v>0</v>
      </c>
      <c r="AI26" s="13" t="n">
        <f aca="false">AH26</f>
        <v>0</v>
      </c>
      <c r="AJ26" s="13" t="n">
        <f aca="false">AD26+$I$6</f>
        <v>-5550000</v>
      </c>
      <c r="AK26" s="13" t="n">
        <v>0</v>
      </c>
      <c r="AL26" s="13" t="n">
        <f aca="false">AK26</f>
        <v>0</v>
      </c>
      <c r="AM26" s="13" t="n">
        <f aca="false">AL26</f>
        <v>0</v>
      </c>
      <c r="AN26" s="13" t="n">
        <f aca="false">AM26</f>
        <v>0</v>
      </c>
      <c r="AO26" s="13" t="n">
        <f aca="false">AN26</f>
        <v>0</v>
      </c>
      <c r="AP26" s="13" t="n">
        <f aca="false">AJ26+$I$6</f>
        <v>-6000000</v>
      </c>
      <c r="AQ26" s="13" t="n">
        <v>0</v>
      </c>
      <c r="AR26" s="13" t="n">
        <f aca="false">AQ26</f>
        <v>0</v>
      </c>
      <c r="AS26" s="13" t="n">
        <f aca="false">AR26</f>
        <v>0</v>
      </c>
      <c r="AT26" s="13" t="n">
        <f aca="false">AS26</f>
        <v>0</v>
      </c>
      <c r="AU26" s="13" t="n">
        <f aca="false">AT26</f>
        <v>0</v>
      </c>
      <c r="AV26" s="13" t="n">
        <f aca="false">AP26+$I$6</f>
        <v>-6450000</v>
      </c>
      <c r="AW26" s="13" t="n">
        <v>0</v>
      </c>
      <c r="AX26" s="13" t="n">
        <f aca="false">AW26</f>
        <v>0</v>
      </c>
      <c r="AY26" s="13" t="n">
        <f aca="false">AX26</f>
        <v>0</v>
      </c>
      <c r="AZ26" s="13" t="n">
        <f aca="false">AY26</f>
        <v>0</v>
      </c>
      <c r="BA26" s="13" t="n">
        <f aca="false">AZ26</f>
        <v>0</v>
      </c>
      <c r="BB26" s="13" t="n">
        <f aca="false">AV26+$I$6</f>
        <v>-6900000</v>
      </c>
      <c r="BC26" s="13" t="n">
        <v>0</v>
      </c>
      <c r="BD26" s="13" t="n">
        <f aca="false">BC26</f>
        <v>0</v>
      </c>
      <c r="BE26" s="13" t="n">
        <f aca="false">BD26</f>
        <v>0</v>
      </c>
      <c r="BF26" s="13" t="n">
        <f aca="false">BE26</f>
        <v>0</v>
      </c>
      <c r="BG26" s="13" t="n">
        <f aca="false">BF26</f>
        <v>0</v>
      </c>
      <c r="BH26" s="13" t="n">
        <f aca="false">BB26+$I$6</f>
        <v>-7350000</v>
      </c>
      <c r="BI26" s="13" t="n">
        <v>0</v>
      </c>
      <c r="BJ26" s="13" t="n">
        <f aca="false">BI26</f>
        <v>0</v>
      </c>
      <c r="BK26" s="13" t="n">
        <f aca="false">BJ26</f>
        <v>0</v>
      </c>
      <c r="BL26" s="13" t="n">
        <f aca="false">BK26</f>
        <v>0</v>
      </c>
      <c r="BM26" s="13" t="n">
        <f aca="false">BL26</f>
        <v>0</v>
      </c>
      <c r="BN26" s="13" t="n">
        <f aca="false">BH26+$I$6</f>
        <v>-7800000</v>
      </c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</row>
    <row r="27" customFormat="false" ht="13.8" hidden="false" customHeight="false" outlineLevel="0" collapsed="false">
      <c r="D27" s="0" t="s">
        <v>36</v>
      </c>
      <c r="F27" s="13"/>
      <c r="G27" s="13" t="n">
        <v>0</v>
      </c>
      <c r="H27" s="13" t="n">
        <v>0</v>
      </c>
      <c r="I27" s="13" t="n">
        <v>0</v>
      </c>
      <c r="J27" s="13" t="n">
        <v>0</v>
      </c>
      <c r="K27" s="13" t="n">
        <v>0</v>
      </c>
      <c r="L27" s="13" t="n">
        <v>0</v>
      </c>
      <c r="M27" s="13" t="n">
        <v>0</v>
      </c>
      <c r="N27" s="13" t="n">
        <v>0</v>
      </c>
      <c r="O27" s="13" t="n">
        <v>0</v>
      </c>
      <c r="P27" s="13" t="n">
        <v>0</v>
      </c>
      <c r="Q27" s="13" t="n">
        <v>0</v>
      </c>
      <c r="R27" s="13" t="n">
        <v>0</v>
      </c>
      <c r="S27" s="13" t="n">
        <v>0</v>
      </c>
      <c r="T27" s="13" t="n">
        <v>0</v>
      </c>
      <c r="U27" s="13" t="n">
        <v>0</v>
      </c>
      <c r="V27" s="13" t="n">
        <v>0</v>
      </c>
      <c r="W27" s="13" t="n">
        <v>0</v>
      </c>
      <c r="X27" s="13" t="n">
        <v>0</v>
      </c>
      <c r="Y27" s="13" t="n">
        <v>0</v>
      </c>
      <c r="Z27" s="13" t="n">
        <v>0</v>
      </c>
      <c r="AA27" s="13" t="n">
        <v>0</v>
      </c>
      <c r="AB27" s="13" t="n">
        <v>0</v>
      </c>
      <c r="AC27" s="13" t="n">
        <v>0</v>
      </c>
      <c r="AD27" s="13" t="n">
        <v>0</v>
      </c>
      <c r="AE27" s="13" t="n">
        <v>0</v>
      </c>
      <c r="AF27" s="13" t="n">
        <v>0</v>
      </c>
      <c r="AG27" s="13" t="n">
        <v>0</v>
      </c>
      <c r="AH27" s="13" t="n">
        <v>0</v>
      </c>
      <c r="AI27" s="13" t="n">
        <v>0</v>
      </c>
      <c r="AJ27" s="13" t="n">
        <v>0</v>
      </c>
      <c r="AK27" s="13" t="n">
        <v>0</v>
      </c>
      <c r="AL27" s="13" t="n">
        <v>0</v>
      </c>
      <c r="AM27" s="13" t="n">
        <v>0</v>
      </c>
      <c r="AN27" s="13" t="n">
        <v>0</v>
      </c>
      <c r="AO27" s="13" t="n">
        <v>0</v>
      </c>
      <c r="AP27" s="13" t="n">
        <v>0</v>
      </c>
      <c r="AQ27" s="13" t="n">
        <v>0</v>
      </c>
      <c r="AR27" s="13" t="n">
        <v>0</v>
      </c>
      <c r="AS27" s="13" t="n">
        <v>0</v>
      </c>
      <c r="AT27" s="13" t="n">
        <v>0</v>
      </c>
      <c r="AU27" s="13" t="n">
        <v>0</v>
      </c>
      <c r="AV27" s="13" t="n">
        <v>0</v>
      </c>
      <c r="AW27" s="13" t="n">
        <v>0</v>
      </c>
      <c r="AX27" s="13" t="n">
        <v>0</v>
      </c>
      <c r="AY27" s="13" t="n">
        <v>0</v>
      </c>
      <c r="AZ27" s="13" t="n">
        <v>0</v>
      </c>
      <c r="BA27" s="13" t="n">
        <v>0</v>
      </c>
      <c r="BB27" s="13" t="n">
        <v>0</v>
      </c>
      <c r="BC27" s="13" t="n">
        <v>0</v>
      </c>
      <c r="BD27" s="13" t="n">
        <v>0</v>
      </c>
      <c r="BE27" s="13" t="n">
        <v>0</v>
      </c>
      <c r="BF27" s="13" t="n">
        <v>0</v>
      </c>
      <c r="BG27" s="13" t="n">
        <v>0</v>
      </c>
      <c r="BH27" s="13" t="n">
        <v>0</v>
      </c>
      <c r="BI27" s="13" t="n">
        <v>0</v>
      </c>
      <c r="BJ27" s="13" t="n">
        <v>0</v>
      </c>
      <c r="BK27" s="13" t="n">
        <v>0</v>
      </c>
      <c r="BL27" s="13" t="n">
        <v>0</v>
      </c>
      <c r="BM27" s="13" t="n">
        <v>0</v>
      </c>
      <c r="BN27" s="13" t="n">
        <f aca="false">L2/C6</f>
        <v>2463054186.87977</v>
      </c>
      <c r="BO27" s="20"/>
      <c r="BP27" s="21"/>
      <c r="BQ27" s="20"/>
      <c r="BR27" s="21"/>
      <c r="BS27" s="20"/>
      <c r="BT27" s="21"/>
      <c r="BU27" s="20"/>
      <c r="BV27" s="21"/>
      <c r="BW27" s="20"/>
      <c r="BX27" s="21"/>
      <c r="BY27" s="20"/>
      <c r="BZ27" s="21"/>
      <c r="CA27" s="20"/>
      <c r="CB27" s="21"/>
      <c r="CC27" s="20"/>
      <c r="CD27" s="21"/>
      <c r="CE27" s="20"/>
      <c r="CF27" s="21"/>
      <c r="CG27" s="20"/>
      <c r="CH27" s="21"/>
      <c r="CI27" s="20"/>
      <c r="CJ27" s="21"/>
      <c r="CK27" s="20"/>
      <c r="CL27" s="21"/>
      <c r="CM27" s="20"/>
      <c r="CN27" s="21"/>
      <c r="CO27" s="20"/>
      <c r="CP27" s="21"/>
      <c r="CQ27" s="20"/>
      <c r="CR27" s="21"/>
      <c r="CS27" s="20"/>
      <c r="CT27" s="21"/>
      <c r="CU27" s="20"/>
      <c r="CV27" s="21"/>
      <c r="CW27" s="20"/>
      <c r="CX27" s="21"/>
      <c r="CY27" s="20"/>
      <c r="CZ27" s="21"/>
      <c r="DA27" s="20"/>
      <c r="DB27" s="21"/>
      <c r="DC27" s="20"/>
      <c r="DD27" s="21"/>
      <c r="DE27" s="20"/>
      <c r="DF27" s="21"/>
      <c r="DG27" s="20"/>
      <c r="DH27" s="21"/>
      <c r="DI27" s="20"/>
      <c r="DJ27" s="21"/>
      <c r="DK27" s="20"/>
      <c r="DL27" s="21"/>
      <c r="DM27" s="20"/>
      <c r="DN27" s="21"/>
      <c r="DO27" s="20"/>
      <c r="DP27" s="21"/>
      <c r="DQ27" s="20"/>
      <c r="DR27" s="21"/>
      <c r="DS27" s="20"/>
      <c r="DT27" s="21"/>
      <c r="DU27" s="20"/>
      <c r="DV27" s="21"/>
      <c r="DW27" s="20"/>
      <c r="DX27" s="21"/>
      <c r="DY27" s="20"/>
      <c r="DZ27" s="21"/>
      <c r="EA27" s="20"/>
      <c r="EB27" s="21"/>
      <c r="EC27" s="20"/>
      <c r="ED27" s="21"/>
      <c r="EE27" s="20"/>
      <c r="EF27" s="21"/>
      <c r="EG27" s="20"/>
      <c r="EH27" s="21"/>
      <c r="EI27" s="20"/>
      <c r="EJ27" s="21"/>
      <c r="EK27" s="20"/>
      <c r="EL27" s="21"/>
      <c r="EM27" s="20"/>
      <c r="EN27" s="21"/>
      <c r="EO27" s="20"/>
      <c r="EP27" s="21"/>
      <c r="EQ27" s="20"/>
      <c r="ER27" s="21"/>
      <c r="ES27" s="20"/>
      <c r="ET27" s="21"/>
      <c r="EU27" s="20"/>
      <c r="EV27" s="21"/>
      <c r="EW27" s="20"/>
      <c r="EX27" s="21"/>
      <c r="EY27" s="20"/>
      <c r="EZ27" s="21"/>
      <c r="FA27" s="20"/>
      <c r="FB27" s="21"/>
      <c r="FC27" s="20"/>
      <c r="FD27" s="21"/>
      <c r="FE27" s="20"/>
      <c r="FF27" s="21"/>
      <c r="FG27" s="20"/>
      <c r="FH27" s="21"/>
      <c r="FI27" s="20"/>
      <c r="FJ27" s="21"/>
      <c r="FK27" s="20"/>
      <c r="FL27" s="21"/>
      <c r="FM27" s="20"/>
      <c r="FN27" s="21"/>
      <c r="FO27" s="20"/>
      <c r="FP27" s="21"/>
      <c r="FQ27" s="20"/>
      <c r="FR27" s="21"/>
      <c r="FS27" s="20"/>
      <c r="FT27" s="21"/>
      <c r="FU27" s="20"/>
      <c r="FV27" s="21"/>
      <c r="FW27" s="20"/>
      <c r="FX27" s="21"/>
      <c r="FY27" s="20"/>
      <c r="FZ27" s="21"/>
      <c r="GA27" s="20"/>
      <c r="GB27" s="21"/>
      <c r="GC27" s="20"/>
      <c r="GD27" s="21"/>
      <c r="GE27" s="20"/>
      <c r="GF27" s="21"/>
      <c r="GG27" s="20"/>
      <c r="GH27" s="21"/>
      <c r="GI27" s="20"/>
      <c r="GJ27" s="21"/>
      <c r="GK27" s="20"/>
      <c r="GL27" s="21"/>
      <c r="GM27" s="20"/>
      <c r="GN27" s="21"/>
      <c r="GO27" s="20"/>
      <c r="GP27" s="21"/>
      <c r="GQ27" s="20"/>
      <c r="GR27" s="21"/>
      <c r="GS27" s="20"/>
      <c r="GT27" s="21"/>
      <c r="GU27" s="20"/>
      <c r="GV27" s="21"/>
      <c r="GW27" s="20"/>
      <c r="GX27" s="21"/>
      <c r="GY27" s="12"/>
    </row>
    <row r="28" customFormat="false" ht="13.8" hidden="false" customHeight="false" outlineLevel="0" collapsed="false">
      <c r="D28" s="22" t="s">
        <v>37</v>
      </c>
      <c r="F28" s="23" t="n">
        <f aca="false">F11+F18</f>
        <v>-1010000000</v>
      </c>
      <c r="G28" s="23" t="n">
        <f aca="false">G14+G17+G18+SUM(G19:G27)</f>
        <v>19600000</v>
      </c>
      <c r="H28" s="23" t="n">
        <f aca="false">H14+H17+H18+SUM(H19:H27)</f>
        <v>24616000</v>
      </c>
      <c r="I28" s="23" t="n">
        <f aca="false">I14+I17+I18+SUM(I19:I27)</f>
        <v>19212000</v>
      </c>
      <c r="J28" s="23" t="n">
        <f aca="false">J14+J17+J18+SUM(J19:J27)</f>
        <v>26728000</v>
      </c>
      <c r="K28" s="23" t="n">
        <f aca="false">K14+K17+K18+SUM(K19:K27)</f>
        <v>23824000</v>
      </c>
      <c r="L28" s="23" t="n">
        <f aca="false">L14+L17+L18+SUM(L19:L27)</f>
        <v>490000</v>
      </c>
      <c r="M28" s="23" t="n">
        <f aca="false">M14+M17+M18+SUM(M19:M27)</f>
        <v>25936000</v>
      </c>
      <c r="N28" s="23" t="n">
        <f aca="false">N14+N17+N18+SUM(N19:N27)</f>
        <v>32932000</v>
      </c>
      <c r="O28" s="23" t="n">
        <f aca="false">O14+O17+O18+SUM(O19:O27)</f>
        <v>25348000</v>
      </c>
      <c r="P28" s="23" t="n">
        <f aca="false">P14+P17+P18+SUM(P19:P27)</f>
        <v>35044000</v>
      </c>
      <c r="Q28" s="23" t="n">
        <f aca="false">Q14+Q17+Q18+SUM(Q19:Q27)</f>
        <v>30160000</v>
      </c>
      <c r="R28" s="23" t="n">
        <f aca="false">R14+R17+R18+SUM(R19:R27)</f>
        <v>-10644000</v>
      </c>
      <c r="S28" s="23" t="n">
        <f aca="false">S14+S17+S18+SUM(S19:S27)</f>
        <v>34853760</v>
      </c>
      <c r="T28" s="23" t="n">
        <f aca="false">T14+T17+T18+SUM(T19:T27)</f>
        <v>44310240</v>
      </c>
      <c r="U28" s="23" t="n">
        <f aca="false">U14+U17+U18+SUM(U19:U27)</f>
        <v>34234720</v>
      </c>
      <c r="V28" s="23" t="n">
        <f aca="false">V14+V17+V18+SUM(V19:V27)</f>
        <v>46591200</v>
      </c>
      <c r="W28" s="23" t="n">
        <f aca="false">W14+W17+W18+SUM(W19:W27)</f>
        <v>39415680</v>
      </c>
      <c r="X28" s="23" t="n">
        <f aca="false">X14+X17+X18+SUM(X19:X27)</f>
        <v>19222160</v>
      </c>
      <c r="Y28" s="23" t="n">
        <f aca="false">Y14+Y17+Y18+SUM(Y19:Y27)</f>
        <v>41696640</v>
      </c>
      <c r="Z28" s="23" t="n">
        <f aca="false">Z14+Z17+Z18+SUM(Z19:Z27)</f>
        <v>53232120</v>
      </c>
      <c r="AA28" s="23" t="n">
        <f aca="false">AA14+AA17+AA18+SUM(AA19:AA27)</f>
        <v>40877600</v>
      </c>
      <c r="AB28" s="23" t="n">
        <f aca="false">AB14+AB17+AB18+SUM(AB19:AB27)</f>
        <v>55513080</v>
      </c>
      <c r="AC28" s="23" t="n">
        <f aca="false">AC14+AC17+AC18+SUM(AC19:AC27)</f>
        <v>46258560</v>
      </c>
      <c r="AD28" s="23" t="n">
        <f aca="false">AD14+AD17+AD18+SUM(AD19:AD27)</f>
        <v>11394040</v>
      </c>
      <c r="AE28" s="23" t="n">
        <f aca="false">AE14+AE17+AE18+SUM(AE19:AE27)</f>
        <v>52486681.6</v>
      </c>
      <c r="AF28" s="23" t="n">
        <f aca="false">AF14+AF17+AF18+SUM(AF19:AF27)</f>
        <v>66816100</v>
      </c>
      <c r="AG28" s="23" t="n">
        <f aca="false">AG14+AG17+AG18+SUM(AG19:AG27)</f>
        <v>51650118.4</v>
      </c>
      <c r="AH28" s="23" t="n">
        <f aca="false">AH14+AH17+AH18+SUM(AH19:AH27)</f>
        <v>69279536.8</v>
      </c>
      <c r="AI28" s="23" t="n">
        <f aca="false">AI14+AI17+AI18+SUM(AI19:AI27)</f>
        <v>57413555.2</v>
      </c>
      <c r="AJ28" s="23" t="n">
        <f aca="false">AJ14+AJ17+AJ18+SUM(AJ19:AJ27)</f>
        <v>43432973.6</v>
      </c>
      <c r="AK28" s="23" t="n">
        <f aca="false">AK14+AK17+AK18+SUM(AK19:AK27)</f>
        <v>59876992</v>
      </c>
      <c r="AL28" s="23" t="n">
        <f aca="false">AL14+AL17+AL18+SUM(AL19:AL27)</f>
        <v>76389360.4</v>
      </c>
      <c r="AM28" s="23" t="n">
        <f aca="false">AM14+AM17+AM18+SUM(AM19:AM27)</f>
        <v>58840428.8</v>
      </c>
      <c r="AN28" s="23" t="n">
        <f aca="false">AN14+AN17+AN18+SUM(AN19:AN27)</f>
        <v>78852797.2</v>
      </c>
      <c r="AO28" s="23" t="n">
        <f aca="false">AO14+AO17+AO18+SUM(AO19:AO27)</f>
        <v>64803865.6</v>
      </c>
      <c r="AP28" s="23" t="n">
        <f aca="false">AP14+AP17+AP18+SUM(AP19:AP27)</f>
        <v>40874434</v>
      </c>
      <c r="AQ28" s="23" t="n">
        <f aca="false">AQ14+AQ17+AQ18+SUM(AQ19:AQ27)</f>
        <v>72776686.592</v>
      </c>
      <c r="AR28" s="23" t="n">
        <f aca="false">AR14+AR17+AR18+SUM(AR19:AR27)</f>
        <v>92443722.464</v>
      </c>
      <c r="AS28" s="23" t="n">
        <f aca="false">AS14+AS17+AS18+SUM(AS19:AS27)</f>
        <v>71737198.336</v>
      </c>
      <c r="AT28" s="23" t="n">
        <f aca="false">AT14+AT17+AT18+SUM(AT19:AT27)</f>
        <v>95104234.208</v>
      </c>
      <c r="AU28" s="23" t="n">
        <f aca="false">AU14+AU17+AU18+SUM(AU19:AU27)</f>
        <v>78097710.08</v>
      </c>
      <c r="AV28" s="23" t="n">
        <f aca="false">AV14+AV17+AV18+SUM(AV19:AV27)</f>
        <v>72522361.952</v>
      </c>
      <c r="AW28" s="23" t="n">
        <f aca="false">AW14+AW17+AW18+SUM(AW19:AW27)</f>
        <v>80758221.824</v>
      </c>
      <c r="AX28" s="23" t="n">
        <f aca="false">AX14+AX17+AX18+SUM(AX19:AX27)</f>
        <v>102717355.196</v>
      </c>
      <c r="AY28" s="23" t="n">
        <f aca="false">AY14+AY17+AY18+SUM(AY19:AY27)</f>
        <v>79518733.568</v>
      </c>
      <c r="AZ28" s="23" t="n">
        <f aca="false">AZ14+AZ17+AZ18+SUM(AZ19:AZ27)</f>
        <v>105377866.94</v>
      </c>
      <c r="BA28" s="23" t="n">
        <f aca="false">BA14+BA17+BA18+SUM(BA19:BA27)</f>
        <v>86079245.312</v>
      </c>
      <c r="BB28" s="23" t="n">
        <f aca="false">BB14+BB17+BB18+SUM(BB19:BB27)</f>
        <v>72090830.764</v>
      </c>
      <c r="BC28" s="23" t="n">
        <f aca="false">BC14+BC17+BC18+SUM(BC19:BC27)</f>
        <v>96030937.6204801</v>
      </c>
      <c r="BD28" s="23" t="n">
        <f aca="false">BD14+BD17+BD18+SUM(BD19:BD27)</f>
        <v>121534637.71224</v>
      </c>
      <c r="BE28" s="23" t="n">
        <f aca="false">BE14+BE17+BE18+SUM(BE19:BE27)</f>
        <v>94804290.304</v>
      </c>
      <c r="BF28" s="23" t="n">
        <f aca="false">BF14+BF17+BF18+SUM(BF19:BF27)</f>
        <v>124407990.39576</v>
      </c>
      <c r="BG28" s="23" t="n">
        <f aca="false">BG14+BG17+BG18+SUM(BG19:BG27)</f>
        <v>101777642.98752</v>
      </c>
      <c r="BH28" s="23" t="n">
        <f aca="false">BH14+BH17+BH18+SUM(BH19:BH27)</f>
        <v>104121240.90968</v>
      </c>
      <c r="BI28" s="23" t="n">
        <f aca="false">BI14+BI17+BI18+SUM(BI19:BI27)</f>
        <v>104650995.67104</v>
      </c>
      <c r="BJ28" s="23" t="n">
        <f aca="false">BJ14+BJ17+BJ18+SUM(BJ19:BJ27)</f>
        <v>132561398.1378</v>
      </c>
      <c r="BK28" s="23" t="n">
        <f aca="false">BK14+BK17+BK18+SUM(BK19:BK27)</f>
        <v>103224348.35456</v>
      </c>
      <c r="BL28" s="23" t="n">
        <f aca="false">BL14+BL17+BL18+SUM(BL19:BL27)</f>
        <v>135434750.82132</v>
      </c>
      <c r="BM28" s="23" t="n">
        <f aca="false">BM14+BM17+BM18+SUM(BM19:BM27)</f>
        <v>110397701.03808</v>
      </c>
      <c r="BN28" s="23" t="n">
        <f aca="false">BN14+BN17+BN18+SUM(BN19:BN27)</f>
        <v>2582749287.97536</v>
      </c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12"/>
    </row>
    <row r="29" customFormat="false" ht="13.8" hidden="false" customHeight="false" outlineLevel="0" collapsed="false">
      <c r="D29" s="25" t="s">
        <v>38</v>
      </c>
      <c r="F29" s="26" t="n">
        <f aca="false">F28</f>
        <v>-1010000000</v>
      </c>
      <c r="G29" s="26" t="n">
        <f aca="false">G28</f>
        <v>19600000</v>
      </c>
      <c r="H29" s="26" t="n">
        <f aca="false">H28</f>
        <v>24616000</v>
      </c>
      <c r="I29" s="26" t="n">
        <f aca="false">I28</f>
        <v>19212000</v>
      </c>
      <c r="J29" s="26" t="n">
        <f aca="false">J28</f>
        <v>26728000</v>
      </c>
      <c r="K29" s="26" t="n">
        <f aca="false">K28</f>
        <v>23824000</v>
      </c>
      <c r="L29" s="26" t="n">
        <f aca="false">L28</f>
        <v>490000</v>
      </c>
      <c r="M29" s="26" t="n">
        <f aca="false">M28</f>
        <v>25936000</v>
      </c>
      <c r="N29" s="26" t="n">
        <f aca="false">N28</f>
        <v>32932000</v>
      </c>
      <c r="O29" s="26" t="n">
        <f aca="false">O28</f>
        <v>25348000</v>
      </c>
      <c r="P29" s="26" t="n">
        <f aca="false">P28</f>
        <v>35044000</v>
      </c>
      <c r="Q29" s="26" t="n">
        <f aca="false">Q28</f>
        <v>30160000</v>
      </c>
      <c r="R29" s="26" t="n">
        <f aca="false">R28</f>
        <v>-10644000</v>
      </c>
      <c r="S29" s="26" t="n">
        <f aca="false">S28</f>
        <v>34853760</v>
      </c>
      <c r="T29" s="26" t="n">
        <f aca="false">T28</f>
        <v>44310240</v>
      </c>
      <c r="U29" s="26" t="n">
        <f aca="false">U28</f>
        <v>34234720</v>
      </c>
      <c r="V29" s="26" t="n">
        <f aca="false">V28</f>
        <v>46591200</v>
      </c>
      <c r="W29" s="26" t="n">
        <f aca="false">W28</f>
        <v>39415680</v>
      </c>
      <c r="X29" s="26" t="n">
        <f aca="false">X28</f>
        <v>19222160</v>
      </c>
      <c r="Y29" s="26" t="n">
        <f aca="false">Y28</f>
        <v>41696640</v>
      </c>
      <c r="Z29" s="26" t="n">
        <f aca="false">Z28</f>
        <v>53232120</v>
      </c>
      <c r="AA29" s="26" t="n">
        <f aca="false">AA28</f>
        <v>40877600</v>
      </c>
      <c r="AB29" s="26" t="n">
        <f aca="false">AB28</f>
        <v>55513080</v>
      </c>
      <c r="AC29" s="26" t="n">
        <f aca="false">AC28</f>
        <v>46258560</v>
      </c>
      <c r="AD29" s="26" t="n">
        <f aca="false">AD28</f>
        <v>11394040</v>
      </c>
      <c r="AE29" s="26" t="n">
        <f aca="false">AE28</f>
        <v>52486681.6</v>
      </c>
      <c r="AF29" s="26" t="n">
        <f aca="false">AF28</f>
        <v>66816100</v>
      </c>
      <c r="AG29" s="26" t="n">
        <f aca="false">AG28</f>
        <v>51650118.4</v>
      </c>
      <c r="AH29" s="26" t="n">
        <f aca="false">AH28</f>
        <v>69279536.8</v>
      </c>
      <c r="AI29" s="26" t="n">
        <f aca="false">AI28</f>
        <v>57413555.2</v>
      </c>
      <c r="AJ29" s="26" t="n">
        <f aca="false">AJ28</f>
        <v>43432973.6</v>
      </c>
      <c r="AK29" s="26" t="n">
        <f aca="false">AK28</f>
        <v>59876992</v>
      </c>
      <c r="AL29" s="26" t="n">
        <f aca="false">AL28</f>
        <v>76389360.4</v>
      </c>
      <c r="AM29" s="26" t="n">
        <f aca="false">AM28</f>
        <v>58840428.8</v>
      </c>
      <c r="AN29" s="26" t="n">
        <f aca="false">AN28</f>
        <v>78852797.2</v>
      </c>
      <c r="AO29" s="26" t="n">
        <f aca="false">AO28</f>
        <v>64803865.6</v>
      </c>
      <c r="AP29" s="26" t="n">
        <f aca="false">AP28</f>
        <v>40874434</v>
      </c>
      <c r="AQ29" s="26" t="n">
        <f aca="false">AQ28</f>
        <v>72776686.592</v>
      </c>
      <c r="AR29" s="26" t="n">
        <f aca="false">AR28</f>
        <v>92443722.464</v>
      </c>
      <c r="AS29" s="26" t="n">
        <f aca="false">AS28</f>
        <v>71737198.336</v>
      </c>
      <c r="AT29" s="26" t="n">
        <f aca="false">AT28</f>
        <v>95104234.208</v>
      </c>
      <c r="AU29" s="26" t="n">
        <f aca="false">AU28</f>
        <v>78097710.08</v>
      </c>
      <c r="AV29" s="26" t="n">
        <f aca="false">AV28</f>
        <v>72522361.952</v>
      </c>
      <c r="AW29" s="26" t="n">
        <f aca="false">AW28</f>
        <v>80758221.824</v>
      </c>
      <c r="AX29" s="26" t="n">
        <f aca="false">AX28</f>
        <v>102717355.196</v>
      </c>
      <c r="AY29" s="26" t="n">
        <f aca="false">AY28</f>
        <v>79518733.568</v>
      </c>
      <c r="AZ29" s="26" t="n">
        <f aca="false">AZ28</f>
        <v>105377866.94</v>
      </c>
      <c r="BA29" s="26" t="n">
        <f aca="false">BA28</f>
        <v>86079245.312</v>
      </c>
      <c r="BB29" s="26" t="n">
        <f aca="false">BB28</f>
        <v>72090830.764</v>
      </c>
      <c r="BC29" s="26" t="n">
        <f aca="false">BC28</f>
        <v>96030937.6204801</v>
      </c>
      <c r="BD29" s="26" t="n">
        <f aca="false">BD28</f>
        <v>121534637.71224</v>
      </c>
      <c r="BE29" s="26" t="n">
        <f aca="false">BE28</f>
        <v>94804290.304</v>
      </c>
      <c r="BF29" s="26" t="n">
        <f aca="false">BF28</f>
        <v>124407990.39576</v>
      </c>
      <c r="BG29" s="26" t="n">
        <f aca="false">BG28</f>
        <v>101777642.98752</v>
      </c>
      <c r="BH29" s="26" t="n">
        <f aca="false">BH28</f>
        <v>104121240.90968</v>
      </c>
      <c r="BI29" s="26" t="n">
        <f aca="false">BI28</f>
        <v>104650995.67104</v>
      </c>
      <c r="BJ29" s="26" t="n">
        <f aca="false">BJ28</f>
        <v>132561398.1378</v>
      </c>
      <c r="BK29" s="26" t="n">
        <f aca="false">BK28</f>
        <v>103224348.35456</v>
      </c>
      <c r="BL29" s="26" t="n">
        <f aca="false">BL28</f>
        <v>135434750.82132</v>
      </c>
      <c r="BM29" s="26" t="n">
        <f aca="false">BM28</f>
        <v>110397701.03808</v>
      </c>
      <c r="BN29" s="26" t="n">
        <f aca="false">(L2/G38)+(BN28-BN27)</f>
        <v>1772857530.33899</v>
      </c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12"/>
    </row>
    <row r="30" customFormat="false" ht="13.8" hidden="false" customHeight="false" outlineLevel="0" collapsed="false">
      <c r="D30" s="27" t="s">
        <v>39</v>
      </c>
      <c r="F30" s="28" t="n">
        <f aca="false">F28</f>
        <v>-1010000000</v>
      </c>
      <c r="G30" s="28" t="n">
        <f aca="false">G28/POWER(1+$C$5, G9)</f>
        <v>19029126.213523</v>
      </c>
      <c r="H30" s="28" t="n">
        <f aca="false">H28/POWER(1+$C$5, H9)</f>
        <v>23202940.8990676</v>
      </c>
      <c r="I30" s="28" t="n">
        <f aca="false">I28/POWER(1+$C$5, I9)</f>
        <v>17581701.5593009</v>
      </c>
      <c r="J30" s="28" t="n">
        <f aca="false">J28/POWER(1+$C$5, J9)</f>
        <v>23747481.8163448</v>
      </c>
      <c r="K30" s="28" t="n">
        <f aca="false">K28/POWER(1+$C$5, K9)</f>
        <v>20550791.6787943</v>
      </c>
      <c r="L30" s="28" t="n">
        <f aca="false">L28/POWER(1+$C$5, L9)</f>
        <v>410367.285766029</v>
      </c>
      <c r="M30" s="28" t="n">
        <f aca="false">M28/POWER(1+$C$5, M9)</f>
        <v>21088341.4376639</v>
      </c>
      <c r="N30" s="28" t="n">
        <f aca="false">N28/POWER(1+$C$5, N9)</f>
        <v>25996824.9036695</v>
      </c>
      <c r="O30" s="28" t="n">
        <f aca="false">O28/POWER(1+$C$5, O9)</f>
        <v>19427131.3308099</v>
      </c>
      <c r="P30" s="28" t="n">
        <f aca="false">P28/POWER(1+$C$5, P9)</f>
        <v>26076027.1526917</v>
      </c>
      <c r="Q30" s="28" t="n">
        <f aca="false">Q28/POWER(1+$C$5, Q9)</f>
        <v>21788225.7013463</v>
      </c>
      <c r="R30" s="28" t="n">
        <f aca="false">R28/POWER(1+$C$5, R9)</f>
        <v>-7465487.44444793</v>
      </c>
      <c r="S30" s="28" t="n">
        <f aca="false">S28/POWER(1+$C$5, S9)</f>
        <v>23733714.5746776</v>
      </c>
      <c r="T30" s="28" t="n">
        <f aca="false">T28/POWER(1+$C$5, T9)</f>
        <v>29294288.6426036</v>
      </c>
      <c r="U30" s="28" t="n">
        <f aca="false">U28/POWER(1+$C$5, U9)</f>
        <v>21973964.0465816</v>
      </c>
      <c r="V30" s="28" t="n">
        <f aca="false">V28/POWER(1+$C$5, V9)</f>
        <v>29034095.4969013</v>
      </c>
      <c r="W30" s="28" t="n">
        <f aca="false">W28/POWER(1+$C$5, W9)</f>
        <v>23847134.6226792</v>
      </c>
      <c r="X30" s="28" t="n">
        <f aca="false">X28/POWER(1+$C$5, X9)</f>
        <v>11290993.1299977</v>
      </c>
      <c r="Y30" s="28" t="n">
        <f aca="false">Y28/POWER(1+$C$5, Y9)</f>
        <v>23779011.1553627</v>
      </c>
      <c r="Z30" s="28" t="n">
        <f aca="false">Z28/POWER(1+$C$5, Z9)</f>
        <v>29473334.1857919</v>
      </c>
      <c r="AA30" s="28" t="n">
        <f aca="false">AA28/POWER(1+$C$5, AA9)</f>
        <v>21973724.2792207</v>
      </c>
      <c r="AB30" s="28" t="n">
        <f aca="false">AB28/POWER(1+$C$5, AB9)</f>
        <v>28971860.1505751</v>
      </c>
      <c r="AC30" s="28" t="n">
        <f aca="false">AC28/POWER(1+$C$5, AC9)</f>
        <v>23438830.6442777</v>
      </c>
      <c r="AD30" s="28" t="n">
        <f aca="false">AD28/POWER(1+$C$5, AD9)</f>
        <v>5605112.66871219</v>
      </c>
      <c r="AE30" s="28" t="n">
        <f aca="false">AE28/POWER(1+$C$5, AE9)</f>
        <v>25067931.4419424</v>
      </c>
      <c r="AF30" s="28" t="n">
        <f aca="false">AF28/POWER(1+$C$5, AF9)</f>
        <v>30982273.2750718</v>
      </c>
      <c r="AG30" s="28" t="n">
        <f aca="false">AG28/POWER(1+$C$5, AG9)</f>
        <v>23252318.0303891</v>
      </c>
      <c r="AH30" s="28" t="n">
        <f aca="false">AH28/POWER(1+$C$5, AH9)</f>
        <v>30280475.002609</v>
      </c>
      <c r="AI30" s="28" t="n">
        <f aca="false">AI28/POWER(1+$C$5, AI9)</f>
        <v>24363233.293338</v>
      </c>
      <c r="AJ30" s="28" t="n">
        <f aca="false">AJ28/POWER(1+$C$5, AJ9)</f>
        <v>17893810.04765</v>
      </c>
      <c r="AK30" s="28" t="n">
        <f aca="false">AK28/POWER(1+$C$5, AK9)</f>
        <v>23950027.0882101</v>
      </c>
      <c r="AL30" s="28" t="n">
        <f aca="false">AL28/POWER(1+$C$5, AL9)</f>
        <v>29664817.6539006</v>
      </c>
      <c r="AM30" s="28" t="n">
        <f aca="false">AM28/POWER(1+$C$5, AM9)</f>
        <v>22184386.0240725</v>
      </c>
      <c r="AN30" s="28" t="n">
        <f aca="false">AN28/POWER(1+$C$5, AN9)</f>
        <v>28863664.2419286</v>
      </c>
      <c r="AO30" s="28" t="n">
        <f aca="false">AO28/POWER(1+$C$5, AO9)</f>
        <v>23030217.9451121</v>
      </c>
      <c r="AP30" s="28" t="n">
        <f aca="false">AP28/POWER(1+$C$5, AP9)</f>
        <v>14103005.0839915</v>
      </c>
      <c r="AQ30" s="28" t="n">
        <f aca="false">AQ28/POWER(1+$C$5, AQ9)</f>
        <v>24378948.2126665</v>
      </c>
      <c r="AR30" s="28" t="n">
        <f aca="false">AR28/POWER(1+$C$5, AR9)</f>
        <v>30065116.1642092</v>
      </c>
      <c r="AS30" s="28" t="n">
        <f aca="false">AS28/POWER(1+$C$5, AS9)</f>
        <v>22651274.7512682</v>
      </c>
      <c r="AT30" s="28" t="n">
        <f aca="false">AT28/POWER(1+$C$5, AT9)</f>
        <v>29154853.5787719</v>
      </c>
      <c r="AU30" s="28" t="n">
        <f aca="false">AU28/POWER(1+$C$5, AU9)</f>
        <v>23244065.3108938</v>
      </c>
      <c r="AV30" s="28" t="n">
        <f aca="false">AV28/POWER(1+$C$5, AV9)</f>
        <v>20956005.4312951</v>
      </c>
      <c r="AW30" s="28" t="n">
        <f aca="false">AW28/POWER(1+$C$5, AW9)</f>
        <v>22656148.649206</v>
      </c>
      <c r="AX30" s="28" t="n">
        <f aca="false">AX28/POWER(1+$C$5, AX9)</f>
        <v>27977309.1216263</v>
      </c>
      <c r="AY30" s="28" t="n">
        <f aca="false">AY28/POWER(1+$C$5, AY9)</f>
        <v>21027824.4647771</v>
      </c>
      <c r="AZ30" s="28" t="n">
        <f aca="false">AZ28/POWER(1+$C$5, AZ9)</f>
        <v>27054347.6739719</v>
      </c>
      <c r="BA30" s="28" t="n">
        <f aca="false">BA28/POWER(1+$C$5, BA9)</f>
        <v>21456006.3729868</v>
      </c>
      <c r="BB30" s="28" t="n">
        <f aca="false">BB28/POWER(1+$C$5, BB9)</f>
        <v>17445894.6012537</v>
      </c>
      <c r="BC30" s="28" t="n">
        <f aca="false">BC28/POWER(1+$C$5, BC9)</f>
        <v>22562496.848558</v>
      </c>
      <c r="BD30" s="28" t="n">
        <f aca="false">BD28/POWER(1+$C$5, BD9)</f>
        <v>27722911.2967994</v>
      </c>
      <c r="BE30" s="28" t="n">
        <f aca="false">BE28/POWER(1+$C$5, BE9)</f>
        <v>20995660.0085157</v>
      </c>
      <c r="BF30" s="28" t="n">
        <f aca="false">BF28/POWER(1+$C$5, BF9)</f>
        <v>26749310.3839357</v>
      </c>
      <c r="BG30" s="28" t="n">
        <f aca="false">BG28/POWER(1+$C$5, BG9)</f>
        <v>21246112.638645</v>
      </c>
      <c r="BH30" s="28" t="n">
        <f aca="false">BH28/POWER(1+$C$5, BH9)</f>
        <v>21102271.2503906</v>
      </c>
      <c r="BI30" s="28" t="n">
        <f aca="false">BI28/POWER(1+$C$5, BI9)</f>
        <v>20591880.3361893</v>
      </c>
      <c r="BJ30" s="28" t="n">
        <f aca="false">BJ28/POWER(1+$C$5, BJ9)</f>
        <v>25324010.9363691</v>
      </c>
      <c r="BK30" s="28" t="n">
        <f aca="false">BK28/POWER(1+$C$5, BK9)</f>
        <v>19145219.1345977</v>
      </c>
      <c r="BL30" s="28" t="n">
        <f aca="false">BL28/POWER(1+$C$5, BL9)</f>
        <v>24387713.2553853</v>
      </c>
      <c r="BM30" s="28" t="n">
        <f aca="false">BM28/POWER(1+$C$5, BM9)</f>
        <v>19300287.2115943</v>
      </c>
      <c r="BN30" s="28" t="n">
        <f aca="false">BN28/POWER(1+$C$5, BN9)</f>
        <v>438378017.290023</v>
      </c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29"/>
      <c r="FI30" s="29"/>
      <c r="FJ30" s="29"/>
      <c r="FK30" s="29"/>
      <c r="FL30" s="29"/>
      <c r="FM30" s="29"/>
      <c r="FN30" s="29"/>
      <c r="FO30" s="29"/>
      <c r="FP30" s="29"/>
      <c r="FQ30" s="29"/>
      <c r="FR30" s="29"/>
      <c r="FS30" s="29"/>
      <c r="FT30" s="29"/>
      <c r="FU30" s="29"/>
      <c r="FV30" s="29"/>
      <c r="FW30" s="29"/>
      <c r="FX30" s="29"/>
      <c r="FY30" s="29"/>
      <c r="FZ30" s="29"/>
      <c r="GA30" s="29"/>
      <c r="GB30" s="29"/>
      <c r="GC30" s="29"/>
      <c r="GD30" s="29"/>
      <c r="GE30" s="29"/>
      <c r="GF30" s="29"/>
      <c r="GG30" s="29"/>
      <c r="GH30" s="29"/>
      <c r="GI30" s="29"/>
      <c r="GJ30" s="29"/>
      <c r="GK30" s="29"/>
      <c r="GL30" s="29"/>
      <c r="GM30" s="29"/>
      <c r="GN30" s="29"/>
      <c r="GO30" s="29"/>
      <c r="GP30" s="29"/>
      <c r="GQ30" s="29"/>
      <c r="GR30" s="29"/>
      <c r="GS30" s="29"/>
      <c r="GT30" s="29"/>
      <c r="GU30" s="29"/>
      <c r="GV30" s="29"/>
      <c r="GW30" s="29"/>
      <c r="GX30" s="29"/>
      <c r="GY30" s="12"/>
    </row>
    <row r="31" s="12" customFormat="true" ht="13.8" hidden="false" customHeight="false" outlineLevel="0" collapsed="false">
      <c r="A31" s="1"/>
      <c r="B31" s="0"/>
      <c r="C31" s="0"/>
      <c r="D31" s="30" t="s">
        <v>40</v>
      </c>
      <c r="E31" s="0"/>
      <c r="F31" s="31" t="n">
        <f aca="false">F30</f>
        <v>-1010000000</v>
      </c>
      <c r="G31" s="31" t="n">
        <f aca="false">F31*(1+$C$5)+G28</f>
        <v>-1020700000.00379</v>
      </c>
      <c r="H31" s="31" t="n">
        <f aca="false">G31*(1+$C$5)+H28</f>
        <v>-1026705000.00773</v>
      </c>
      <c r="I31" s="31" t="n">
        <f aca="false">H31*(1+$C$5)+I28</f>
        <v>-1038294150.01181</v>
      </c>
      <c r="J31" s="31" t="n">
        <f aca="false">I31*(1+$C$5)+J28</f>
        <v>-1042714974.51605</v>
      </c>
      <c r="K31" s="31" t="n">
        <f aca="false">J31*(1+$C$5)+K28</f>
        <v>-1050172423.75545</v>
      </c>
      <c r="L31" s="31" t="n">
        <f aca="false">K31*(1+$C$5)+L28</f>
        <v>-1081187596.47205</v>
      </c>
      <c r="M31" s="31" t="n">
        <f aca="false">L31*(1+$C$5)+M28</f>
        <v>-1087687224.37026</v>
      </c>
      <c r="N31" s="31" t="n">
        <f aca="false">M31*(1+$C$5)+N28</f>
        <v>-1087385841.10545</v>
      </c>
      <c r="O31" s="31" t="n">
        <f aca="false">N31*(1+$C$5)+O28</f>
        <v>-1094659416.34269</v>
      </c>
      <c r="P31" s="31" t="n">
        <f aca="false">O31*(1+$C$5)+P28</f>
        <v>-1092455198.83707</v>
      </c>
      <c r="Q31" s="31" t="n">
        <f aca="false">P31*(1+$C$5)+Q28</f>
        <v>-1095068854.80628</v>
      </c>
      <c r="R31" s="31" t="n">
        <f aca="false">Q31*(1+$C$5)+R28</f>
        <v>-1138564920.45457</v>
      </c>
      <c r="S31" s="31" t="n">
        <f aca="false">R31*(1+$C$5)+S28</f>
        <v>-1137868108.07248</v>
      </c>
      <c r="T31" s="31" t="n">
        <f aca="false">S31*(1+$C$5)+T28</f>
        <v>-1127693911.31892</v>
      </c>
      <c r="U31" s="31" t="n">
        <f aca="false">T31*(1+$C$5)+U28</f>
        <v>-1127290008.66271</v>
      </c>
      <c r="V31" s="31" t="n">
        <f aca="false">U31*(1+$C$5)+V28</f>
        <v>-1114517508.92682</v>
      </c>
      <c r="W31" s="31" t="n">
        <f aca="false">V31*(1+$C$5)+W28</f>
        <v>-1108537354.1988</v>
      </c>
      <c r="X31" s="31" t="n">
        <f aca="false">W31*(1+$C$5)+X28</f>
        <v>-1122571314.82892</v>
      </c>
      <c r="Y31" s="31" t="n">
        <f aca="false">X31*(1+$C$5)+Y28</f>
        <v>-1114551814.278</v>
      </c>
      <c r="Z31" s="31" t="n">
        <f aca="false">Y31*(1+$C$5)+Z28</f>
        <v>-1094756248.71052</v>
      </c>
      <c r="AA31" s="31" t="n">
        <f aca="false">Z31*(1+$C$5)+AA28</f>
        <v>-1086721336.17594</v>
      </c>
      <c r="AB31" s="31" t="n">
        <f aca="false">AA31*(1+$C$5)+AB28</f>
        <v>-1063809896.26529</v>
      </c>
      <c r="AC31" s="31" t="n">
        <f aca="false">AB31*(1+$C$5)+AC28</f>
        <v>-1049465633.15724</v>
      </c>
      <c r="AD31" s="31" t="n">
        <f aca="false">AC31*(1+$C$5)+AD28</f>
        <v>-1069555562.15589</v>
      </c>
      <c r="AE31" s="31" t="n">
        <f aca="false">AD31*(1+$C$5)+AE28</f>
        <v>-1049155547.42458</v>
      </c>
      <c r="AF31" s="31" t="n">
        <f aca="false">AE31*(1+$C$5)+AF28</f>
        <v>-1013814113.85125</v>
      </c>
      <c r="AG31" s="31" t="n">
        <f aca="false">AF31*(1+$C$5)+AG28</f>
        <v>-992578418.870585</v>
      </c>
      <c r="AH31" s="31" t="n">
        <f aca="false">AG31*(1+$C$5)+AH28</f>
        <v>-953076234.640423</v>
      </c>
      <c r="AI31" s="31" t="n">
        <f aca="false">AH31*(1+$C$5)+AI28</f>
        <v>-924254966.483209</v>
      </c>
      <c r="AJ31" s="31" t="n">
        <f aca="false">AI31*(1+$C$5)+AJ28</f>
        <v>-908549641.88117</v>
      </c>
      <c r="AK31" s="31" t="n">
        <f aca="false">AJ31*(1+$C$5)+AK28</f>
        <v>-875929139.141012</v>
      </c>
      <c r="AL31" s="31" t="n">
        <f aca="false">AK31*(1+$C$5)+AL28</f>
        <v>-825817652.918526</v>
      </c>
      <c r="AM31" s="31" t="n">
        <f aca="false">AL31*(1+$C$5)+AM28</f>
        <v>-791751753.709177</v>
      </c>
      <c r="AN31" s="31" t="n">
        <f aca="false">AM31*(1+$C$5)+AN28</f>
        <v>-736651509.123421</v>
      </c>
      <c r="AO31" s="31" t="n">
        <f aca="false">AN31*(1+$C$5)+AO28</f>
        <v>-693947188.799885</v>
      </c>
      <c r="AP31" s="31" t="n">
        <f aca="false">AO31*(1+$C$5)+AP28</f>
        <v>-673891170.466484</v>
      </c>
      <c r="AQ31" s="31" t="n">
        <f aca="false">AP31*(1+$C$5)+AQ28</f>
        <v>-621331218.991004</v>
      </c>
      <c r="AR31" s="31" t="n">
        <f aca="false">AQ31*(1+$C$5)+AR28</f>
        <v>-547527433.099064</v>
      </c>
      <c r="AS31" s="31" t="n">
        <f aca="false">AR31*(1+$C$5)+AS28</f>
        <v>-492216057.758088</v>
      </c>
      <c r="AT31" s="31" t="n">
        <f aca="false">AS31*(1+$C$5)+AT28</f>
        <v>-411878305.284676</v>
      </c>
      <c r="AU31" s="31" t="n">
        <f aca="false">AT31*(1+$C$5)+AU28</f>
        <v>-346136944.364761</v>
      </c>
      <c r="AV31" s="31" t="n">
        <f aca="false">AU31*(1+$C$5)+AV28</f>
        <v>-283998690.745001</v>
      </c>
      <c r="AW31" s="31" t="n">
        <f aca="false">AV31*(1+$C$5)+AW28</f>
        <v>-211760429.644416</v>
      </c>
      <c r="AX31" s="31" t="n">
        <f aca="false">AW31*(1+$C$5)+AX28</f>
        <v>-115395887.338542</v>
      </c>
      <c r="AY31" s="31" t="n">
        <f aca="false">AX31*(1+$C$5)+AY28</f>
        <v>-39339030.3911312</v>
      </c>
      <c r="AZ31" s="31" t="n">
        <f aca="false">AY31*(1+$C$5)+AZ28</f>
        <v>64858665.6369874</v>
      </c>
      <c r="BA31" s="31" t="n">
        <f aca="false">AZ31*(1+$C$5)+BA28</f>
        <v>152883670.91834</v>
      </c>
      <c r="BB31" s="31" t="n">
        <f aca="false">BA31*(1+$C$5)+BB28</f>
        <v>229561011.810464</v>
      </c>
      <c r="BC31" s="31" t="n">
        <f aca="false">BB31*(1+$C$5)+BC28</f>
        <v>332478779.786118</v>
      </c>
      <c r="BD31" s="31" t="n">
        <f aca="false">BC31*(1+$C$5)+BD28</f>
        <v>463987780.893188</v>
      </c>
      <c r="BE31" s="31" t="n">
        <f aca="false">BD31*(1+$C$5)+BE28</f>
        <v>572711704.625723</v>
      </c>
      <c r="BF31" s="31" t="n">
        <f aca="false">BE31*(1+$C$5)+BF28</f>
        <v>714301046.162402</v>
      </c>
      <c r="BG31" s="31" t="n">
        <f aca="false">BF31*(1+$C$5)+BG28</f>
        <v>837507720.537472</v>
      </c>
      <c r="BH31" s="31" t="n">
        <f aca="false">BG31*(1+$C$5)+BH28</f>
        <v>966754193.066416</v>
      </c>
      <c r="BI31" s="31" t="n">
        <f aca="false">BH31*(1+$C$5)+BI28</f>
        <v>1100407814.53307</v>
      </c>
      <c r="BJ31" s="31" t="n">
        <f aca="false">BI31*(1+$C$5)+BJ28</f>
        <v>1265981447.11099</v>
      </c>
      <c r="BK31" s="31" t="n">
        <f aca="false">BJ31*(1+$C$5)+BK28</f>
        <v>1407185238.88363</v>
      </c>
      <c r="BL31" s="31" t="n">
        <f aca="false">BK31*(1+$C$5)+BL28</f>
        <v>1584835546.87673</v>
      </c>
      <c r="BM31" s="31" t="n">
        <f aca="false">BL31*(1+$C$5)+BM28</f>
        <v>1742778314.32706</v>
      </c>
      <c r="BN31" s="31" t="n">
        <f aca="false">BM31*(1+$C$5)+BN28</f>
        <v>4377810951.73876</v>
      </c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29"/>
      <c r="FA31" s="29"/>
      <c r="FB31" s="29"/>
      <c r="FC31" s="29"/>
      <c r="FD31" s="29"/>
      <c r="FE31" s="29"/>
      <c r="FF31" s="29"/>
      <c r="FG31" s="29"/>
      <c r="FH31" s="29"/>
      <c r="FI31" s="29"/>
      <c r="FJ31" s="29"/>
      <c r="FK31" s="29"/>
      <c r="FL31" s="29"/>
      <c r="FM31" s="29"/>
      <c r="FN31" s="29"/>
      <c r="FO31" s="29"/>
      <c r="FP31" s="29"/>
      <c r="FQ31" s="29"/>
      <c r="FR31" s="29"/>
      <c r="FS31" s="29"/>
      <c r="FT31" s="29"/>
      <c r="FU31" s="29"/>
      <c r="FV31" s="29"/>
      <c r="FW31" s="29"/>
      <c r="FX31" s="29"/>
      <c r="FY31" s="29"/>
      <c r="FZ31" s="29"/>
      <c r="GA31" s="29"/>
      <c r="GB31" s="29"/>
      <c r="GC31" s="29"/>
      <c r="GD31" s="29"/>
      <c r="GE31" s="29"/>
      <c r="GF31" s="29"/>
      <c r="GG31" s="29"/>
      <c r="GH31" s="29"/>
      <c r="GI31" s="29"/>
      <c r="GJ31" s="29"/>
      <c r="GK31" s="29"/>
      <c r="GL31" s="29"/>
      <c r="GM31" s="29"/>
      <c r="GN31" s="29"/>
      <c r="GO31" s="29"/>
      <c r="GP31" s="29"/>
      <c r="GQ31" s="29"/>
      <c r="GR31" s="29"/>
      <c r="GS31" s="29"/>
      <c r="GT31" s="29"/>
      <c r="GU31" s="29"/>
      <c r="GV31" s="29"/>
      <c r="GW31" s="29"/>
      <c r="GX31" s="29"/>
    </row>
    <row r="32" customFormat="false" ht="13.8" hidden="false" customHeight="false" outlineLevel="0" collapsed="false">
      <c r="C32" s="32" t="s">
        <v>41</v>
      </c>
      <c r="D32" s="33" t="n">
        <f aca="false">SUM(F30:BN30)</f>
        <v>743059380.184057</v>
      </c>
      <c r="F32" s="34"/>
      <c r="G32" s="33"/>
      <c r="H32" s="33"/>
      <c r="I32" s="33"/>
      <c r="J32" s="33"/>
      <c r="K32" s="33"/>
      <c r="L32" s="33"/>
      <c r="AY32" s="0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</row>
    <row r="33" customFormat="false" ht="13.8" hidden="false" customHeight="false" outlineLevel="0" collapsed="false">
      <c r="C33" s="32" t="s">
        <v>41</v>
      </c>
      <c r="D33" s="35" t="n">
        <f aca="false">NPV(C5, G28:BN28) + F18 + F11</f>
        <v>743059380.184057</v>
      </c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</row>
    <row r="34" customFormat="false" ht="13.8" hidden="false" customHeight="false" outlineLevel="0" collapsed="false">
      <c r="C34" s="32" t="s">
        <v>42</v>
      </c>
      <c r="D34" s="35" t="n">
        <f aca="false">D33*(POWER(1+$C$5, 60)*$C$5/(POWER(1+$C$5, 60)-1))</f>
        <v>26848933.9262636</v>
      </c>
      <c r="AZ34" s="0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</row>
    <row r="35" customFormat="false" ht="13.8" hidden="false" customHeight="false" outlineLevel="0" collapsed="false">
      <c r="C35" s="32" t="s">
        <v>43</v>
      </c>
      <c r="D35" s="36" t="n">
        <f aca="false">D33*POWER(1+$C$5, 60)</f>
        <v>4377810951.73876</v>
      </c>
      <c r="F35" s="33"/>
      <c r="G35" s="33"/>
      <c r="H35" s="33"/>
      <c r="I35" s="33"/>
      <c r="J35" s="33"/>
      <c r="K35" s="33"/>
      <c r="L35" s="33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</row>
    <row r="36" customFormat="false" ht="13.8" hidden="false" customHeight="false" outlineLevel="0" collapsed="false">
      <c r="C36" s="32" t="s">
        <v>43</v>
      </c>
      <c r="D36" s="36" t="n">
        <f aca="false">D34*((POWER(1+$C$5, 60)-1)/$C$5)</f>
        <v>4377810951.73876</v>
      </c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</row>
    <row r="37" customFormat="false" ht="13.8" hidden="false" customHeight="false" outlineLevel="0" collapsed="false">
      <c r="C37" s="32" t="s">
        <v>44</v>
      </c>
      <c r="D37" s="37" t="n">
        <f aca="false">(D32+ABS(F18+F11))/ABS(F11+F18)</f>
        <v>1.73570235661788</v>
      </c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</row>
    <row r="38" customFormat="false" ht="13.8" hidden="false" customHeight="false" outlineLevel="0" collapsed="false">
      <c r="C38" s="32" t="s">
        <v>45</v>
      </c>
      <c r="D38" s="38" t="n">
        <v>0.0443826816326258</v>
      </c>
      <c r="F38" s="1" t="s">
        <v>46</v>
      </c>
      <c r="G38" s="7" t="n">
        <f aca="false">POWER(D38+1,2)-1</f>
        <v>0.0907351856941547</v>
      </c>
      <c r="H38" s="1" t="s">
        <v>47</v>
      </c>
      <c r="I38" s="5" t="n">
        <f aca="false">NPV(D38,G29:BN29)+F29</f>
        <v>0</v>
      </c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  <c r="GV38" s="12"/>
      <c r="GW38" s="12"/>
      <c r="GX38" s="12"/>
      <c r="GY38" s="12"/>
    </row>
    <row r="39" customFormat="false" ht="13.8" hidden="false" customHeight="false" outlineLevel="0" collapsed="false">
      <c r="C39" s="2"/>
      <c r="D39" s="39"/>
      <c r="K39" s="0"/>
      <c r="N39" s="40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</row>
    <row r="40" customFormat="false" ht="13.8" hidden="false" customHeight="false" outlineLevel="0" collapsed="false">
      <c r="C40" s="32" t="s">
        <v>48</v>
      </c>
      <c r="D40" s="1" t="n">
        <f aca="false">G40+I41</f>
        <v>45.373313975064</v>
      </c>
      <c r="F40" s="1" t="s">
        <v>49</v>
      </c>
      <c r="G40" s="1" t="n">
        <v>45</v>
      </c>
      <c r="H40" s="1" t="s">
        <v>50</v>
      </c>
      <c r="I40" s="1" t="n">
        <v>11.1994192519185</v>
      </c>
      <c r="J40" s="13" t="n">
        <f aca="false">AY31</f>
        <v>-39339030.3911312</v>
      </c>
      <c r="K40" s="41" t="n">
        <f aca="false">AZ28*(I40/30)</f>
        <v>39339030.3911312</v>
      </c>
      <c r="L40" s="13" t="n">
        <f aca="false">J40+K40</f>
        <v>0</v>
      </c>
      <c r="N40" s="42"/>
      <c r="O40" s="42"/>
    </row>
    <row r="41" customFormat="false" ht="13.8" hidden="false" customHeight="false" outlineLevel="0" collapsed="false">
      <c r="C41" s="2"/>
      <c r="D41" s="43"/>
      <c r="H41" s="1" t="s">
        <v>49</v>
      </c>
      <c r="I41" s="1" t="n">
        <f aca="false">I40/30</f>
        <v>0.373313975063948</v>
      </c>
      <c r="N41" s="42"/>
      <c r="O41" s="42"/>
      <c r="P41" s="44"/>
    </row>
    <row r="42" customFormat="false" ht="13.8" hidden="false" customHeight="false" outlineLevel="0" collapsed="false">
      <c r="F42" s="10"/>
      <c r="G42" s="10"/>
      <c r="H42" s="10"/>
      <c r="I42" s="10"/>
      <c r="J42" s="10"/>
      <c r="K42" s="10"/>
      <c r="L42" s="10"/>
      <c r="N42" s="40"/>
      <c r="P42" s="44"/>
    </row>
    <row r="43" customFormat="false" ht="13.8" hidden="false" customHeight="false" outlineLevel="0" collapsed="false">
      <c r="N43" s="42"/>
      <c r="O43" s="42"/>
      <c r="P43" s="44"/>
    </row>
    <row r="44" customFormat="false" ht="13.8" hidden="false" customHeight="false" outlineLevel="0" collapsed="false">
      <c r="N44" s="42"/>
      <c r="O44" s="42"/>
      <c r="P44" s="44"/>
    </row>
    <row r="45" customFormat="false" ht="13.8" hidden="false" customHeight="false" outlineLevel="0" collapsed="false">
      <c r="N45" s="42"/>
      <c r="O45" s="42"/>
      <c r="P45" s="44"/>
    </row>
    <row r="46" customFormat="false" ht="13.8" hidden="false" customHeight="false" outlineLevel="0" collapsed="false">
      <c r="C46" s="1"/>
      <c r="D46" s="13"/>
      <c r="G46" s="13"/>
      <c r="H46" s="13"/>
      <c r="I46" s="13"/>
      <c r="J46" s="13"/>
      <c r="K46" s="13"/>
      <c r="L46" s="13"/>
      <c r="N46" s="42"/>
      <c r="O46" s="42"/>
      <c r="P46" s="44"/>
    </row>
    <row r="47" customFormat="false" ht="13.8" hidden="false" customHeight="false" outlineLevel="0" collapsed="false">
      <c r="C47" s="1"/>
      <c r="D47" s="13"/>
      <c r="F47" s="13"/>
      <c r="G47" s="13"/>
      <c r="H47" s="13"/>
      <c r="I47" s="13"/>
      <c r="J47" s="13"/>
      <c r="K47" s="13"/>
      <c r="L47" s="13"/>
      <c r="N47" s="42"/>
      <c r="O47" s="42"/>
      <c r="P47" s="44"/>
    </row>
    <row r="48" customFormat="false" ht="13.8" hidden="false" customHeight="false" outlineLevel="0" collapsed="false">
      <c r="C48" s="45"/>
      <c r="D48" s="45"/>
      <c r="N48" s="42"/>
      <c r="O48" s="42"/>
      <c r="P48" s="44"/>
    </row>
    <row r="49" customFormat="false" ht="13.8" hidden="false" customHeight="false" outlineLevel="0" collapsed="false">
      <c r="N49" s="42"/>
      <c r="O49" s="42"/>
      <c r="P49" s="44"/>
    </row>
    <row r="50" customFormat="false" ht="13.8" hidden="false" customHeight="false" outlineLevel="0" collapsed="false">
      <c r="N50" s="42"/>
      <c r="O50" s="42"/>
      <c r="P50" s="44"/>
    </row>
    <row r="51" customFormat="false" ht="13.8" hidden="false" customHeight="false" outlineLevel="0" collapsed="false">
      <c r="E51" s="46" t="s">
        <v>51</v>
      </c>
      <c r="F51" s="46"/>
      <c r="G51" s="46"/>
      <c r="H51" s="46"/>
      <c r="I51" s="46"/>
      <c r="N51" s="42"/>
      <c r="O51" s="42"/>
      <c r="P51" s="44"/>
    </row>
    <row r="52" customFormat="false" ht="13.8" hidden="false" customHeight="true" outlineLevel="0" collapsed="false">
      <c r="E52" s="47" t="s">
        <v>52</v>
      </c>
      <c r="F52" s="47"/>
      <c r="G52" s="47"/>
      <c r="H52" s="47"/>
      <c r="I52" s="47"/>
      <c r="N52" s="42"/>
      <c r="O52" s="42"/>
      <c r="P52" s="44"/>
    </row>
    <row r="53" customFormat="false" ht="13.8" hidden="false" customHeight="false" outlineLevel="0" collapsed="false">
      <c r="E53" s="47"/>
      <c r="F53" s="47"/>
      <c r="G53" s="47"/>
      <c r="H53" s="47"/>
      <c r="I53" s="47"/>
      <c r="N53" s="42"/>
      <c r="O53" s="42"/>
      <c r="P53" s="44"/>
    </row>
    <row r="54" customFormat="false" ht="13.8" hidden="false" customHeight="false" outlineLevel="0" collapsed="false">
      <c r="E54" s="47"/>
      <c r="F54" s="47"/>
      <c r="G54" s="47"/>
      <c r="H54" s="47"/>
      <c r="I54" s="47"/>
      <c r="N54" s="42"/>
      <c r="P54" s="44"/>
    </row>
    <row r="55" customFormat="false" ht="13.8" hidden="false" customHeight="false" outlineLevel="0" collapsed="false">
      <c r="E55" s="48" t="s">
        <v>53</v>
      </c>
      <c r="F55" s="48"/>
      <c r="G55" s="48"/>
      <c r="H55" s="48"/>
      <c r="I55" s="48"/>
      <c r="N55" s="49"/>
      <c r="O55" s="44"/>
      <c r="P55" s="44"/>
    </row>
    <row r="56" customFormat="false" ht="13.8" hidden="false" customHeight="false" outlineLevel="0" collapsed="false">
      <c r="E56" s="50" t="s">
        <v>54</v>
      </c>
      <c r="F56" s="50"/>
      <c r="G56" s="50"/>
      <c r="H56" s="50"/>
      <c r="I56" s="50"/>
    </row>
    <row r="57" customFormat="false" ht="13.8" hidden="false" customHeight="false" outlineLevel="0" collapsed="false">
      <c r="E57" s="50"/>
      <c r="F57" s="50"/>
      <c r="G57" s="50"/>
      <c r="H57" s="50"/>
      <c r="I57" s="50"/>
    </row>
    <row r="58" customFormat="false" ht="13.8" hidden="false" customHeight="false" outlineLevel="0" collapsed="false">
      <c r="E58" s="50"/>
      <c r="F58" s="50"/>
      <c r="G58" s="50"/>
      <c r="H58" s="50"/>
      <c r="I58" s="50"/>
    </row>
    <row r="59" customFormat="false" ht="15" hidden="false" customHeight="false" outlineLevel="0" collapsed="false">
      <c r="E59" s="48" t="s">
        <v>55</v>
      </c>
      <c r="F59" s="48"/>
      <c r="G59" s="48"/>
      <c r="H59" s="48"/>
      <c r="I59" s="48"/>
    </row>
    <row r="60" customFormat="false" ht="13.8" hidden="false" customHeight="false" outlineLevel="0" collapsed="false">
      <c r="E60" s="51" t="n">
        <f aca="false">ABS(AE31-AE28)</f>
        <v>1101642229.02458</v>
      </c>
      <c r="F60" s="51"/>
      <c r="G60" s="51"/>
      <c r="H60" s="51"/>
      <c r="I60" s="51"/>
    </row>
    <row r="61" customFormat="false" ht="13.8" hidden="false" customHeight="false" outlineLevel="0" collapsed="false">
      <c r="E61" s="51"/>
      <c r="F61" s="51"/>
      <c r="G61" s="51"/>
      <c r="H61" s="51"/>
      <c r="I61" s="51"/>
    </row>
    <row r="62" customFormat="false" ht="13.8" hidden="false" customHeight="false" outlineLevel="0" collapsed="false">
      <c r="E62" s="51"/>
      <c r="F62" s="51"/>
      <c r="G62" s="51"/>
      <c r="H62" s="51"/>
      <c r="I62" s="51"/>
    </row>
    <row r="63" customFormat="false" ht="15" hidden="false" customHeight="false" outlineLevel="0" collapsed="false">
      <c r="E63" s="48" t="s">
        <v>56</v>
      </c>
      <c r="F63" s="48"/>
      <c r="G63" s="48"/>
      <c r="H63" s="48"/>
      <c r="I63" s="48"/>
    </row>
    <row r="64" customFormat="false" ht="13.8" hidden="false" customHeight="false" outlineLevel="0" collapsed="false">
      <c r="E64" s="50" t="s">
        <v>57</v>
      </c>
      <c r="F64" s="50"/>
      <c r="G64" s="50"/>
      <c r="H64" s="50"/>
      <c r="I64" s="50"/>
    </row>
    <row r="65" customFormat="false" ht="13.8" hidden="false" customHeight="false" outlineLevel="0" collapsed="false">
      <c r="E65" s="50"/>
      <c r="F65" s="50"/>
      <c r="G65" s="50"/>
      <c r="H65" s="50"/>
      <c r="I65" s="50"/>
    </row>
    <row r="66" customFormat="false" ht="13.8" hidden="false" customHeight="false" outlineLevel="0" collapsed="false">
      <c r="E66" s="50"/>
      <c r="F66" s="50"/>
      <c r="G66" s="50"/>
      <c r="H66" s="50"/>
      <c r="I66" s="50"/>
    </row>
    <row r="67" customFormat="false" ht="13.8" hidden="false" customHeight="false" outlineLevel="0" collapsed="false">
      <c r="E67" s="52" t="s">
        <v>58</v>
      </c>
      <c r="F67" s="52"/>
      <c r="G67" s="52"/>
      <c r="H67" s="52"/>
      <c r="I67" s="53" t="s">
        <v>59</v>
      </c>
      <c r="J67" s="0"/>
    </row>
    <row r="68" customFormat="false" ht="13.8" hidden="false" customHeight="false" outlineLevel="0" collapsed="false">
      <c r="E68" s="54" t="n">
        <f aca="false">'Punto E'!L2</f>
        <v>81990399.0821631</v>
      </c>
      <c r="F68" s="54"/>
      <c r="G68" s="54"/>
      <c r="H68" s="54"/>
      <c r="I68" s="54"/>
      <c r="J68" s="0"/>
      <c r="K68" s="5"/>
    </row>
    <row r="69" customFormat="false" ht="13.8" hidden="false" customHeight="false" outlineLevel="0" collapsed="false">
      <c r="E69" s="54"/>
      <c r="F69" s="54"/>
      <c r="G69" s="54"/>
      <c r="H69" s="54"/>
      <c r="I69" s="54"/>
      <c r="J69" s="0"/>
    </row>
    <row r="70" customFormat="false" ht="13.8" hidden="false" customHeight="false" outlineLevel="0" collapsed="false">
      <c r="E70" s="54"/>
      <c r="F70" s="54"/>
      <c r="G70" s="54"/>
      <c r="H70" s="54"/>
      <c r="I70" s="54"/>
      <c r="J70" s="0"/>
    </row>
  </sheetData>
  <mergeCells count="10">
    <mergeCell ref="E51:I51"/>
    <mergeCell ref="E52:I54"/>
    <mergeCell ref="E55:I55"/>
    <mergeCell ref="E56:I58"/>
    <mergeCell ref="E59:I59"/>
    <mergeCell ref="E60:I62"/>
    <mergeCell ref="E63:I63"/>
    <mergeCell ref="E64:I66"/>
    <mergeCell ref="E67:H67"/>
    <mergeCell ref="E68:I7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BN37"/>
  <sheetViews>
    <sheetView showFormulas="false" showGridLines="true" showRowColHeaders="true" showZeros="true" rightToLeft="false" tabSelected="false" showOutlineSymbols="true" defaultGridColor="true" view="normal" topLeftCell="DZ1" colorId="64" zoomScale="90" zoomScaleNormal="90" zoomScalePageLayoutView="100" workbookViewId="0">
      <selection pane="topLeft" activeCell="GH1" activeCellId="0" sqref="GH1"/>
    </sheetView>
  </sheetViews>
  <sheetFormatPr defaultColWidth="10.16015625" defaultRowHeight="12.8" zeroHeight="false" outlineLevelRow="0" outlineLevelCol="0"/>
  <cols>
    <col collapsed="false" customWidth="true" hidden="false" outlineLevel="0" max="3" min="3" style="0" width="12.89"/>
    <col collapsed="false" customWidth="true" hidden="false" outlineLevel="0" max="4" min="4" style="0" width="22.02"/>
    <col collapsed="false" customWidth="true" hidden="false" outlineLevel="0" max="6" min="6" style="0" width="14.11"/>
    <col collapsed="false" customWidth="true" hidden="false" outlineLevel="0" max="7" min="7" style="0" width="24.75"/>
    <col collapsed="false" customWidth="true" hidden="false" outlineLevel="0" max="9" min="8" style="0" width="14.11"/>
    <col collapsed="false" customWidth="true" hidden="false" outlineLevel="0" max="10" min="10" style="0" width="28.7"/>
    <col collapsed="false" customWidth="true" hidden="false" outlineLevel="0" max="12" min="11" style="0" width="14.11"/>
    <col collapsed="false" customWidth="true" hidden="false" outlineLevel="0" max="66" min="13" style="0" width="17.85"/>
  </cols>
  <sheetData>
    <row r="2" customFormat="false" ht="13.8" hidden="false" customHeight="false" outlineLevel="0" collapsed="false">
      <c r="B2" s="2" t="s">
        <v>0</v>
      </c>
      <c r="C2" s="3" t="n">
        <v>0.3520973241</v>
      </c>
      <c r="D2" s="0" t="s">
        <v>1</v>
      </c>
      <c r="F2" s="4" t="n">
        <v>0.08</v>
      </c>
      <c r="G2" s="1" t="s">
        <v>2</v>
      </c>
      <c r="H2" s="1"/>
      <c r="I2" s="4" t="n">
        <v>0.12</v>
      </c>
      <c r="J2" s="1" t="s">
        <v>3</v>
      </c>
      <c r="K2" s="1"/>
      <c r="L2" s="5" t="n">
        <v>150000000</v>
      </c>
      <c r="M2" s="1" t="s">
        <v>4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customFormat="false" ht="13.8" hidden="false" customHeight="false" outlineLevel="0" collapsed="false">
      <c r="B3" s="2" t="s">
        <v>5</v>
      </c>
      <c r="C3" s="3" t="n">
        <f aca="false">C2/24</f>
        <v>0.0146707218375</v>
      </c>
      <c r="D3" s="0" t="s">
        <v>6</v>
      </c>
      <c r="F3" s="1" t="n">
        <v>5</v>
      </c>
      <c r="G3" s="1" t="s">
        <v>7</v>
      </c>
      <c r="H3" s="1"/>
      <c r="I3" s="4" t="n">
        <v>0.04</v>
      </c>
      <c r="J3" s="1" t="s">
        <v>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customFormat="false" ht="13.8" hidden="false" customHeight="false" outlineLevel="0" collapsed="false">
      <c r="B4" s="2" t="s">
        <v>9</v>
      </c>
      <c r="C4" s="3" t="n">
        <f aca="false">C3/(1-C3)</f>
        <v>0.0148891565110689</v>
      </c>
      <c r="D4" s="0" t="s">
        <v>10</v>
      </c>
      <c r="F4" s="4" t="n">
        <v>0.05</v>
      </c>
      <c r="G4" s="1" t="s">
        <v>11</v>
      </c>
      <c r="H4" s="1"/>
      <c r="I4" s="4" t="n">
        <v>0.08</v>
      </c>
      <c r="J4" s="1" t="s">
        <v>12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customFormat="false" ht="13.8" hidden="false" customHeight="false" outlineLevel="0" collapsed="false">
      <c r="B5" s="2" t="s">
        <v>9</v>
      </c>
      <c r="C5" s="3" t="n">
        <f aca="false">POWER(1+C4, 2)-1</f>
        <v>0.030000000003749</v>
      </c>
      <c r="D5" s="0" t="s">
        <v>13</v>
      </c>
      <c r="F5" s="6" t="n">
        <v>-800000</v>
      </c>
      <c r="G5" s="1" t="s">
        <v>14</v>
      </c>
      <c r="H5" s="1"/>
      <c r="I5" s="4" t="n">
        <v>0.15</v>
      </c>
      <c r="J5" s="1" t="s">
        <v>15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</row>
    <row r="6" customFormat="false" ht="13.8" hidden="false" customHeight="false" outlineLevel="0" collapsed="false">
      <c r="B6" s="2" t="s">
        <v>9</v>
      </c>
      <c r="C6" s="3" t="n">
        <f aca="false">POWER(C5+1, 2)-1</f>
        <v>0.0609000000077229</v>
      </c>
      <c r="D6" s="0" t="s">
        <v>16</v>
      </c>
      <c r="F6" s="6" t="n">
        <v>-100000</v>
      </c>
      <c r="G6" s="1" t="s">
        <v>17</v>
      </c>
      <c r="H6" s="1"/>
      <c r="I6" s="5" t="n">
        <v>-450000</v>
      </c>
      <c r="J6" s="1" t="s">
        <v>18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customFormat="false" ht="13.8" hidden="false" customHeight="false" outlineLevel="0" collapsed="false">
      <c r="B7" s="2" t="s">
        <v>9</v>
      </c>
      <c r="C7" s="7" t="n">
        <f aca="false">POWER(1+C5, 1/30)-1</f>
        <v>0.000985778969183171</v>
      </c>
      <c r="D7" s="0" t="s">
        <v>19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</row>
    <row r="8" customFormat="false" ht="13.8" hidden="false" customHeight="false" outlineLevel="0" collapsed="false">
      <c r="C8" s="8"/>
      <c r="D8" s="0" t="s">
        <v>20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</row>
    <row r="9" customFormat="false" ht="13.8" hidden="false" customHeight="false" outlineLevel="0" collapsed="false">
      <c r="D9" s="9"/>
      <c r="F9" s="10" t="n">
        <v>0</v>
      </c>
      <c r="G9" s="10" t="n">
        <v>1</v>
      </c>
      <c r="H9" s="10" t="n">
        <v>2</v>
      </c>
      <c r="I9" s="10" t="n">
        <v>3</v>
      </c>
      <c r="J9" s="10" t="n">
        <v>4</v>
      </c>
      <c r="K9" s="10" t="n">
        <v>5</v>
      </c>
      <c r="L9" s="10" t="n">
        <v>6</v>
      </c>
      <c r="M9" s="10" t="n">
        <v>7</v>
      </c>
      <c r="N9" s="10" t="n">
        <v>8</v>
      </c>
      <c r="O9" s="10" t="n">
        <v>9</v>
      </c>
      <c r="P9" s="10" t="n">
        <v>10</v>
      </c>
      <c r="Q9" s="10" t="n">
        <v>11</v>
      </c>
      <c r="R9" s="10" t="n">
        <v>12</v>
      </c>
      <c r="S9" s="10" t="n">
        <v>13</v>
      </c>
      <c r="T9" s="10" t="n">
        <v>14</v>
      </c>
      <c r="U9" s="10" t="n">
        <v>15</v>
      </c>
      <c r="V9" s="10" t="n">
        <v>16</v>
      </c>
      <c r="W9" s="10" t="n">
        <v>17</v>
      </c>
      <c r="X9" s="10" t="n">
        <v>18</v>
      </c>
      <c r="Y9" s="10" t="n">
        <v>19</v>
      </c>
      <c r="Z9" s="10" t="n">
        <v>20</v>
      </c>
      <c r="AA9" s="10" t="n">
        <v>21</v>
      </c>
      <c r="AB9" s="10" t="n">
        <v>22</v>
      </c>
      <c r="AC9" s="10" t="n">
        <v>23</v>
      </c>
      <c r="AD9" s="10" t="n">
        <v>24</v>
      </c>
      <c r="AE9" s="10" t="n">
        <v>25</v>
      </c>
      <c r="AF9" s="10" t="n">
        <v>26</v>
      </c>
      <c r="AG9" s="10" t="n">
        <v>27</v>
      </c>
      <c r="AH9" s="10" t="n">
        <v>28</v>
      </c>
      <c r="AI9" s="10" t="n">
        <v>29</v>
      </c>
      <c r="AJ9" s="10" t="n">
        <v>30</v>
      </c>
      <c r="AK9" s="10" t="n">
        <v>31</v>
      </c>
      <c r="AL9" s="10" t="n">
        <v>32</v>
      </c>
      <c r="AM9" s="10" t="n">
        <v>33</v>
      </c>
      <c r="AN9" s="10" t="n">
        <v>34</v>
      </c>
      <c r="AO9" s="10" t="n">
        <v>35</v>
      </c>
      <c r="AP9" s="10" t="n">
        <v>36</v>
      </c>
      <c r="AQ9" s="10" t="n">
        <v>37</v>
      </c>
      <c r="AR9" s="10" t="n">
        <v>38</v>
      </c>
      <c r="AS9" s="10" t="n">
        <v>39</v>
      </c>
      <c r="AT9" s="10" t="n">
        <v>40</v>
      </c>
      <c r="AU9" s="10" t="n">
        <v>41</v>
      </c>
      <c r="AV9" s="10" t="n">
        <v>42</v>
      </c>
      <c r="AW9" s="10" t="n">
        <v>43</v>
      </c>
      <c r="AX9" s="10" t="n">
        <v>44</v>
      </c>
      <c r="AY9" s="10" t="n">
        <v>45</v>
      </c>
      <c r="AZ9" s="10" t="n">
        <v>46</v>
      </c>
      <c r="BA9" s="10" t="n">
        <v>47</v>
      </c>
      <c r="BB9" s="10" t="n">
        <v>48</v>
      </c>
      <c r="BC9" s="10" t="n">
        <v>49</v>
      </c>
      <c r="BD9" s="10" t="n">
        <v>50</v>
      </c>
      <c r="BE9" s="10" t="n">
        <v>51</v>
      </c>
      <c r="BF9" s="10" t="n">
        <v>52</v>
      </c>
      <c r="BG9" s="10" t="n">
        <v>53</v>
      </c>
      <c r="BH9" s="10" t="n">
        <v>54</v>
      </c>
      <c r="BI9" s="10" t="n">
        <v>55</v>
      </c>
      <c r="BJ9" s="10" t="n">
        <v>56</v>
      </c>
      <c r="BK9" s="10" t="n">
        <v>57</v>
      </c>
      <c r="BL9" s="10" t="n">
        <v>58</v>
      </c>
      <c r="BM9" s="10" t="n">
        <v>59</v>
      </c>
      <c r="BN9" s="10" t="n">
        <v>60</v>
      </c>
    </row>
    <row r="10" customFormat="false" ht="13.8" hidden="false" customHeight="false" outlineLevel="0" collapsed="false"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</row>
    <row r="11" customFormat="false" ht="13.8" hidden="false" customHeight="false" outlineLevel="0" collapsed="false">
      <c r="D11" s="0" t="s">
        <v>21</v>
      </c>
      <c r="F11" s="13" t="n">
        <v>-1000000000</v>
      </c>
      <c r="G11" s="13"/>
      <c r="H11" s="13"/>
      <c r="I11" s="13"/>
      <c r="J11" s="13"/>
      <c r="K11" s="13"/>
      <c r="L11" s="1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</row>
    <row r="12" customFormat="false" ht="13.8" hidden="false" customHeight="false" outlineLevel="0" collapsed="false">
      <c r="D12" s="0" t="s">
        <v>22</v>
      </c>
      <c r="F12" s="1"/>
      <c r="G12" s="1" t="n">
        <v>271.609154097115</v>
      </c>
      <c r="H12" s="1" t="n">
        <f aca="false">G12+10</f>
        <v>281.609154097115</v>
      </c>
      <c r="I12" s="1" t="n">
        <f aca="false">H12+10</f>
        <v>291.609154097115</v>
      </c>
      <c r="J12" s="1" t="n">
        <f aca="false">I12+10</f>
        <v>301.609154097115</v>
      </c>
      <c r="K12" s="1" t="n">
        <f aca="false">J12+10</f>
        <v>311.609154097115</v>
      </c>
      <c r="L12" s="1" t="n">
        <f aca="false">K12+10</f>
        <v>321.609154097115</v>
      </c>
      <c r="M12" s="1" t="n">
        <f aca="false">L12+10</f>
        <v>331.609154097115</v>
      </c>
      <c r="N12" s="1" t="n">
        <f aca="false">M12+10</f>
        <v>341.609154097115</v>
      </c>
      <c r="O12" s="1" t="n">
        <f aca="false">N12+10</f>
        <v>351.609154097115</v>
      </c>
      <c r="P12" s="1" t="n">
        <f aca="false">O12+10</f>
        <v>361.609154097115</v>
      </c>
      <c r="Q12" s="1" t="n">
        <f aca="false">P12+10</f>
        <v>371.609154097115</v>
      </c>
      <c r="R12" s="1" t="n">
        <f aca="false">Q12+10</f>
        <v>381.609154097115</v>
      </c>
      <c r="S12" s="1" t="n">
        <f aca="false">R12+10</f>
        <v>391.609154097115</v>
      </c>
      <c r="T12" s="1" t="n">
        <f aca="false">S12+10</f>
        <v>401.609154097115</v>
      </c>
      <c r="U12" s="1" t="n">
        <f aca="false">T12+10</f>
        <v>411.609154097115</v>
      </c>
      <c r="V12" s="1" t="n">
        <f aca="false">U12+10</f>
        <v>421.609154097115</v>
      </c>
      <c r="W12" s="1" t="n">
        <f aca="false">V12+10</f>
        <v>431.609154097115</v>
      </c>
      <c r="X12" s="1" t="n">
        <f aca="false">W12+10</f>
        <v>441.609154097115</v>
      </c>
      <c r="Y12" s="1" t="n">
        <f aca="false">X12+10</f>
        <v>451.609154097115</v>
      </c>
      <c r="Z12" s="1" t="n">
        <f aca="false">Y12+10</f>
        <v>461.609154097115</v>
      </c>
      <c r="AA12" s="1" t="n">
        <f aca="false">Z12+10</f>
        <v>471.609154097115</v>
      </c>
      <c r="AB12" s="1" t="n">
        <f aca="false">AA12+10</f>
        <v>481.609154097115</v>
      </c>
      <c r="AC12" s="1" t="n">
        <f aca="false">AB12+10</f>
        <v>491.609154097115</v>
      </c>
      <c r="AD12" s="1" t="n">
        <f aca="false">AC12+10</f>
        <v>501.609154097115</v>
      </c>
      <c r="AE12" s="1" t="n">
        <f aca="false">AD12+10</f>
        <v>511.609154097115</v>
      </c>
      <c r="AF12" s="1" t="n">
        <f aca="false">AE12+10</f>
        <v>521.609154097115</v>
      </c>
      <c r="AG12" s="1" t="n">
        <f aca="false">AF12+10</f>
        <v>531.609154097115</v>
      </c>
      <c r="AH12" s="1" t="n">
        <f aca="false">AG12+10</f>
        <v>541.609154097115</v>
      </c>
      <c r="AI12" s="1" t="n">
        <f aca="false">AH12+10</f>
        <v>551.609154097115</v>
      </c>
      <c r="AJ12" s="1" t="n">
        <f aca="false">AI12+10</f>
        <v>561.609154097115</v>
      </c>
      <c r="AK12" s="1" t="n">
        <f aca="false">AJ12+10</f>
        <v>571.609154097115</v>
      </c>
      <c r="AL12" s="1" t="n">
        <f aca="false">AK12+10</f>
        <v>581.609154097115</v>
      </c>
      <c r="AM12" s="1" t="n">
        <f aca="false">AL12+10</f>
        <v>591.609154097115</v>
      </c>
      <c r="AN12" s="1" t="n">
        <f aca="false">AM12+10</f>
        <v>601.609154097115</v>
      </c>
      <c r="AO12" s="1" t="n">
        <f aca="false">AN12+10</f>
        <v>611.609154097115</v>
      </c>
      <c r="AP12" s="1" t="n">
        <f aca="false">AO12+10</f>
        <v>621.609154097115</v>
      </c>
      <c r="AQ12" s="1" t="n">
        <f aca="false">AP12+10</f>
        <v>631.609154097115</v>
      </c>
      <c r="AR12" s="1" t="n">
        <f aca="false">AQ12+10</f>
        <v>641.609154097115</v>
      </c>
      <c r="AS12" s="1" t="n">
        <f aca="false">AR12+10</f>
        <v>651.609154097115</v>
      </c>
      <c r="AT12" s="1" t="n">
        <f aca="false">AS12+10</f>
        <v>661.609154097115</v>
      </c>
      <c r="AU12" s="1" t="n">
        <f aca="false">AT12+10</f>
        <v>671.609154097115</v>
      </c>
      <c r="AV12" s="1" t="n">
        <f aca="false">AU12+10</f>
        <v>681.609154097115</v>
      </c>
      <c r="AW12" s="1" t="n">
        <f aca="false">AV12+10</f>
        <v>691.609154097115</v>
      </c>
      <c r="AX12" s="1" t="n">
        <f aca="false">AW12+10</f>
        <v>701.609154097115</v>
      </c>
      <c r="AY12" s="1" t="n">
        <f aca="false">AX12+10</f>
        <v>711.609154097115</v>
      </c>
      <c r="AZ12" s="1" t="n">
        <f aca="false">AY12+10</f>
        <v>721.609154097115</v>
      </c>
      <c r="BA12" s="1" t="n">
        <f aca="false">AZ12+10</f>
        <v>731.609154097115</v>
      </c>
      <c r="BB12" s="1" t="n">
        <f aca="false">BA12+10</f>
        <v>741.609154097115</v>
      </c>
      <c r="BC12" s="1" t="n">
        <f aca="false">BB12+10</f>
        <v>751.609154097115</v>
      </c>
      <c r="BD12" s="1" t="n">
        <f aca="false">BC12+10</f>
        <v>761.609154097115</v>
      </c>
      <c r="BE12" s="1" t="n">
        <f aca="false">BD12+10</f>
        <v>771.609154097115</v>
      </c>
      <c r="BF12" s="1" t="n">
        <f aca="false">BE12+10</f>
        <v>781.609154097115</v>
      </c>
      <c r="BG12" s="1" t="n">
        <f aca="false">BF12+10</f>
        <v>791.609154097115</v>
      </c>
      <c r="BH12" s="1" t="n">
        <f aca="false">BG12+10</f>
        <v>801.609154097115</v>
      </c>
      <c r="BI12" s="1" t="n">
        <f aca="false">BH12+10</f>
        <v>811.609154097115</v>
      </c>
      <c r="BJ12" s="1" t="n">
        <f aca="false">BI12+10</f>
        <v>821.609154097115</v>
      </c>
      <c r="BK12" s="1" t="n">
        <f aca="false">BJ12+10</f>
        <v>831.609154097115</v>
      </c>
      <c r="BL12" s="1" t="n">
        <f aca="false">BK12+10</f>
        <v>841.609154097115</v>
      </c>
      <c r="BM12" s="1" t="n">
        <f aca="false">BL12+10</f>
        <v>851.609154097115</v>
      </c>
      <c r="BN12" s="1" t="n">
        <f aca="false">BM12+10</f>
        <v>861.609154097115</v>
      </c>
    </row>
    <row r="13" customFormat="false" ht="13.8" hidden="false" customHeight="false" outlineLevel="0" collapsed="false">
      <c r="C13" s="9"/>
      <c r="D13" s="0" t="s">
        <v>23</v>
      </c>
      <c r="F13" s="1"/>
      <c r="G13" s="13" t="n">
        <v>120000</v>
      </c>
      <c r="H13" s="13" t="n">
        <f aca="false">G13</f>
        <v>120000</v>
      </c>
      <c r="I13" s="13" t="n">
        <f aca="false">H13</f>
        <v>120000</v>
      </c>
      <c r="J13" s="13" t="n">
        <f aca="false">I13</f>
        <v>120000</v>
      </c>
      <c r="K13" s="13" t="n">
        <f aca="false">J13</f>
        <v>120000</v>
      </c>
      <c r="L13" s="13" t="n">
        <f aca="false">K13</f>
        <v>120000</v>
      </c>
      <c r="M13" s="13" t="n">
        <f aca="false">L13</f>
        <v>120000</v>
      </c>
      <c r="N13" s="13" t="n">
        <f aca="false">M13</f>
        <v>120000</v>
      </c>
      <c r="O13" s="13" t="n">
        <f aca="false">N13</f>
        <v>120000</v>
      </c>
      <c r="P13" s="13" t="n">
        <f aca="false">O13</f>
        <v>120000</v>
      </c>
      <c r="Q13" s="13" t="n">
        <f aca="false">P13</f>
        <v>120000</v>
      </c>
      <c r="R13" s="13" t="n">
        <f aca="false">Q13</f>
        <v>120000</v>
      </c>
      <c r="S13" s="13" t="n">
        <f aca="false">R13*(1+$F$2)</f>
        <v>129600</v>
      </c>
      <c r="T13" s="13" t="n">
        <f aca="false">S13</f>
        <v>129600</v>
      </c>
      <c r="U13" s="13" t="n">
        <f aca="false">T13</f>
        <v>129600</v>
      </c>
      <c r="V13" s="13" t="n">
        <f aca="false">U13</f>
        <v>129600</v>
      </c>
      <c r="W13" s="13" t="n">
        <f aca="false">V13</f>
        <v>129600</v>
      </c>
      <c r="X13" s="13" t="n">
        <f aca="false">W13</f>
        <v>129600</v>
      </c>
      <c r="Y13" s="13" t="n">
        <f aca="false">X13</f>
        <v>129600</v>
      </c>
      <c r="Z13" s="13" t="n">
        <f aca="false">Y13</f>
        <v>129600</v>
      </c>
      <c r="AA13" s="13" t="n">
        <f aca="false">Z13</f>
        <v>129600</v>
      </c>
      <c r="AB13" s="13" t="n">
        <f aca="false">AA13</f>
        <v>129600</v>
      </c>
      <c r="AC13" s="13" t="n">
        <f aca="false">AB13</f>
        <v>129600</v>
      </c>
      <c r="AD13" s="13" t="n">
        <f aca="false">AC13</f>
        <v>129600</v>
      </c>
      <c r="AE13" s="13" t="n">
        <f aca="false">AD13*(1+$F$2)</f>
        <v>139968</v>
      </c>
      <c r="AF13" s="13" t="n">
        <f aca="false">AE13</f>
        <v>139968</v>
      </c>
      <c r="AG13" s="13" t="n">
        <f aca="false">AF13</f>
        <v>139968</v>
      </c>
      <c r="AH13" s="13" t="n">
        <f aca="false">AG13</f>
        <v>139968</v>
      </c>
      <c r="AI13" s="13" t="n">
        <f aca="false">AH13</f>
        <v>139968</v>
      </c>
      <c r="AJ13" s="13" t="n">
        <f aca="false">AI13</f>
        <v>139968</v>
      </c>
      <c r="AK13" s="13" t="n">
        <f aca="false">AJ13</f>
        <v>139968</v>
      </c>
      <c r="AL13" s="13" t="n">
        <f aca="false">AK13</f>
        <v>139968</v>
      </c>
      <c r="AM13" s="13" t="n">
        <f aca="false">AL13</f>
        <v>139968</v>
      </c>
      <c r="AN13" s="13" t="n">
        <f aca="false">AM13</f>
        <v>139968</v>
      </c>
      <c r="AO13" s="13" t="n">
        <f aca="false">AN13</f>
        <v>139968</v>
      </c>
      <c r="AP13" s="13" t="n">
        <f aca="false">AO13</f>
        <v>139968</v>
      </c>
      <c r="AQ13" s="13" t="n">
        <f aca="false">AP13*(1+$F$2)</f>
        <v>151165.44</v>
      </c>
      <c r="AR13" s="13" t="n">
        <f aca="false">AQ13</f>
        <v>151165.44</v>
      </c>
      <c r="AS13" s="13" t="n">
        <f aca="false">AR13</f>
        <v>151165.44</v>
      </c>
      <c r="AT13" s="13" t="n">
        <f aca="false">AS13</f>
        <v>151165.44</v>
      </c>
      <c r="AU13" s="13" t="n">
        <f aca="false">AT13</f>
        <v>151165.44</v>
      </c>
      <c r="AV13" s="13" t="n">
        <f aca="false">AU13</f>
        <v>151165.44</v>
      </c>
      <c r="AW13" s="13" t="n">
        <f aca="false">AV13</f>
        <v>151165.44</v>
      </c>
      <c r="AX13" s="13" t="n">
        <f aca="false">AW13</f>
        <v>151165.44</v>
      </c>
      <c r="AY13" s="13" t="n">
        <f aca="false">AX13</f>
        <v>151165.44</v>
      </c>
      <c r="AZ13" s="13" t="n">
        <f aca="false">AY13</f>
        <v>151165.44</v>
      </c>
      <c r="BA13" s="13" t="n">
        <f aca="false">AZ13</f>
        <v>151165.44</v>
      </c>
      <c r="BB13" s="13" t="n">
        <f aca="false">BA13</f>
        <v>151165.44</v>
      </c>
      <c r="BC13" s="13" t="n">
        <f aca="false">BB13*(1+$F$2)</f>
        <v>163258.6752</v>
      </c>
      <c r="BD13" s="13" t="n">
        <f aca="false">BC13</f>
        <v>163258.6752</v>
      </c>
      <c r="BE13" s="13" t="n">
        <f aca="false">BD13</f>
        <v>163258.6752</v>
      </c>
      <c r="BF13" s="13" t="n">
        <f aca="false">BE13</f>
        <v>163258.6752</v>
      </c>
      <c r="BG13" s="13" t="n">
        <f aca="false">BF13</f>
        <v>163258.6752</v>
      </c>
      <c r="BH13" s="13" t="n">
        <f aca="false">BG13</f>
        <v>163258.6752</v>
      </c>
      <c r="BI13" s="13" t="n">
        <f aca="false">BH13</f>
        <v>163258.6752</v>
      </c>
      <c r="BJ13" s="13" t="n">
        <f aca="false">BI13</f>
        <v>163258.6752</v>
      </c>
      <c r="BK13" s="13" t="n">
        <f aca="false">BJ13</f>
        <v>163258.6752</v>
      </c>
      <c r="BL13" s="13" t="n">
        <f aca="false">BK13</f>
        <v>163258.6752</v>
      </c>
      <c r="BM13" s="13" t="n">
        <f aca="false">BL13</f>
        <v>163258.6752</v>
      </c>
      <c r="BN13" s="13" t="n">
        <f aca="false">BM13</f>
        <v>163258.6752</v>
      </c>
    </row>
    <row r="14" customFormat="false" ht="13.8" hidden="false" customHeight="false" outlineLevel="0" collapsed="false">
      <c r="D14" s="0" t="s">
        <v>24</v>
      </c>
      <c r="F14" s="13"/>
      <c r="G14" s="14" t="n">
        <f aca="false">G13*G12</f>
        <v>32593098.4916538</v>
      </c>
      <c r="H14" s="14" t="n">
        <f aca="false">H13*H12</f>
        <v>33793098.4916538</v>
      </c>
      <c r="I14" s="14" t="n">
        <f aca="false">I13*I12</f>
        <v>34993098.4916538</v>
      </c>
      <c r="J14" s="14" t="n">
        <f aca="false">J13*J12</f>
        <v>36193098.4916538</v>
      </c>
      <c r="K14" s="14" t="n">
        <f aca="false">K13*K12</f>
        <v>37393098.4916538</v>
      </c>
      <c r="L14" s="14" t="n">
        <f aca="false">L13*L12</f>
        <v>38593098.4916538</v>
      </c>
      <c r="M14" s="14" t="n">
        <f aca="false">M13*M12</f>
        <v>39793098.4916538</v>
      </c>
      <c r="N14" s="14" t="n">
        <f aca="false">N13*N12</f>
        <v>40993098.4916538</v>
      </c>
      <c r="O14" s="14" t="n">
        <f aca="false">O13*O12</f>
        <v>42193098.4916538</v>
      </c>
      <c r="P14" s="14" t="n">
        <f aca="false">P13*P12</f>
        <v>43393098.4916538</v>
      </c>
      <c r="Q14" s="14" t="n">
        <f aca="false">Q13*Q12</f>
        <v>44593098.4916538</v>
      </c>
      <c r="R14" s="14" t="n">
        <f aca="false">R13*R12</f>
        <v>45793098.4916538</v>
      </c>
      <c r="S14" s="14" t="n">
        <f aca="false">S13*S12</f>
        <v>50752546.3709861</v>
      </c>
      <c r="T14" s="14" t="n">
        <f aca="false">T13*T12</f>
        <v>52048546.3709861</v>
      </c>
      <c r="U14" s="14" t="n">
        <f aca="false">U13*U12</f>
        <v>53344546.3709861</v>
      </c>
      <c r="V14" s="14" t="n">
        <f aca="false">V13*V12</f>
        <v>54640546.3709861</v>
      </c>
      <c r="W14" s="14" t="n">
        <f aca="false">W13*W12</f>
        <v>55936546.3709861</v>
      </c>
      <c r="X14" s="14" t="n">
        <f aca="false">X13*X12</f>
        <v>57232546.3709861</v>
      </c>
      <c r="Y14" s="14" t="n">
        <f aca="false">Y13*Y12</f>
        <v>58528546.3709861</v>
      </c>
      <c r="Z14" s="14" t="n">
        <f aca="false">Z13*Z12</f>
        <v>59824546.3709861</v>
      </c>
      <c r="AA14" s="14" t="n">
        <f aca="false">AA13*AA12</f>
        <v>61120546.3709861</v>
      </c>
      <c r="AB14" s="14" t="n">
        <f aca="false">AB13*AB12</f>
        <v>62416546.3709861</v>
      </c>
      <c r="AC14" s="14" t="n">
        <f aca="false">AC13*AC12</f>
        <v>63712546.3709861</v>
      </c>
      <c r="AD14" s="14" t="n">
        <f aca="false">AD13*AD12</f>
        <v>65008546.3709861</v>
      </c>
      <c r="AE14" s="14" t="n">
        <f aca="false">AE13*AE12</f>
        <v>71608910.080665</v>
      </c>
      <c r="AF14" s="14" t="n">
        <f aca="false">AF13*AF12</f>
        <v>73008590.080665</v>
      </c>
      <c r="AG14" s="14" t="n">
        <f aca="false">AG13*AG12</f>
        <v>74408270.080665</v>
      </c>
      <c r="AH14" s="14" t="n">
        <f aca="false">AH13*AH12</f>
        <v>75807950.080665</v>
      </c>
      <c r="AI14" s="14" t="n">
        <f aca="false">AI13*AI12</f>
        <v>77207630.080665</v>
      </c>
      <c r="AJ14" s="14" t="n">
        <f aca="false">AJ13*AJ12</f>
        <v>78607310.080665</v>
      </c>
      <c r="AK14" s="14" t="n">
        <f aca="false">AK13*AK12</f>
        <v>80006990.080665</v>
      </c>
      <c r="AL14" s="14" t="n">
        <f aca="false">AL13*AL12</f>
        <v>81406670.080665</v>
      </c>
      <c r="AM14" s="14" t="n">
        <f aca="false">AM13*AM12</f>
        <v>82806350.080665</v>
      </c>
      <c r="AN14" s="14" t="n">
        <f aca="false">AN13*AN12</f>
        <v>84206030.080665</v>
      </c>
      <c r="AO14" s="14" t="n">
        <f aca="false">AO13*AO12</f>
        <v>85605710.080665</v>
      </c>
      <c r="AP14" s="14" t="n">
        <f aca="false">AP13*AP12</f>
        <v>87005390.080665</v>
      </c>
      <c r="AQ14" s="14" t="n">
        <f aca="false">AQ13*AQ12</f>
        <v>95477475.6871182</v>
      </c>
      <c r="AR14" s="14" t="n">
        <f aca="false">AR13*AR12</f>
        <v>96989130.0871182</v>
      </c>
      <c r="AS14" s="14" t="n">
        <f aca="false">AS13*AS12</f>
        <v>98500784.4871182</v>
      </c>
      <c r="AT14" s="14" t="n">
        <f aca="false">AT13*AT12</f>
        <v>100012438.887118</v>
      </c>
      <c r="AU14" s="14" t="n">
        <f aca="false">AU13*AU12</f>
        <v>101524093.287118</v>
      </c>
      <c r="AV14" s="14" t="n">
        <f aca="false">AV13*AV12</f>
        <v>103035747.687118</v>
      </c>
      <c r="AW14" s="14" t="n">
        <f aca="false">AW13*AW12</f>
        <v>104547402.087118</v>
      </c>
      <c r="AX14" s="14" t="n">
        <f aca="false">AX13*AX12</f>
        <v>106059056.487118</v>
      </c>
      <c r="AY14" s="14" t="n">
        <f aca="false">AY13*AY12</f>
        <v>107570710.887118</v>
      </c>
      <c r="AZ14" s="14" t="n">
        <f aca="false">AZ13*AZ12</f>
        <v>109082365.287118</v>
      </c>
      <c r="BA14" s="14" t="n">
        <f aca="false">BA13*BA12</f>
        <v>110594019.687118</v>
      </c>
      <c r="BB14" s="14" t="n">
        <f aca="false">BB13*BB12</f>
        <v>112105674.087118</v>
      </c>
      <c r="BC14" s="14" t="n">
        <f aca="false">BC13*BC12</f>
        <v>122706714.766088</v>
      </c>
      <c r="BD14" s="14" t="n">
        <f aca="false">BD13*BD12</f>
        <v>124339301.518088</v>
      </c>
      <c r="BE14" s="14" t="n">
        <f aca="false">BE13*BE12</f>
        <v>125971888.270088</v>
      </c>
      <c r="BF14" s="14" t="n">
        <f aca="false">BF13*BF12</f>
        <v>127604475.022088</v>
      </c>
      <c r="BG14" s="14" t="n">
        <f aca="false">BG13*BG12</f>
        <v>129237061.774088</v>
      </c>
      <c r="BH14" s="14" t="n">
        <f aca="false">BH13*BH12</f>
        <v>130869648.526088</v>
      </c>
      <c r="BI14" s="14" t="n">
        <f aca="false">BI13*BI12</f>
        <v>132502235.278088</v>
      </c>
      <c r="BJ14" s="14" t="n">
        <f aca="false">BJ13*BJ12</f>
        <v>134134822.030088</v>
      </c>
      <c r="BK14" s="14" t="n">
        <f aca="false">BK13*BK12</f>
        <v>135767408.782088</v>
      </c>
      <c r="BL14" s="14" t="n">
        <f aca="false">BL13*BL12</f>
        <v>137399995.534088</v>
      </c>
      <c r="BM14" s="14" t="n">
        <f aca="false">BM13*BM12</f>
        <v>139032582.286088</v>
      </c>
      <c r="BN14" s="14" t="n">
        <f aca="false">BN13*BN12</f>
        <v>140665169.038088</v>
      </c>
    </row>
    <row r="15" customFormat="false" ht="13.8" hidden="false" customHeight="false" outlineLevel="0" collapsed="false">
      <c r="D15" s="0" t="s">
        <v>25</v>
      </c>
      <c r="F15" s="1" t="n">
        <v>10</v>
      </c>
      <c r="G15" s="1" t="n">
        <v>0</v>
      </c>
      <c r="H15" s="1" t="n">
        <f aca="false">F15</f>
        <v>10</v>
      </c>
      <c r="I15" s="1" t="n">
        <v>0</v>
      </c>
      <c r="J15" s="1" t="n">
        <f aca="false">H15</f>
        <v>10</v>
      </c>
      <c r="K15" s="1" t="n">
        <v>0</v>
      </c>
      <c r="L15" s="1" t="n">
        <f aca="false">J15</f>
        <v>10</v>
      </c>
      <c r="M15" s="1" t="n">
        <v>0</v>
      </c>
      <c r="N15" s="1" t="n">
        <f aca="false">L15+$F$3</f>
        <v>15</v>
      </c>
      <c r="O15" s="1" t="n">
        <v>0</v>
      </c>
      <c r="P15" s="1" t="n">
        <f aca="false">N15</f>
        <v>15</v>
      </c>
      <c r="Q15" s="1" t="n">
        <v>0</v>
      </c>
      <c r="R15" s="1" t="n">
        <f aca="false">P15</f>
        <v>15</v>
      </c>
      <c r="S15" s="1" t="n">
        <v>0</v>
      </c>
      <c r="T15" s="1" t="n">
        <f aca="false">R15+$F$3</f>
        <v>20</v>
      </c>
      <c r="U15" s="1" t="n">
        <v>0</v>
      </c>
      <c r="V15" s="1" t="n">
        <f aca="false">T15</f>
        <v>20</v>
      </c>
      <c r="W15" s="1" t="n">
        <v>0</v>
      </c>
      <c r="X15" s="1" t="n">
        <f aca="false">V15</f>
        <v>20</v>
      </c>
      <c r="Y15" s="1" t="n">
        <v>0</v>
      </c>
      <c r="Z15" s="1" t="n">
        <f aca="false">X15+$F$3</f>
        <v>25</v>
      </c>
      <c r="AA15" s="1" t="n">
        <v>0</v>
      </c>
      <c r="AB15" s="1" t="n">
        <f aca="false">Z15</f>
        <v>25</v>
      </c>
      <c r="AC15" s="1" t="n">
        <v>0</v>
      </c>
      <c r="AD15" s="1" t="n">
        <f aca="false">AB15</f>
        <v>25</v>
      </c>
      <c r="AE15" s="1" t="n">
        <v>0</v>
      </c>
      <c r="AF15" s="1" t="n">
        <f aca="false">AD15+$F$3</f>
        <v>30</v>
      </c>
      <c r="AG15" s="1" t="n">
        <v>0</v>
      </c>
      <c r="AH15" s="1" t="n">
        <f aca="false">AF15</f>
        <v>30</v>
      </c>
      <c r="AI15" s="1" t="n">
        <v>0</v>
      </c>
      <c r="AJ15" s="1" t="n">
        <f aca="false">AH15</f>
        <v>30</v>
      </c>
      <c r="AK15" s="1" t="n">
        <v>0</v>
      </c>
      <c r="AL15" s="1" t="n">
        <f aca="false">AJ15+$F$3</f>
        <v>35</v>
      </c>
      <c r="AM15" s="1" t="n">
        <v>0</v>
      </c>
      <c r="AN15" s="1" t="n">
        <f aca="false">AL15</f>
        <v>35</v>
      </c>
      <c r="AO15" s="1" t="n">
        <v>0</v>
      </c>
      <c r="AP15" s="1" t="n">
        <f aca="false">AN15</f>
        <v>35</v>
      </c>
      <c r="AQ15" s="1" t="n">
        <v>0</v>
      </c>
      <c r="AR15" s="1" t="n">
        <f aca="false">AP15+$F$3</f>
        <v>40</v>
      </c>
      <c r="AS15" s="1" t="n">
        <v>0</v>
      </c>
      <c r="AT15" s="1" t="n">
        <f aca="false">AR15</f>
        <v>40</v>
      </c>
      <c r="AU15" s="1" t="n">
        <v>0</v>
      </c>
      <c r="AV15" s="1" t="n">
        <f aca="false">AT15</f>
        <v>40</v>
      </c>
      <c r="AW15" s="1" t="n">
        <v>0</v>
      </c>
      <c r="AX15" s="1" t="n">
        <f aca="false">AV15+$F$3</f>
        <v>45</v>
      </c>
      <c r="AY15" s="1" t="n">
        <v>0</v>
      </c>
      <c r="AZ15" s="1" t="n">
        <f aca="false">AX15</f>
        <v>45</v>
      </c>
      <c r="BA15" s="1" t="n">
        <v>0</v>
      </c>
      <c r="BB15" s="1" t="n">
        <f aca="false">AZ15</f>
        <v>45</v>
      </c>
      <c r="BC15" s="1" t="n">
        <v>0</v>
      </c>
      <c r="BD15" s="1" t="n">
        <f aca="false">BB15+$F$3</f>
        <v>50</v>
      </c>
      <c r="BE15" s="1" t="n">
        <v>0</v>
      </c>
      <c r="BF15" s="1" t="n">
        <f aca="false">BD15</f>
        <v>50</v>
      </c>
      <c r="BG15" s="1" t="n">
        <v>0</v>
      </c>
      <c r="BH15" s="1" t="n">
        <f aca="false">BF15</f>
        <v>50</v>
      </c>
      <c r="BI15" s="1" t="n">
        <v>0</v>
      </c>
      <c r="BJ15" s="1" t="n">
        <f aca="false">BH15+$F$3</f>
        <v>55</v>
      </c>
      <c r="BK15" s="1" t="n">
        <v>0</v>
      </c>
      <c r="BL15" s="1" t="n">
        <f aca="false">BJ15</f>
        <v>55</v>
      </c>
      <c r="BM15" s="1" t="n">
        <v>0</v>
      </c>
      <c r="BN15" s="1" t="n">
        <f aca="false">BL15</f>
        <v>55</v>
      </c>
    </row>
    <row r="16" customFormat="false" ht="13.8" hidden="false" customHeight="false" outlineLevel="0" collapsed="false">
      <c r="C16" s="9"/>
      <c r="D16" s="0" t="s">
        <v>23</v>
      </c>
      <c r="F16" s="13"/>
      <c r="G16" s="13" t="n">
        <v>450000</v>
      </c>
      <c r="H16" s="15" t="n">
        <f aca="false">G16</f>
        <v>450000</v>
      </c>
      <c r="I16" s="13" t="n">
        <f aca="false">H16</f>
        <v>450000</v>
      </c>
      <c r="J16" s="13" t="n">
        <f aca="false">I16</f>
        <v>450000</v>
      </c>
      <c r="K16" s="13" t="n">
        <f aca="false">J16</f>
        <v>450000</v>
      </c>
      <c r="L16" s="13" t="n">
        <f aca="false">K16</f>
        <v>450000</v>
      </c>
      <c r="M16" s="13" t="n">
        <f aca="false">L16</f>
        <v>450000</v>
      </c>
      <c r="N16" s="13" t="n">
        <f aca="false">M16</f>
        <v>450000</v>
      </c>
      <c r="O16" s="13" t="n">
        <f aca="false">N16</f>
        <v>450000</v>
      </c>
      <c r="P16" s="13" t="n">
        <f aca="false">O16</f>
        <v>450000</v>
      </c>
      <c r="Q16" s="13" t="n">
        <f aca="false">P16</f>
        <v>450000</v>
      </c>
      <c r="R16" s="13" t="n">
        <f aca="false">Q16</f>
        <v>450000</v>
      </c>
      <c r="S16" s="13" t="n">
        <f aca="false">R16*(1+$F$4)</f>
        <v>472500</v>
      </c>
      <c r="T16" s="13" t="n">
        <f aca="false">S16</f>
        <v>472500</v>
      </c>
      <c r="U16" s="13" t="n">
        <f aca="false">T16</f>
        <v>472500</v>
      </c>
      <c r="V16" s="13" t="n">
        <f aca="false">U16</f>
        <v>472500</v>
      </c>
      <c r="W16" s="13" t="n">
        <f aca="false">V16</f>
        <v>472500</v>
      </c>
      <c r="X16" s="13" t="n">
        <f aca="false">W16</f>
        <v>472500</v>
      </c>
      <c r="Y16" s="13" t="n">
        <f aca="false">X16</f>
        <v>472500</v>
      </c>
      <c r="Z16" s="13" t="n">
        <f aca="false">Y16</f>
        <v>472500</v>
      </c>
      <c r="AA16" s="13" t="n">
        <f aca="false">Z16</f>
        <v>472500</v>
      </c>
      <c r="AB16" s="13" t="n">
        <f aca="false">AA16</f>
        <v>472500</v>
      </c>
      <c r="AC16" s="13" t="n">
        <f aca="false">AB16</f>
        <v>472500</v>
      </c>
      <c r="AD16" s="13" t="n">
        <f aca="false">AC16</f>
        <v>472500</v>
      </c>
      <c r="AE16" s="13" t="n">
        <f aca="false">AD16*(1+$F$4)</f>
        <v>496125</v>
      </c>
      <c r="AF16" s="13" t="n">
        <f aca="false">AE16</f>
        <v>496125</v>
      </c>
      <c r="AG16" s="13" t="n">
        <f aca="false">AF16</f>
        <v>496125</v>
      </c>
      <c r="AH16" s="13" t="n">
        <f aca="false">AG16</f>
        <v>496125</v>
      </c>
      <c r="AI16" s="13" t="n">
        <f aca="false">AH16</f>
        <v>496125</v>
      </c>
      <c r="AJ16" s="13" t="n">
        <f aca="false">AI16</f>
        <v>496125</v>
      </c>
      <c r="AK16" s="13" t="n">
        <f aca="false">AJ16</f>
        <v>496125</v>
      </c>
      <c r="AL16" s="13" t="n">
        <f aca="false">AK16</f>
        <v>496125</v>
      </c>
      <c r="AM16" s="13" t="n">
        <f aca="false">AL16</f>
        <v>496125</v>
      </c>
      <c r="AN16" s="13" t="n">
        <f aca="false">AM16</f>
        <v>496125</v>
      </c>
      <c r="AO16" s="13" t="n">
        <f aca="false">AN16</f>
        <v>496125</v>
      </c>
      <c r="AP16" s="13" t="n">
        <f aca="false">AO16</f>
        <v>496125</v>
      </c>
      <c r="AQ16" s="13" t="n">
        <f aca="false">AP16*(1+$F$4)</f>
        <v>520931.25</v>
      </c>
      <c r="AR16" s="13" t="n">
        <f aca="false">AQ16</f>
        <v>520931.25</v>
      </c>
      <c r="AS16" s="13" t="n">
        <f aca="false">AR16</f>
        <v>520931.25</v>
      </c>
      <c r="AT16" s="13" t="n">
        <f aca="false">AS16</f>
        <v>520931.25</v>
      </c>
      <c r="AU16" s="13" t="n">
        <f aca="false">AT16</f>
        <v>520931.25</v>
      </c>
      <c r="AV16" s="13" t="n">
        <f aca="false">AU16</f>
        <v>520931.25</v>
      </c>
      <c r="AW16" s="13" t="n">
        <f aca="false">AV16</f>
        <v>520931.25</v>
      </c>
      <c r="AX16" s="13" t="n">
        <f aca="false">AW16</f>
        <v>520931.25</v>
      </c>
      <c r="AY16" s="13" t="n">
        <f aca="false">AX16</f>
        <v>520931.25</v>
      </c>
      <c r="AZ16" s="13" t="n">
        <f aca="false">AY16</f>
        <v>520931.25</v>
      </c>
      <c r="BA16" s="13" t="n">
        <f aca="false">AZ16</f>
        <v>520931.25</v>
      </c>
      <c r="BB16" s="13" t="n">
        <f aca="false">BA16</f>
        <v>520931.25</v>
      </c>
      <c r="BC16" s="13" t="n">
        <f aca="false">BB16*(1+$F$4)</f>
        <v>546977.8125</v>
      </c>
      <c r="BD16" s="13" t="n">
        <f aca="false">BC16</f>
        <v>546977.8125</v>
      </c>
      <c r="BE16" s="13" t="n">
        <f aca="false">BD16</f>
        <v>546977.8125</v>
      </c>
      <c r="BF16" s="13" t="n">
        <f aca="false">BE16</f>
        <v>546977.8125</v>
      </c>
      <c r="BG16" s="13" t="n">
        <f aca="false">BF16</f>
        <v>546977.8125</v>
      </c>
      <c r="BH16" s="13" t="n">
        <f aca="false">BG16</f>
        <v>546977.8125</v>
      </c>
      <c r="BI16" s="13" t="n">
        <f aca="false">BH16</f>
        <v>546977.8125</v>
      </c>
      <c r="BJ16" s="13" t="n">
        <f aca="false">BI16</f>
        <v>546977.8125</v>
      </c>
      <c r="BK16" s="13" t="n">
        <f aca="false">BJ16</f>
        <v>546977.8125</v>
      </c>
      <c r="BL16" s="13" t="n">
        <f aca="false">BK16</f>
        <v>546977.8125</v>
      </c>
      <c r="BM16" s="13" t="n">
        <f aca="false">BL16</f>
        <v>546977.8125</v>
      </c>
      <c r="BN16" s="13" t="n">
        <f aca="false">BM16</f>
        <v>546977.8125</v>
      </c>
    </row>
    <row r="17" customFormat="false" ht="13.8" hidden="false" customHeight="false" outlineLevel="0" collapsed="false">
      <c r="D17" s="0" t="s">
        <v>26</v>
      </c>
      <c r="F17" s="13"/>
      <c r="G17" s="14" t="n">
        <f aca="false">G15*G16</f>
        <v>0</v>
      </c>
      <c r="H17" s="14" t="n">
        <f aca="false">H15*H16</f>
        <v>4500000</v>
      </c>
      <c r="I17" s="14" t="n">
        <f aca="false">I15*I16</f>
        <v>0</v>
      </c>
      <c r="J17" s="14" t="n">
        <f aca="false">J15*J16</f>
        <v>4500000</v>
      </c>
      <c r="K17" s="14" t="n">
        <f aca="false">K15*K16</f>
        <v>0</v>
      </c>
      <c r="L17" s="14" t="n">
        <f aca="false">L15*L16</f>
        <v>4500000</v>
      </c>
      <c r="M17" s="14" t="n">
        <f aca="false">M15*M16</f>
        <v>0</v>
      </c>
      <c r="N17" s="14" t="n">
        <f aca="false">N15*N16</f>
        <v>6750000</v>
      </c>
      <c r="O17" s="14" t="n">
        <f aca="false">O15*O16</f>
        <v>0</v>
      </c>
      <c r="P17" s="14" t="n">
        <f aca="false">P15*P16</f>
        <v>6750000</v>
      </c>
      <c r="Q17" s="14" t="n">
        <f aca="false">Q15*Q16</f>
        <v>0</v>
      </c>
      <c r="R17" s="14" t="n">
        <f aca="false">R15*R16</f>
        <v>6750000</v>
      </c>
      <c r="S17" s="14" t="n">
        <f aca="false">S15*S16</f>
        <v>0</v>
      </c>
      <c r="T17" s="14" t="n">
        <f aca="false">T15*T16</f>
        <v>9450000</v>
      </c>
      <c r="U17" s="14" t="n">
        <f aca="false">U15*U16</f>
        <v>0</v>
      </c>
      <c r="V17" s="14" t="n">
        <f aca="false">V15*V16</f>
        <v>9450000</v>
      </c>
      <c r="W17" s="14" t="n">
        <f aca="false">W15*W16</f>
        <v>0</v>
      </c>
      <c r="X17" s="14" t="n">
        <f aca="false">X15*X16</f>
        <v>9450000</v>
      </c>
      <c r="Y17" s="14" t="n">
        <f aca="false">Y15*Y16</f>
        <v>0</v>
      </c>
      <c r="Z17" s="14" t="n">
        <f aca="false">Z15*Z16</f>
        <v>11812500</v>
      </c>
      <c r="AA17" s="14" t="n">
        <f aca="false">AA15*AA16</f>
        <v>0</v>
      </c>
      <c r="AB17" s="14" t="n">
        <f aca="false">AB15*AB16</f>
        <v>11812500</v>
      </c>
      <c r="AC17" s="14" t="n">
        <f aca="false">AC15*AC16</f>
        <v>0</v>
      </c>
      <c r="AD17" s="14" t="n">
        <f aca="false">AD15*AD16</f>
        <v>11812500</v>
      </c>
      <c r="AE17" s="14" t="n">
        <f aca="false">AE15*AE16</f>
        <v>0</v>
      </c>
      <c r="AF17" s="14" t="n">
        <f aca="false">AF15*AF16</f>
        <v>14883750</v>
      </c>
      <c r="AG17" s="14" t="n">
        <f aca="false">AG15*AG16</f>
        <v>0</v>
      </c>
      <c r="AH17" s="14" t="n">
        <f aca="false">AH15*AH16</f>
        <v>14883750</v>
      </c>
      <c r="AI17" s="14" t="n">
        <f aca="false">AI15*AI16</f>
        <v>0</v>
      </c>
      <c r="AJ17" s="14" t="n">
        <f aca="false">AJ15*AJ16</f>
        <v>14883750</v>
      </c>
      <c r="AK17" s="14" t="n">
        <f aca="false">AK15*AK16</f>
        <v>0</v>
      </c>
      <c r="AL17" s="14" t="n">
        <f aca="false">AL15*AL16</f>
        <v>17364375</v>
      </c>
      <c r="AM17" s="14" t="n">
        <f aca="false">AM15*AM16</f>
        <v>0</v>
      </c>
      <c r="AN17" s="14" t="n">
        <f aca="false">AN15*AN16</f>
        <v>17364375</v>
      </c>
      <c r="AO17" s="14" t="n">
        <f aca="false">AO15*AO16</f>
        <v>0</v>
      </c>
      <c r="AP17" s="14" t="n">
        <f aca="false">AP15*AP16</f>
        <v>17364375</v>
      </c>
      <c r="AQ17" s="14" t="n">
        <f aca="false">AQ15*AQ16</f>
        <v>0</v>
      </c>
      <c r="AR17" s="14" t="n">
        <f aca="false">AR15*AR16</f>
        <v>20837250</v>
      </c>
      <c r="AS17" s="14" t="n">
        <f aca="false">AS15*AS16</f>
        <v>0</v>
      </c>
      <c r="AT17" s="14" t="n">
        <f aca="false">AT15*AT16</f>
        <v>20837250</v>
      </c>
      <c r="AU17" s="14" t="n">
        <f aca="false">AU15*AU16</f>
        <v>0</v>
      </c>
      <c r="AV17" s="14" t="n">
        <f aca="false">AV15*AV16</f>
        <v>20837250</v>
      </c>
      <c r="AW17" s="14" t="n">
        <f aca="false">AW15*AW16</f>
        <v>0</v>
      </c>
      <c r="AX17" s="14" t="n">
        <f aca="false">AX15*AX16</f>
        <v>23441906.25</v>
      </c>
      <c r="AY17" s="14" t="n">
        <f aca="false">AY15*AY16</f>
        <v>0</v>
      </c>
      <c r="AZ17" s="14" t="n">
        <f aca="false">AZ15*AZ16</f>
        <v>23441906.25</v>
      </c>
      <c r="BA17" s="14" t="n">
        <f aca="false">BA15*BA16</f>
        <v>0</v>
      </c>
      <c r="BB17" s="14" t="n">
        <f aca="false">BB15*BB16</f>
        <v>23441906.25</v>
      </c>
      <c r="BC17" s="14" t="n">
        <f aca="false">BC15*BC16</f>
        <v>0</v>
      </c>
      <c r="BD17" s="14" t="n">
        <f aca="false">BD15*BD16</f>
        <v>27348890.625</v>
      </c>
      <c r="BE17" s="14" t="n">
        <f aca="false">BE15*BE16</f>
        <v>0</v>
      </c>
      <c r="BF17" s="14" t="n">
        <f aca="false">BF15*BF16</f>
        <v>27348890.625</v>
      </c>
      <c r="BG17" s="14" t="n">
        <f aca="false">BG15*BG16</f>
        <v>0</v>
      </c>
      <c r="BH17" s="14" t="n">
        <f aca="false">BH15*BH16</f>
        <v>27348890.625</v>
      </c>
      <c r="BI17" s="14" t="n">
        <f aca="false">BI15*BI16</f>
        <v>0</v>
      </c>
      <c r="BJ17" s="14" t="n">
        <f aca="false">BJ15*BJ16</f>
        <v>30083779.6875</v>
      </c>
      <c r="BK17" s="14" t="n">
        <f aca="false">BK15*BK16</f>
        <v>0</v>
      </c>
      <c r="BL17" s="14" t="n">
        <f aca="false">BL15*BL16</f>
        <v>30083779.6875</v>
      </c>
      <c r="BM17" s="14" t="n">
        <f aca="false">BM15*BM16</f>
        <v>0</v>
      </c>
      <c r="BN17" s="14" t="n">
        <f aca="false">BN15*BN16</f>
        <v>30083779.6875</v>
      </c>
    </row>
    <row r="18" customFormat="false" ht="13.8" hidden="false" customHeight="false" outlineLevel="0" collapsed="false">
      <c r="C18" s="16"/>
      <c r="D18" s="0" t="s">
        <v>27</v>
      </c>
      <c r="F18" s="13" t="n">
        <v>-10000000</v>
      </c>
      <c r="G18" s="13" t="n">
        <f aca="false">F18</f>
        <v>-10000000</v>
      </c>
      <c r="H18" s="13" t="n">
        <f aca="false">G18</f>
        <v>-10000000</v>
      </c>
      <c r="I18" s="13" t="n">
        <f aca="false">H18</f>
        <v>-10000000</v>
      </c>
      <c r="J18" s="13" t="n">
        <f aca="false">I18</f>
        <v>-10000000</v>
      </c>
      <c r="K18" s="13" t="n">
        <f aca="false">J18</f>
        <v>-10000000</v>
      </c>
      <c r="L18" s="13" t="n">
        <f aca="false">K18</f>
        <v>-10000000</v>
      </c>
      <c r="M18" s="13" t="n">
        <f aca="false">L18</f>
        <v>-10000000</v>
      </c>
      <c r="N18" s="13" t="n">
        <f aca="false">M18</f>
        <v>-10000000</v>
      </c>
      <c r="O18" s="13" t="n">
        <f aca="false">N18</f>
        <v>-10000000</v>
      </c>
      <c r="P18" s="13" t="n">
        <f aca="false">O18</f>
        <v>-10000000</v>
      </c>
      <c r="Q18" s="13" t="n">
        <f aca="false">P18</f>
        <v>-10000000</v>
      </c>
      <c r="R18" s="13" t="n">
        <f aca="false">Q18+$F$5</f>
        <v>-10800000</v>
      </c>
      <c r="S18" s="13" t="n">
        <f aca="false">R18</f>
        <v>-10800000</v>
      </c>
      <c r="T18" s="13" t="n">
        <f aca="false">S18</f>
        <v>-10800000</v>
      </c>
      <c r="U18" s="13" t="n">
        <f aca="false">T18</f>
        <v>-10800000</v>
      </c>
      <c r="V18" s="13" t="n">
        <f aca="false">U18</f>
        <v>-10800000</v>
      </c>
      <c r="W18" s="13" t="n">
        <f aca="false">V18</f>
        <v>-10800000</v>
      </c>
      <c r="X18" s="13" t="n">
        <f aca="false">W18</f>
        <v>-10800000</v>
      </c>
      <c r="Y18" s="13" t="n">
        <f aca="false">X18</f>
        <v>-10800000</v>
      </c>
      <c r="Z18" s="13" t="n">
        <f aca="false">Y18</f>
        <v>-10800000</v>
      </c>
      <c r="AA18" s="13" t="n">
        <f aca="false">Z18</f>
        <v>-10800000</v>
      </c>
      <c r="AB18" s="13" t="n">
        <f aca="false">AA18</f>
        <v>-10800000</v>
      </c>
      <c r="AC18" s="13" t="n">
        <f aca="false">AB18</f>
        <v>-10800000</v>
      </c>
      <c r="AD18" s="13" t="n">
        <f aca="false">AC18+$F$5</f>
        <v>-11600000</v>
      </c>
      <c r="AE18" s="13" t="n">
        <f aca="false">AD18</f>
        <v>-11600000</v>
      </c>
      <c r="AF18" s="13" t="n">
        <f aca="false">AE18</f>
        <v>-11600000</v>
      </c>
      <c r="AG18" s="13" t="n">
        <f aca="false">AF18</f>
        <v>-11600000</v>
      </c>
      <c r="AH18" s="13" t="n">
        <f aca="false">AG18</f>
        <v>-11600000</v>
      </c>
      <c r="AI18" s="13" t="n">
        <f aca="false">AH18</f>
        <v>-11600000</v>
      </c>
      <c r="AJ18" s="13" t="n">
        <f aca="false">AI18</f>
        <v>-11600000</v>
      </c>
      <c r="AK18" s="13" t="n">
        <f aca="false">AJ18</f>
        <v>-11600000</v>
      </c>
      <c r="AL18" s="13" t="n">
        <f aca="false">AK18</f>
        <v>-11600000</v>
      </c>
      <c r="AM18" s="13" t="n">
        <f aca="false">AL18</f>
        <v>-11600000</v>
      </c>
      <c r="AN18" s="13" t="n">
        <f aca="false">AM18</f>
        <v>-11600000</v>
      </c>
      <c r="AO18" s="13" t="n">
        <f aca="false">AN18</f>
        <v>-11600000</v>
      </c>
      <c r="AP18" s="13" t="n">
        <f aca="false">AO18+$F$5</f>
        <v>-12400000</v>
      </c>
      <c r="AQ18" s="13" t="n">
        <f aca="false">AP18</f>
        <v>-12400000</v>
      </c>
      <c r="AR18" s="13" t="n">
        <f aca="false">AQ18</f>
        <v>-12400000</v>
      </c>
      <c r="AS18" s="13" t="n">
        <f aca="false">AR18</f>
        <v>-12400000</v>
      </c>
      <c r="AT18" s="13" t="n">
        <f aca="false">AS18</f>
        <v>-12400000</v>
      </c>
      <c r="AU18" s="13" t="n">
        <f aca="false">AT18</f>
        <v>-12400000</v>
      </c>
      <c r="AV18" s="13" t="n">
        <f aca="false">AU18</f>
        <v>-12400000</v>
      </c>
      <c r="AW18" s="13" t="n">
        <f aca="false">AV18</f>
        <v>-12400000</v>
      </c>
      <c r="AX18" s="13" t="n">
        <f aca="false">AW18</f>
        <v>-12400000</v>
      </c>
      <c r="AY18" s="13" t="n">
        <f aca="false">AX18</f>
        <v>-12400000</v>
      </c>
      <c r="AZ18" s="13" t="n">
        <f aca="false">AY18</f>
        <v>-12400000</v>
      </c>
      <c r="BA18" s="13" t="n">
        <f aca="false">AZ18</f>
        <v>-12400000</v>
      </c>
      <c r="BB18" s="13" t="n">
        <f aca="false">BA18+$F$5</f>
        <v>-13200000</v>
      </c>
      <c r="BC18" s="13" t="n">
        <f aca="false">BB18</f>
        <v>-13200000</v>
      </c>
      <c r="BD18" s="13" t="n">
        <f aca="false">BC18</f>
        <v>-13200000</v>
      </c>
      <c r="BE18" s="13" t="n">
        <f aca="false">BD18</f>
        <v>-13200000</v>
      </c>
      <c r="BF18" s="13" t="n">
        <f aca="false">BE18</f>
        <v>-13200000</v>
      </c>
      <c r="BG18" s="13" t="n">
        <f aca="false">BF18</f>
        <v>-13200000</v>
      </c>
      <c r="BH18" s="13" t="n">
        <f aca="false">BG18</f>
        <v>-13200000</v>
      </c>
      <c r="BI18" s="13" t="n">
        <f aca="false">BH18</f>
        <v>-13200000</v>
      </c>
      <c r="BJ18" s="13" t="n">
        <f aca="false">BI18</f>
        <v>-13200000</v>
      </c>
      <c r="BK18" s="13" t="n">
        <f aca="false">BJ18</f>
        <v>-13200000</v>
      </c>
      <c r="BL18" s="13" t="n">
        <f aca="false">BK18</f>
        <v>-13200000</v>
      </c>
      <c r="BM18" s="13" t="n">
        <f aca="false">BL18</f>
        <v>-13200000</v>
      </c>
      <c r="BN18" s="13" t="n">
        <v>0</v>
      </c>
    </row>
    <row r="19" customFormat="false" ht="13.8" hidden="false" customHeight="false" outlineLevel="0" collapsed="false">
      <c r="C19" s="16"/>
      <c r="D19" s="0" t="s">
        <v>28</v>
      </c>
      <c r="F19" s="13"/>
      <c r="G19" s="13" t="n">
        <v>0</v>
      </c>
      <c r="H19" s="13" t="n">
        <v>0</v>
      </c>
      <c r="I19" s="13" t="n">
        <v>-2500000</v>
      </c>
      <c r="J19" s="13" t="n">
        <v>0</v>
      </c>
      <c r="K19" s="13" t="n">
        <v>0</v>
      </c>
      <c r="L19" s="13" t="n">
        <f aca="false">I19+$F$6</f>
        <v>-2600000</v>
      </c>
      <c r="M19" s="13" t="n">
        <v>0</v>
      </c>
      <c r="N19" s="13" t="n">
        <v>0</v>
      </c>
      <c r="O19" s="13" t="n">
        <f aca="false">L19+$F$6</f>
        <v>-2700000</v>
      </c>
      <c r="P19" s="13" t="n">
        <v>0</v>
      </c>
      <c r="Q19" s="13" t="n">
        <v>0</v>
      </c>
      <c r="R19" s="13" t="n">
        <f aca="false">O19+$F$6</f>
        <v>-2800000</v>
      </c>
      <c r="S19" s="13" t="n">
        <v>0</v>
      </c>
      <c r="T19" s="13" t="n">
        <v>0</v>
      </c>
      <c r="U19" s="13" t="n">
        <f aca="false">R19+$F$6</f>
        <v>-2900000</v>
      </c>
      <c r="V19" s="13" t="n">
        <v>0</v>
      </c>
      <c r="W19" s="13" t="n">
        <v>0</v>
      </c>
      <c r="X19" s="13" t="n">
        <f aca="false">U19+$F$6</f>
        <v>-3000000</v>
      </c>
      <c r="Y19" s="13" t="n">
        <v>0</v>
      </c>
      <c r="Z19" s="13" t="n">
        <v>0</v>
      </c>
      <c r="AA19" s="13" t="n">
        <f aca="false">X19+$F$6</f>
        <v>-3100000</v>
      </c>
      <c r="AB19" s="13" t="n">
        <v>0</v>
      </c>
      <c r="AC19" s="13" t="n">
        <v>0</v>
      </c>
      <c r="AD19" s="13" t="n">
        <f aca="false">AA19+$F$6</f>
        <v>-3200000</v>
      </c>
      <c r="AE19" s="13" t="n">
        <v>0</v>
      </c>
      <c r="AF19" s="13" t="n">
        <v>0</v>
      </c>
      <c r="AG19" s="13" t="n">
        <f aca="false">AD19+$F$6</f>
        <v>-3300000</v>
      </c>
      <c r="AH19" s="13" t="n">
        <v>0</v>
      </c>
      <c r="AI19" s="13" t="n">
        <v>0</v>
      </c>
      <c r="AJ19" s="13" t="n">
        <f aca="false">AG19+$F$6</f>
        <v>-3400000</v>
      </c>
      <c r="AK19" s="13" t="n">
        <v>0</v>
      </c>
      <c r="AL19" s="13" t="n">
        <v>0</v>
      </c>
      <c r="AM19" s="13" t="n">
        <f aca="false">AJ19+$F$6</f>
        <v>-3500000</v>
      </c>
      <c r="AN19" s="13" t="n">
        <v>0</v>
      </c>
      <c r="AO19" s="13" t="n">
        <v>0</v>
      </c>
      <c r="AP19" s="13" t="n">
        <f aca="false">AM19+$F$6</f>
        <v>-3600000</v>
      </c>
      <c r="AQ19" s="13" t="n">
        <v>0</v>
      </c>
      <c r="AR19" s="13" t="n">
        <v>0</v>
      </c>
      <c r="AS19" s="13" t="n">
        <f aca="false">AP19+$F$6</f>
        <v>-3700000</v>
      </c>
      <c r="AT19" s="13" t="n">
        <v>0</v>
      </c>
      <c r="AU19" s="13" t="n">
        <v>0</v>
      </c>
      <c r="AV19" s="13" t="n">
        <f aca="false">AS19+$F$6</f>
        <v>-3800000</v>
      </c>
      <c r="AW19" s="13" t="n">
        <v>0</v>
      </c>
      <c r="AX19" s="13" t="n">
        <v>0</v>
      </c>
      <c r="AY19" s="13" t="n">
        <f aca="false">AV19+$F$6</f>
        <v>-3900000</v>
      </c>
      <c r="AZ19" s="13" t="n">
        <v>0</v>
      </c>
      <c r="BA19" s="13" t="n">
        <v>0</v>
      </c>
      <c r="BB19" s="13" t="n">
        <f aca="false">AY19+$F$6</f>
        <v>-4000000</v>
      </c>
      <c r="BC19" s="13" t="n">
        <v>0</v>
      </c>
      <c r="BD19" s="13" t="n">
        <v>0</v>
      </c>
      <c r="BE19" s="13" t="n">
        <f aca="false">BB19+$F$6</f>
        <v>-4100000</v>
      </c>
      <c r="BF19" s="13" t="n">
        <v>0</v>
      </c>
      <c r="BG19" s="13" t="n">
        <v>0</v>
      </c>
      <c r="BH19" s="13" t="n">
        <f aca="false">BE19+$F$6</f>
        <v>-4200000</v>
      </c>
      <c r="BI19" s="13" t="n">
        <v>0</v>
      </c>
      <c r="BJ19" s="13" t="n">
        <v>0</v>
      </c>
      <c r="BK19" s="13" t="n">
        <f aca="false">BH19+$F$6</f>
        <v>-4300000</v>
      </c>
      <c r="BL19" s="13" t="n">
        <v>0</v>
      </c>
      <c r="BM19" s="13" t="n">
        <v>0</v>
      </c>
      <c r="BN19" s="13" t="n">
        <f aca="false">BK19+$F$6</f>
        <v>-4400000</v>
      </c>
    </row>
    <row r="20" customFormat="false" ht="13.8" hidden="false" customHeight="false" outlineLevel="0" collapsed="false">
      <c r="C20" s="9"/>
      <c r="D20" s="0" t="s">
        <v>29</v>
      </c>
      <c r="F20" s="13"/>
      <c r="G20" s="13" t="n">
        <v>0</v>
      </c>
      <c r="H20" s="13" t="n">
        <v>0</v>
      </c>
      <c r="I20" s="13" t="n">
        <v>0</v>
      </c>
      <c r="J20" s="13" t="n">
        <v>0</v>
      </c>
      <c r="K20" s="13" t="n">
        <v>0</v>
      </c>
      <c r="L20" s="13" t="n">
        <v>-22000000</v>
      </c>
      <c r="M20" s="13" t="n">
        <v>0</v>
      </c>
      <c r="N20" s="13" t="n">
        <v>0</v>
      </c>
      <c r="O20" s="13" t="n">
        <v>0</v>
      </c>
      <c r="P20" s="13" t="n">
        <v>0</v>
      </c>
      <c r="Q20" s="13" t="n">
        <v>0</v>
      </c>
      <c r="R20" s="13" t="n">
        <f aca="false">L20</f>
        <v>-22000000</v>
      </c>
      <c r="S20" s="13" t="n">
        <v>0</v>
      </c>
      <c r="T20" s="13" t="n">
        <v>0</v>
      </c>
      <c r="U20" s="13" t="n">
        <v>0</v>
      </c>
      <c r="V20" s="13" t="n">
        <v>0</v>
      </c>
      <c r="W20" s="13" t="n">
        <v>0</v>
      </c>
      <c r="X20" s="13" t="n">
        <v>-22000000</v>
      </c>
      <c r="Y20" s="13" t="n">
        <v>0</v>
      </c>
      <c r="Z20" s="13" t="n">
        <v>0</v>
      </c>
      <c r="AA20" s="13" t="n">
        <v>0</v>
      </c>
      <c r="AB20" s="13" t="n">
        <v>0</v>
      </c>
      <c r="AC20" s="13" t="n">
        <v>0</v>
      </c>
      <c r="AD20" s="13" t="n">
        <f aca="false">X20</f>
        <v>-22000000</v>
      </c>
      <c r="AE20" s="13" t="n">
        <v>0</v>
      </c>
      <c r="AF20" s="13" t="n">
        <v>0</v>
      </c>
      <c r="AG20" s="13" t="n">
        <v>0</v>
      </c>
      <c r="AH20" s="13" t="n">
        <v>0</v>
      </c>
      <c r="AI20" s="13" t="n">
        <v>0</v>
      </c>
      <c r="AJ20" s="13" t="n">
        <f aca="false">AD20*(1-$I$2)</f>
        <v>-19360000</v>
      </c>
      <c r="AK20" s="13" t="n">
        <v>0</v>
      </c>
      <c r="AL20" s="13" t="n">
        <v>0</v>
      </c>
      <c r="AM20" s="13" t="n">
        <v>0</v>
      </c>
      <c r="AN20" s="13" t="n">
        <v>0</v>
      </c>
      <c r="AO20" s="13" t="n">
        <v>0</v>
      </c>
      <c r="AP20" s="13" t="n">
        <f aca="false">AJ20*(1-$I$2)</f>
        <v>-17036800</v>
      </c>
      <c r="AQ20" s="13" t="n">
        <v>0</v>
      </c>
      <c r="AR20" s="13" t="n">
        <v>0</v>
      </c>
      <c r="AS20" s="13" t="n">
        <v>0</v>
      </c>
      <c r="AT20" s="13" t="n">
        <v>0</v>
      </c>
      <c r="AU20" s="13" t="n">
        <v>0</v>
      </c>
      <c r="AV20" s="13" t="n">
        <f aca="false">AP20*(1-$I$2)</f>
        <v>-14992384</v>
      </c>
      <c r="AW20" s="13" t="n">
        <v>0</v>
      </c>
      <c r="AX20" s="13" t="n">
        <v>0</v>
      </c>
      <c r="AY20" s="13" t="n">
        <v>0</v>
      </c>
      <c r="AZ20" s="13" t="n">
        <v>0</v>
      </c>
      <c r="BA20" s="13" t="n">
        <v>0</v>
      </c>
      <c r="BB20" s="13" t="n">
        <f aca="false">AV20*(1-$I$2)</f>
        <v>-13193297.92</v>
      </c>
      <c r="BC20" s="13" t="n">
        <v>0</v>
      </c>
      <c r="BD20" s="13" t="n">
        <v>0</v>
      </c>
      <c r="BE20" s="13" t="n">
        <v>0</v>
      </c>
      <c r="BF20" s="13" t="n">
        <v>0</v>
      </c>
      <c r="BG20" s="13" t="n">
        <v>0</v>
      </c>
      <c r="BH20" s="13" t="n">
        <f aca="false">BB20*(1-$I$2)</f>
        <v>-11610102.1696</v>
      </c>
      <c r="BI20" s="13" t="n">
        <v>0</v>
      </c>
      <c r="BJ20" s="13" t="n">
        <v>0</v>
      </c>
      <c r="BK20" s="13" t="n">
        <v>0</v>
      </c>
      <c r="BL20" s="13" t="n">
        <v>0</v>
      </c>
      <c r="BM20" s="13" t="n">
        <v>0</v>
      </c>
      <c r="BN20" s="13" t="n">
        <f aca="false">BH20*(1-$I$2)</f>
        <v>-10216889.909248</v>
      </c>
    </row>
    <row r="21" customFormat="false" ht="13.8" hidden="false" customHeight="false" outlineLevel="0" collapsed="false">
      <c r="B21" s="9"/>
      <c r="D21" s="0" t="s">
        <v>30</v>
      </c>
      <c r="E21" s="13"/>
      <c r="F21" s="18"/>
      <c r="G21" s="13" t="n">
        <v>-16000000</v>
      </c>
      <c r="H21" s="13" t="n">
        <f aca="false">G21</f>
        <v>-16000000</v>
      </c>
      <c r="I21" s="13" t="n">
        <f aca="false">H21</f>
        <v>-16000000</v>
      </c>
      <c r="J21" s="13" t="n">
        <f aca="false">I21</f>
        <v>-16000000</v>
      </c>
      <c r="K21" s="13" t="n">
        <f aca="false">J21</f>
        <v>-16000000</v>
      </c>
      <c r="L21" s="13" t="n">
        <f aca="false">K21</f>
        <v>-16000000</v>
      </c>
      <c r="M21" s="13" t="n">
        <f aca="false">L21</f>
        <v>-16000000</v>
      </c>
      <c r="N21" s="13" t="n">
        <f aca="false">M21</f>
        <v>-16000000</v>
      </c>
      <c r="O21" s="13" t="n">
        <f aca="false">N21</f>
        <v>-16000000</v>
      </c>
      <c r="P21" s="13" t="n">
        <f aca="false">O21</f>
        <v>-16000000</v>
      </c>
      <c r="Q21" s="13" t="n">
        <f aca="false">P21</f>
        <v>-16000000</v>
      </c>
      <c r="R21" s="13" t="n">
        <f aca="false">Q21</f>
        <v>-16000000</v>
      </c>
      <c r="S21" s="13" t="n">
        <f aca="false">R21*(1+$I$4)</f>
        <v>-17280000</v>
      </c>
      <c r="T21" s="13" t="n">
        <f aca="false">S21</f>
        <v>-17280000</v>
      </c>
      <c r="U21" s="13" t="n">
        <f aca="false">T21</f>
        <v>-17280000</v>
      </c>
      <c r="V21" s="13" t="n">
        <f aca="false">U21</f>
        <v>-17280000</v>
      </c>
      <c r="W21" s="13" t="n">
        <f aca="false">V21</f>
        <v>-17280000</v>
      </c>
      <c r="X21" s="13" t="n">
        <f aca="false">W21</f>
        <v>-17280000</v>
      </c>
      <c r="Y21" s="13" t="n">
        <f aca="false">X21</f>
        <v>-17280000</v>
      </c>
      <c r="Z21" s="13" t="n">
        <f aca="false">Y21</f>
        <v>-17280000</v>
      </c>
      <c r="AA21" s="13" t="n">
        <f aca="false">Z21</f>
        <v>-17280000</v>
      </c>
      <c r="AB21" s="13" t="n">
        <f aca="false">AA21</f>
        <v>-17280000</v>
      </c>
      <c r="AC21" s="13" t="n">
        <f aca="false">AB21</f>
        <v>-17280000</v>
      </c>
      <c r="AD21" s="13" t="n">
        <f aca="false">AC21</f>
        <v>-17280000</v>
      </c>
      <c r="AE21" s="13" t="n">
        <f aca="false">AD21*(1+$I$4)</f>
        <v>-18662400</v>
      </c>
      <c r="AF21" s="13" t="n">
        <f aca="false">AE21</f>
        <v>-18662400</v>
      </c>
      <c r="AG21" s="13" t="n">
        <f aca="false">AF21</f>
        <v>-18662400</v>
      </c>
      <c r="AH21" s="13" t="n">
        <f aca="false">AG21</f>
        <v>-18662400</v>
      </c>
      <c r="AI21" s="13" t="n">
        <f aca="false">AH21</f>
        <v>-18662400</v>
      </c>
      <c r="AJ21" s="13" t="n">
        <f aca="false">AI21</f>
        <v>-18662400</v>
      </c>
      <c r="AK21" s="13" t="n">
        <f aca="false">AJ21</f>
        <v>-18662400</v>
      </c>
      <c r="AL21" s="13" t="n">
        <f aca="false">AK21</f>
        <v>-18662400</v>
      </c>
      <c r="AM21" s="13" t="n">
        <f aca="false">AL21</f>
        <v>-18662400</v>
      </c>
      <c r="AN21" s="13" t="n">
        <f aca="false">AM21</f>
        <v>-18662400</v>
      </c>
      <c r="AO21" s="13" t="n">
        <f aca="false">AN21</f>
        <v>-18662400</v>
      </c>
      <c r="AP21" s="13" t="n">
        <f aca="false">AO21</f>
        <v>-18662400</v>
      </c>
      <c r="AQ21" s="13" t="n">
        <f aca="false">AP21*(1+$I$4)</f>
        <v>-20155392</v>
      </c>
      <c r="AR21" s="13" t="n">
        <f aca="false">AQ21</f>
        <v>-20155392</v>
      </c>
      <c r="AS21" s="13" t="n">
        <f aca="false">AR21</f>
        <v>-20155392</v>
      </c>
      <c r="AT21" s="13" t="n">
        <f aca="false">AS21</f>
        <v>-20155392</v>
      </c>
      <c r="AU21" s="13" t="n">
        <f aca="false">AT21</f>
        <v>-20155392</v>
      </c>
      <c r="AV21" s="13" t="n">
        <f aca="false">AU21</f>
        <v>-20155392</v>
      </c>
      <c r="AW21" s="13" t="n">
        <f aca="false">AV21</f>
        <v>-20155392</v>
      </c>
      <c r="AX21" s="13" t="n">
        <f aca="false">AW21</f>
        <v>-20155392</v>
      </c>
      <c r="AY21" s="13" t="n">
        <f aca="false">AX21</f>
        <v>-20155392</v>
      </c>
      <c r="AZ21" s="13" t="n">
        <f aca="false">AY21</f>
        <v>-20155392</v>
      </c>
      <c r="BA21" s="13" t="n">
        <f aca="false">AZ21</f>
        <v>-20155392</v>
      </c>
      <c r="BB21" s="13" t="n">
        <f aca="false">BA21</f>
        <v>-20155392</v>
      </c>
      <c r="BC21" s="13" t="n">
        <f aca="false">BB21*(1+$I$4)</f>
        <v>-21767823.36</v>
      </c>
      <c r="BD21" s="13" t="n">
        <f aca="false">BC21</f>
        <v>-21767823.36</v>
      </c>
      <c r="BE21" s="13" t="n">
        <f aca="false">BD21</f>
        <v>-21767823.36</v>
      </c>
      <c r="BF21" s="13" t="n">
        <f aca="false">BE21</f>
        <v>-21767823.36</v>
      </c>
      <c r="BG21" s="13" t="n">
        <f aca="false">BF21</f>
        <v>-21767823.36</v>
      </c>
      <c r="BH21" s="13" t="n">
        <f aca="false">BG21</f>
        <v>-21767823.36</v>
      </c>
      <c r="BI21" s="13" t="n">
        <f aca="false">BH21</f>
        <v>-21767823.36</v>
      </c>
      <c r="BJ21" s="13" t="n">
        <f aca="false">BI21</f>
        <v>-21767823.36</v>
      </c>
      <c r="BK21" s="13" t="n">
        <f aca="false">BJ21</f>
        <v>-21767823.36</v>
      </c>
      <c r="BL21" s="13" t="n">
        <f aca="false">BK21</f>
        <v>-21767823.36</v>
      </c>
      <c r="BM21" s="13" t="n">
        <f aca="false">BL21</f>
        <v>-21767823.36</v>
      </c>
      <c r="BN21" s="13" t="n">
        <f aca="false">BM21</f>
        <v>-21767823.36</v>
      </c>
    </row>
    <row r="22" customFormat="false" ht="13.8" hidden="false" customHeight="false" outlineLevel="0" collapsed="false">
      <c r="D22" s="0" t="s">
        <v>31</v>
      </c>
      <c r="E22" s="13"/>
      <c r="F22" s="13"/>
      <c r="G22" s="13" t="n">
        <v>-3000000</v>
      </c>
      <c r="H22" s="13" t="n">
        <f aca="false">G22</f>
        <v>-3000000</v>
      </c>
      <c r="I22" s="13" t="n">
        <f aca="false">H22</f>
        <v>-3000000</v>
      </c>
      <c r="J22" s="13" t="n">
        <f aca="false">I22</f>
        <v>-3000000</v>
      </c>
      <c r="K22" s="13" t="n">
        <f aca="false">J22</f>
        <v>-3000000</v>
      </c>
      <c r="L22" s="13" t="n">
        <f aca="false">K22</f>
        <v>-3000000</v>
      </c>
      <c r="M22" s="13" t="n">
        <f aca="false">L22</f>
        <v>-3000000</v>
      </c>
      <c r="N22" s="13" t="n">
        <f aca="false">M22</f>
        <v>-3000000</v>
      </c>
      <c r="O22" s="13" t="n">
        <f aca="false">N22</f>
        <v>-3000000</v>
      </c>
      <c r="P22" s="13" t="n">
        <f aca="false">O22</f>
        <v>-3000000</v>
      </c>
      <c r="Q22" s="13" t="n">
        <f aca="false">P22</f>
        <v>-3000000</v>
      </c>
      <c r="R22" s="13" t="n">
        <f aca="false">Q22</f>
        <v>-3000000</v>
      </c>
      <c r="S22" s="13" t="n">
        <f aca="false">R22*(1+$I$4)</f>
        <v>-3240000</v>
      </c>
      <c r="T22" s="13" t="n">
        <f aca="false">S22</f>
        <v>-3240000</v>
      </c>
      <c r="U22" s="13" t="n">
        <f aca="false">T22</f>
        <v>-3240000</v>
      </c>
      <c r="V22" s="13" t="n">
        <f aca="false">U22</f>
        <v>-3240000</v>
      </c>
      <c r="W22" s="13" t="n">
        <f aca="false">V22</f>
        <v>-3240000</v>
      </c>
      <c r="X22" s="13" t="n">
        <f aca="false">W22</f>
        <v>-3240000</v>
      </c>
      <c r="Y22" s="13" t="n">
        <f aca="false">X22</f>
        <v>-3240000</v>
      </c>
      <c r="Z22" s="13" t="n">
        <f aca="false">Y22</f>
        <v>-3240000</v>
      </c>
      <c r="AA22" s="13" t="n">
        <f aca="false">Z22</f>
        <v>-3240000</v>
      </c>
      <c r="AB22" s="13" t="n">
        <f aca="false">AA22</f>
        <v>-3240000</v>
      </c>
      <c r="AC22" s="13" t="n">
        <f aca="false">AB22</f>
        <v>-3240000</v>
      </c>
      <c r="AD22" s="13" t="n">
        <f aca="false">AC22</f>
        <v>-3240000</v>
      </c>
      <c r="AE22" s="13" t="n">
        <f aca="false">AD22*(1+$I$4)</f>
        <v>-3499200</v>
      </c>
      <c r="AF22" s="13" t="n">
        <f aca="false">AE22</f>
        <v>-3499200</v>
      </c>
      <c r="AG22" s="13" t="n">
        <f aca="false">AF22</f>
        <v>-3499200</v>
      </c>
      <c r="AH22" s="13" t="n">
        <f aca="false">AG22</f>
        <v>-3499200</v>
      </c>
      <c r="AI22" s="13" t="n">
        <f aca="false">AH22</f>
        <v>-3499200</v>
      </c>
      <c r="AJ22" s="13" t="n">
        <f aca="false">AI22</f>
        <v>-3499200</v>
      </c>
      <c r="AK22" s="13" t="n">
        <f aca="false">AJ22</f>
        <v>-3499200</v>
      </c>
      <c r="AL22" s="13" t="n">
        <f aca="false">AK22</f>
        <v>-3499200</v>
      </c>
      <c r="AM22" s="13" t="n">
        <f aca="false">AL22</f>
        <v>-3499200</v>
      </c>
      <c r="AN22" s="13" t="n">
        <f aca="false">AM22</f>
        <v>-3499200</v>
      </c>
      <c r="AO22" s="13" t="n">
        <f aca="false">AN22</f>
        <v>-3499200</v>
      </c>
      <c r="AP22" s="13" t="n">
        <f aca="false">AO22</f>
        <v>-3499200</v>
      </c>
      <c r="AQ22" s="13" t="n">
        <f aca="false">AP22*(1+$I$4)</f>
        <v>-3779136</v>
      </c>
      <c r="AR22" s="13" t="n">
        <f aca="false">AQ22</f>
        <v>-3779136</v>
      </c>
      <c r="AS22" s="13" t="n">
        <f aca="false">AR22</f>
        <v>-3779136</v>
      </c>
      <c r="AT22" s="13" t="n">
        <f aca="false">AS22</f>
        <v>-3779136</v>
      </c>
      <c r="AU22" s="13" t="n">
        <f aca="false">AT22</f>
        <v>-3779136</v>
      </c>
      <c r="AV22" s="13" t="n">
        <f aca="false">AU22</f>
        <v>-3779136</v>
      </c>
      <c r="AW22" s="13" t="n">
        <f aca="false">AV22</f>
        <v>-3779136</v>
      </c>
      <c r="AX22" s="13" t="n">
        <f aca="false">AW22</f>
        <v>-3779136</v>
      </c>
      <c r="AY22" s="13" t="n">
        <f aca="false">AX22</f>
        <v>-3779136</v>
      </c>
      <c r="AZ22" s="13" t="n">
        <f aca="false">AY22</f>
        <v>-3779136</v>
      </c>
      <c r="BA22" s="13" t="n">
        <f aca="false">AZ22</f>
        <v>-3779136</v>
      </c>
      <c r="BB22" s="13" t="n">
        <f aca="false">BA22</f>
        <v>-3779136</v>
      </c>
      <c r="BC22" s="13" t="n">
        <f aca="false">BB22*(1+$I$4)</f>
        <v>-4081466.88</v>
      </c>
      <c r="BD22" s="13" t="n">
        <f aca="false">BC22</f>
        <v>-4081466.88</v>
      </c>
      <c r="BE22" s="13" t="n">
        <f aca="false">BD22</f>
        <v>-4081466.88</v>
      </c>
      <c r="BF22" s="13" t="n">
        <f aca="false">BE22</f>
        <v>-4081466.88</v>
      </c>
      <c r="BG22" s="13" t="n">
        <f aca="false">BF22</f>
        <v>-4081466.88</v>
      </c>
      <c r="BH22" s="13" t="n">
        <f aca="false">BG22</f>
        <v>-4081466.88</v>
      </c>
      <c r="BI22" s="13" t="n">
        <f aca="false">BH22</f>
        <v>-4081466.88</v>
      </c>
      <c r="BJ22" s="13" t="n">
        <f aca="false">BI22</f>
        <v>-4081466.88</v>
      </c>
      <c r="BK22" s="13" t="n">
        <f aca="false">BJ22</f>
        <v>-4081466.88</v>
      </c>
      <c r="BL22" s="13" t="n">
        <f aca="false">BK22</f>
        <v>-4081466.88</v>
      </c>
      <c r="BM22" s="13" t="n">
        <f aca="false">BL22</f>
        <v>-4081466.88</v>
      </c>
      <c r="BN22" s="13" t="n">
        <f aca="false">BM22</f>
        <v>-4081466.88</v>
      </c>
    </row>
    <row r="23" customFormat="false" ht="13.8" hidden="false" customHeight="false" outlineLevel="0" collapsed="false">
      <c r="D23" s="0" t="s">
        <v>32</v>
      </c>
      <c r="E23" s="13"/>
      <c r="F23" s="13"/>
      <c r="G23" s="13" t="n">
        <f aca="false">-1400000*3</f>
        <v>-4200000</v>
      </c>
      <c r="H23" s="13" t="n">
        <f aca="false">G23</f>
        <v>-4200000</v>
      </c>
      <c r="I23" s="13" t="n">
        <f aca="false">H23</f>
        <v>-4200000</v>
      </c>
      <c r="J23" s="13" t="n">
        <f aca="false">I23</f>
        <v>-4200000</v>
      </c>
      <c r="K23" s="13" t="n">
        <f aca="false">J23</f>
        <v>-4200000</v>
      </c>
      <c r="L23" s="13" t="n">
        <f aca="false">K23</f>
        <v>-4200000</v>
      </c>
      <c r="M23" s="13" t="n">
        <f aca="false">L23</f>
        <v>-4200000</v>
      </c>
      <c r="N23" s="13" t="n">
        <f aca="false">M23</f>
        <v>-4200000</v>
      </c>
      <c r="O23" s="13" t="n">
        <f aca="false">N23</f>
        <v>-4200000</v>
      </c>
      <c r="P23" s="13" t="n">
        <f aca="false">O23</f>
        <v>-4200000</v>
      </c>
      <c r="Q23" s="13" t="n">
        <f aca="false">P23</f>
        <v>-4200000</v>
      </c>
      <c r="R23" s="13" t="n">
        <f aca="false">Q23</f>
        <v>-4200000</v>
      </c>
      <c r="S23" s="13" t="n">
        <f aca="false">R23*(1+$I$4)</f>
        <v>-4536000</v>
      </c>
      <c r="T23" s="13" t="n">
        <f aca="false">S23</f>
        <v>-4536000</v>
      </c>
      <c r="U23" s="13" t="n">
        <f aca="false">T23</f>
        <v>-4536000</v>
      </c>
      <c r="V23" s="13" t="n">
        <f aca="false">U23</f>
        <v>-4536000</v>
      </c>
      <c r="W23" s="13" t="n">
        <f aca="false">V23</f>
        <v>-4536000</v>
      </c>
      <c r="X23" s="13" t="n">
        <f aca="false">W23</f>
        <v>-4536000</v>
      </c>
      <c r="Y23" s="13" t="n">
        <f aca="false">X23</f>
        <v>-4536000</v>
      </c>
      <c r="Z23" s="13" t="n">
        <f aca="false">Y23</f>
        <v>-4536000</v>
      </c>
      <c r="AA23" s="13" t="n">
        <f aca="false">Z23</f>
        <v>-4536000</v>
      </c>
      <c r="AB23" s="13" t="n">
        <f aca="false">AA23</f>
        <v>-4536000</v>
      </c>
      <c r="AC23" s="13" t="n">
        <f aca="false">AB23</f>
        <v>-4536000</v>
      </c>
      <c r="AD23" s="13" t="n">
        <f aca="false">AC23</f>
        <v>-4536000</v>
      </c>
      <c r="AE23" s="13" t="n">
        <f aca="false">AD23*(1+$I$4)</f>
        <v>-4898880</v>
      </c>
      <c r="AF23" s="13" t="n">
        <f aca="false">AE23</f>
        <v>-4898880</v>
      </c>
      <c r="AG23" s="13" t="n">
        <f aca="false">AF23</f>
        <v>-4898880</v>
      </c>
      <c r="AH23" s="13" t="n">
        <f aca="false">AG23</f>
        <v>-4898880</v>
      </c>
      <c r="AI23" s="13" t="n">
        <f aca="false">AH23</f>
        <v>-4898880</v>
      </c>
      <c r="AJ23" s="13" t="n">
        <f aca="false">AI23</f>
        <v>-4898880</v>
      </c>
      <c r="AK23" s="13" t="n">
        <f aca="false">AJ23</f>
        <v>-4898880</v>
      </c>
      <c r="AL23" s="13" t="n">
        <f aca="false">AK23</f>
        <v>-4898880</v>
      </c>
      <c r="AM23" s="13" t="n">
        <f aca="false">AL23</f>
        <v>-4898880</v>
      </c>
      <c r="AN23" s="13" t="n">
        <f aca="false">AM23</f>
        <v>-4898880</v>
      </c>
      <c r="AO23" s="13" t="n">
        <f aca="false">AN23</f>
        <v>-4898880</v>
      </c>
      <c r="AP23" s="13" t="n">
        <f aca="false">AO23</f>
        <v>-4898880</v>
      </c>
      <c r="AQ23" s="13" t="n">
        <f aca="false">AP23*(1+$I$4)</f>
        <v>-5290790.4</v>
      </c>
      <c r="AR23" s="13" t="n">
        <f aca="false">AQ23</f>
        <v>-5290790.4</v>
      </c>
      <c r="AS23" s="13" t="n">
        <f aca="false">AR23</f>
        <v>-5290790.4</v>
      </c>
      <c r="AT23" s="13" t="n">
        <f aca="false">AS23</f>
        <v>-5290790.4</v>
      </c>
      <c r="AU23" s="13" t="n">
        <f aca="false">AT23</f>
        <v>-5290790.4</v>
      </c>
      <c r="AV23" s="13" t="n">
        <f aca="false">AU23</f>
        <v>-5290790.4</v>
      </c>
      <c r="AW23" s="13" t="n">
        <f aca="false">AV23</f>
        <v>-5290790.4</v>
      </c>
      <c r="AX23" s="13" t="n">
        <f aca="false">AW23</f>
        <v>-5290790.4</v>
      </c>
      <c r="AY23" s="13" t="n">
        <f aca="false">AX23</f>
        <v>-5290790.4</v>
      </c>
      <c r="AZ23" s="13" t="n">
        <f aca="false">AY23</f>
        <v>-5290790.4</v>
      </c>
      <c r="BA23" s="13" t="n">
        <f aca="false">AZ23</f>
        <v>-5290790.4</v>
      </c>
      <c r="BB23" s="13" t="n">
        <f aca="false">BA23</f>
        <v>-5290790.4</v>
      </c>
      <c r="BC23" s="13" t="n">
        <f aca="false">BB23*(1+$I$4)</f>
        <v>-5714053.632</v>
      </c>
      <c r="BD23" s="13" t="n">
        <f aca="false">BC23</f>
        <v>-5714053.632</v>
      </c>
      <c r="BE23" s="13" t="n">
        <f aca="false">BD23</f>
        <v>-5714053.632</v>
      </c>
      <c r="BF23" s="13" t="n">
        <f aca="false">BE23</f>
        <v>-5714053.632</v>
      </c>
      <c r="BG23" s="13" t="n">
        <f aca="false">BF23</f>
        <v>-5714053.632</v>
      </c>
      <c r="BH23" s="13" t="n">
        <f aca="false">BG23</f>
        <v>-5714053.632</v>
      </c>
      <c r="BI23" s="13" t="n">
        <f aca="false">BH23</f>
        <v>-5714053.632</v>
      </c>
      <c r="BJ23" s="13" t="n">
        <f aca="false">BI23</f>
        <v>-5714053.632</v>
      </c>
      <c r="BK23" s="13" t="n">
        <f aca="false">BJ23</f>
        <v>-5714053.632</v>
      </c>
      <c r="BL23" s="13" t="n">
        <f aca="false">BK23</f>
        <v>-5714053.632</v>
      </c>
      <c r="BM23" s="13" t="n">
        <f aca="false">BL23</f>
        <v>-5714053.632</v>
      </c>
      <c r="BN23" s="13" t="n">
        <f aca="false">BM23</f>
        <v>-5714053.632</v>
      </c>
    </row>
    <row r="24" customFormat="false" ht="13.8" hidden="false" customHeight="false" outlineLevel="0" collapsed="false">
      <c r="B24" s="19"/>
      <c r="D24" s="0" t="s">
        <v>33</v>
      </c>
      <c r="E24" s="13"/>
      <c r="F24" s="13"/>
      <c r="G24" s="13" t="n">
        <f aca="false">-(G14+G17)*($I$3)*3</f>
        <v>-3911171.81899845</v>
      </c>
      <c r="H24" s="13" t="n">
        <f aca="false">-(H14+H17)*($I$3)*3</f>
        <v>-4595171.81899845</v>
      </c>
      <c r="I24" s="13" t="n">
        <f aca="false">-(I14+I17)*($I$3)*3</f>
        <v>-4199171.81899845</v>
      </c>
      <c r="J24" s="13" t="n">
        <f aca="false">-(J14+J17)*($I$3)*3</f>
        <v>-4883171.81899845</v>
      </c>
      <c r="K24" s="13" t="n">
        <f aca="false">-(K14+K17)*($I$3)*3</f>
        <v>-4487171.81899845</v>
      </c>
      <c r="L24" s="13" t="n">
        <f aca="false">-(L14+L17)*($I$3)*3</f>
        <v>-5171171.81899845</v>
      </c>
      <c r="M24" s="13" t="n">
        <f aca="false">-(M14+M17)*($I$3)*3</f>
        <v>-4775171.81899845</v>
      </c>
      <c r="N24" s="13" t="n">
        <f aca="false">-(N14+N17)*($I$3)*3</f>
        <v>-5729171.81899845</v>
      </c>
      <c r="O24" s="13" t="n">
        <f aca="false">-(O14+O17)*($I$3)*3</f>
        <v>-5063171.81899845</v>
      </c>
      <c r="P24" s="13" t="n">
        <f aca="false">-(P14+P17)*($I$3)*3</f>
        <v>-6017171.81899845</v>
      </c>
      <c r="Q24" s="13" t="n">
        <f aca="false">-(Q14+Q17)*($I$3)*3</f>
        <v>-5351171.81899845</v>
      </c>
      <c r="R24" s="13" t="n">
        <f aca="false">-(R14+R17)*($I$3)*3</f>
        <v>-6305171.81899845</v>
      </c>
      <c r="S24" s="13" t="n">
        <f aca="false">-(S14+S17)*($I$3)*3</f>
        <v>-6090305.56451833</v>
      </c>
      <c r="T24" s="13" t="n">
        <f aca="false">-(T14+T17)*($I$3)*3</f>
        <v>-7379825.56451833</v>
      </c>
      <c r="U24" s="13" t="n">
        <f aca="false">-(U14+U17)*($I$3)*3</f>
        <v>-6401345.56451833</v>
      </c>
      <c r="V24" s="13" t="n">
        <f aca="false">-(V14+V17)*($I$3)*3</f>
        <v>-7690865.56451833</v>
      </c>
      <c r="W24" s="13" t="n">
        <f aca="false">-(W14+W17)*($I$3)*3</f>
        <v>-6712385.56451833</v>
      </c>
      <c r="X24" s="13" t="n">
        <f aca="false">-(X14+X17)*($I$3)*3</f>
        <v>-8001905.56451833</v>
      </c>
      <c r="Y24" s="13" t="n">
        <f aca="false">-(Y14+Y17)*($I$3)*3</f>
        <v>-7023425.56451833</v>
      </c>
      <c r="Z24" s="13" t="n">
        <f aca="false">-(Z14+Z17)*($I$3)*3</f>
        <v>-8596445.56451833</v>
      </c>
      <c r="AA24" s="13" t="n">
        <f aca="false">-(AA14+AA17)*($I$3)*3</f>
        <v>-7334465.56451833</v>
      </c>
      <c r="AB24" s="13" t="n">
        <f aca="false">-(AB14+AB17)*($I$3)*3</f>
        <v>-8907485.56451833</v>
      </c>
      <c r="AC24" s="13" t="n">
        <f aca="false">-(AC14+AC17)*($I$3)*3</f>
        <v>-7645505.56451833</v>
      </c>
      <c r="AD24" s="13" t="n">
        <f aca="false">-(AD14+AD17)*($I$3)*3</f>
        <v>-9218525.56451833</v>
      </c>
      <c r="AE24" s="13" t="n">
        <f aca="false">-(AE14+AE17)*($I$3)*3</f>
        <v>-8593069.2096798</v>
      </c>
      <c r="AF24" s="13" t="n">
        <f aca="false">-(AF14+AF17)*($I$3)*3</f>
        <v>-10547080.8096798</v>
      </c>
      <c r="AG24" s="13" t="n">
        <f aca="false">-(AG14+AG17)*($I$3)*3</f>
        <v>-8928992.4096798</v>
      </c>
      <c r="AH24" s="13" t="n">
        <f aca="false">-(AH14+AH17)*($I$3)*3</f>
        <v>-10883004.0096798</v>
      </c>
      <c r="AI24" s="13" t="n">
        <f aca="false">-(AI14+AI17)*($I$3)*3</f>
        <v>-9264915.6096798</v>
      </c>
      <c r="AJ24" s="13" t="n">
        <f aca="false">-(AJ14+AJ17)*($I$3)*3</f>
        <v>-11218927.2096798</v>
      </c>
      <c r="AK24" s="13" t="n">
        <f aca="false">-(AK14+AK17)*($I$3)*3</f>
        <v>-9600838.8096798</v>
      </c>
      <c r="AL24" s="13" t="n">
        <f aca="false">-(AL14+AL17)*($I$3)*3</f>
        <v>-11852525.4096798</v>
      </c>
      <c r="AM24" s="13" t="n">
        <f aca="false">-(AM14+AM17)*($I$3)*3</f>
        <v>-9936762.0096798</v>
      </c>
      <c r="AN24" s="13" t="n">
        <f aca="false">-(AN14+AN17)*($I$3)*3</f>
        <v>-12188448.6096798</v>
      </c>
      <c r="AO24" s="13" t="n">
        <f aca="false">-(AO14+AO17)*($I$3)*3</f>
        <v>-10272685.2096798</v>
      </c>
      <c r="AP24" s="13" t="n">
        <f aca="false">-(AP14+AP17)*($I$3)*3</f>
        <v>-12524371.8096798</v>
      </c>
      <c r="AQ24" s="13" t="n">
        <f aca="false">-(AQ14+AQ17)*($I$3)*3</f>
        <v>-11457297.0824542</v>
      </c>
      <c r="AR24" s="13" t="n">
        <f aca="false">-(AR14+AR17)*($I$3)*3</f>
        <v>-14139165.6104542</v>
      </c>
      <c r="AS24" s="13" t="n">
        <f aca="false">-(AS14+AS17)*($I$3)*3</f>
        <v>-11820094.1384542</v>
      </c>
      <c r="AT24" s="13" t="n">
        <f aca="false">-(AT14+AT17)*($I$3)*3</f>
        <v>-14501962.6664542</v>
      </c>
      <c r="AU24" s="13" t="n">
        <f aca="false">-(AU14+AU17)*($I$3)*3</f>
        <v>-12182891.1944542</v>
      </c>
      <c r="AV24" s="13" t="n">
        <f aca="false">-(AV14+AV17)*($I$3)*3</f>
        <v>-14864759.7224542</v>
      </c>
      <c r="AW24" s="13" t="n">
        <f aca="false">-(AW14+AW17)*($I$3)*3</f>
        <v>-12545688.2504542</v>
      </c>
      <c r="AX24" s="13" t="n">
        <f aca="false">-(AX14+AX17)*($I$3)*3</f>
        <v>-15540115.5284542</v>
      </c>
      <c r="AY24" s="13" t="n">
        <f aca="false">-(AY14+AY17)*($I$3)*3</f>
        <v>-12908485.3064542</v>
      </c>
      <c r="AZ24" s="13" t="n">
        <f aca="false">-(AZ14+AZ17)*($I$3)*3</f>
        <v>-15902912.5844542</v>
      </c>
      <c r="BA24" s="13" t="n">
        <f aca="false">-(BA14+BA17)*($I$3)*3</f>
        <v>-13271282.3624542</v>
      </c>
      <c r="BB24" s="13" t="n">
        <f aca="false">-(BB14+BB17)*($I$3)*3</f>
        <v>-16265709.6404542</v>
      </c>
      <c r="BC24" s="13" t="n">
        <f aca="false">-(BC14+BC17)*($I$3)*3</f>
        <v>-14724805.7719305</v>
      </c>
      <c r="BD24" s="13" t="n">
        <f aca="false">-(BD14+BD17)*($I$3)*3</f>
        <v>-18202583.0571705</v>
      </c>
      <c r="BE24" s="13" t="n">
        <f aca="false">-(BE14+BE17)*($I$3)*3</f>
        <v>-15116626.5924105</v>
      </c>
      <c r="BF24" s="13" t="n">
        <f aca="false">-(BF14+BF17)*($I$3)*3</f>
        <v>-18594403.8776505</v>
      </c>
      <c r="BG24" s="13" t="n">
        <f aca="false">-(BG14+BG17)*($I$3)*3</f>
        <v>-15508447.4128905</v>
      </c>
      <c r="BH24" s="13" t="n">
        <f aca="false">-(BH14+BH17)*($I$3)*3</f>
        <v>-18986224.6981305</v>
      </c>
      <c r="BI24" s="13" t="n">
        <f aca="false">-(BI14+BI17)*($I$3)*3</f>
        <v>-15900268.2333705</v>
      </c>
      <c r="BJ24" s="13" t="n">
        <f aca="false">-(BJ14+BJ17)*($I$3)*3</f>
        <v>-19706232.2061105</v>
      </c>
      <c r="BK24" s="13" t="n">
        <f aca="false">-(BK14+BK17)*($I$3)*3</f>
        <v>-16292089.0538505</v>
      </c>
      <c r="BL24" s="13" t="n">
        <f aca="false">-(BL14+BL17)*($I$3)*3</f>
        <v>-20098053.0265905</v>
      </c>
      <c r="BM24" s="13" t="n">
        <f aca="false">-(BM14+BM17)*($I$3)*3</f>
        <v>-16683909.8743305</v>
      </c>
      <c r="BN24" s="13" t="n">
        <f aca="false">-(BN14+BN17)*($I$3)*3</f>
        <v>-20489873.8470705</v>
      </c>
    </row>
    <row r="25" customFormat="false" ht="13.8" hidden="false" customHeight="false" outlineLevel="0" collapsed="false">
      <c r="C25" s="9"/>
      <c r="D25" s="0" t="s">
        <v>34</v>
      </c>
      <c r="F25" s="13"/>
      <c r="G25" s="13" t="n">
        <v>0</v>
      </c>
      <c r="H25" s="13" t="n">
        <f aca="false">G25</f>
        <v>0</v>
      </c>
      <c r="I25" s="13" t="n">
        <f aca="false">H25</f>
        <v>0</v>
      </c>
      <c r="J25" s="13" t="n">
        <f aca="false">I25</f>
        <v>0</v>
      </c>
      <c r="K25" s="13" t="n">
        <f aca="false">J25</f>
        <v>0</v>
      </c>
      <c r="L25" s="13" t="n">
        <f aca="false">K25</f>
        <v>0</v>
      </c>
      <c r="M25" s="13" t="n">
        <f aca="false">L25</f>
        <v>0</v>
      </c>
      <c r="N25" s="13" t="n">
        <f aca="false">M25</f>
        <v>0</v>
      </c>
      <c r="O25" s="13" t="n">
        <f aca="false">N25</f>
        <v>0</v>
      </c>
      <c r="P25" s="13" t="n">
        <f aca="false">O25</f>
        <v>0</v>
      </c>
      <c r="Q25" s="13" t="n">
        <f aca="false">P25</f>
        <v>0</v>
      </c>
      <c r="R25" s="13" t="n">
        <v>-18000000</v>
      </c>
      <c r="S25" s="13" t="n">
        <v>0</v>
      </c>
      <c r="T25" s="13" t="n">
        <v>0</v>
      </c>
      <c r="U25" s="13" t="n">
        <v>0</v>
      </c>
      <c r="V25" s="13" t="n">
        <v>0</v>
      </c>
      <c r="W25" s="13" t="n">
        <v>0</v>
      </c>
      <c r="X25" s="13" t="n">
        <v>0</v>
      </c>
      <c r="Y25" s="13" t="n">
        <v>0</v>
      </c>
      <c r="Z25" s="13" t="n">
        <v>0</v>
      </c>
      <c r="AA25" s="13" t="n">
        <v>0</v>
      </c>
      <c r="AB25" s="13" t="n">
        <v>0</v>
      </c>
      <c r="AC25" s="13" t="n">
        <v>0</v>
      </c>
      <c r="AD25" s="13" t="n">
        <f aca="false">R25*(1-$I$5)</f>
        <v>-15300000</v>
      </c>
      <c r="AE25" s="13" t="n">
        <v>0</v>
      </c>
      <c r="AF25" s="13" t="n">
        <v>0</v>
      </c>
      <c r="AG25" s="13" t="n">
        <v>0</v>
      </c>
      <c r="AH25" s="13" t="n">
        <v>0</v>
      </c>
      <c r="AI25" s="13" t="n">
        <v>0</v>
      </c>
      <c r="AJ25" s="13" t="n">
        <v>0</v>
      </c>
      <c r="AK25" s="13" t="n">
        <v>0</v>
      </c>
      <c r="AL25" s="13" t="n">
        <v>0</v>
      </c>
      <c r="AM25" s="13" t="n">
        <v>0</v>
      </c>
      <c r="AN25" s="13" t="n">
        <v>0</v>
      </c>
      <c r="AO25" s="13" t="n">
        <v>0</v>
      </c>
      <c r="AP25" s="13" t="n">
        <f aca="false">AD25*(1-$I$5)</f>
        <v>-13005000</v>
      </c>
      <c r="AQ25" s="13" t="n">
        <v>0</v>
      </c>
      <c r="AR25" s="13" t="n">
        <v>0</v>
      </c>
      <c r="AS25" s="13" t="n">
        <v>0</v>
      </c>
      <c r="AT25" s="13" t="n">
        <v>0</v>
      </c>
      <c r="AU25" s="13" t="n">
        <v>0</v>
      </c>
      <c r="AV25" s="13" t="n">
        <v>0</v>
      </c>
      <c r="AW25" s="13" t="n">
        <v>0</v>
      </c>
      <c r="AX25" s="13" t="n">
        <v>0</v>
      </c>
      <c r="AY25" s="13" t="n">
        <v>0</v>
      </c>
      <c r="AZ25" s="13" t="n">
        <v>0</v>
      </c>
      <c r="BA25" s="13" t="n">
        <v>0</v>
      </c>
      <c r="BB25" s="13" t="n">
        <f aca="false">AP25*(1-$I$5)</f>
        <v>-11054250</v>
      </c>
      <c r="BC25" s="13" t="n">
        <v>0</v>
      </c>
      <c r="BD25" s="13" t="n">
        <v>0</v>
      </c>
      <c r="BE25" s="13" t="n">
        <v>0</v>
      </c>
      <c r="BF25" s="13" t="n">
        <v>0</v>
      </c>
      <c r="BG25" s="13" t="n">
        <v>0</v>
      </c>
      <c r="BH25" s="13" t="n">
        <v>0</v>
      </c>
      <c r="BI25" s="13" t="n">
        <v>0</v>
      </c>
      <c r="BJ25" s="13" t="n">
        <v>0</v>
      </c>
      <c r="BK25" s="13" t="n">
        <v>0</v>
      </c>
      <c r="BL25" s="13" t="n">
        <v>0</v>
      </c>
      <c r="BM25" s="13" t="n">
        <v>0</v>
      </c>
      <c r="BN25" s="13" t="n">
        <f aca="false">BB25*(1-$I$5)</f>
        <v>-9396112.5</v>
      </c>
    </row>
    <row r="26" customFormat="false" ht="13.8" hidden="false" customHeight="false" outlineLevel="0" collapsed="false">
      <c r="C26" s="16"/>
      <c r="D26" s="0" t="s">
        <v>35</v>
      </c>
      <c r="F26" s="13"/>
      <c r="G26" s="13" t="n">
        <v>0</v>
      </c>
      <c r="H26" s="13" t="n">
        <f aca="false">G26</f>
        <v>0</v>
      </c>
      <c r="I26" s="13" t="n">
        <f aca="false">H26</f>
        <v>0</v>
      </c>
      <c r="J26" s="13" t="n">
        <f aca="false">I26</f>
        <v>0</v>
      </c>
      <c r="K26" s="13" t="n">
        <f aca="false">J26</f>
        <v>0</v>
      </c>
      <c r="L26" s="13" t="n">
        <v>-3750000</v>
      </c>
      <c r="M26" s="13" t="n">
        <v>0</v>
      </c>
      <c r="N26" s="13" t="n">
        <f aca="false">M26</f>
        <v>0</v>
      </c>
      <c r="O26" s="13" t="n">
        <f aca="false">N26</f>
        <v>0</v>
      </c>
      <c r="P26" s="13" t="n">
        <f aca="false">O26</f>
        <v>0</v>
      </c>
      <c r="Q26" s="13" t="n">
        <f aca="false">P26</f>
        <v>0</v>
      </c>
      <c r="R26" s="13" t="n">
        <f aca="false">L26+$I$6</f>
        <v>-4200000</v>
      </c>
      <c r="S26" s="13" t="n">
        <v>0</v>
      </c>
      <c r="T26" s="13" t="n">
        <f aca="false">S26</f>
        <v>0</v>
      </c>
      <c r="U26" s="13" t="n">
        <f aca="false">T26</f>
        <v>0</v>
      </c>
      <c r="V26" s="13" t="n">
        <f aca="false">U26</f>
        <v>0</v>
      </c>
      <c r="W26" s="13" t="n">
        <f aca="false">V26</f>
        <v>0</v>
      </c>
      <c r="X26" s="13" t="n">
        <f aca="false">R26+$I$6</f>
        <v>-4650000</v>
      </c>
      <c r="Y26" s="13" t="n">
        <v>0</v>
      </c>
      <c r="Z26" s="13" t="n">
        <f aca="false">Y26</f>
        <v>0</v>
      </c>
      <c r="AA26" s="13" t="n">
        <f aca="false">Z26</f>
        <v>0</v>
      </c>
      <c r="AB26" s="13" t="n">
        <f aca="false">AA26</f>
        <v>0</v>
      </c>
      <c r="AC26" s="13" t="n">
        <f aca="false">AB26</f>
        <v>0</v>
      </c>
      <c r="AD26" s="13" t="n">
        <f aca="false">X26+$I$6</f>
        <v>-5100000</v>
      </c>
      <c r="AE26" s="13" t="n">
        <v>0</v>
      </c>
      <c r="AF26" s="13" t="n">
        <f aca="false">AE26</f>
        <v>0</v>
      </c>
      <c r="AG26" s="13" t="n">
        <f aca="false">AF26</f>
        <v>0</v>
      </c>
      <c r="AH26" s="13" t="n">
        <f aca="false">AG26</f>
        <v>0</v>
      </c>
      <c r="AI26" s="13" t="n">
        <f aca="false">AH26</f>
        <v>0</v>
      </c>
      <c r="AJ26" s="13" t="n">
        <f aca="false">AD26+$I$6</f>
        <v>-5550000</v>
      </c>
      <c r="AK26" s="13" t="n">
        <v>0</v>
      </c>
      <c r="AL26" s="13" t="n">
        <f aca="false">AK26</f>
        <v>0</v>
      </c>
      <c r="AM26" s="13" t="n">
        <f aca="false">AL26</f>
        <v>0</v>
      </c>
      <c r="AN26" s="13" t="n">
        <f aca="false">AM26</f>
        <v>0</v>
      </c>
      <c r="AO26" s="13" t="n">
        <f aca="false">AN26</f>
        <v>0</v>
      </c>
      <c r="AP26" s="13" t="n">
        <f aca="false">AJ26+$I$6</f>
        <v>-6000000</v>
      </c>
      <c r="AQ26" s="13" t="n">
        <v>0</v>
      </c>
      <c r="AR26" s="13" t="n">
        <f aca="false">AQ26</f>
        <v>0</v>
      </c>
      <c r="AS26" s="13" t="n">
        <f aca="false">AR26</f>
        <v>0</v>
      </c>
      <c r="AT26" s="13" t="n">
        <f aca="false">AS26</f>
        <v>0</v>
      </c>
      <c r="AU26" s="13" t="n">
        <f aca="false">AT26</f>
        <v>0</v>
      </c>
      <c r="AV26" s="13" t="n">
        <f aca="false">AP26+$I$6</f>
        <v>-6450000</v>
      </c>
      <c r="AW26" s="13" t="n">
        <v>0</v>
      </c>
      <c r="AX26" s="13" t="n">
        <f aca="false">AW26</f>
        <v>0</v>
      </c>
      <c r="AY26" s="13" t="n">
        <f aca="false">AX26</f>
        <v>0</v>
      </c>
      <c r="AZ26" s="13" t="n">
        <f aca="false">AY26</f>
        <v>0</v>
      </c>
      <c r="BA26" s="13" t="n">
        <f aca="false">AZ26</f>
        <v>0</v>
      </c>
      <c r="BB26" s="13" t="n">
        <f aca="false">AV26+$I$6</f>
        <v>-6900000</v>
      </c>
      <c r="BC26" s="13" t="n">
        <v>0</v>
      </c>
      <c r="BD26" s="13" t="n">
        <f aca="false">BC26</f>
        <v>0</v>
      </c>
      <c r="BE26" s="13" t="n">
        <f aca="false">BD26</f>
        <v>0</v>
      </c>
      <c r="BF26" s="13" t="n">
        <f aca="false">BE26</f>
        <v>0</v>
      </c>
      <c r="BG26" s="13" t="n">
        <f aca="false">BF26</f>
        <v>0</v>
      </c>
      <c r="BH26" s="13" t="n">
        <f aca="false">BB26+$I$6</f>
        <v>-7350000</v>
      </c>
      <c r="BI26" s="13" t="n">
        <v>0</v>
      </c>
      <c r="BJ26" s="13" t="n">
        <f aca="false">BI26</f>
        <v>0</v>
      </c>
      <c r="BK26" s="13" t="n">
        <f aca="false">BJ26</f>
        <v>0</v>
      </c>
      <c r="BL26" s="13" t="n">
        <f aca="false">BK26</f>
        <v>0</v>
      </c>
      <c r="BM26" s="13" t="n">
        <f aca="false">BL26</f>
        <v>0</v>
      </c>
      <c r="BN26" s="13" t="n">
        <f aca="false">BH26+$I$6</f>
        <v>-7800000</v>
      </c>
    </row>
    <row r="27" customFormat="false" ht="13.8" hidden="false" customHeight="false" outlineLevel="0" collapsed="false">
      <c r="D27" s="0" t="s">
        <v>36</v>
      </c>
      <c r="F27" s="13"/>
      <c r="G27" s="13" t="n">
        <v>0</v>
      </c>
      <c r="H27" s="13" t="n">
        <v>0</v>
      </c>
      <c r="I27" s="13" t="n">
        <v>0</v>
      </c>
      <c r="J27" s="13" t="n">
        <v>0</v>
      </c>
      <c r="K27" s="13" t="n">
        <v>0</v>
      </c>
      <c r="L27" s="13" t="n">
        <v>0</v>
      </c>
      <c r="M27" s="13" t="n">
        <v>0</v>
      </c>
      <c r="N27" s="13" t="n">
        <v>0</v>
      </c>
      <c r="O27" s="13" t="n">
        <v>0</v>
      </c>
      <c r="P27" s="13" t="n">
        <v>0</v>
      </c>
      <c r="Q27" s="13" t="n">
        <v>0</v>
      </c>
      <c r="R27" s="13" t="n">
        <v>0</v>
      </c>
      <c r="S27" s="13" t="n">
        <v>0</v>
      </c>
      <c r="T27" s="13" t="n">
        <v>0</v>
      </c>
      <c r="U27" s="13" t="n">
        <v>0</v>
      </c>
      <c r="V27" s="13" t="n">
        <v>0</v>
      </c>
      <c r="W27" s="13" t="n">
        <v>0</v>
      </c>
      <c r="X27" s="13" t="n">
        <v>0</v>
      </c>
      <c r="Y27" s="13" t="n">
        <v>0</v>
      </c>
      <c r="Z27" s="13" t="n">
        <v>0</v>
      </c>
      <c r="AA27" s="13" t="n">
        <v>0</v>
      </c>
      <c r="AB27" s="13" t="n">
        <v>0</v>
      </c>
      <c r="AC27" s="13" t="n">
        <v>0</v>
      </c>
      <c r="AD27" s="13" t="n">
        <v>0</v>
      </c>
      <c r="AE27" s="13" t="n">
        <v>0</v>
      </c>
      <c r="AF27" s="13" t="n">
        <v>0</v>
      </c>
      <c r="AG27" s="13" t="n">
        <v>0</v>
      </c>
      <c r="AH27" s="13" t="n">
        <v>0</v>
      </c>
      <c r="AI27" s="13" t="n">
        <v>0</v>
      </c>
      <c r="AJ27" s="13" t="n">
        <v>0</v>
      </c>
      <c r="AK27" s="13" t="n">
        <v>0</v>
      </c>
      <c r="AL27" s="13" t="n">
        <v>0</v>
      </c>
      <c r="AM27" s="13" t="n">
        <v>0</v>
      </c>
      <c r="AN27" s="13" t="n">
        <v>0</v>
      </c>
      <c r="AO27" s="13" t="n">
        <v>0</v>
      </c>
      <c r="AP27" s="13" t="n">
        <v>0</v>
      </c>
      <c r="AQ27" s="13" t="n">
        <v>0</v>
      </c>
      <c r="AR27" s="13" t="n">
        <v>0</v>
      </c>
      <c r="AS27" s="13" t="n">
        <v>0</v>
      </c>
      <c r="AT27" s="13" t="n">
        <v>0</v>
      </c>
      <c r="AU27" s="13" t="n">
        <v>0</v>
      </c>
      <c r="AV27" s="13" t="n">
        <v>0</v>
      </c>
      <c r="AW27" s="13" t="n">
        <v>0</v>
      </c>
      <c r="AX27" s="13" t="n">
        <v>0</v>
      </c>
      <c r="AY27" s="13" t="n">
        <v>0</v>
      </c>
      <c r="AZ27" s="13" t="n">
        <v>0</v>
      </c>
      <c r="BA27" s="13" t="n">
        <v>0</v>
      </c>
      <c r="BB27" s="13" t="n">
        <v>0</v>
      </c>
      <c r="BC27" s="13" t="n">
        <v>0</v>
      </c>
      <c r="BD27" s="13" t="n">
        <v>0</v>
      </c>
      <c r="BE27" s="13" t="n">
        <v>0</v>
      </c>
      <c r="BF27" s="13" t="n">
        <v>0</v>
      </c>
      <c r="BG27" s="13" t="n">
        <v>0</v>
      </c>
      <c r="BH27" s="13" t="n">
        <v>0</v>
      </c>
      <c r="BI27" s="13" t="n">
        <v>0</v>
      </c>
      <c r="BJ27" s="13" t="n">
        <v>0</v>
      </c>
      <c r="BK27" s="13" t="n">
        <v>0</v>
      </c>
      <c r="BL27" s="13" t="n">
        <v>0</v>
      </c>
      <c r="BM27" s="13" t="n">
        <v>0</v>
      </c>
      <c r="BN27" s="13" t="n">
        <f aca="false">L2/C6</f>
        <v>2463054186.87977</v>
      </c>
    </row>
    <row r="28" customFormat="false" ht="13.8" hidden="false" customHeight="false" outlineLevel="0" collapsed="false">
      <c r="D28" s="22" t="s">
        <v>37</v>
      </c>
      <c r="F28" s="23" t="n">
        <f aca="false">F11+F18</f>
        <v>-1010000000</v>
      </c>
      <c r="G28" s="23" t="n">
        <f aca="false">G14+G17+G18+SUM(G19:G27)</f>
        <v>-4518073.32734467</v>
      </c>
      <c r="H28" s="23" t="n">
        <f aca="false">H14+H17+H18+SUM(H19:H27)</f>
        <v>497926.672655325</v>
      </c>
      <c r="I28" s="23" t="n">
        <f aca="false">I14+I17+I18+SUM(I19:I27)</f>
        <v>-4906073.32734468</v>
      </c>
      <c r="J28" s="23" t="n">
        <f aca="false">J14+J17+J18+SUM(J19:J27)</f>
        <v>2609926.67265533</v>
      </c>
      <c r="K28" s="23" t="n">
        <f aca="false">K14+K17+K18+SUM(K19:K27)</f>
        <v>-294073.327344675</v>
      </c>
      <c r="L28" s="23" t="n">
        <f aca="false">L14+L17+L18+SUM(L19:L27)</f>
        <v>-23628073.3273447</v>
      </c>
      <c r="M28" s="23" t="n">
        <f aca="false">M14+M17+M18+SUM(M19:M27)</f>
        <v>1817926.67265533</v>
      </c>
      <c r="N28" s="23" t="n">
        <f aca="false">N14+N17+N18+SUM(N19:N27)</f>
        <v>8813926.67265533</v>
      </c>
      <c r="O28" s="23" t="n">
        <f aca="false">O14+O17+O18+SUM(O19:O27)</f>
        <v>1229926.67265533</v>
      </c>
      <c r="P28" s="23" t="n">
        <f aca="false">P14+P17+P18+SUM(P19:P27)</f>
        <v>10925926.6726553</v>
      </c>
      <c r="Q28" s="23" t="n">
        <f aca="false">Q14+Q17+Q18+SUM(Q19:Q27)</f>
        <v>6041926.67265533</v>
      </c>
      <c r="R28" s="23" t="n">
        <f aca="false">R14+R17+R18+SUM(R19:R27)</f>
        <v>-34762073.3273447</v>
      </c>
      <c r="S28" s="23" t="n">
        <f aca="false">S14+S17+S18+SUM(S19:S27)</f>
        <v>8806240.80646775</v>
      </c>
      <c r="T28" s="23" t="n">
        <f aca="false">T14+T17+T18+SUM(T19:T27)</f>
        <v>18262720.8064678</v>
      </c>
      <c r="U28" s="23" t="n">
        <f aca="false">U14+U17+U18+SUM(U19:U27)</f>
        <v>8187200.80646776</v>
      </c>
      <c r="V28" s="23" t="n">
        <f aca="false">V14+V17+V18+SUM(V19:V27)</f>
        <v>20543680.8064678</v>
      </c>
      <c r="W28" s="23" t="n">
        <f aca="false">W14+W17+W18+SUM(W19:W27)</f>
        <v>13368160.8064678</v>
      </c>
      <c r="X28" s="23" t="n">
        <f aca="false">X14+X17+X18+SUM(X19:X27)</f>
        <v>-6825359.19353224</v>
      </c>
      <c r="Y28" s="23" t="n">
        <f aca="false">Y14+Y17+Y18+SUM(Y19:Y27)</f>
        <v>15649120.8064678</v>
      </c>
      <c r="Z28" s="23" t="n">
        <f aca="false">Z14+Z17+Z18+SUM(Z19:Z27)</f>
        <v>27184600.8064678</v>
      </c>
      <c r="AA28" s="23" t="n">
        <f aca="false">AA14+AA17+AA18+SUM(AA19:AA27)</f>
        <v>14830080.8064678</v>
      </c>
      <c r="AB28" s="23" t="n">
        <f aca="false">AB14+AB17+AB18+SUM(AB19:AB27)</f>
        <v>29465560.8064678</v>
      </c>
      <c r="AC28" s="23" t="n">
        <f aca="false">AC14+AC17+AC18+SUM(AC19:AC27)</f>
        <v>20211040.8064678</v>
      </c>
      <c r="AD28" s="23" t="n">
        <f aca="false">AD14+AD17+AD18+SUM(AD19:AD27)</f>
        <v>-14653479.1935322</v>
      </c>
      <c r="AE28" s="23" t="n">
        <f aca="false">AE14+AE17+AE18+SUM(AE19:AE27)</f>
        <v>24355360.8709852</v>
      </c>
      <c r="AF28" s="23" t="n">
        <f aca="false">AF14+AF17+AF18+SUM(AF19:AF27)</f>
        <v>38684779.2709852</v>
      </c>
      <c r="AG28" s="23" t="n">
        <f aca="false">AG14+AG17+AG18+SUM(AG19:AG27)</f>
        <v>23518797.6709852</v>
      </c>
      <c r="AH28" s="23" t="n">
        <f aca="false">AH14+AH17+AH18+SUM(AH19:AH27)</f>
        <v>41148216.0709852</v>
      </c>
      <c r="AI28" s="23" t="n">
        <f aca="false">AI14+AI17+AI18+SUM(AI19:AI27)</f>
        <v>29282234.4709852</v>
      </c>
      <c r="AJ28" s="23" t="n">
        <f aca="false">AJ14+AJ17+AJ18+SUM(AJ19:AJ27)</f>
        <v>15301652.8709852</v>
      </c>
      <c r="AK28" s="23" t="n">
        <f aca="false">AK14+AK17+AK18+SUM(AK19:AK27)</f>
        <v>31745671.2709852</v>
      </c>
      <c r="AL28" s="23" t="n">
        <f aca="false">AL14+AL17+AL18+SUM(AL19:AL27)</f>
        <v>48258039.6709852</v>
      </c>
      <c r="AM28" s="23" t="n">
        <f aca="false">AM14+AM17+AM18+SUM(AM19:AM27)</f>
        <v>30709108.0709852</v>
      </c>
      <c r="AN28" s="23" t="n">
        <f aca="false">AN14+AN17+AN18+SUM(AN19:AN27)</f>
        <v>50721476.4709852</v>
      </c>
      <c r="AO28" s="23" t="n">
        <f aca="false">AO14+AO17+AO18+SUM(AO19:AO27)</f>
        <v>36672544.8709852</v>
      </c>
      <c r="AP28" s="23" t="n">
        <f aca="false">AP14+AP17+AP18+SUM(AP19:AP27)</f>
        <v>12743113.2709852</v>
      </c>
      <c r="AQ28" s="23" t="n">
        <f aca="false">AQ14+AQ17+AQ18+SUM(AQ19:AQ27)</f>
        <v>42394860.204664</v>
      </c>
      <c r="AR28" s="23" t="n">
        <f aca="false">AR14+AR17+AR18+SUM(AR19:AR27)</f>
        <v>62061896.076664</v>
      </c>
      <c r="AS28" s="23" t="n">
        <f aca="false">AS14+AS17+AS18+SUM(AS19:AS27)</f>
        <v>41355371.948664</v>
      </c>
      <c r="AT28" s="23" t="n">
        <f aca="false">AT14+AT17+AT18+SUM(AT19:AT27)</f>
        <v>64722407.820664</v>
      </c>
      <c r="AU28" s="23" t="n">
        <f aca="false">AU14+AU17+AU18+SUM(AU19:AU27)</f>
        <v>47715883.692664</v>
      </c>
      <c r="AV28" s="23" t="n">
        <f aca="false">AV14+AV17+AV18+SUM(AV19:AV27)</f>
        <v>42140535.564664</v>
      </c>
      <c r="AW28" s="23" t="n">
        <f aca="false">AW14+AW17+AW18+SUM(AW19:AW27)</f>
        <v>50376395.436664</v>
      </c>
      <c r="AX28" s="23" t="n">
        <f aca="false">AX14+AX17+AX18+SUM(AX19:AX27)</f>
        <v>72335528.808664</v>
      </c>
      <c r="AY28" s="23" t="n">
        <f aca="false">AY14+AY17+AY18+SUM(AY19:AY27)</f>
        <v>49136907.180664</v>
      </c>
      <c r="AZ28" s="23" t="n">
        <f aca="false">AZ14+AZ17+AZ18+SUM(AZ19:AZ27)</f>
        <v>74996040.552664</v>
      </c>
      <c r="BA28" s="23" t="n">
        <f aca="false">BA14+BA17+BA18+SUM(BA19:BA27)</f>
        <v>55697418.924664</v>
      </c>
      <c r="BB28" s="23" t="n">
        <f aca="false">BB14+BB17+BB18+SUM(BB19:BB27)</f>
        <v>41709004.376664</v>
      </c>
      <c r="BC28" s="23" t="n">
        <f aca="false">BC14+BC17+BC18+SUM(BC19:BC27)</f>
        <v>63218565.1221571</v>
      </c>
      <c r="BD28" s="23" t="n">
        <f aca="false">BD14+BD17+BD18+SUM(BD19:BD27)</f>
        <v>88722265.2139171</v>
      </c>
      <c r="BE28" s="23" t="n">
        <f aca="false">BE14+BE17+BE18+SUM(BE19:BE27)</f>
        <v>61991917.8056771</v>
      </c>
      <c r="BF28" s="23" t="n">
        <f aca="false">BF14+BF17+BF18+SUM(BF19:BF27)</f>
        <v>91595617.8974371</v>
      </c>
      <c r="BG28" s="23" t="n">
        <f aca="false">BG14+BG17+BG18+SUM(BG19:BG27)</f>
        <v>68965270.4891971</v>
      </c>
      <c r="BH28" s="23" t="n">
        <f aca="false">BH14+BH17+BH18+SUM(BH19:BH27)</f>
        <v>71308868.4113571</v>
      </c>
      <c r="BI28" s="23" t="n">
        <f aca="false">BI14+BI17+BI18+SUM(BI19:BI27)</f>
        <v>71838623.1727171</v>
      </c>
      <c r="BJ28" s="23" t="n">
        <f aca="false">BJ14+BJ17+BJ18+SUM(BJ19:BJ27)</f>
        <v>99749025.6394771</v>
      </c>
      <c r="BK28" s="23" t="n">
        <f aca="false">BK14+BK17+BK18+SUM(BK19:BK27)</f>
        <v>70411975.8562371</v>
      </c>
      <c r="BL28" s="23" t="n">
        <f aca="false">BL14+BL17+BL18+SUM(BL19:BL27)</f>
        <v>102622378.322997</v>
      </c>
      <c r="BM28" s="23" t="n">
        <f aca="false">BM14+BM17+BM18+SUM(BM19:BM27)</f>
        <v>77585328.5397571</v>
      </c>
      <c r="BN28" s="23" t="n">
        <f aca="false">BN14+BN17+BN18+SUM(BN19:BN27)</f>
        <v>2549936915.47704</v>
      </c>
    </row>
    <row r="29" customFormat="false" ht="13.8" hidden="false" customHeight="false" outlineLevel="0" collapsed="false">
      <c r="D29" s="25" t="s">
        <v>38</v>
      </c>
      <c r="F29" s="26" t="n">
        <f aca="false">F28</f>
        <v>-1010000000</v>
      </c>
      <c r="G29" s="26" t="n">
        <f aca="false">G28</f>
        <v>-4518073.32734467</v>
      </c>
      <c r="H29" s="26" t="n">
        <f aca="false">H28</f>
        <v>497926.672655325</v>
      </c>
      <c r="I29" s="26" t="n">
        <f aca="false">I28</f>
        <v>-4906073.32734468</v>
      </c>
      <c r="J29" s="26" t="n">
        <f aca="false">J28</f>
        <v>2609926.67265533</v>
      </c>
      <c r="K29" s="26" t="n">
        <f aca="false">K28</f>
        <v>-294073.327344675</v>
      </c>
      <c r="L29" s="26" t="n">
        <f aca="false">L28</f>
        <v>-23628073.3273447</v>
      </c>
      <c r="M29" s="26" t="n">
        <f aca="false">M28</f>
        <v>1817926.67265533</v>
      </c>
      <c r="N29" s="26" t="n">
        <f aca="false">N28</f>
        <v>8813926.67265533</v>
      </c>
      <c r="O29" s="26" t="n">
        <f aca="false">O28</f>
        <v>1229926.67265533</v>
      </c>
      <c r="P29" s="26" t="n">
        <f aca="false">P28</f>
        <v>10925926.6726553</v>
      </c>
      <c r="Q29" s="26" t="n">
        <f aca="false">Q28</f>
        <v>6041926.67265533</v>
      </c>
      <c r="R29" s="26" t="n">
        <f aca="false">R28</f>
        <v>-34762073.3273447</v>
      </c>
      <c r="S29" s="26" t="n">
        <f aca="false">S28</f>
        <v>8806240.80646775</v>
      </c>
      <c r="T29" s="26" t="n">
        <f aca="false">T28</f>
        <v>18262720.8064678</v>
      </c>
      <c r="U29" s="26" t="n">
        <f aca="false">U28</f>
        <v>8187200.80646776</v>
      </c>
      <c r="V29" s="26" t="n">
        <f aca="false">V28</f>
        <v>20543680.8064678</v>
      </c>
      <c r="W29" s="26" t="n">
        <f aca="false">W28</f>
        <v>13368160.8064678</v>
      </c>
      <c r="X29" s="26" t="n">
        <f aca="false">X28</f>
        <v>-6825359.19353224</v>
      </c>
      <c r="Y29" s="26" t="n">
        <f aca="false">Y28</f>
        <v>15649120.8064678</v>
      </c>
      <c r="Z29" s="26" t="n">
        <f aca="false">Z28</f>
        <v>27184600.8064678</v>
      </c>
      <c r="AA29" s="26" t="n">
        <f aca="false">AA28</f>
        <v>14830080.8064678</v>
      </c>
      <c r="AB29" s="26" t="n">
        <f aca="false">AB28</f>
        <v>29465560.8064678</v>
      </c>
      <c r="AC29" s="26" t="n">
        <f aca="false">AC28</f>
        <v>20211040.8064678</v>
      </c>
      <c r="AD29" s="26" t="n">
        <f aca="false">AD28</f>
        <v>-14653479.1935322</v>
      </c>
      <c r="AE29" s="26" t="n">
        <f aca="false">AE28</f>
        <v>24355360.8709852</v>
      </c>
      <c r="AF29" s="26" t="n">
        <f aca="false">AF28</f>
        <v>38684779.2709852</v>
      </c>
      <c r="AG29" s="26" t="n">
        <f aca="false">AG28</f>
        <v>23518797.6709852</v>
      </c>
      <c r="AH29" s="26" t="n">
        <f aca="false">AH28</f>
        <v>41148216.0709852</v>
      </c>
      <c r="AI29" s="26" t="n">
        <f aca="false">AI28</f>
        <v>29282234.4709852</v>
      </c>
      <c r="AJ29" s="26" t="n">
        <f aca="false">AJ28</f>
        <v>15301652.8709852</v>
      </c>
      <c r="AK29" s="26" t="n">
        <f aca="false">AK28</f>
        <v>31745671.2709852</v>
      </c>
      <c r="AL29" s="26" t="n">
        <f aca="false">AL28</f>
        <v>48258039.6709852</v>
      </c>
      <c r="AM29" s="26" t="n">
        <f aca="false">AM28</f>
        <v>30709108.0709852</v>
      </c>
      <c r="AN29" s="26" t="n">
        <f aca="false">AN28</f>
        <v>50721476.4709852</v>
      </c>
      <c r="AO29" s="26" t="n">
        <f aca="false">AO28</f>
        <v>36672544.8709852</v>
      </c>
      <c r="AP29" s="26" t="n">
        <f aca="false">AP28</f>
        <v>12743113.2709852</v>
      </c>
      <c r="AQ29" s="26" t="n">
        <f aca="false">AQ28</f>
        <v>42394860.204664</v>
      </c>
      <c r="AR29" s="26" t="n">
        <f aca="false">AR28</f>
        <v>62061896.076664</v>
      </c>
      <c r="AS29" s="26" t="n">
        <f aca="false">AS28</f>
        <v>41355371.948664</v>
      </c>
      <c r="AT29" s="26" t="n">
        <f aca="false">AT28</f>
        <v>64722407.820664</v>
      </c>
      <c r="AU29" s="26" t="n">
        <f aca="false">AU28</f>
        <v>47715883.692664</v>
      </c>
      <c r="AV29" s="26" t="n">
        <f aca="false">AV28</f>
        <v>42140535.564664</v>
      </c>
      <c r="AW29" s="26" t="n">
        <f aca="false">AW28</f>
        <v>50376395.436664</v>
      </c>
      <c r="AX29" s="26" t="n">
        <f aca="false">AX28</f>
        <v>72335528.808664</v>
      </c>
      <c r="AY29" s="26" t="n">
        <f aca="false">AY28</f>
        <v>49136907.180664</v>
      </c>
      <c r="AZ29" s="26" t="n">
        <f aca="false">AZ28</f>
        <v>74996040.552664</v>
      </c>
      <c r="BA29" s="26" t="n">
        <f aca="false">BA28</f>
        <v>55697418.924664</v>
      </c>
      <c r="BB29" s="26" t="n">
        <f aca="false">BB28</f>
        <v>41709004.376664</v>
      </c>
      <c r="BC29" s="26" t="n">
        <f aca="false">BC28</f>
        <v>63218565.1221571</v>
      </c>
      <c r="BD29" s="26" t="n">
        <f aca="false">BD28</f>
        <v>88722265.2139171</v>
      </c>
      <c r="BE29" s="26" t="n">
        <f aca="false">BE28</f>
        <v>61991917.8056771</v>
      </c>
      <c r="BF29" s="26" t="n">
        <f aca="false">BF28</f>
        <v>91595617.8974371</v>
      </c>
      <c r="BG29" s="26" t="n">
        <f aca="false">BG28</f>
        <v>68965270.4891971</v>
      </c>
      <c r="BH29" s="26" t="n">
        <f aca="false">BH28</f>
        <v>71308868.4113571</v>
      </c>
      <c r="BI29" s="26" t="n">
        <f aca="false">BI28</f>
        <v>71838623.1727171</v>
      </c>
      <c r="BJ29" s="26" t="n">
        <f aca="false">BJ28</f>
        <v>99749025.6394771</v>
      </c>
      <c r="BK29" s="26" t="n">
        <f aca="false">BK28</f>
        <v>70411975.8562371</v>
      </c>
      <c r="BL29" s="26" t="n">
        <f aca="false">BL28</f>
        <v>102622378.322997</v>
      </c>
      <c r="BM29" s="26" t="n">
        <f aca="false">BM28</f>
        <v>77585328.5397571</v>
      </c>
      <c r="BN29" s="26" t="e">
        <f aca="false">(L2/#REF!)+(BN28-BN27)</f>
        <v>#REF!</v>
      </c>
    </row>
    <row r="30" customFormat="false" ht="13.8" hidden="false" customHeight="false" outlineLevel="0" collapsed="false">
      <c r="D30" s="27" t="s">
        <v>39</v>
      </c>
      <c r="F30" s="28" t="n">
        <f aca="false">F28</f>
        <v>-1010000000</v>
      </c>
      <c r="G30" s="28" t="n">
        <f aca="false">G28/POWER(1+$C$5, G9)</f>
        <v>-4386478.9585711</v>
      </c>
      <c r="H30" s="28" t="n">
        <f aca="false">H28/POWER(1+$C$5, H9)</f>
        <v>469343.644690075</v>
      </c>
      <c r="I30" s="28" t="n">
        <f aca="false">I28/POWER(1+$C$5, I9)</f>
        <v>-4489752.08564546</v>
      </c>
      <c r="J30" s="28" t="n">
        <f aca="false">J28/POWER(1+$C$5, J9)</f>
        <v>2318886.04463019</v>
      </c>
      <c r="K30" s="28" t="n">
        <f aca="false">K28/POWER(1+$C$5, K9)</f>
        <v>-253670.23541598</v>
      </c>
      <c r="L30" s="28" t="n">
        <f aca="false">L28/POWER(1+$C$5, L9)</f>
        <v>-19788139.426986</v>
      </c>
      <c r="M30" s="28" t="n">
        <f aca="false">M28/POWER(1+$C$5, M9)</f>
        <v>1478140.74574305</v>
      </c>
      <c r="N30" s="28" t="n">
        <f aca="false">N28/POWER(1+$C$5, N9)</f>
        <v>6957795.10575741</v>
      </c>
      <c r="O30" s="28" t="n">
        <f aca="false">O28/POWER(1+$C$5, O9)</f>
        <v>942636.381447885</v>
      </c>
      <c r="P30" s="28" t="n">
        <f aca="false">P28/POWER(1+$C$5, P9)</f>
        <v>8129915.55143474</v>
      </c>
      <c r="Q30" s="28" t="n">
        <f aca="false">Q28/POWER(1+$C$5, Q9)</f>
        <v>4364816.37980101</v>
      </c>
      <c r="R30" s="28" t="n">
        <f aca="false">R28/POWER(1+$C$5, R9)</f>
        <v>-24381418.8245274</v>
      </c>
      <c r="S30" s="28" t="n">
        <f aca="false">S28/POWER(1+$C$5, S9)</f>
        <v>5996621.47718307</v>
      </c>
      <c r="T30" s="28" t="n">
        <f aca="false">T28/POWER(1+$C$5, T9)</f>
        <v>12073809.9072348</v>
      </c>
      <c r="U30" s="28" t="n">
        <f aca="false">U28/POWER(1+$C$5, U9)</f>
        <v>5255052.65308046</v>
      </c>
      <c r="V30" s="28" t="n">
        <f aca="false">V28/POWER(1+$C$5, V9)</f>
        <v>12802142.687736</v>
      </c>
      <c r="W30" s="28" t="n">
        <f aca="false">W28/POWER(1+$C$5, W9)</f>
        <v>8087957.13811003</v>
      </c>
      <c r="X30" s="28" t="n">
        <f aca="false">X28/POWER(1+$C$5, X9)</f>
        <v>-4009179.18506239</v>
      </c>
      <c r="Y30" s="28" t="n">
        <f aca="false">Y28/POWER(1+$C$5, Y9)</f>
        <v>8924474.92720313</v>
      </c>
      <c r="Z30" s="28" t="n">
        <f aca="false">Z28/POWER(1+$C$5, Z9)</f>
        <v>15051454.3526798</v>
      </c>
      <c r="AA30" s="28" t="n">
        <f aca="false">AA28/POWER(1+$C$5, AA9)</f>
        <v>7971899.19858029</v>
      </c>
      <c r="AB30" s="28" t="n">
        <f aca="false">AB28/POWER(1+$C$5, AB9)</f>
        <v>15377855.2179639</v>
      </c>
      <c r="AC30" s="28" t="n">
        <f aca="false">AC28/POWER(1+$C$5, AC9)</f>
        <v>10240767.6029557</v>
      </c>
      <c r="AD30" s="28" t="n">
        <f aca="false">AD28/POWER(1+$C$5, AD9)</f>
        <v>-7208540.76941787</v>
      </c>
      <c r="AE30" s="28" t="n">
        <f aca="false">AE28/POWER(1+$C$5, AE9)</f>
        <v>11632255.9923015</v>
      </c>
      <c r="AF30" s="28" t="n">
        <f aca="false">AF28/POWER(1+$C$5, AF9)</f>
        <v>17937928.1783806</v>
      </c>
      <c r="AG30" s="28" t="n">
        <f aca="false">AG28/POWER(1+$C$5, AG9)</f>
        <v>10587905.315201</v>
      </c>
      <c r="AH30" s="28" t="n">
        <f aca="false">AH28/POWER(1+$C$5, AH9)</f>
        <v>17984928.6772284</v>
      </c>
      <c r="AI30" s="28" t="n">
        <f aca="false">AI28/POWER(1+$C$5, AI9)</f>
        <v>12425809.6765071</v>
      </c>
      <c r="AJ30" s="28" t="n">
        <f aca="false">AJ28/POWER(1+$C$5, AJ9)</f>
        <v>6304078.38086608</v>
      </c>
      <c r="AK30" s="28" t="n">
        <f aca="false">AK28/POWER(1+$C$5, AK9)</f>
        <v>12697860.4214705</v>
      </c>
      <c r="AL30" s="28" t="n">
        <f aca="false">AL28/POWER(1+$C$5, AL9)</f>
        <v>18740383.9969116</v>
      </c>
      <c r="AM30" s="28" t="n">
        <f aca="false">AM28/POWER(1+$C$5, AM9)</f>
        <v>11578139.7551898</v>
      </c>
      <c r="AN30" s="28" t="n">
        <f aca="false">AN28/POWER(1+$C$5, AN9)</f>
        <v>18566337.7673227</v>
      </c>
      <c r="AO30" s="28" t="n">
        <f aca="false">AO28/POWER(1+$C$5, AO9)</f>
        <v>13032813.600871</v>
      </c>
      <c r="AP30" s="28" t="n">
        <f aca="false">AP28/POWER(1+$C$5, AP9)</f>
        <v>4396787.27408393</v>
      </c>
      <c r="AQ30" s="28" t="n">
        <f aca="false">AQ28/POWER(1+$C$5, AQ9)</f>
        <v>14201554.7809558</v>
      </c>
      <c r="AR30" s="28" t="n">
        <f aca="false">AR28/POWER(1+$C$5, AR9)</f>
        <v>20184151.6674387</v>
      </c>
      <c r="AS30" s="28" t="n">
        <f aca="false">AS28/POWER(1+$C$5, AS9)</f>
        <v>13058105.3369627</v>
      </c>
      <c r="AT30" s="28" t="n">
        <f aca="false">AT28/POWER(1+$C$5, AT9)</f>
        <v>19841096.8658879</v>
      </c>
      <c r="AU30" s="28" t="n">
        <f aca="false">AU28/POWER(1+$C$5, AU9)</f>
        <v>14201583.0654083</v>
      </c>
      <c r="AV30" s="28" t="n">
        <f aca="false">AV28/POWER(1+$C$5, AV9)</f>
        <v>12176896.4551275</v>
      </c>
      <c r="AW30" s="28" t="n">
        <f aca="false">AW28/POWER(1+$C$5, AW9)</f>
        <v>14132741.8762588</v>
      </c>
      <c r="AX30" s="28" t="n">
        <f aca="false">AX28/POWER(1+$C$5, AX9)</f>
        <v>19702156.9149115</v>
      </c>
      <c r="AY30" s="28" t="n">
        <f aca="false">AY28/POWER(1+$C$5, AY9)</f>
        <v>12993696.1087726</v>
      </c>
      <c r="AZ30" s="28" t="n">
        <f aca="false">AZ28/POWER(1+$C$5, AZ9)</f>
        <v>19254223.0565202</v>
      </c>
      <c r="BA30" s="28" t="n">
        <f aca="false">BA28/POWER(1+$C$5, BA9)</f>
        <v>13883069.8512166</v>
      </c>
      <c r="BB30" s="28" t="n">
        <f aca="false">BB28/POWER(1+$C$5, BB9)</f>
        <v>10093529.0461637</v>
      </c>
      <c r="BC30" s="28" t="n">
        <f aca="false">BC28/POWER(1+$C$5, BC9)</f>
        <v>14853220.34422</v>
      </c>
      <c r="BD30" s="28" t="n">
        <f aca="false">BD28/POWER(1+$C$5, BD9)</f>
        <v>20238176.8265955</v>
      </c>
      <c r="BE30" s="28" t="n">
        <f aca="false">BE28/POWER(1+$C$5, BE9)</f>
        <v>13728927.5131985</v>
      </c>
      <c r="BF30" s="28" t="n">
        <f aca="false">BF28/POWER(1+$C$5, BF9)</f>
        <v>19694230.2914204</v>
      </c>
      <c r="BG30" s="28" t="n">
        <f aca="false">BG28/POWER(1+$C$5, BG9)</f>
        <v>14396520.3158396</v>
      </c>
      <c r="BH30" s="28" t="n">
        <f aca="false">BH28/POWER(1+$C$5, BH9)</f>
        <v>14452181.6166231</v>
      </c>
      <c r="BI30" s="28" t="n">
        <f aca="false">BI28/POWER(1+$C$5, BI9)</f>
        <v>14135482.633526</v>
      </c>
      <c r="BJ30" s="28" t="n">
        <f aca="false">BJ28/POWER(1+$C$5, BJ9)</f>
        <v>19055663.6522527</v>
      </c>
      <c r="BK30" s="28" t="n">
        <f aca="false">BK28/POWER(1+$C$5, BK9)</f>
        <v>13059445.0723709</v>
      </c>
      <c r="BL30" s="28" t="n">
        <f aca="false">BL28/POWER(1+$C$5, BL9)</f>
        <v>18479194.7483906</v>
      </c>
      <c r="BM30" s="28" t="n">
        <f aca="false">BM28/POWER(1+$C$5, BM9)</f>
        <v>13563861.4766688</v>
      </c>
      <c r="BN30" s="28" t="n">
        <f aca="false">BN28/POWER(1+$C$5, BN9)</f>
        <v>432808671.91633</v>
      </c>
    </row>
    <row r="31" customFormat="false" ht="13.8" hidden="false" customHeight="false" outlineLevel="0" collapsed="false">
      <c r="D31" s="30" t="s">
        <v>40</v>
      </c>
      <c r="F31" s="31" t="n">
        <f aca="false">F30</f>
        <v>-1010000000</v>
      </c>
      <c r="G31" s="31" t="n">
        <f aca="false">F31*(1+$C$5)+G28</f>
        <v>-1044818073.33113</v>
      </c>
      <c r="H31" s="31" t="n">
        <f aca="false">G31*(1+$C$5)+H28</f>
        <v>-1075664688.86233</v>
      </c>
      <c r="I31" s="31" t="n">
        <f aca="false">H31*(1+$C$5)+I28</f>
        <v>-1112840702.85957</v>
      </c>
      <c r="J31" s="31" t="n">
        <f aca="false">I31*(1+$C$5)+J28</f>
        <v>-1143615997.27688</v>
      </c>
      <c r="K31" s="31" t="n">
        <f aca="false">J31*(1+$C$5)+K28</f>
        <v>-1178218550.52682</v>
      </c>
      <c r="L31" s="31" t="n">
        <f aca="false">K31*(1+$C$5)+L28</f>
        <v>-1237193180.37438</v>
      </c>
      <c r="M31" s="31" t="n">
        <f aca="false">L31*(1+$C$5)+M28</f>
        <v>-1272491049.1176</v>
      </c>
      <c r="N31" s="31" t="n">
        <f aca="false">M31*(1+$C$5)+N28</f>
        <v>-1301851853.92324</v>
      </c>
      <c r="O31" s="31" t="n">
        <f aca="false">N31*(1+$C$5)+O28</f>
        <v>-1339677482.87316</v>
      </c>
      <c r="P31" s="31" t="n">
        <f aca="false">O31*(1+$C$5)+P28</f>
        <v>-1368941880.69173</v>
      </c>
      <c r="Q31" s="31" t="n">
        <f aca="false">P31*(1+$C$5)+Q28</f>
        <v>-1403968210.44495</v>
      </c>
      <c r="R31" s="31" t="n">
        <f aca="false">Q31*(1+$C$5)+R28</f>
        <v>-1480849330.09091</v>
      </c>
      <c r="S31" s="31" t="n">
        <f aca="false">R31*(1+$C$5)+S28</f>
        <v>-1516468569.19272</v>
      </c>
      <c r="T31" s="31" t="n">
        <f aca="false">S31*(1+$C$5)+T28</f>
        <v>-1543699905.46772</v>
      </c>
      <c r="U31" s="31" t="n">
        <f aca="false">T31*(1+$C$5)+U28</f>
        <v>-1581823701.83107</v>
      </c>
      <c r="V31" s="31" t="n">
        <f aca="false">U31*(1+$C$5)+V28</f>
        <v>-1608734732.08547</v>
      </c>
      <c r="W31" s="31" t="n">
        <f aca="false">V31*(1+$C$5)+W28</f>
        <v>-1643628613.24759</v>
      </c>
      <c r="X31" s="31" t="n">
        <f aca="false">W31*(1+$C$5)+X28</f>
        <v>-1699762830.84472</v>
      </c>
      <c r="Y31" s="31" t="n">
        <f aca="false">X31*(1+$C$5)+Y28</f>
        <v>-1735106594.96996</v>
      </c>
      <c r="Z31" s="31" t="n">
        <f aca="false">Y31*(1+$C$5)+Z28</f>
        <v>-1759975192.0191</v>
      </c>
      <c r="AA31" s="31" t="n">
        <f aca="false">Z31*(1+$C$5)+AA28</f>
        <v>-1797944366.9798</v>
      </c>
      <c r="AB31" s="31" t="n">
        <f aca="false">AA31*(1+$C$5)+AB28</f>
        <v>-1822417137.18947</v>
      </c>
      <c r="AC31" s="31" t="n">
        <f aca="false">AB31*(1+$C$5)+AC28</f>
        <v>-1856878610.50552</v>
      </c>
      <c r="AD31" s="31" t="n">
        <f aca="false">AC31*(1+$C$5)+AD28</f>
        <v>-1927238448.02118</v>
      </c>
      <c r="AE31" s="31" t="n">
        <f aca="false">AD31*(1+$C$5)+AE28</f>
        <v>-1960700240.59805</v>
      </c>
      <c r="AF31" s="31" t="n">
        <f aca="false">AE31*(1+$C$5)+AF28</f>
        <v>-1980836468.55236</v>
      </c>
      <c r="AG31" s="31" t="n">
        <f aca="false">AF31*(1+$C$5)+AG28</f>
        <v>-2016742764.94537</v>
      </c>
      <c r="AH31" s="31" t="n">
        <f aca="false">AG31*(1+$C$5)+AH28</f>
        <v>-2036096831.83031</v>
      </c>
      <c r="AI31" s="31" t="n">
        <f aca="false">AH31*(1+$C$5)+AI28</f>
        <v>-2067897502.32186</v>
      </c>
      <c r="AJ31" s="31" t="n">
        <f aca="false">AI31*(1+$C$5)+AJ28</f>
        <v>-2114632774.52829</v>
      </c>
      <c r="AK31" s="31" t="n">
        <f aca="false">AJ31*(1+$C$5)+AK28</f>
        <v>-2146326086.50108</v>
      </c>
      <c r="AL31" s="31" t="n">
        <f aca="false">AK31*(1+$C$5)+AL28</f>
        <v>-2162457829.43317</v>
      </c>
      <c r="AM31" s="31" t="n">
        <f aca="false">AL31*(1+$C$5)+AM28</f>
        <v>-2196622456.25329</v>
      </c>
      <c r="AN31" s="31" t="n">
        <f aca="false">AM31*(1+$C$5)+AN28</f>
        <v>-2211799653.47814</v>
      </c>
      <c r="AO31" s="31" t="n">
        <f aca="false">AN31*(1+$C$5)+AO28</f>
        <v>-2241481098.21979</v>
      </c>
      <c r="AP31" s="31" t="n">
        <f aca="false">AO31*(1+$C$5)+AP28</f>
        <v>-2295982417.9038</v>
      </c>
      <c r="AQ31" s="31" t="n">
        <f aca="false">AP31*(1+$C$5)+AQ28</f>
        <v>-2322467030.24486</v>
      </c>
      <c r="AR31" s="31" t="n">
        <f aca="false">AQ31*(1+$C$5)+AR28</f>
        <v>-2330079145.08425</v>
      </c>
      <c r="AS31" s="31" t="n">
        <f aca="false">AR31*(1+$C$5)+AS28</f>
        <v>-2358626147.49685</v>
      </c>
      <c r="AT31" s="31" t="n">
        <f aca="false">AS31*(1+$C$5)+AT28</f>
        <v>-2364662524.10993</v>
      </c>
      <c r="AU31" s="31" t="n">
        <f aca="false">AT31*(1+$C$5)+AU28</f>
        <v>-2387886516.14943</v>
      </c>
      <c r="AV31" s="31" t="n">
        <f aca="false">AU31*(1+$C$5)+AV28</f>
        <v>-2417382576.0782</v>
      </c>
      <c r="AW31" s="31" t="n">
        <f aca="false">AV31*(1+$C$5)+AW28</f>
        <v>-2439527657.93294</v>
      </c>
      <c r="AX31" s="31" t="n">
        <f aca="false">AW31*(1+$C$5)+AX28</f>
        <v>-2440377958.87141</v>
      </c>
      <c r="AY31" s="31" t="n">
        <f aca="false">AX31*(1+$C$5)+AY28</f>
        <v>-2464452390.46604</v>
      </c>
      <c r="AZ31" s="31" t="n">
        <f aca="false">AY31*(1+$C$5)+AZ28</f>
        <v>-2463389921.6366</v>
      </c>
      <c r="BA31" s="31" t="n">
        <f aca="false">AZ31*(1+$C$5)+BA28</f>
        <v>-2481594200.37027</v>
      </c>
      <c r="BB31" s="31" t="n">
        <f aca="false">BA31*(1+$C$5)+BB28</f>
        <v>-2514333022.01402</v>
      </c>
      <c r="BC31" s="31" t="n">
        <f aca="false">BB31*(1+$C$5)+BC28</f>
        <v>-2526544447.56171</v>
      </c>
      <c r="BD31" s="31" t="n">
        <f aca="false">BC31*(1+$C$5)+BD28</f>
        <v>-2513618515.78411</v>
      </c>
      <c r="BE31" s="31" t="n">
        <f aca="false">BD31*(1+$C$5)+BE28</f>
        <v>-2527035153.46138</v>
      </c>
      <c r="BF31" s="31" t="n">
        <f aca="false">BE31*(1+$C$5)+BF28</f>
        <v>-2511250590.17726</v>
      </c>
      <c r="BG31" s="31" t="n">
        <f aca="false">BF31*(1+$C$5)+BG28</f>
        <v>-2517622837.4028</v>
      </c>
      <c r="BH31" s="31" t="n">
        <f aca="false">BG31*(1+$C$5)+BH28</f>
        <v>-2521842654.12296</v>
      </c>
      <c r="BI31" s="31" t="n">
        <f aca="false">BH31*(1+$C$5)+BI28</f>
        <v>-2525659310.58339</v>
      </c>
      <c r="BJ31" s="31" t="n">
        <f aca="false">BI31*(1+$C$5)+BJ28</f>
        <v>-2501680064.27088</v>
      </c>
      <c r="BK31" s="31" t="n">
        <f aca="false">BJ31*(1+$C$5)+BK28</f>
        <v>-2506318490.35215</v>
      </c>
      <c r="BL31" s="31" t="n">
        <f aca="false">BK31*(1+$C$5)+BL28</f>
        <v>-2478885666.74911</v>
      </c>
      <c r="BM31" s="31" t="n">
        <f aca="false">BL31*(1+$C$5)+BM28</f>
        <v>-2475666908.22112</v>
      </c>
      <c r="BN31" s="31" t="n">
        <f aca="false">BM31*(1+$C$5)+BN28</f>
        <v>0</v>
      </c>
    </row>
    <row r="32" customFormat="false" ht="13.8" hidden="false" customHeight="false" outlineLevel="0" collapsed="false">
      <c r="C32" s="32" t="s">
        <v>41</v>
      </c>
      <c r="D32" s="33" t="n">
        <f aca="false">SUM(F30:BN30)</f>
        <v>0</v>
      </c>
      <c r="F32" s="34"/>
      <c r="G32" s="33"/>
      <c r="H32" s="33"/>
      <c r="I32" s="33"/>
      <c r="J32" s="33"/>
      <c r="K32" s="33"/>
      <c r="L32" s="3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customFormat="false" ht="13.8" hidden="false" customHeight="false" outlineLevel="0" collapsed="false">
      <c r="C33" s="32" t="s">
        <v>41</v>
      </c>
      <c r="D33" s="35" t="n">
        <f aca="false">NPV(C5, G28:BN28) + F18 + F11</f>
        <v>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customFormat="false" ht="13.8" hidden="false" customHeight="false" outlineLevel="0" collapsed="false">
      <c r="C34" s="32" t="s">
        <v>42</v>
      </c>
      <c r="D34" s="35" t="n">
        <f aca="false">D33*(POWER(1+$C$5, 60)*$C$5/(POWER(1+$C$5, 60)-1))</f>
        <v>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customFormat="false" ht="13.8" hidden="false" customHeight="false" outlineLevel="0" collapsed="false">
      <c r="C35" s="32" t="s">
        <v>43</v>
      </c>
      <c r="D35" s="36" t="n">
        <f aca="false">D33*POWER(1+$C$5, 60)</f>
        <v>0</v>
      </c>
      <c r="F35" s="33"/>
      <c r="G35" s="33"/>
      <c r="H35" s="33"/>
      <c r="I35" s="33"/>
      <c r="J35" s="33"/>
      <c r="K35" s="33"/>
      <c r="L35" s="3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customFormat="false" ht="13.8" hidden="false" customHeight="false" outlineLevel="0" collapsed="false">
      <c r="C36" s="32" t="s">
        <v>43</v>
      </c>
      <c r="D36" s="36" t="n">
        <f aca="false">D34*((POWER(1+$C$5, 60)-1)/$C$5)</f>
        <v>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customFormat="false" ht="13.8" hidden="false" customHeight="false" outlineLevel="0" collapsed="false">
      <c r="C37" s="32" t="s">
        <v>44</v>
      </c>
      <c r="D37" s="37" t="n">
        <f aca="false">(D32+ABS(F18+F11))/ABS(F11+F18)</f>
        <v>1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BN7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" activeCellId="0" sqref="L2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6.27"/>
    <col collapsed="false" customWidth="true" hidden="false" outlineLevel="0" max="2" min="2" style="0" width="6.14"/>
    <col collapsed="false" customWidth="true" hidden="false" outlineLevel="0" max="3" min="3" style="0" width="20.24"/>
    <col collapsed="false" customWidth="true" hidden="false" outlineLevel="0" max="4" min="4" style="0" width="23.57"/>
    <col collapsed="false" customWidth="true" hidden="false" outlineLevel="0" max="5" min="5" style="0" width="11.28"/>
    <col collapsed="false" customWidth="true" hidden="false" outlineLevel="0" max="6" min="6" style="1" width="18.28"/>
    <col collapsed="false" customWidth="true" hidden="false" outlineLevel="0" max="7" min="7" style="1" width="28.14"/>
    <col collapsed="false" customWidth="true" hidden="false" outlineLevel="0" max="8" min="8" style="1" width="16.71"/>
    <col collapsed="false" customWidth="true" hidden="false" outlineLevel="0" max="9" min="9" style="1" width="21.46"/>
    <col collapsed="false" customWidth="true" hidden="false" outlineLevel="0" max="10" min="10" style="1" width="32.14"/>
    <col collapsed="false" customWidth="true" hidden="false" outlineLevel="0" max="11" min="11" style="1" width="16.71"/>
    <col collapsed="false" customWidth="true" hidden="false" outlineLevel="0" max="12" min="12" style="1" width="18.71"/>
    <col collapsed="false" customWidth="true" hidden="false" outlineLevel="0" max="14" min="13" style="1" width="16.71"/>
    <col collapsed="false" customWidth="true" hidden="false" outlineLevel="0" max="15" min="15" style="1" width="17.41"/>
    <col collapsed="false" customWidth="true" hidden="false" outlineLevel="0" max="17" min="16" style="1" width="16.71"/>
    <col collapsed="false" customWidth="true" hidden="false" outlineLevel="0" max="18" min="18" style="1" width="18.86"/>
    <col collapsed="false" customWidth="true" hidden="false" outlineLevel="0" max="20" min="19" style="1" width="16.71"/>
    <col collapsed="false" customWidth="true" hidden="false" outlineLevel="0" max="21" min="21" style="1" width="17.58"/>
    <col collapsed="false" customWidth="true" hidden="false" outlineLevel="0" max="23" min="22" style="1" width="16.71"/>
    <col collapsed="false" customWidth="true" hidden="false" outlineLevel="0" max="24" min="24" style="1" width="18.86"/>
    <col collapsed="false" customWidth="true" hidden="false" outlineLevel="0" max="29" min="25" style="1" width="16.71"/>
    <col collapsed="false" customWidth="true" hidden="false" outlineLevel="0" max="30" min="30" style="1" width="18.86"/>
    <col collapsed="false" customWidth="true" hidden="false" outlineLevel="0" max="32" min="31" style="1" width="16.71"/>
    <col collapsed="false" customWidth="true" hidden="false" outlineLevel="0" max="33" min="33" style="1" width="17.58"/>
    <col collapsed="false" customWidth="true" hidden="false" outlineLevel="0" max="35" min="34" style="1" width="16.71"/>
    <col collapsed="false" customWidth="true" hidden="false" outlineLevel="0" max="36" min="36" style="1" width="18.86"/>
    <col collapsed="false" customWidth="true" hidden="false" outlineLevel="0" max="38" min="37" style="1" width="16.71"/>
    <col collapsed="false" customWidth="true" hidden="false" outlineLevel="0" max="39" min="39" style="1" width="17.28"/>
    <col collapsed="false" customWidth="true" hidden="false" outlineLevel="0" max="41" min="40" style="1" width="16.71"/>
    <col collapsed="false" customWidth="true" hidden="false" outlineLevel="0" max="42" min="42" style="1" width="18.28"/>
    <col collapsed="false" customWidth="true" hidden="false" outlineLevel="0" max="44" min="43" style="1" width="16.71"/>
    <col collapsed="false" customWidth="true" hidden="false" outlineLevel="0" max="45" min="45" style="1" width="17.28"/>
    <col collapsed="false" customWidth="true" hidden="false" outlineLevel="0" max="47" min="46" style="1" width="16.71"/>
    <col collapsed="false" customWidth="true" hidden="false" outlineLevel="0" max="48" min="48" style="1" width="18.28"/>
    <col collapsed="false" customWidth="true" hidden="false" outlineLevel="0" max="50" min="49" style="1" width="16.71"/>
    <col collapsed="false" customWidth="true" hidden="false" outlineLevel="0" max="51" min="51" style="1" width="17.58"/>
    <col collapsed="false" customWidth="true" hidden="false" outlineLevel="0" max="53" min="52" style="1" width="16.71"/>
    <col collapsed="false" customWidth="true" hidden="false" outlineLevel="0" max="54" min="54" style="1" width="17.58"/>
    <col collapsed="false" customWidth="true" hidden="false" outlineLevel="0" max="59" min="55" style="1" width="16.71"/>
    <col collapsed="false" customWidth="true" hidden="false" outlineLevel="0" max="60" min="60" style="1" width="17.58"/>
    <col collapsed="false" customWidth="true" hidden="false" outlineLevel="0" max="62" min="61" style="1" width="16.71"/>
    <col collapsed="false" customWidth="true" hidden="false" outlineLevel="0" max="63" min="63" style="1" width="17.58"/>
    <col collapsed="false" customWidth="true" hidden="false" outlineLevel="0" max="65" min="64" style="1" width="16.71"/>
    <col collapsed="false" customWidth="true" hidden="false" outlineLevel="0" max="66" min="66" style="1" width="17.58"/>
  </cols>
  <sheetData>
    <row r="2" customFormat="false" ht="13.8" hidden="false" customHeight="false" outlineLevel="0" collapsed="false">
      <c r="B2" s="2" t="s">
        <v>0</v>
      </c>
      <c r="C2" s="3" t="n">
        <v>0.3520973241</v>
      </c>
      <c r="D2" s="0" t="s">
        <v>1</v>
      </c>
      <c r="F2" s="4" t="n">
        <v>0.08</v>
      </c>
      <c r="G2" s="1" t="s">
        <v>2</v>
      </c>
      <c r="I2" s="4" t="n">
        <v>0.12</v>
      </c>
      <c r="J2" s="1" t="s">
        <v>3</v>
      </c>
      <c r="L2" s="5" t="n">
        <v>81990399.0821631</v>
      </c>
      <c r="M2" s="1" t="s">
        <v>4</v>
      </c>
    </row>
    <row r="3" customFormat="false" ht="13.8" hidden="false" customHeight="false" outlineLevel="0" collapsed="false">
      <c r="B3" s="2" t="s">
        <v>5</v>
      </c>
      <c r="C3" s="3" t="n">
        <f aca="false">C2/24</f>
        <v>0.0146707218375</v>
      </c>
      <c r="D3" s="0" t="s">
        <v>6</v>
      </c>
      <c r="F3" s="1" t="n">
        <v>5</v>
      </c>
      <c r="G3" s="1" t="s">
        <v>7</v>
      </c>
      <c r="I3" s="4" t="n">
        <v>0.04</v>
      </c>
      <c r="J3" s="1" t="s">
        <v>8</v>
      </c>
    </row>
    <row r="4" customFormat="false" ht="13.8" hidden="false" customHeight="false" outlineLevel="0" collapsed="false">
      <c r="B4" s="2" t="s">
        <v>9</v>
      </c>
      <c r="C4" s="3" t="n">
        <f aca="false">C3/(1-C3)</f>
        <v>0.0148891565110689</v>
      </c>
      <c r="D4" s="0" t="s">
        <v>10</v>
      </c>
      <c r="F4" s="4" t="n">
        <v>0.05</v>
      </c>
      <c r="G4" s="1" t="s">
        <v>11</v>
      </c>
      <c r="I4" s="4" t="n">
        <v>0.08</v>
      </c>
      <c r="J4" s="1" t="s">
        <v>12</v>
      </c>
    </row>
    <row r="5" customFormat="false" ht="13.8" hidden="false" customHeight="false" outlineLevel="0" collapsed="false">
      <c r="B5" s="2" t="s">
        <v>9</v>
      </c>
      <c r="C5" s="3" t="n">
        <f aca="false">POWER(1+C4, 2)-1</f>
        <v>0.030000000003749</v>
      </c>
      <c r="D5" s="0" t="s">
        <v>13</v>
      </c>
      <c r="F5" s="6" t="n">
        <v>-800000</v>
      </c>
      <c r="G5" s="1" t="s">
        <v>14</v>
      </c>
      <c r="I5" s="4" t="n">
        <v>0.15</v>
      </c>
      <c r="J5" s="1" t="s">
        <v>15</v>
      </c>
    </row>
    <row r="6" customFormat="false" ht="13.8" hidden="false" customHeight="false" outlineLevel="0" collapsed="false">
      <c r="B6" s="2" t="s">
        <v>9</v>
      </c>
      <c r="C6" s="3" t="n">
        <f aca="false">POWER(C5+1, 2)-1</f>
        <v>0.0609000000077229</v>
      </c>
      <c r="D6" s="0" t="s">
        <v>16</v>
      </c>
      <c r="F6" s="6" t="n">
        <v>-100000</v>
      </c>
      <c r="G6" s="1" t="s">
        <v>17</v>
      </c>
      <c r="I6" s="5" t="n">
        <v>-450000</v>
      </c>
      <c r="J6" s="1" t="s">
        <v>18</v>
      </c>
    </row>
    <row r="7" customFormat="false" ht="13.8" hidden="false" customHeight="false" outlineLevel="0" collapsed="false">
      <c r="B7" s="2" t="s">
        <v>9</v>
      </c>
      <c r="C7" s="7" t="n">
        <f aca="false">POWER(1+C5, 1/30)-1</f>
        <v>0.000985778969183171</v>
      </c>
      <c r="D7" s="0" t="s">
        <v>19</v>
      </c>
    </row>
    <row r="8" customFormat="false" ht="13.8" hidden="false" customHeight="false" outlineLevel="0" collapsed="false">
      <c r="C8" s="8"/>
      <c r="D8" s="0" t="s">
        <v>20</v>
      </c>
    </row>
    <row r="9" customFormat="false" ht="13.8" hidden="false" customHeight="false" outlineLevel="0" collapsed="false">
      <c r="D9" s="9"/>
      <c r="F9" s="10" t="n">
        <v>0</v>
      </c>
      <c r="G9" s="10" t="n">
        <v>1</v>
      </c>
      <c r="H9" s="10" t="n">
        <v>2</v>
      </c>
      <c r="I9" s="10" t="n">
        <v>3</v>
      </c>
      <c r="J9" s="10" t="n">
        <v>4</v>
      </c>
      <c r="K9" s="10" t="n">
        <v>5</v>
      </c>
      <c r="L9" s="10" t="n">
        <v>6</v>
      </c>
      <c r="M9" s="10" t="n">
        <v>7</v>
      </c>
      <c r="N9" s="10" t="n">
        <v>8</v>
      </c>
      <c r="O9" s="10" t="n">
        <v>9</v>
      </c>
      <c r="P9" s="10" t="n">
        <v>10</v>
      </c>
      <c r="Q9" s="10" t="n">
        <v>11</v>
      </c>
      <c r="R9" s="10" t="n">
        <v>12</v>
      </c>
      <c r="S9" s="10" t="n">
        <v>13</v>
      </c>
      <c r="T9" s="10" t="n">
        <v>14</v>
      </c>
      <c r="U9" s="10" t="n">
        <v>15</v>
      </c>
      <c r="V9" s="10" t="n">
        <v>16</v>
      </c>
      <c r="W9" s="10" t="n">
        <v>17</v>
      </c>
      <c r="X9" s="10" t="n">
        <v>18</v>
      </c>
      <c r="Y9" s="10" t="n">
        <v>19</v>
      </c>
      <c r="Z9" s="10" t="n">
        <v>20</v>
      </c>
      <c r="AA9" s="10" t="n">
        <v>21</v>
      </c>
      <c r="AB9" s="10" t="n">
        <v>22</v>
      </c>
      <c r="AC9" s="10" t="n">
        <v>23</v>
      </c>
      <c r="AD9" s="10" t="n">
        <v>24</v>
      </c>
      <c r="AE9" s="10" t="n">
        <v>25</v>
      </c>
      <c r="AF9" s="10" t="n">
        <v>26</v>
      </c>
      <c r="AG9" s="10" t="n">
        <v>27</v>
      </c>
      <c r="AH9" s="10" t="n">
        <v>28</v>
      </c>
      <c r="AI9" s="10" t="n">
        <v>29</v>
      </c>
      <c r="AJ9" s="10" t="n">
        <v>30</v>
      </c>
      <c r="AK9" s="10" t="n">
        <v>31</v>
      </c>
      <c r="AL9" s="10" t="n">
        <v>32</v>
      </c>
      <c r="AM9" s="10" t="n">
        <v>33</v>
      </c>
      <c r="AN9" s="10" t="n">
        <v>34</v>
      </c>
      <c r="AO9" s="10" t="n">
        <v>35</v>
      </c>
      <c r="AP9" s="10" t="n">
        <v>36</v>
      </c>
      <c r="AQ9" s="10" t="n">
        <v>37</v>
      </c>
      <c r="AR9" s="10" t="n">
        <v>38</v>
      </c>
      <c r="AS9" s="10" t="n">
        <v>39</v>
      </c>
      <c r="AT9" s="10" t="n">
        <v>40</v>
      </c>
      <c r="AU9" s="10" t="n">
        <v>41</v>
      </c>
      <c r="AV9" s="10" t="n">
        <v>42</v>
      </c>
      <c r="AW9" s="10" t="n">
        <v>43</v>
      </c>
      <c r="AX9" s="10" t="n">
        <v>44</v>
      </c>
      <c r="AY9" s="10" t="n">
        <v>45</v>
      </c>
      <c r="AZ9" s="10" t="n">
        <v>46</v>
      </c>
      <c r="BA9" s="10" t="n">
        <v>47</v>
      </c>
      <c r="BB9" s="10" t="n">
        <v>48</v>
      </c>
      <c r="BC9" s="10" t="n">
        <v>49</v>
      </c>
      <c r="BD9" s="10" t="n">
        <v>50</v>
      </c>
      <c r="BE9" s="10" t="n">
        <v>51</v>
      </c>
      <c r="BF9" s="10" t="n">
        <v>52</v>
      </c>
      <c r="BG9" s="10" t="n">
        <v>53</v>
      </c>
      <c r="BH9" s="10" t="n">
        <v>54</v>
      </c>
      <c r="BI9" s="10" t="n">
        <v>55</v>
      </c>
      <c r="BJ9" s="10" t="n">
        <v>56</v>
      </c>
      <c r="BK9" s="10" t="n">
        <v>57</v>
      </c>
      <c r="BL9" s="10" t="n">
        <v>58</v>
      </c>
      <c r="BM9" s="10" t="n">
        <v>59</v>
      </c>
      <c r="BN9" s="10" t="n">
        <v>60</v>
      </c>
    </row>
    <row r="11" customFormat="false" ht="13.8" hidden="false" customHeight="false" outlineLevel="0" collapsed="false">
      <c r="D11" s="0" t="s">
        <v>21</v>
      </c>
      <c r="F11" s="13" t="n">
        <v>-1000000000</v>
      </c>
      <c r="G11" s="13"/>
      <c r="H11" s="13"/>
      <c r="I11" s="13"/>
      <c r="J11" s="13"/>
      <c r="K11" s="13"/>
      <c r="L11" s="13"/>
    </row>
    <row r="12" customFormat="false" ht="13.8" hidden="false" customHeight="false" outlineLevel="0" collapsed="false">
      <c r="D12" s="0" t="s">
        <v>22</v>
      </c>
      <c r="G12" s="1" t="n">
        <v>500</v>
      </c>
      <c r="H12" s="1" t="n">
        <f aca="false">G12+10</f>
        <v>510</v>
      </c>
      <c r="I12" s="1" t="n">
        <f aca="false">H12+10</f>
        <v>520</v>
      </c>
      <c r="J12" s="1" t="n">
        <f aca="false">I12+10</f>
        <v>530</v>
      </c>
      <c r="K12" s="1" t="n">
        <f aca="false">J12+10</f>
        <v>540</v>
      </c>
      <c r="L12" s="1" t="n">
        <f aca="false">K12+10</f>
        <v>550</v>
      </c>
      <c r="M12" s="1" t="n">
        <f aca="false">L12+10</f>
        <v>560</v>
      </c>
      <c r="N12" s="1" t="n">
        <f aca="false">M12+10</f>
        <v>570</v>
      </c>
      <c r="O12" s="1" t="n">
        <f aca="false">N12+10</f>
        <v>580</v>
      </c>
      <c r="P12" s="1" t="n">
        <f aca="false">O12+10</f>
        <v>590</v>
      </c>
      <c r="Q12" s="1" t="n">
        <f aca="false">P12+10</f>
        <v>600</v>
      </c>
      <c r="R12" s="1" t="n">
        <f aca="false">Q12+10</f>
        <v>610</v>
      </c>
      <c r="S12" s="1" t="n">
        <f aca="false">R12+10</f>
        <v>620</v>
      </c>
      <c r="T12" s="1" t="n">
        <f aca="false">S12+10</f>
        <v>630</v>
      </c>
      <c r="U12" s="1" t="n">
        <f aca="false">T12+10</f>
        <v>640</v>
      </c>
      <c r="V12" s="1" t="n">
        <f aca="false">U12+10</f>
        <v>650</v>
      </c>
      <c r="W12" s="1" t="n">
        <f aca="false">V12+10</f>
        <v>660</v>
      </c>
      <c r="X12" s="1" t="n">
        <f aca="false">W12+10</f>
        <v>670</v>
      </c>
      <c r="Y12" s="1" t="n">
        <f aca="false">X12+10</f>
        <v>680</v>
      </c>
      <c r="Z12" s="1" t="n">
        <f aca="false">Y12+10</f>
        <v>690</v>
      </c>
      <c r="AA12" s="1" t="n">
        <f aca="false">Z12+10</f>
        <v>700</v>
      </c>
      <c r="AB12" s="1" t="n">
        <f aca="false">AA12+10</f>
        <v>710</v>
      </c>
      <c r="AC12" s="1" t="n">
        <f aca="false">AB12+10</f>
        <v>720</v>
      </c>
      <c r="AD12" s="1" t="n">
        <f aca="false">AC12+10</f>
        <v>730</v>
      </c>
      <c r="AE12" s="1" t="n">
        <f aca="false">AD12+10</f>
        <v>740</v>
      </c>
      <c r="AF12" s="1" t="n">
        <f aca="false">AE12+10</f>
        <v>750</v>
      </c>
      <c r="AG12" s="1" t="n">
        <f aca="false">AF12+10</f>
        <v>760</v>
      </c>
      <c r="AH12" s="1" t="n">
        <f aca="false">AG12+10</f>
        <v>770</v>
      </c>
      <c r="AI12" s="1" t="n">
        <f aca="false">AH12+10</f>
        <v>780</v>
      </c>
      <c r="AJ12" s="1" t="n">
        <f aca="false">AI12+10</f>
        <v>790</v>
      </c>
      <c r="AK12" s="1" t="n">
        <f aca="false">AJ12+10</f>
        <v>800</v>
      </c>
      <c r="AL12" s="1" t="n">
        <f aca="false">AK12+10</f>
        <v>810</v>
      </c>
      <c r="AM12" s="1" t="n">
        <f aca="false">AL12+10</f>
        <v>820</v>
      </c>
      <c r="AN12" s="1" t="n">
        <f aca="false">AM12+10</f>
        <v>830</v>
      </c>
      <c r="AO12" s="1" t="n">
        <f aca="false">AN12+10</f>
        <v>840</v>
      </c>
      <c r="AP12" s="1" t="n">
        <f aca="false">AO12+10</f>
        <v>850</v>
      </c>
      <c r="AQ12" s="1" t="n">
        <f aca="false">AP12+10</f>
        <v>860</v>
      </c>
      <c r="AR12" s="1" t="n">
        <f aca="false">AQ12+10</f>
        <v>870</v>
      </c>
      <c r="AS12" s="1" t="n">
        <f aca="false">AR12+10</f>
        <v>880</v>
      </c>
      <c r="AT12" s="1" t="n">
        <f aca="false">AS12+10</f>
        <v>890</v>
      </c>
      <c r="AU12" s="1" t="n">
        <f aca="false">AT12+10</f>
        <v>900</v>
      </c>
      <c r="AV12" s="1" t="n">
        <f aca="false">AU12+10</f>
        <v>910</v>
      </c>
      <c r="AW12" s="1" t="n">
        <f aca="false">AV12+10</f>
        <v>920</v>
      </c>
      <c r="AX12" s="1" t="n">
        <f aca="false">AW12+10</f>
        <v>930</v>
      </c>
      <c r="AY12" s="1" t="n">
        <f aca="false">AX12+10</f>
        <v>940</v>
      </c>
      <c r="AZ12" s="1" t="n">
        <f aca="false">AY12+10</f>
        <v>950</v>
      </c>
      <c r="BA12" s="1" t="n">
        <f aca="false">AZ12+10</f>
        <v>960</v>
      </c>
      <c r="BB12" s="1" t="n">
        <f aca="false">BA12+10</f>
        <v>970</v>
      </c>
      <c r="BC12" s="1" t="n">
        <f aca="false">BB12+10</f>
        <v>980</v>
      </c>
      <c r="BD12" s="1" t="n">
        <f aca="false">BC12+10</f>
        <v>990</v>
      </c>
      <c r="BE12" s="1" t="n">
        <f aca="false">BD12+10</f>
        <v>1000</v>
      </c>
      <c r="BF12" s="1" t="n">
        <f aca="false">BE12+10</f>
        <v>1010</v>
      </c>
      <c r="BG12" s="1" t="n">
        <f aca="false">BF12+10</f>
        <v>1020</v>
      </c>
      <c r="BH12" s="1" t="n">
        <f aca="false">BG12+10</f>
        <v>1030</v>
      </c>
      <c r="BI12" s="1" t="n">
        <f aca="false">BH12+10</f>
        <v>1040</v>
      </c>
      <c r="BJ12" s="1" t="n">
        <f aca="false">BI12+10</f>
        <v>1050</v>
      </c>
      <c r="BK12" s="1" t="n">
        <f aca="false">BJ12+10</f>
        <v>1060</v>
      </c>
      <c r="BL12" s="1" t="n">
        <f aca="false">BK12+10</f>
        <v>1070</v>
      </c>
      <c r="BM12" s="1" t="n">
        <f aca="false">BL12+10</f>
        <v>1080</v>
      </c>
      <c r="BN12" s="1" t="n">
        <f aca="false">BM12+10</f>
        <v>1090</v>
      </c>
    </row>
    <row r="13" customFormat="false" ht="13.8" hidden="false" customHeight="false" outlineLevel="0" collapsed="false">
      <c r="C13" s="9"/>
      <c r="D13" s="0" t="s">
        <v>23</v>
      </c>
      <c r="G13" s="13" t="n">
        <v>120000</v>
      </c>
      <c r="H13" s="13" t="n">
        <f aca="false">G13</f>
        <v>120000</v>
      </c>
      <c r="I13" s="13" t="n">
        <f aca="false">H13</f>
        <v>120000</v>
      </c>
      <c r="J13" s="13" t="n">
        <f aca="false">I13</f>
        <v>120000</v>
      </c>
      <c r="K13" s="13" t="n">
        <f aca="false">J13</f>
        <v>120000</v>
      </c>
      <c r="L13" s="13" t="n">
        <f aca="false">K13</f>
        <v>120000</v>
      </c>
      <c r="M13" s="13" t="n">
        <f aca="false">L13</f>
        <v>120000</v>
      </c>
      <c r="N13" s="13" t="n">
        <f aca="false">M13</f>
        <v>120000</v>
      </c>
      <c r="O13" s="13" t="n">
        <f aca="false">N13</f>
        <v>120000</v>
      </c>
      <c r="P13" s="13" t="n">
        <f aca="false">O13</f>
        <v>120000</v>
      </c>
      <c r="Q13" s="13" t="n">
        <f aca="false">P13</f>
        <v>120000</v>
      </c>
      <c r="R13" s="13" t="n">
        <f aca="false">Q13</f>
        <v>120000</v>
      </c>
      <c r="S13" s="13" t="n">
        <f aca="false">R13*(1+$F$2)</f>
        <v>129600</v>
      </c>
      <c r="T13" s="13" t="n">
        <f aca="false">S13</f>
        <v>129600</v>
      </c>
      <c r="U13" s="13" t="n">
        <f aca="false">T13</f>
        <v>129600</v>
      </c>
      <c r="V13" s="13" t="n">
        <f aca="false">U13</f>
        <v>129600</v>
      </c>
      <c r="W13" s="13" t="n">
        <f aca="false">V13</f>
        <v>129600</v>
      </c>
      <c r="X13" s="13" t="n">
        <f aca="false">W13</f>
        <v>129600</v>
      </c>
      <c r="Y13" s="13" t="n">
        <f aca="false">X13</f>
        <v>129600</v>
      </c>
      <c r="Z13" s="13" t="n">
        <f aca="false">Y13</f>
        <v>129600</v>
      </c>
      <c r="AA13" s="13" t="n">
        <f aca="false">Z13</f>
        <v>129600</v>
      </c>
      <c r="AB13" s="13" t="n">
        <f aca="false">AA13</f>
        <v>129600</v>
      </c>
      <c r="AC13" s="13" t="n">
        <f aca="false">AB13</f>
        <v>129600</v>
      </c>
      <c r="AD13" s="13" t="n">
        <f aca="false">AC13</f>
        <v>129600</v>
      </c>
      <c r="AE13" s="13" t="n">
        <f aca="false">AD13*(1+$F$2)</f>
        <v>139968</v>
      </c>
      <c r="AF13" s="13" t="n">
        <f aca="false">AE13</f>
        <v>139968</v>
      </c>
      <c r="AG13" s="13" t="n">
        <f aca="false">AF13</f>
        <v>139968</v>
      </c>
      <c r="AH13" s="13" t="n">
        <f aca="false">AG13</f>
        <v>139968</v>
      </c>
      <c r="AI13" s="13" t="n">
        <f aca="false">AH13</f>
        <v>139968</v>
      </c>
      <c r="AJ13" s="13" t="n">
        <f aca="false">AI13</f>
        <v>139968</v>
      </c>
      <c r="AK13" s="13" t="n">
        <f aca="false">AJ13</f>
        <v>139968</v>
      </c>
      <c r="AL13" s="13" t="n">
        <f aca="false">AK13</f>
        <v>139968</v>
      </c>
      <c r="AM13" s="13" t="n">
        <f aca="false">AL13</f>
        <v>139968</v>
      </c>
      <c r="AN13" s="13" t="n">
        <f aca="false">AM13</f>
        <v>139968</v>
      </c>
      <c r="AO13" s="13" t="n">
        <f aca="false">AN13</f>
        <v>139968</v>
      </c>
      <c r="AP13" s="13" t="n">
        <f aca="false">AO13</f>
        <v>139968</v>
      </c>
      <c r="AQ13" s="13" t="n">
        <f aca="false">AP13*(1+$F$2)</f>
        <v>151165.44</v>
      </c>
      <c r="AR13" s="13" t="n">
        <f aca="false">AQ13</f>
        <v>151165.44</v>
      </c>
      <c r="AS13" s="13" t="n">
        <f aca="false">AR13</f>
        <v>151165.44</v>
      </c>
      <c r="AT13" s="13" t="n">
        <f aca="false">AS13</f>
        <v>151165.44</v>
      </c>
      <c r="AU13" s="13" t="n">
        <f aca="false">AT13</f>
        <v>151165.44</v>
      </c>
      <c r="AV13" s="13" t="n">
        <f aca="false">AU13</f>
        <v>151165.44</v>
      </c>
      <c r="AW13" s="13" t="n">
        <f aca="false">AV13</f>
        <v>151165.44</v>
      </c>
      <c r="AX13" s="13" t="n">
        <f aca="false">AW13</f>
        <v>151165.44</v>
      </c>
      <c r="AY13" s="13" t="n">
        <f aca="false">AX13</f>
        <v>151165.44</v>
      </c>
      <c r="AZ13" s="13" t="n">
        <f aca="false">AY13</f>
        <v>151165.44</v>
      </c>
      <c r="BA13" s="13" t="n">
        <f aca="false">AZ13</f>
        <v>151165.44</v>
      </c>
      <c r="BB13" s="13" t="n">
        <f aca="false">BA13</f>
        <v>151165.44</v>
      </c>
      <c r="BC13" s="13" t="n">
        <f aca="false">BB13*(1+$F$2)</f>
        <v>163258.6752</v>
      </c>
      <c r="BD13" s="13" t="n">
        <f aca="false">BC13</f>
        <v>163258.6752</v>
      </c>
      <c r="BE13" s="13" t="n">
        <f aca="false">BD13</f>
        <v>163258.6752</v>
      </c>
      <c r="BF13" s="13" t="n">
        <f aca="false">BE13</f>
        <v>163258.6752</v>
      </c>
      <c r="BG13" s="13" t="n">
        <f aca="false">BF13</f>
        <v>163258.6752</v>
      </c>
      <c r="BH13" s="13" t="n">
        <f aca="false">BG13</f>
        <v>163258.6752</v>
      </c>
      <c r="BI13" s="13" t="n">
        <f aca="false">BH13</f>
        <v>163258.6752</v>
      </c>
      <c r="BJ13" s="13" t="n">
        <f aca="false">BI13</f>
        <v>163258.6752</v>
      </c>
      <c r="BK13" s="13" t="n">
        <f aca="false">BJ13</f>
        <v>163258.6752</v>
      </c>
      <c r="BL13" s="13" t="n">
        <f aca="false">BK13</f>
        <v>163258.6752</v>
      </c>
      <c r="BM13" s="13" t="n">
        <f aca="false">BL13</f>
        <v>163258.6752</v>
      </c>
      <c r="BN13" s="13" t="n">
        <f aca="false">BM13</f>
        <v>163258.6752</v>
      </c>
    </row>
    <row r="14" customFormat="false" ht="13.8" hidden="false" customHeight="false" outlineLevel="0" collapsed="false">
      <c r="D14" s="0" t="s">
        <v>24</v>
      </c>
      <c r="F14" s="13"/>
      <c r="G14" s="14" t="n">
        <f aca="false">G13*G12</f>
        <v>60000000</v>
      </c>
      <c r="H14" s="14" t="n">
        <f aca="false">H13*H12</f>
        <v>61200000</v>
      </c>
      <c r="I14" s="14" t="n">
        <f aca="false">I13*I12</f>
        <v>62400000</v>
      </c>
      <c r="J14" s="14" t="n">
        <f aca="false">J13*J12</f>
        <v>63600000</v>
      </c>
      <c r="K14" s="14" t="n">
        <f aca="false">K13*K12</f>
        <v>64800000</v>
      </c>
      <c r="L14" s="14" t="n">
        <f aca="false">L13*L12</f>
        <v>66000000</v>
      </c>
      <c r="M14" s="14" t="n">
        <f aca="false">M13*M12</f>
        <v>67200000</v>
      </c>
      <c r="N14" s="14" t="n">
        <f aca="false">N13*N12</f>
        <v>68400000</v>
      </c>
      <c r="O14" s="14" t="n">
        <f aca="false">O13*O12</f>
        <v>69600000</v>
      </c>
      <c r="P14" s="14" t="n">
        <f aca="false">P13*P12</f>
        <v>70800000</v>
      </c>
      <c r="Q14" s="14" t="n">
        <f aca="false">Q13*Q12</f>
        <v>72000000</v>
      </c>
      <c r="R14" s="14" t="n">
        <f aca="false">R13*R12</f>
        <v>73200000</v>
      </c>
      <c r="S14" s="14" t="n">
        <f aca="false">S13*S12</f>
        <v>80352000</v>
      </c>
      <c r="T14" s="14" t="n">
        <f aca="false">T13*T12</f>
        <v>81648000</v>
      </c>
      <c r="U14" s="14" t="n">
        <f aca="false">U13*U12</f>
        <v>82944000</v>
      </c>
      <c r="V14" s="14" t="n">
        <f aca="false">V13*V12</f>
        <v>84240000</v>
      </c>
      <c r="W14" s="14" t="n">
        <f aca="false">W13*W12</f>
        <v>85536000</v>
      </c>
      <c r="X14" s="14" t="n">
        <f aca="false">X13*X12</f>
        <v>86832000</v>
      </c>
      <c r="Y14" s="14" t="n">
        <f aca="false">Y13*Y12</f>
        <v>88128000</v>
      </c>
      <c r="Z14" s="14" t="n">
        <f aca="false">Z13*Z12</f>
        <v>89424000</v>
      </c>
      <c r="AA14" s="14" t="n">
        <f aca="false">AA13*AA12</f>
        <v>90720000</v>
      </c>
      <c r="AB14" s="14" t="n">
        <f aca="false">AB13*AB12</f>
        <v>92016000</v>
      </c>
      <c r="AC14" s="14" t="n">
        <f aca="false">AC13*AC12</f>
        <v>93312000</v>
      </c>
      <c r="AD14" s="14" t="n">
        <f aca="false">AD13*AD12</f>
        <v>94608000</v>
      </c>
      <c r="AE14" s="14" t="n">
        <f aca="false">AE13*AE12</f>
        <v>103576320</v>
      </c>
      <c r="AF14" s="14" t="n">
        <f aca="false">AF13*AF12</f>
        <v>104976000</v>
      </c>
      <c r="AG14" s="14" t="n">
        <f aca="false">AG13*AG12</f>
        <v>106375680</v>
      </c>
      <c r="AH14" s="14" t="n">
        <f aca="false">AH13*AH12</f>
        <v>107775360</v>
      </c>
      <c r="AI14" s="14" t="n">
        <f aca="false">AI13*AI12</f>
        <v>109175040</v>
      </c>
      <c r="AJ14" s="14" t="n">
        <f aca="false">AJ13*AJ12</f>
        <v>110574720</v>
      </c>
      <c r="AK14" s="14" t="n">
        <f aca="false">AK13*AK12</f>
        <v>111974400</v>
      </c>
      <c r="AL14" s="14" t="n">
        <f aca="false">AL13*AL12</f>
        <v>113374080</v>
      </c>
      <c r="AM14" s="14" t="n">
        <f aca="false">AM13*AM12</f>
        <v>114773760</v>
      </c>
      <c r="AN14" s="14" t="n">
        <f aca="false">AN13*AN12</f>
        <v>116173440</v>
      </c>
      <c r="AO14" s="14" t="n">
        <f aca="false">AO13*AO12</f>
        <v>117573120</v>
      </c>
      <c r="AP14" s="14" t="n">
        <f aca="false">AP13*AP12</f>
        <v>118972800</v>
      </c>
      <c r="AQ14" s="14" t="n">
        <f aca="false">AQ13*AQ12</f>
        <v>130002278.4</v>
      </c>
      <c r="AR14" s="14" t="n">
        <f aca="false">AR13*AR12</f>
        <v>131513932.8</v>
      </c>
      <c r="AS14" s="14" t="n">
        <f aca="false">AS13*AS12</f>
        <v>133025587.2</v>
      </c>
      <c r="AT14" s="14" t="n">
        <f aca="false">AT13*AT12</f>
        <v>134537241.6</v>
      </c>
      <c r="AU14" s="14" t="n">
        <f aca="false">AU13*AU12</f>
        <v>136048896</v>
      </c>
      <c r="AV14" s="14" t="n">
        <f aca="false">AV13*AV12</f>
        <v>137560550.4</v>
      </c>
      <c r="AW14" s="14" t="n">
        <f aca="false">AW13*AW12</f>
        <v>139072204.8</v>
      </c>
      <c r="AX14" s="14" t="n">
        <f aca="false">AX13*AX12</f>
        <v>140583859.2</v>
      </c>
      <c r="AY14" s="14" t="n">
        <f aca="false">AY13*AY12</f>
        <v>142095513.6</v>
      </c>
      <c r="AZ14" s="14" t="n">
        <f aca="false">AZ13*AZ12</f>
        <v>143607168</v>
      </c>
      <c r="BA14" s="14" t="n">
        <f aca="false">BA13*BA12</f>
        <v>145118822.4</v>
      </c>
      <c r="BB14" s="14" t="n">
        <f aca="false">BB13*BB12</f>
        <v>146630476.8</v>
      </c>
      <c r="BC14" s="14" t="n">
        <f aca="false">BC13*BC12</f>
        <v>159993501.696</v>
      </c>
      <c r="BD14" s="14" t="n">
        <f aca="false">BD13*BD12</f>
        <v>161626088.448</v>
      </c>
      <c r="BE14" s="14" t="n">
        <f aca="false">BE13*BE12</f>
        <v>163258675.2</v>
      </c>
      <c r="BF14" s="14" t="n">
        <f aca="false">BF13*BF12</f>
        <v>164891261.952</v>
      </c>
      <c r="BG14" s="14" t="n">
        <f aca="false">BG13*BG12</f>
        <v>166523848.704</v>
      </c>
      <c r="BH14" s="14" t="n">
        <f aca="false">BH13*BH12</f>
        <v>168156435.456</v>
      </c>
      <c r="BI14" s="14" t="n">
        <f aca="false">BI13*BI12</f>
        <v>169789022.208</v>
      </c>
      <c r="BJ14" s="14" t="n">
        <f aca="false">BJ13*BJ12</f>
        <v>171421608.96</v>
      </c>
      <c r="BK14" s="14" t="n">
        <f aca="false">BK13*BK12</f>
        <v>173054195.712</v>
      </c>
      <c r="BL14" s="14" t="n">
        <f aca="false">BL13*BL12</f>
        <v>174686782.464</v>
      </c>
      <c r="BM14" s="14" t="n">
        <f aca="false">BM13*BM12</f>
        <v>176319369.216</v>
      </c>
      <c r="BN14" s="14" t="n">
        <f aca="false">BN13*BN12</f>
        <v>177951955.968</v>
      </c>
    </row>
    <row r="15" customFormat="false" ht="13.8" hidden="false" customHeight="false" outlineLevel="0" collapsed="false">
      <c r="D15" s="0" t="s">
        <v>25</v>
      </c>
      <c r="F15" s="1" t="n">
        <v>10</v>
      </c>
      <c r="G15" s="1" t="n">
        <v>0</v>
      </c>
      <c r="H15" s="1" t="n">
        <f aca="false">F15</f>
        <v>10</v>
      </c>
      <c r="I15" s="1" t="n">
        <v>0</v>
      </c>
      <c r="J15" s="1" t="n">
        <f aca="false">H15</f>
        <v>10</v>
      </c>
      <c r="K15" s="1" t="n">
        <v>0</v>
      </c>
      <c r="L15" s="1" t="n">
        <f aca="false">J15</f>
        <v>10</v>
      </c>
      <c r="M15" s="1" t="n">
        <v>0</v>
      </c>
      <c r="N15" s="1" t="n">
        <f aca="false">L15+$F$3</f>
        <v>15</v>
      </c>
      <c r="O15" s="1" t="n">
        <v>0</v>
      </c>
      <c r="P15" s="1" t="n">
        <f aca="false">N15</f>
        <v>15</v>
      </c>
      <c r="Q15" s="1" t="n">
        <v>0</v>
      </c>
      <c r="R15" s="1" t="n">
        <f aca="false">P15</f>
        <v>15</v>
      </c>
      <c r="S15" s="1" t="n">
        <v>0</v>
      </c>
      <c r="T15" s="1" t="n">
        <f aca="false">R15+$F$3</f>
        <v>20</v>
      </c>
      <c r="U15" s="1" t="n">
        <v>0</v>
      </c>
      <c r="V15" s="1" t="n">
        <f aca="false">T15</f>
        <v>20</v>
      </c>
      <c r="W15" s="1" t="n">
        <v>0</v>
      </c>
      <c r="X15" s="1" t="n">
        <f aca="false">V15</f>
        <v>20</v>
      </c>
      <c r="Y15" s="1" t="n">
        <v>0</v>
      </c>
      <c r="Z15" s="1" t="n">
        <f aca="false">X15+$F$3</f>
        <v>25</v>
      </c>
      <c r="AA15" s="1" t="n">
        <v>0</v>
      </c>
      <c r="AB15" s="1" t="n">
        <f aca="false">Z15</f>
        <v>25</v>
      </c>
      <c r="AC15" s="1" t="n">
        <v>0</v>
      </c>
      <c r="AD15" s="1" t="n">
        <f aca="false">AB15</f>
        <v>25</v>
      </c>
      <c r="AE15" s="1" t="n">
        <v>0</v>
      </c>
      <c r="AF15" s="1" t="n">
        <f aca="false">AD15+$F$3</f>
        <v>30</v>
      </c>
      <c r="AG15" s="1" t="n">
        <v>0</v>
      </c>
      <c r="AH15" s="1" t="n">
        <f aca="false">AF15</f>
        <v>30</v>
      </c>
      <c r="AI15" s="1" t="n">
        <v>0</v>
      </c>
      <c r="AJ15" s="1" t="n">
        <f aca="false">AH15</f>
        <v>30</v>
      </c>
      <c r="AK15" s="1" t="n">
        <v>0</v>
      </c>
      <c r="AL15" s="1" t="n">
        <f aca="false">AJ15+$F$3</f>
        <v>35</v>
      </c>
      <c r="AM15" s="1" t="n">
        <v>0</v>
      </c>
      <c r="AN15" s="1" t="n">
        <f aca="false">AL15</f>
        <v>35</v>
      </c>
      <c r="AO15" s="1" t="n">
        <v>0</v>
      </c>
      <c r="AP15" s="1" t="n">
        <f aca="false">AN15</f>
        <v>35</v>
      </c>
      <c r="AQ15" s="1" t="n">
        <v>0</v>
      </c>
      <c r="AR15" s="1" t="n">
        <f aca="false">AP15+$F$3</f>
        <v>40</v>
      </c>
      <c r="AS15" s="1" t="n">
        <v>0</v>
      </c>
      <c r="AT15" s="1" t="n">
        <f aca="false">AR15</f>
        <v>40</v>
      </c>
      <c r="AU15" s="1" t="n">
        <v>0</v>
      </c>
      <c r="AV15" s="1" t="n">
        <f aca="false">AT15</f>
        <v>40</v>
      </c>
      <c r="AW15" s="1" t="n">
        <v>0</v>
      </c>
      <c r="AX15" s="1" t="n">
        <f aca="false">AV15+$F$3</f>
        <v>45</v>
      </c>
      <c r="AY15" s="1" t="n">
        <v>0</v>
      </c>
      <c r="AZ15" s="1" t="n">
        <f aca="false">AX15</f>
        <v>45</v>
      </c>
      <c r="BA15" s="1" t="n">
        <v>0</v>
      </c>
      <c r="BB15" s="1" t="n">
        <f aca="false">AZ15</f>
        <v>45</v>
      </c>
      <c r="BC15" s="1" t="n">
        <v>0</v>
      </c>
      <c r="BD15" s="1" t="n">
        <f aca="false">BB15+$F$3</f>
        <v>50</v>
      </c>
      <c r="BE15" s="1" t="n">
        <v>0</v>
      </c>
      <c r="BF15" s="1" t="n">
        <f aca="false">BD15</f>
        <v>50</v>
      </c>
      <c r="BG15" s="1" t="n">
        <v>0</v>
      </c>
      <c r="BH15" s="1" t="n">
        <f aca="false">BF15</f>
        <v>50</v>
      </c>
      <c r="BI15" s="1" t="n">
        <v>0</v>
      </c>
      <c r="BJ15" s="1" t="n">
        <f aca="false">BH15+$F$3</f>
        <v>55</v>
      </c>
      <c r="BK15" s="1" t="n">
        <v>0</v>
      </c>
      <c r="BL15" s="1" t="n">
        <f aca="false">BJ15</f>
        <v>55</v>
      </c>
      <c r="BM15" s="1" t="n">
        <v>0</v>
      </c>
      <c r="BN15" s="1" t="n">
        <f aca="false">BL15</f>
        <v>55</v>
      </c>
    </row>
    <row r="16" customFormat="false" ht="13.8" hidden="false" customHeight="false" outlineLevel="0" collapsed="false">
      <c r="C16" s="9"/>
      <c r="D16" s="0" t="s">
        <v>23</v>
      </c>
      <c r="F16" s="13"/>
      <c r="G16" s="13" t="n">
        <v>450000</v>
      </c>
      <c r="H16" s="15" t="n">
        <f aca="false">G16</f>
        <v>450000</v>
      </c>
      <c r="I16" s="13" t="n">
        <f aca="false">H16</f>
        <v>450000</v>
      </c>
      <c r="J16" s="13" t="n">
        <f aca="false">I16</f>
        <v>450000</v>
      </c>
      <c r="K16" s="13" t="n">
        <f aca="false">J16</f>
        <v>450000</v>
      </c>
      <c r="L16" s="13" t="n">
        <f aca="false">K16</f>
        <v>450000</v>
      </c>
      <c r="M16" s="13" t="n">
        <f aca="false">L16</f>
        <v>450000</v>
      </c>
      <c r="N16" s="13" t="n">
        <f aca="false">M16</f>
        <v>450000</v>
      </c>
      <c r="O16" s="13" t="n">
        <f aca="false">N16</f>
        <v>450000</v>
      </c>
      <c r="P16" s="13" t="n">
        <f aca="false">O16</f>
        <v>450000</v>
      </c>
      <c r="Q16" s="13" t="n">
        <f aca="false">P16</f>
        <v>450000</v>
      </c>
      <c r="R16" s="13" t="n">
        <f aca="false">Q16</f>
        <v>450000</v>
      </c>
      <c r="S16" s="13" t="n">
        <f aca="false">R16*(1+$F$4)</f>
        <v>472500</v>
      </c>
      <c r="T16" s="13" t="n">
        <f aca="false">S16</f>
        <v>472500</v>
      </c>
      <c r="U16" s="13" t="n">
        <f aca="false">T16</f>
        <v>472500</v>
      </c>
      <c r="V16" s="13" t="n">
        <f aca="false">U16</f>
        <v>472500</v>
      </c>
      <c r="W16" s="13" t="n">
        <f aca="false">V16</f>
        <v>472500</v>
      </c>
      <c r="X16" s="13" t="n">
        <f aca="false">W16</f>
        <v>472500</v>
      </c>
      <c r="Y16" s="13" t="n">
        <f aca="false">X16</f>
        <v>472500</v>
      </c>
      <c r="Z16" s="13" t="n">
        <f aca="false">Y16</f>
        <v>472500</v>
      </c>
      <c r="AA16" s="13" t="n">
        <f aca="false">Z16</f>
        <v>472500</v>
      </c>
      <c r="AB16" s="13" t="n">
        <f aca="false">AA16</f>
        <v>472500</v>
      </c>
      <c r="AC16" s="13" t="n">
        <f aca="false">AB16</f>
        <v>472500</v>
      </c>
      <c r="AD16" s="13" t="n">
        <f aca="false">AC16</f>
        <v>472500</v>
      </c>
      <c r="AE16" s="13" t="n">
        <f aca="false">AD16*(1+$F$4)</f>
        <v>496125</v>
      </c>
      <c r="AF16" s="13" t="n">
        <f aca="false">AE16</f>
        <v>496125</v>
      </c>
      <c r="AG16" s="13" t="n">
        <f aca="false">AF16</f>
        <v>496125</v>
      </c>
      <c r="AH16" s="13" t="n">
        <f aca="false">AG16</f>
        <v>496125</v>
      </c>
      <c r="AI16" s="13" t="n">
        <f aca="false">AH16</f>
        <v>496125</v>
      </c>
      <c r="AJ16" s="13" t="n">
        <f aca="false">AI16</f>
        <v>496125</v>
      </c>
      <c r="AK16" s="13" t="n">
        <f aca="false">AJ16</f>
        <v>496125</v>
      </c>
      <c r="AL16" s="13" t="n">
        <f aca="false">AK16</f>
        <v>496125</v>
      </c>
      <c r="AM16" s="13" t="n">
        <f aca="false">AL16</f>
        <v>496125</v>
      </c>
      <c r="AN16" s="13" t="n">
        <f aca="false">AM16</f>
        <v>496125</v>
      </c>
      <c r="AO16" s="13" t="n">
        <f aca="false">AN16</f>
        <v>496125</v>
      </c>
      <c r="AP16" s="13" t="n">
        <f aca="false">AO16</f>
        <v>496125</v>
      </c>
      <c r="AQ16" s="13" t="n">
        <f aca="false">AP16*(1+$F$4)</f>
        <v>520931.25</v>
      </c>
      <c r="AR16" s="13" t="n">
        <f aca="false">AQ16</f>
        <v>520931.25</v>
      </c>
      <c r="AS16" s="13" t="n">
        <f aca="false">AR16</f>
        <v>520931.25</v>
      </c>
      <c r="AT16" s="13" t="n">
        <f aca="false">AS16</f>
        <v>520931.25</v>
      </c>
      <c r="AU16" s="13" t="n">
        <f aca="false">AT16</f>
        <v>520931.25</v>
      </c>
      <c r="AV16" s="13" t="n">
        <f aca="false">AU16</f>
        <v>520931.25</v>
      </c>
      <c r="AW16" s="13" t="n">
        <f aca="false">AV16</f>
        <v>520931.25</v>
      </c>
      <c r="AX16" s="13" t="n">
        <f aca="false">AW16</f>
        <v>520931.25</v>
      </c>
      <c r="AY16" s="13" t="n">
        <f aca="false">AX16</f>
        <v>520931.25</v>
      </c>
      <c r="AZ16" s="13" t="n">
        <f aca="false">AY16</f>
        <v>520931.25</v>
      </c>
      <c r="BA16" s="13" t="n">
        <f aca="false">AZ16</f>
        <v>520931.25</v>
      </c>
      <c r="BB16" s="13" t="n">
        <f aca="false">BA16</f>
        <v>520931.25</v>
      </c>
      <c r="BC16" s="13" t="n">
        <f aca="false">BB16*(1+$F$4)</f>
        <v>546977.8125</v>
      </c>
      <c r="BD16" s="13" t="n">
        <f aca="false">BC16</f>
        <v>546977.8125</v>
      </c>
      <c r="BE16" s="13" t="n">
        <f aca="false">BD16</f>
        <v>546977.8125</v>
      </c>
      <c r="BF16" s="13" t="n">
        <f aca="false">BE16</f>
        <v>546977.8125</v>
      </c>
      <c r="BG16" s="13" t="n">
        <f aca="false">BF16</f>
        <v>546977.8125</v>
      </c>
      <c r="BH16" s="13" t="n">
        <f aca="false">BG16</f>
        <v>546977.8125</v>
      </c>
      <c r="BI16" s="13" t="n">
        <f aca="false">BH16</f>
        <v>546977.8125</v>
      </c>
      <c r="BJ16" s="13" t="n">
        <f aca="false">BI16</f>
        <v>546977.8125</v>
      </c>
      <c r="BK16" s="13" t="n">
        <f aca="false">BJ16</f>
        <v>546977.8125</v>
      </c>
      <c r="BL16" s="13" t="n">
        <f aca="false">BK16</f>
        <v>546977.8125</v>
      </c>
      <c r="BM16" s="13" t="n">
        <f aca="false">BL16</f>
        <v>546977.8125</v>
      </c>
      <c r="BN16" s="13" t="n">
        <f aca="false">BM16</f>
        <v>546977.8125</v>
      </c>
    </row>
    <row r="17" customFormat="false" ht="13.8" hidden="false" customHeight="false" outlineLevel="0" collapsed="false">
      <c r="D17" s="0" t="s">
        <v>26</v>
      </c>
      <c r="F17" s="13"/>
      <c r="G17" s="14" t="n">
        <f aca="false">G15*G16</f>
        <v>0</v>
      </c>
      <c r="H17" s="14" t="n">
        <f aca="false">H15*H16</f>
        <v>4500000</v>
      </c>
      <c r="I17" s="14" t="n">
        <f aca="false">I15*I16</f>
        <v>0</v>
      </c>
      <c r="J17" s="14" t="n">
        <f aca="false">J15*J16</f>
        <v>4500000</v>
      </c>
      <c r="K17" s="14" t="n">
        <f aca="false">K15*K16</f>
        <v>0</v>
      </c>
      <c r="L17" s="14" t="n">
        <f aca="false">L15*L16</f>
        <v>4500000</v>
      </c>
      <c r="M17" s="14" t="n">
        <f aca="false">M15*M16</f>
        <v>0</v>
      </c>
      <c r="N17" s="14" t="n">
        <f aca="false">N15*N16</f>
        <v>6750000</v>
      </c>
      <c r="O17" s="14" t="n">
        <f aca="false">O15*O16</f>
        <v>0</v>
      </c>
      <c r="P17" s="14" t="n">
        <f aca="false">P15*P16</f>
        <v>6750000</v>
      </c>
      <c r="Q17" s="14" t="n">
        <f aca="false">Q15*Q16</f>
        <v>0</v>
      </c>
      <c r="R17" s="14" t="n">
        <f aca="false">R15*R16</f>
        <v>6750000</v>
      </c>
      <c r="S17" s="14" t="n">
        <f aca="false">S15*S16</f>
        <v>0</v>
      </c>
      <c r="T17" s="14" t="n">
        <f aca="false">T15*T16</f>
        <v>9450000</v>
      </c>
      <c r="U17" s="14" t="n">
        <f aca="false">U15*U16</f>
        <v>0</v>
      </c>
      <c r="V17" s="14" t="n">
        <f aca="false">V15*V16</f>
        <v>9450000</v>
      </c>
      <c r="W17" s="14" t="n">
        <f aca="false">W15*W16</f>
        <v>0</v>
      </c>
      <c r="X17" s="14" t="n">
        <f aca="false">X15*X16</f>
        <v>9450000</v>
      </c>
      <c r="Y17" s="14" t="n">
        <f aca="false">Y15*Y16</f>
        <v>0</v>
      </c>
      <c r="Z17" s="14" t="n">
        <f aca="false">Z15*Z16</f>
        <v>11812500</v>
      </c>
      <c r="AA17" s="14" t="n">
        <f aca="false">AA15*AA16</f>
        <v>0</v>
      </c>
      <c r="AB17" s="14" t="n">
        <f aca="false">AB15*AB16</f>
        <v>11812500</v>
      </c>
      <c r="AC17" s="14" t="n">
        <f aca="false">AC15*AC16</f>
        <v>0</v>
      </c>
      <c r="AD17" s="14" t="n">
        <f aca="false">AD15*AD16</f>
        <v>11812500</v>
      </c>
      <c r="AE17" s="14" t="n">
        <f aca="false">AE15*AE16</f>
        <v>0</v>
      </c>
      <c r="AF17" s="14" t="n">
        <f aca="false">AF15*AF16</f>
        <v>14883750</v>
      </c>
      <c r="AG17" s="14" t="n">
        <f aca="false">AG15*AG16</f>
        <v>0</v>
      </c>
      <c r="AH17" s="14" t="n">
        <f aca="false">AH15*AH16</f>
        <v>14883750</v>
      </c>
      <c r="AI17" s="14" t="n">
        <f aca="false">AI15*AI16</f>
        <v>0</v>
      </c>
      <c r="AJ17" s="14" t="n">
        <f aca="false">AJ15*AJ16</f>
        <v>14883750</v>
      </c>
      <c r="AK17" s="14" t="n">
        <f aca="false">AK15*AK16</f>
        <v>0</v>
      </c>
      <c r="AL17" s="14" t="n">
        <f aca="false">AL15*AL16</f>
        <v>17364375</v>
      </c>
      <c r="AM17" s="14" t="n">
        <f aca="false">AM15*AM16</f>
        <v>0</v>
      </c>
      <c r="AN17" s="14" t="n">
        <f aca="false">AN15*AN16</f>
        <v>17364375</v>
      </c>
      <c r="AO17" s="14" t="n">
        <f aca="false">AO15*AO16</f>
        <v>0</v>
      </c>
      <c r="AP17" s="14" t="n">
        <f aca="false">AP15*AP16</f>
        <v>17364375</v>
      </c>
      <c r="AQ17" s="14" t="n">
        <f aca="false">AQ15*AQ16</f>
        <v>0</v>
      </c>
      <c r="AR17" s="14" t="n">
        <f aca="false">AR15*AR16</f>
        <v>20837250</v>
      </c>
      <c r="AS17" s="14" t="n">
        <f aca="false">AS15*AS16</f>
        <v>0</v>
      </c>
      <c r="AT17" s="14" t="n">
        <f aca="false">AT15*AT16</f>
        <v>20837250</v>
      </c>
      <c r="AU17" s="14" t="n">
        <f aca="false">AU15*AU16</f>
        <v>0</v>
      </c>
      <c r="AV17" s="14" t="n">
        <f aca="false">AV15*AV16</f>
        <v>20837250</v>
      </c>
      <c r="AW17" s="14" t="n">
        <f aca="false">AW15*AW16</f>
        <v>0</v>
      </c>
      <c r="AX17" s="14" t="n">
        <f aca="false">AX15*AX16</f>
        <v>23441906.25</v>
      </c>
      <c r="AY17" s="14" t="n">
        <f aca="false">AY15*AY16</f>
        <v>0</v>
      </c>
      <c r="AZ17" s="14" t="n">
        <f aca="false">AZ15*AZ16</f>
        <v>23441906.25</v>
      </c>
      <c r="BA17" s="14" t="n">
        <f aca="false">BA15*BA16</f>
        <v>0</v>
      </c>
      <c r="BB17" s="14" t="n">
        <f aca="false">BB15*BB16</f>
        <v>23441906.25</v>
      </c>
      <c r="BC17" s="14" t="n">
        <f aca="false">BC15*BC16</f>
        <v>0</v>
      </c>
      <c r="BD17" s="14" t="n">
        <f aca="false">BD15*BD16</f>
        <v>27348890.625</v>
      </c>
      <c r="BE17" s="14" t="n">
        <f aca="false">BE15*BE16</f>
        <v>0</v>
      </c>
      <c r="BF17" s="14" t="n">
        <f aca="false">BF15*BF16</f>
        <v>27348890.625</v>
      </c>
      <c r="BG17" s="14" t="n">
        <f aca="false">BG15*BG16</f>
        <v>0</v>
      </c>
      <c r="BH17" s="14" t="n">
        <f aca="false">BH15*BH16</f>
        <v>27348890.625</v>
      </c>
      <c r="BI17" s="14" t="n">
        <f aca="false">BI15*BI16</f>
        <v>0</v>
      </c>
      <c r="BJ17" s="14" t="n">
        <f aca="false">BJ15*BJ16</f>
        <v>30083779.6875</v>
      </c>
      <c r="BK17" s="14" t="n">
        <f aca="false">BK15*BK16</f>
        <v>0</v>
      </c>
      <c r="BL17" s="14" t="n">
        <f aca="false">BL15*BL16</f>
        <v>30083779.6875</v>
      </c>
      <c r="BM17" s="14" t="n">
        <f aca="false">BM15*BM16</f>
        <v>0</v>
      </c>
      <c r="BN17" s="14" t="n">
        <f aca="false">BN15*BN16</f>
        <v>30083779.6875</v>
      </c>
    </row>
    <row r="18" customFormat="false" ht="13.8" hidden="false" customHeight="false" outlineLevel="0" collapsed="false">
      <c r="C18" s="16"/>
      <c r="D18" s="0" t="s">
        <v>27</v>
      </c>
      <c r="F18" s="13" t="n">
        <v>-10000000</v>
      </c>
      <c r="G18" s="13" t="n">
        <f aca="false">F18</f>
        <v>-10000000</v>
      </c>
      <c r="H18" s="13" t="n">
        <f aca="false">G18</f>
        <v>-10000000</v>
      </c>
      <c r="I18" s="13" t="n">
        <f aca="false">H18</f>
        <v>-10000000</v>
      </c>
      <c r="J18" s="13" t="n">
        <f aca="false">I18</f>
        <v>-10000000</v>
      </c>
      <c r="K18" s="13" t="n">
        <f aca="false">J18</f>
        <v>-10000000</v>
      </c>
      <c r="L18" s="13" t="n">
        <f aca="false">K18</f>
        <v>-10000000</v>
      </c>
      <c r="M18" s="13" t="n">
        <f aca="false">L18</f>
        <v>-10000000</v>
      </c>
      <c r="N18" s="13" t="n">
        <f aca="false">M18</f>
        <v>-10000000</v>
      </c>
      <c r="O18" s="13" t="n">
        <f aca="false">N18</f>
        <v>-10000000</v>
      </c>
      <c r="P18" s="13" t="n">
        <f aca="false">O18</f>
        <v>-10000000</v>
      </c>
      <c r="Q18" s="13" t="n">
        <f aca="false">P18</f>
        <v>-10000000</v>
      </c>
      <c r="R18" s="13" t="n">
        <f aca="false">Q18+$F$5</f>
        <v>-10800000</v>
      </c>
      <c r="S18" s="13" t="n">
        <f aca="false">R18</f>
        <v>-10800000</v>
      </c>
      <c r="T18" s="13" t="n">
        <f aca="false">S18</f>
        <v>-10800000</v>
      </c>
      <c r="U18" s="13" t="n">
        <f aca="false">T18</f>
        <v>-10800000</v>
      </c>
      <c r="V18" s="13" t="n">
        <f aca="false">U18</f>
        <v>-10800000</v>
      </c>
      <c r="W18" s="13" t="n">
        <f aca="false">V18</f>
        <v>-10800000</v>
      </c>
      <c r="X18" s="13" t="n">
        <f aca="false">W18</f>
        <v>-10800000</v>
      </c>
      <c r="Y18" s="13" t="n">
        <f aca="false">X18</f>
        <v>-10800000</v>
      </c>
      <c r="Z18" s="13" t="n">
        <f aca="false">Y18</f>
        <v>-10800000</v>
      </c>
      <c r="AA18" s="13" t="n">
        <f aca="false">Z18</f>
        <v>-10800000</v>
      </c>
      <c r="AB18" s="13" t="n">
        <f aca="false">AA18</f>
        <v>-10800000</v>
      </c>
      <c r="AC18" s="13" t="n">
        <f aca="false">AB18</f>
        <v>-10800000</v>
      </c>
      <c r="AD18" s="13" t="n">
        <f aca="false">AC18+$F$5</f>
        <v>-11600000</v>
      </c>
      <c r="AE18" s="13" t="n">
        <f aca="false">AD18</f>
        <v>-11600000</v>
      </c>
      <c r="AF18" s="13" t="n">
        <f aca="false">AE18</f>
        <v>-11600000</v>
      </c>
      <c r="AG18" s="13" t="n">
        <f aca="false">AF18</f>
        <v>-11600000</v>
      </c>
      <c r="AH18" s="13" t="n">
        <f aca="false">AG18</f>
        <v>-11600000</v>
      </c>
      <c r="AI18" s="13" t="n">
        <f aca="false">AH18</f>
        <v>-11600000</v>
      </c>
      <c r="AJ18" s="13" t="n">
        <f aca="false">AI18</f>
        <v>-11600000</v>
      </c>
      <c r="AK18" s="13" t="n">
        <f aca="false">AJ18</f>
        <v>-11600000</v>
      </c>
      <c r="AL18" s="13" t="n">
        <f aca="false">AK18</f>
        <v>-11600000</v>
      </c>
      <c r="AM18" s="13" t="n">
        <f aca="false">AL18</f>
        <v>-11600000</v>
      </c>
      <c r="AN18" s="13" t="n">
        <f aca="false">AM18</f>
        <v>-11600000</v>
      </c>
      <c r="AO18" s="13" t="n">
        <f aca="false">AN18</f>
        <v>-11600000</v>
      </c>
      <c r="AP18" s="13" t="n">
        <f aca="false">AO18+$F$5</f>
        <v>-12400000</v>
      </c>
      <c r="AQ18" s="13" t="n">
        <f aca="false">AP18</f>
        <v>-12400000</v>
      </c>
      <c r="AR18" s="13" t="n">
        <f aca="false">AQ18</f>
        <v>-12400000</v>
      </c>
      <c r="AS18" s="13" t="n">
        <f aca="false">AR18</f>
        <v>-12400000</v>
      </c>
      <c r="AT18" s="13" t="n">
        <f aca="false">AS18</f>
        <v>-12400000</v>
      </c>
      <c r="AU18" s="13" t="n">
        <f aca="false">AT18</f>
        <v>-12400000</v>
      </c>
      <c r="AV18" s="13" t="n">
        <f aca="false">AU18</f>
        <v>-12400000</v>
      </c>
      <c r="AW18" s="13" t="n">
        <f aca="false">AV18</f>
        <v>-12400000</v>
      </c>
      <c r="AX18" s="13" t="n">
        <f aca="false">AW18</f>
        <v>-12400000</v>
      </c>
      <c r="AY18" s="13" t="n">
        <f aca="false">AX18</f>
        <v>-12400000</v>
      </c>
      <c r="AZ18" s="13" t="n">
        <f aca="false">AY18</f>
        <v>-12400000</v>
      </c>
      <c r="BA18" s="13" t="n">
        <f aca="false">AZ18</f>
        <v>-12400000</v>
      </c>
      <c r="BB18" s="13" t="n">
        <f aca="false">BA18+$F$5</f>
        <v>-13200000</v>
      </c>
      <c r="BC18" s="13" t="n">
        <f aca="false">BB18</f>
        <v>-13200000</v>
      </c>
      <c r="BD18" s="13" t="n">
        <f aca="false">BC18</f>
        <v>-13200000</v>
      </c>
      <c r="BE18" s="13" t="n">
        <f aca="false">BD18</f>
        <v>-13200000</v>
      </c>
      <c r="BF18" s="13" t="n">
        <f aca="false">BE18</f>
        <v>-13200000</v>
      </c>
      <c r="BG18" s="13" t="n">
        <f aca="false">BF18</f>
        <v>-13200000</v>
      </c>
      <c r="BH18" s="13" t="n">
        <f aca="false">BG18</f>
        <v>-13200000</v>
      </c>
      <c r="BI18" s="13" t="n">
        <f aca="false">BH18</f>
        <v>-13200000</v>
      </c>
      <c r="BJ18" s="13" t="n">
        <f aca="false">BI18</f>
        <v>-13200000</v>
      </c>
      <c r="BK18" s="13" t="n">
        <f aca="false">BJ18</f>
        <v>-13200000</v>
      </c>
      <c r="BL18" s="13" t="n">
        <f aca="false">BK18</f>
        <v>-13200000</v>
      </c>
      <c r="BM18" s="13" t="n">
        <f aca="false">BL18</f>
        <v>-13200000</v>
      </c>
      <c r="BN18" s="13" t="n">
        <v>0</v>
      </c>
    </row>
    <row r="19" customFormat="false" ht="13.8" hidden="false" customHeight="false" outlineLevel="0" collapsed="false">
      <c r="C19" s="16"/>
      <c r="D19" s="0" t="s">
        <v>28</v>
      </c>
      <c r="F19" s="13"/>
      <c r="G19" s="13" t="n">
        <v>0</v>
      </c>
      <c r="H19" s="13" t="n">
        <v>0</v>
      </c>
      <c r="I19" s="13" t="n">
        <v>-2500000</v>
      </c>
      <c r="J19" s="13" t="n">
        <v>0</v>
      </c>
      <c r="K19" s="13" t="n">
        <v>0</v>
      </c>
      <c r="L19" s="13" t="n">
        <f aca="false">I19+$F$6</f>
        <v>-2600000</v>
      </c>
      <c r="M19" s="13" t="n">
        <v>0</v>
      </c>
      <c r="N19" s="13" t="n">
        <v>0</v>
      </c>
      <c r="O19" s="13" t="n">
        <f aca="false">L19+$F$6</f>
        <v>-2700000</v>
      </c>
      <c r="P19" s="13" t="n">
        <v>0</v>
      </c>
      <c r="Q19" s="13" t="n">
        <v>0</v>
      </c>
      <c r="R19" s="13" t="n">
        <f aca="false">O19+$F$6</f>
        <v>-2800000</v>
      </c>
      <c r="S19" s="13" t="n">
        <v>0</v>
      </c>
      <c r="T19" s="13" t="n">
        <v>0</v>
      </c>
      <c r="U19" s="13" t="n">
        <f aca="false">R19+$F$6</f>
        <v>-2900000</v>
      </c>
      <c r="V19" s="13" t="n">
        <v>0</v>
      </c>
      <c r="W19" s="13" t="n">
        <v>0</v>
      </c>
      <c r="X19" s="13" t="n">
        <f aca="false">U19+$F$6</f>
        <v>-3000000</v>
      </c>
      <c r="Y19" s="13" t="n">
        <v>0</v>
      </c>
      <c r="Z19" s="13" t="n">
        <v>0</v>
      </c>
      <c r="AA19" s="13" t="n">
        <f aca="false">X19+$F$6</f>
        <v>-3100000</v>
      </c>
      <c r="AB19" s="13" t="n">
        <v>0</v>
      </c>
      <c r="AC19" s="13" t="n">
        <v>0</v>
      </c>
      <c r="AD19" s="13" t="n">
        <f aca="false">AA19+$F$6</f>
        <v>-3200000</v>
      </c>
      <c r="AE19" s="13" t="n">
        <v>0</v>
      </c>
      <c r="AF19" s="13" t="n">
        <v>0</v>
      </c>
      <c r="AG19" s="13" t="n">
        <f aca="false">AD19+$F$6</f>
        <v>-3300000</v>
      </c>
      <c r="AH19" s="13" t="n">
        <v>0</v>
      </c>
      <c r="AI19" s="13" t="n">
        <v>0</v>
      </c>
      <c r="AJ19" s="13" t="n">
        <f aca="false">AG19+$F$6</f>
        <v>-3400000</v>
      </c>
      <c r="AK19" s="13" t="n">
        <v>0</v>
      </c>
      <c r="AL19" s="13" t="n">
        <v>0</v>
      </c>
      <c r="AM19" s="13" t="n">
        <f aca="false">AJ19+$F$6</f>
        <v>-3500000</v>
      </c>
      <c r="AN19" s="13" t="n">
        <v>0</v>
      </c>
      <c r="AO19" s="13" t="n">
        <v>0</v>
      </c>
      <c r="AP19" s="13" t="n">
        <f aca="false">AM19+$F$6</f>
        <v>-3600000</v>
      </c>
      <c r="AQ19" s="13" t="n">
        <v>0</v>
      </c>
      <c r="AR19" s="13" t="n">
        <v>0</v>
      </c>
      <c r="AS19" s="13" t="n">
        <f aca="false">AP19+$F$6</f>
        <v>-3700000</v>
      </c>
      <c r="AT19" s="13" t="n">
        <v>0</v>
      </c>
      <c r="AU19" s="13" t="n">
        <v>0</v>
      </c>
      <c r="AV19" s="13" t="n">
        <f aca="false">AS19+$F$6</f>
        <v>-3800000</v>
      </c>
      <c r="AW19" s="13" t="n">
        <v>0</v>
      </c>
      <c r="AX19" s="13" t="n">
        <v>0</v>
      </c>
      <c r="AY19" s="13" t="n">
        <f aca="false">AV19+$F$6</f>
        <v>-3900000</v>
      </c>
      <c r="AZ19" s="13" t="n">
        <v>0</v>
      </c>
      <c r="BA19" s="13" t="n">
        <v>0</v>
      </c>
      <c r="BB19" s="13" t="n">
        <f aca="false">AY19+$F$6</f>
        <v>-4000000</v>
      </c>
      <c r="BC19" s="13" t="n">
        <v>0</v>
      </c>
      <c r="BD19" s="13" t="n">
        <v>0</v>
      </c>
      <c r="BE19" s="13" t="n">
        <f aca="false">BB19+$F$6</f>
        <v>-4100000</v>
      </c>
      <c r="BF19" s="13" t="n">
        <v>0</v>
      </c>
      <c r="BG19" s="13" t="n">
        <v>0</v>
      </c>
      <c r="BH19" s="13" t="n">
        <f aca="false">BE19+$F$6</f>
        <v>-4200000</v>
      </c>
      <c r="BI19" s="13" t="n">
        <v>0</v>
      </c>
      <c r="BJ19" s="13" t="n">
        <v>0</v>
      </c>
      <c r="BK19" s="13" t="n">
        <f aca="false">BH19+$F$6</f>
        <v>-4300000</v>
      </c>
      <c r="BL19" s="13" t="n">
        <v>0</v>
      </c>
      <c r="BM19" s="13" t="n">
        <v>0</v>
      </c>
      <c r="BN19" s="13" t="n">
        <f aca="false">BK19+$F$6</f>
        <v>-4400000</v>
      </c>
    </row>
    <row r="20" customFormat="false" ht="13.8" hidden="false" customHeight="false" outlineLevel="0" collapsed="false">
      <c r="C20" s="9"/>
      <c r="D20" s="0" t="s">
        <v>29</v>
      </c>
      <c r="F20" s="13"/>
      <c r="G20" s="13" t="n">
        <v>0</v>
      </c>
      <c r="H20" s="13" t="n">
        <v>0</v>
      </c>
      <c r="I20" s="13" t="n">
        <v>0</v>
      </c>
      <c r="J20" s="13" t="n">
        <v>0</v>
      </c>
      <c r="K20" s="13" t="n">
        <v>0</v>
      </c>
      <c r="L20" s="13" t="n">
        <v>-22000000</v>
      </c>
      <c r="M20" s="13" t="n">
        <v>0</v>
      </c>
      <c r="N20" s="13" t="n">
        <v>0</v>
      </c>
      <c r="O20" s="13" t="n">
        <v>0</v>
      </c>
      <c r="P20" s="13" t="n">
        <v>0</v>
      </c>
      <c r="Q20" s="13" t="n">
        <v>0</v>
      </c>
      <c r="R20" s="13" t="n">
        <f aca="false">L20</f>
        <v>-22000000</v>
      </c>
      <c r="S20" s="13" t="n">
        <v>0</v>
      </c>
      <c r="T20" s="13" t="n">
        <v>0</v>
      </c>
      <c r="U20" s="13" t="n">
        <v>0</v>
      </c>
      <c r="V20" s="13" t="n">
        <v>0</v>
      </c>
      <c r="W20" s="13" t="n">
        <v>0</v>
      </c>
      <c r="X20" s="13" t="n">
        <v>-22000000</v>
      </c>
      <c r="Y20" s="13" t="n">
        <v>0</v>
      </c>
      <c r="Z20" s="13" t="n">
        <v>0</v>
      </c>
      <c r="AA20" s="13" t="n">
        <v>0</v>
      </c>
      <c r="AB20" s="13" t="n">
        <v>0</v>
      </c>
      <c r="AC20" s="13" t="n">
        <v>0</v>
      </c>
      <c r="AD20" s="13" t="n">
        <f aca="false">X20</f>
        <v>-22000000</v>
      </c>
      <c r="AE20" s="13" t="n">
        <v>0</v>
      </c>
      <c r="AF20" s="13" t="n">
        <v>0</v>
      </c>
      <c r="AG20" s="13" t="n">
        <v>0</v>
      </c>
      <c r="AH20" s="13" t="n">
        <v>0</v>
      </c>
      <c r="AI20" s="13" t="n">
        <v>0</v>
      </c>
      <c r="AJ20" s="13" t="n">
        <f aca="false">AD20*(1-$I$2)</f>
        <v>-19360000</v>
      </c>
      <c r="AK20" s="13" t="n">
        <v>0</v>
      </c>
      <c r="AL20" s="13" t="n">
        <v>0</v>
      </c>
      <c r="AM20" s="13" t="n">
        <v>0</v>
      </c>
      <c r="AN20" s="13" t="n">
        <v>0</v>
      </c>
      <c r="AO20" s="13" t="n">
        <v>0</v>
      </c>
      <c r="AP20" s="13" t="n">
        <f aca="false">AJ20*(1-$I$2)</f>
        <v>-17036800</v>
      </c>
      <c r="AQ20" s="13" t="n">
        <v>0</v>
      </c>
      <c r="AR20" s="13" t="n">
        <v>0</v>
      </c>
      <c r="AS20" s="13" t="n">
        <v>0</v>
      </c>
      <c r="AT20" s="13" t="n">
        <v>0</v>
      </c>
      <c r="AU20" s="13" t="n">
        <v>0</v>
      </c>
      <c r="AV20" s="13" t="n">
        <f aca="false">AP20*(1-$I$2)</f>
        <v>-14992384</v>
      </c>
      <c r="AW20" s="13" t="n">
        <v>0</v>
      </c>
      <c r="AX20" s="13" t="n">
        <v>0</v>
      </c>
      <c r="AY20" s="13" t="n">
        <v>0</v>
      </c>
      <c r="AZ20" s="13" t="n">
        <v>0</v>
      </c>
      <c r="BA20" s="13" t="n">
        <v>0</v>
      </c>
      <c r="BB20" s="13" t="n">
        <f aca="false">AV20*(1-$I$2)</f>
        <v>-13193297.92</v>
      </c>
      <c r="BC20" s="13" t="n">
        <v>0</v>
      </c>
      <c r="BD20" s="13" t="n">
        <v>0</v>
      </c>
      <c r="BE20" s="13" t="n">
        <v>0</v>
      </c>
      <c r="BF20" s="13" t="n">
        <v>0</v>
      </c>
      <c r="BG20" s="13" t="n">
        <v>0</v>
      </c>
      <c r="BH20" s="13" t="n">
        <f aca="false">BB20*(1-$I$2)</f>
        <v>-11610102.1696</v>
      </c>
      <c r="BI20" s="13" t="n">
        <v>0</v>
      </c>
      <c r="BJ20" s="13" t="n">
        <v>0</v>
      </c>
      <c r="BK20" s="13" t="n">
        <v>0</v>
      </c>
      <c r="BL20" s="13" t="n">
        <v>0</v>
      </c>
      <c r="BM20" s="13" t="n">
        <v>0</v>
      </c>
      <c r="BN20" s="13" t="n">
        <f aca="false">BH20*(1-$I$2)</f>
        <v>-10216889.909248</v>
      </c>
    </row>
    <row r="21" customFormat="false" ht="13.8" hidden="false" customHeight="false" outlineLevel="0" collapsed="false">
      <c r="B21" s="9"/>
      <c r="D21" s="0" t="s">
        <v>30</v>
      </c>
      <c r="E21" s="13"/>
      <c r="F21" s="18"/>
      <c r="G21" s="13" t="n">
        <v>-16000000</v>
      </c>
      <c r="H21" s="13" t="n">
        <f aca="false">G21</f>
        <v>-16000000</v>
      </c>
      <c r="I21" s="13" t="n">
        <f aca="false">H21</f>
        <v>-16000000</v>
      </c>
      <c r="J21" s="13" t="n">
        <f aca="false">I21</f>
        <v>-16000000</v>
      </c>
      <c r="K21" s="13" t="n">
        <f aca="false">J21</f>
        <v>-16000000</v>
      </c>
      <c r="L21" s="13" t="n">
        <f aca="false">K21</f>
        <v>-16000000</v>
      </c>
      <c r="M21" s="13" t="n">
        <f aca="false">L21</f>
        <v>-16000000</v>
      </c>
      <c r="N21" s="13" t="n">
        <f aca="false">M21</f>
        <v>-16000000</v>
      </c>
      <c r="O21" s="13" t="n">
        <f aca="false">N21</f>
        <v>-16000000</v>
      </c>
      <c r="P21" s="13" t="n">
        <f aca="false">O21</f>
        <v>-16000000</v>
      </c>
      <c r="Q21" s="13" t="n">
        <f aca="false">P21</f>
        <v>-16000000</v>
      </c>
      <c r="R21" s="13" t="n">
        <f aca="false">Q21</f>
        <v>-16000000</v>
      </c>
      <c r="S21" s="13" t="n">
        <f aca="false">R21*(1+$I$4)</f>
        <v>-17280000</v>
      </c>
      <c r="T21" s="13" t="n">
        <f aca="false">S21</f>
        <v>-17280000</v>
      </c>
      <c r="U21" s="13" t="n">
        <f aca="false">T21</f>
        <v>-17280000</v>
      </c>
      <c r="V21" s="13" t="n">
        <f aca="false">U21</f>
        <v>-17280000</v>
      </c>
      <c r="W21" s="13" t="n">
        <f aca="false">V21</f>
        <v>-17280000</v>
      </c>
      <c r="X21" s="13" t="n">
        <f aca="false">W21</f>
        <v>-17280000</v>
      </c>
      <c r="Y21" s="13" t="n">
        <f aca="false">X21</f>
        <v>-17280000</v>
      </c>
      <c r="Z21" s="13" t="n">
        <f aca="false">Y21</f>
        <v>-17280000</v>
      </c>
      <c r="AA21" s="13" t="n">
        <f aca="false">Z21</f>
        <v>-17280000</v>
      </c>
      <c r="AB21" s="13" t="n">
        <f aca="false">AA21</f>
        <v>-17280000</v>
      </c>
      <c r="AC21" s="13" t="n">
        <f aca="false">AB21</f>
        <v>-17280000</v>
      </c>
      <c r="AD21" s="13" t="n">
        <f aca="false">AC21</f>
        <v>-17280000</v>
      </c>
      <c r="AE21" s="13" t="n">
        <f aca="false">AD21*(1+$I$4)</f>
        <v>-18662400</v>
      </c>
      <c r="AF21" s="13" t="n">
        <f aca="false">AE21</f>
        <v>-18662400</v>
      </c>
      <c r="AG21" s="13" t="n">
        <f aca="false">AF21</f>
        <v>-18662400</v>
      </c>
      <c r="AH21" s="13" t="n">
        <f aca="false">AG21</f>
        <v>-18662400</v>
      </c>
      <c r="AI21" s="13" t="n">
        <f aca="false">AH21</f>
        <v>-18662400</v>
      </c>
      <c r="AJ21" s="13" t="n">
        <f aca="false">AI21</f>
        <v>-18662400</v>
      </c>
      <c r="AK21" s="13" t="n">
        <f aca="false">AJ21</f>
        <v>-18662400</v>
      </c>
      <c r="AL21" s="13" t="n">
        <f aca="false">AK21</f>
        <v>-18662400</v>
      </c>
      <c r="AM21" s="13" t="n">
        <f aca="false">AL21</f>
        <v>-18662400</v>
      </c>
      <c r="AN21" s="13" t="n">
        <f aca="false">AM21</f>
        <v>-18662400</v>
      </c>
      <c r="AO21" s="13" t="n">
        <f aca="false">AN21</f>
        <v>-18662400</v>
      </c>
      <c r="AP21" s="13" t="n">
        <f aca="false">AO21</f>
        <v>-18662400</v>
      </c>
      <c r="AQ21" s="13" t="n">
        <f aca="false">AP21*(1+$I$4)</f>
        <v>-20155392</v>
      </c>
      <c r="AR21" s="13" t="n">
        <f aca="false">AQ21</f>
        <v>-20155392</v>
      </c>
      <c r="AS21" s="13" t="n">
        <f aca="false">AR21</f>
        <v>-20155392</v>
      </c>
      <c r="AT21" s="13" t="n">
        <f aca="false">AS21</f>
        <v>-20155392</v>
      </c>
      <c r="AU21" s="13" t="n">
        <f aca="false">AT21</f>
        <v>-20155392</v>
      </c>
      <c r="AV21" s="13" t="n">
        <f aca="false">AU21</f>
        <v>-20155392</v>
      </c>
      <c r="AW21" s="13" t="n">
        <f aca="false">AV21</f>
        <v>-20155392</v>
      </c>
      <c r="AX21" s="13" t="n">
        <f aca="false">AW21</f>
        <v>-20155392</v>
      </c>
      <c r="AY21" s="13" t="n">
        <f aca="false">AX21</f>
        <v>-20155392</v>
      </c>
      <c r="AZ21" s="13" t="n">
        <f aca="false">AY21</f>
        <v>-20155392</v>
      </c>
      <c r="BA21" s="13" t="n">
        <f aca="false">AZ21</f>
        <v>-20155392</v>
      </c>
      <c r="BB21" s="13" t="n">
        <f aca="false">BA21</f>
        <v>-20155392</v>
      </c>
      <c r="BC21" s="13" t="n">
        <f aca="false">BB21*(1+$I$4)</f>
        <v>-21767823.36</v>
      </c>
      <c r="BD21" s="13" t="n">
        <f aca="false">BC21</f>
        <v>-21767823.36</v>
      </c>
      <c r="BE21" s="13" t="n">
        <f aca="false">BD21</f>
        <v>-21767823.36</v>
      </c>
      <c r="BF21" s="13" t="n">
        <f aca="false">BE21</f>
        <v>-21767823.36</v>
      </c>
      <c r="BG21" s="13" t="n">
        <f aca="false">BF21</f>
        <v>-21767823.36</v>
      </c>
      <c r="BH21" s="13" t="n">
        <f aca="false">BG21</f>
        <v>-21767823.36</v>
      </c>
      <c r="BI21" s="13" t="n">
        <f aca="false">BH21</f>
        <v>-21767823.36</v>
      </c>
      <c r="BJ21" s="13" t="n">
        <f aca="false">BI21</f>
        <v>-21767823.36</v>
      </c>
      <c r="BK21" s="13" t="n">
        <f aca="false">BJ21</f>
        <v>-21767823.36</v>
      </c>
      <c r="BL21" s="13" t="n">
        <f aca="false">BK21</f>
        <v>-21767823.36</v>
      </c>
      <c r="BM21" s="13" t="n">
        <f aca="false">BL21</f>
        <v>-21767823.36</v>
      </c>
      <c r="BN21" s="13" t="n">
        <f aca="false">BM21</f>
        <v>-21767823.36</v>
      </c>
    </row>
    <row r="22" customFormat="false" ht="13.8" hidden="false" customHeight="false" outlineLevel="0" collapsed="false">
      <c r="D22" s="0" t="s">
        <v>31</v>
      </c>
      <c r="E22" s="13"/>
      <c r="F22" s="13"/>
      <c r="G22" s="13" t="n">
        <v>-3000000</v>
      </c>
      <c r="H22" s="13" t="n">
        <f aca="false">G22</f>
        <v>-3000000</v>
      </c>
      <c r="I22" s="13" t="n">
        <f aca="false">H22</f>
        <v>-3000000</v>
      </c>
      <c r="J22" s="13" t="n">
        <f aca="false">I22</f>
        <v>-3000000</v>
      </c>
      <c r="K22" s="13" t="n">
        <f aca="false">J22</f>
        <v>-3000000</v>
      </c>
      <c r="L22" s="13" t="n">
        <f aca="false">K22</f>
        <v>-3000000</v>
      </c>
      <c r="M22" s="13" t="n">
        <f aca="false">L22</f>
        <v>-3000000</v>
      </c>
      <c r="N22" s="13" t="n">
        <f aca="false">M22</f>
        <v>-3000000</v>
      </c>
      <c r="O22" s="13" t="n">
        <f aca="false">N22</f>
        <v>-3000000</v>
      </c>
      <c r="P22" s="13" t="n">
        <f aca="false">O22</f>
        <v>-3000000</v>
      </c>
      <c r="Q22" s="13" t="n">
        <f aca="false">P22</f>
        <v>-3000000</v>
      </c>
      <c r="R22" s="13" t="n">
        <f aca="false">Q22</f>
        <v>-3000000</v>
      </c>
      <c r="S22" s="13" t="n">
        <f aca="false">R22*(1+$I$4)</f>
        <v>-3240000</v>
      </c>
      <c r="T22" s="13" t="n">
        <f aca="false">S22</f>
        <v>-3240000</v>
      </c>
      <c r="U22" s="13" t="n">
        <f aca="false">T22</f>
        <v>-3240000</v>
      </c>
      <c r="V22" s="13" t="n">
        <f aca="false">U22</f>
        <v>-3240000</v>
      </c>
      <c r="W22" s="13" t="n">
        <f aca="false">V22</f>
        <v>-3240000</v>
      </c>
      <c r="X22" s="13" t="n">
        <f aca="false">W22</f>
        <v>-3240000</v>
      </c>
      <c r="Y22" s="13" t="n">
        <f aca="false">X22</f>
        <v>-3240000</v>
      </c>
      <c r="Z22" s="13" t="n">
        <f aca="false">Y22</f>
        <v>-3240000</v>
      </c>
      <c r="AA22" s="13" t="n">
        <f aca="false">Z22</f>
        <v>-3240000</v>
      </c>
      <c r="AB22" s="13" t="n">
        <f aca="false">AA22</f>
        <v>-3240000</v>
      </c>
      <c r="AC22" s="13" t="n">
        <f aca="false">AB22</f>
        <v>-3240000</v>
      </c>
      <c r="AD22" s="13" t="n">
        <f aca="false">AC22</f>
        <v>-3240000</v>
      </c>
      <c r="AE22" s="13" t="n">
        <f aca="false">AD22*(1+$I$4)</f>
        <v>-3499200</v>
      </c>
      <c r="AF22" s="13" t="n">
        <f aca="false">AE22</f>
        <v>-3499200</v>
      </c>
      <c r="AG22" s="13" t="n">
        <f aca="false">AF22</f>
        <v>-3499200</v>
      </c>
      <c r="AH22" s="13" t="n">
        <f aca="false">AG22</f>
        <v>-3499200</v>
      </c>
      <c r="AI22" s="13" t="n">
        <f aca="false">AH22</f>
        <v>-3499200</v>
      </c>
      <c r="AJ22" s="13" t="n">
        <f aca="false">AI22</f>
        <v>-3499200</v>
      </c>
      <c r="AK22" s="13" t="n">
        <f aca="false">AJ22</f>
        <v>-3499200</v>
      </c>
      <c r="AL22" s="13" t="n">
        <f aca="false">AK22</f>
        <v>-3499200</v>
      </c>
      <c r="AM22" s="13" t="n">
        <f aca="false">AL22</f>
        <v>-3499200</v>
      </c>
      <c r="AN22" s="13" t="n">
        <f aca="false">AM22</f>
        <v>-3499200</v>
      </c>
      <c r="AO22" s="13" t="n">
        <f aca="false">AN22</f>
        <v>-3499200</v>
      </c>
      <c r="AP22" s="13" t="n">
        <f aca="false">AO22</f>
        <v>-3499200</v>
      </c>
      <c r="AQ22" s="13" t="n">
        <f aca="false">AP22*(1+$I$4)</f>
        <v>-3779136</v>
      </c>
      <c r="AR22" s="13" t="n">
        <f aca="false">AQ22</f>
        <v>-3779136</v>
      </c>
      <c r="AS22" s="13" t="n">
        <f aca="false">AR22</f>
        <v>-3779136</v>
      </c>
      <c r="AT22" s="13" t="n">
        <f aca="false">AS22</f>
        <v>-3779136</v>
      </c>
      <c r="AU22" s="13" t="n">
        <f aca="false">AT22</f>
        <v>-3779136</v>
      </c>
      <c r="AV22" s="13" t="n">
        <f aca="false">AU22</f>
        <v>-3779136</v>
      </c>
      <c r="AW22" s="13" t="n">
        <f aca="false">AV22</f>
        <v>-3779136</v>
      </c>
      <c r="AX22" s="13" t="n">
        <f aca="false">AW22</f>
        <v>-3779136</v>
      </c>
      <c r="AY22" s="13" t="n">
        <f aca="false">AX22</f>
        <v>-3779136</v>
      </c>
      <c r="AZ22" s="13" t="n">
        <f aca="false">AY22</f>
        <v>-3779136</v>
      </c>
      <c r="BA22" s="13" t="n">
        <f aca="false">AZ22</f>
        <v>-3779136</v>
      </c>
      <c r="BB22" s="13" t="n">
        <f aca="false">BA22</f>
        <v>-3779136</v>
      </c>
      <c r="BC22" s="13" t="n">
        <f aca="false">BB22*(1+$I$4)</f>
        <v>-4081466.88</v>
      </c>
      <c r="BD22" s="13" t="n">
        <f aca="false">BC22</f>
        <v>-4081466.88</v>
      </c>
      <c r="BE22" s="13" t="n">
        <f aca="false">BD22</f>
        <v>-4081466.88</v>
      </c>
      <c r="BF22" s="13" t="n">
        <f aca="false">BE22</f>
        <v>-4081466.88</v>
      </c>
      <c r="BG22" s="13" t="n">
        <f aca="false">BF22</f>
        <v>-4081466.88</v>
      </c>
      <c r="BH22" s="13" t="n">
        <f aca="false">BG22</f>
        <v>-4081466.88</v>
      </c>
      <c r="BI22" s="13" t="n">
        <f aca="false">BH22</f>
        <v>-4081466.88</v>
      </c>
      <c r="BJ22" s="13" t="n">
        <f aca="false">BI22</f>
        <v>-4081466.88</v>
      </c>
      <c r="BK22" s="13" t="n">
        <f aca="false">BJ22</f>
        <v>-4081466.88</v>
      </c>
      <c r="BL22" s="13" t="n">
        <f aca="false">BK22</f>
        <v>-4081466.88</v>
      </c>
      <c r="BM22" s="13" t="n">
        <f aca="false">BL22</f>
        <v>-4081466.88</v>
      </c>
      <c r="BN22" s="13" t="n">
        <f aca="false">BM22</f>
        <v>-4081466.88</v>
      </c>
    </row>
    <row r="23" customFormat="false" ht="13.8" hidden="false" customHeight="false" outlineLevel="0" collapsed="false">
      <c r="D23" s="0" t="s">
        <v>32</v>
      </c>
      <c r="E23" s="13"/>
      <c r="F23" s="13"/>
      <c r="G23" s="13" t="n">
        <f aca="false">-1400000*3</f>
        <v>-4200000</v>
      </c>
      <c r="H23" s="13" t="n">
        <f aca="false">G23</f>
        <v>-4200000</v>
      </c>
      <c r="I23" s="13" t="n">
        <f aca="false">H23</f>
        <v>-4200000</v>
      </c>
      <c r="J23" s="13" t="n">
        <f aca="false">I23</f>
        <v>-4200000</v>
      </c>
      <c r="K23" s="13" t="n">
        <f aca="false">J23</f>
        <v>-4200000</v>
      </c>
      <c r="L23" s="13" t="n">
        <f aca="false">K23</f>
        <v>-4200000</v>
      </c>
      <c r="M23" s="13" t="n">
        <f aca="false">L23</f>
        <v>-4200000</v>
      </c>
      <c r="N23" s="13" t="n">
        <f aca="false">M23</f>
        <v>-4200000</v>
      </c>
      <c r="O23" s="13" t="n">
        <f aca="false">N23</f>
        <v>-4200000</v>
      </c>
      <c r="P23" s="13" t="n">
        <f aca="false">O23</f>
        <v>-4200000</v>
      </c>
      <c r="Q23" s="13" t="n">
        <f aca="false">P23</f>
        <v>-4200000</v>
      </c>
      <c r="R23" s="13" t="n">
        <f aca="false">Q23</f>
        <v>-4200000</v>
      </c>
      <c r="S23" s="13" t="n">
        <f aca="false">R23*(1+$I$4)</f>
        <v>-4536000</v>
      </c>
      <c r="T23" s="13" t="n">
        <f aca="false">S23</f>
        <v>-4536000</v>
      </c>
      <c r="U23" s="13" t="n">
        <f aca="false">T23</f>
        <v>-4536000</v>
      </c>
      <c r="V23" s="13" t="n">
        <f aca="false">U23</f>
        <v>-4536000</v>
      </c>
      <c r="W23" s="13" t="n">
        <f aca="false">V23</f>
        <v>-4536000</v>
      </c>
      <c r="X23" s="13" t="n">
        <f aca="false">W23</f>
        <v>-4536000</v>
      </c>
      <c r="Y23" s="13" t="n">
        <f aca="false">X23</f>
        <v>-4536000</v>
      </c>
      <c r="Z23" s="13" t="n">
        <f aca="false">Y23</f>
        <v>-4536000</v>
      </c>
      <c r="AA23" s="13" t="n">
        <f aca="false">Z23</f>
        <v>-4536000</v>
      </c>
      <c r="AB23" s="13" t="n">
        <f aca="false">AA23</f>
        <v>-4536000</v>
      </c>
      <c r="AC23" s="13" t="n">
        <f aca="false">AB23</f>
        <v>-4536000</v>
      </c>
      <c r="AD23" s="13" t="n">
        <f aca="false">AC23</f>
        <v>-4536000</v>
      </c>
      <c r="AE23" s="13" t="n">
        <f aca="false">AD23*(1+$I$4)</f>
        <v>-4898880</v>
      </c>
      <c r="AF23" s="13" t="n">
        <f aca="false">AE23</f>
        <v>-4898880</v>
      </c>
      <c r="AG23" s="13" t="n">
        <f aca="false">AF23</f>
        <v>-4898880</v>
      </c>
      <c r="AH23" s="13" t="n">
        <f aca="false">AG23</f>
        <v>-4898880</v>
      </c>
      <c r="AI23" s="13" t="n">
        <f aca="false">AH23</f>
        <v>-4898880</v>
      </c>
      <c r="AJ23" s="13" t="n">
        <f aca="false">AI23</f>
        <v>-4898880</v>
      </c>
      <c r="AK23" s="13" t="n">
        <f aca="false">AJ23</f>
        <v>-4898880</v>
      </c>
      <c r="AL23" s="13" t="n">
        <f aca="false">AK23</f>
        <v>-4898880</v>
      </c>
      <c r="AM23" s="13" t="n">
        <f aca="false">AL23</f>
        <v>-4898880</v>
      </c>
      <c r="AN23" s="13" t="n">
        <f aca="false">AM23</f>
        <v>-4898880</v>
      </c>
      <c r="AO23" s="13" t="n">
        <f aca="false">AN23</f>
        <v>-4898880</v>
      </c>
      <c r="AP23" s="13" t="n">
        <f aca="false">AO23</f>
        <v>-4898880</v>
      </c>
      <c r="AQ23" s="13" t="n">
        <f aca="false">AP23*(1+$I$4)</f>
        <v>-5290790.4</v>
      </c>
      <c r="AR23" s="13" t="n">
        <f aca="false">AQ23</f>
        <v>-5290790.4</v>
      </c>
      <c r="AS23" s="13" t="n">
        <f aca="false">AR23</f>
        <v>-5290790.4</v>
      </c>
      <c r="AT23" s="13" t="n">
        <f aca="false">AS23</f>
        <v>-5290790.4</v>
      </c>
      <c r="AU23" s="13" t="n">
        <f aca="false">AT23</f>
        <v>-5290790.4</v>
      </c>
      <c r="AV23" s="13" t="n">
        <f aca="false">AU23</f>
        <v>-5290790.4</v>
      </c>
      <c r="AW23" s="13" t="n">
        <f aca="false">AV23</f>
        <v>-5290790.4</v>
      </c>
      <c r="AX23" s="13" t="n">
        <f aca="false">AW23</f>
        <v>-5290790.4</v>
      </c>
      <c r="AY23" s="13" t="n">
        <f aca="false">AX23</f>
        <v>-5290790.4</v>
      </c>
      <c r="AZ23" s="13" t="n">
        <f aca="false">AY23</f>
        <v>-5290790.4</v>
      </c>
      <c r="BA23" s="13" t="n">
        <f aca="false">AZ23</f>
        <v>-5290790.4</v>
      </c>
      <c r="BB23" s="13" t="n">
        <f aca="false">BA23</f>
        <v>-5290790.4</v>
      </c>
      <c r="BC23" s="13" t="n">
        <f aca="false">BB23*(1+$I$4)</f>
        <v>-5714053.632</v>
      </c>
      <c r="BD23" s="13" t="n">
        <f aca="false">BC23</f>
        <v>-5714053.632</v>
      </c>
      <c r="BE23" s="13" t="n">
        <f aca="false">BD23</f>
        <v>-5714053.632</v>
      </c>
      <c r="BF23" s="13" t="n">
        <f aca="false">BE23</f>
        <v>-5714053.632</v>
      </c>
      <c r="BG23" s="13" t="n">
        <f aca="false">BF23</f>
        <v>-5714053.632</v>
      </c>
      <c r="BH23" s="13" t="n">
        <f aca="false">BG23</f>
        <v>-5714053.632</v>
      </c>
      <c r="BI23" s="13" t="n">
        <f aca="false">BH23</f>
        <v>-5714053.632</v>
      </c>
      <c r="BJ23" s="13" t="n">
        <f aca="false">BI23</f>
        <v>-5714053.632</v>
      </c>
      <c r="BK23" s="13" t="n">
        <f aca="false">BJ23</f>
        <v>-5714053.632</v>
      </c>
      <c r="BL23" s="13" t="n">
        <f aca="false">BK23</f>
        <v>-5714053.632</v>
      </c>
      <c r="BM23" s="13" t="n">
        <f aca="false">BL23</f>
        <v>-5714053.632</v>
      </c>
      <c r="BN23" s="13" t="n">
        <f aca="false">BM23</f>
        <v>-5714053.632</v>
      </c>
    </row>
    <row r="24" customFormat="false" ht="13.8" hidden="false" customHeight="false" outlineLevel="0" collapsed="false">
      <c r="B24" s="19"/>
      <c r="D24" s="0" t="s">
        <v>33</v>
      </c>
      <c r="E24" s="13"/>
      <c r="F24" s="13"/>
      <c r="G24" s="13" t="n">
        <f aca="false">-(G14+G17)*($I$3)*3</f>
        <v>-7200000</v>
      </c>
      <c r="H24" s="13" t="n">
        <f aca="false">-(H14+H17)*($I$3)*3</f>
        <v>-7884000</v>
      </c>
      <c r="I24" s="13" t="n">
        <f aca="false">-(I14+I17)*($I$3)*3</f>
        <v>-7488000</v>
      </c>
      <c r="J24" s="13" t="n">
        <f aca="false">-(J14+J17)*($I$3)*3</f>
        <v>-8172000</v>
      </c>
      <c r="K24" s="13" t="n">
        <f aca="false">-(K14+K17)*($I$3)*3</f>
        <v>-7776000</v>
      </c>
      <c r="L24" s="13" t="n">
        <f aca="false">-(L14+L17)*($I$3)*3</f>
        <v>-8460000</v>
      </c>
      <c r="M24" s="13" t="n">
        <f aca="false">-(M14+M17)*($I$3)*3</f>
        <v>-8064000</v>
      </c>
      <c r="N24" s="13" t="n">
        <f aca="false">-(N14+N17)*($I$3)*3</f>
        <v>-9018000</v>
      </c>
      <c r="O24" s="13" t="n">
        <f aca="false">-(O14+O17)*($I$3)*3</f>
        <v>-8352000</v>
      </c>
      <c r="P24" s="13" t="n">
        <f aca="false">-(P14+P17)*($I$3)*3</f>
        <v>-9306000</v>
      </c>
      <c r="Q24" s="13" t="n">
        <f aca="false">-(Q14+Q17)*($I$3)*3</f>
        <v>-8640000</v>
      </c>
      <c r="R24" s="13" t="n">
        <f aca="false">-(R14+R17)*($I$3)*3</f>
        <v>-9594000</v>
      </c>
      <c r="S24" s="13" t="n">
        <f aca="false">-(S14+S17)*($I$3)*3</f>
        <v>-9642240</v>
      </c>
      <c r="T24" s="13" t="n">
        <f aca="false">-(T14+T17)*($I$3)*3</f>
        <v>-10931760</v>
      </c>
      <c r="U24" s="13" t="n">
        <f aca="false">-(U14+U17)*($I$3)*3</f>
        <v>-9953280</v>
      </c>
      <c r="V24" s="13" t="n">
        <f aca="false">-(V14+V17)*($I$3)*3</f>
        <v>-11242800</v>
      </c>
      <c r="W24" s="13" t="n">
        <f aca="false">-(W14+W17)*($I$3)*3</f>
        <v>-10264320</v>
      </c>
      <c r="X24" s="13" t="n">
        <f aca="false">-(X14+X17)*($I$3)*3</f>
        <v>-11553840</v>
      </c>
      <c r="Y24" s="13" t="n">
        <f aca="false">-(Y14+Y17)*($I$3)*3</f>
        <v>-10575360</v>
      </c>
      <c r="Z24" s="13" t="n">
        <f aca="false">-(Z14+Z17)*($I$3)*3</f>
        <v>-12148380</v>
      </c>
      <c r="AA24" s="13" t="n">
        <f aca="false">-(AA14+AA17)*($I$3)*3</f>
        <v>-10886400</v>
      </c>
      <c r="AB24" s="13" t="n">
        <f aca="false">-(AB14+AB17)*($I$3)*3</f>
        <v>-12459420</v>
      </c>
      <c r="AC24" s="13" t="n">
        <f aca="false">-(AC14+AC17)*($I$3)*3</f>
        <v>-11197440</v>
      </c>
      <c r="AD24" s="13" t="n">
        <f aca="false">-(AD14+AD17)*($I$3)*3</f>
        <v>-12770460</v>
      </c>
      <c r="AE24" s="13" t="n">
        <f aca="false">-(AE14+AE17)*($I$3)*3</f>
        <v>-12429158.4</v>
      </c>
      <c r="AF24" s="13" t="n">
        <f aca="false">-(AF14+AF17)*($I$3)*3</f>
        <v>-14383170</v>
      </c>
      <c r="AG24" s="13" t="n">
        <f aca="false">-(AG14+AG17)*($I$3)*3</f>
        <v>-12765081.6</v>
      </c>
      <c r="AH24" s="13" t="n">
        <f aca="false">-(AH14+AH17)*($I$3)*3</f>
        <v>-14719093.2</v>
      </c>
      <c r="AI24" s="13" t="n">
        <f aca="false">-(AI14+AI17)*($I$3)*3</f>
        <v>-13101004.8</v>
      </c>
      <c r="AJ24" s="13" t="n">
        <f aca="false">-(AJ14+AJ17)*($I$3)*3</f>
        <v>-15055016.4</v>
      </c>
      <c r="AK24" s="13" t="n">
        <f aca="false">-(AK14+AK17)*($I$3)*3</f>
        <v>-13436928</v>
      </c>
      <c r="AL24" s="13" t="n">
        <f aca="false">-(AL14+AL17)*($I$3)*3</f>
        <v>-15688614.6</v>
      </c>
      <c r="AM24" s="13" t="n">
        <f aca="false">-(AM14+AM17)*($I$3)*3</f>
        <v>-13772851.2</v>
      </c>
      <c r="AN24" s="13" t="n">
        <f aca="false">-(AN14+AN17)*($I$3)*3</f>
        <v>-16024537.8</v>
      </c>
      <c r="AO24" s="13" t="n">
        <f aca="false">-(AO14+AO17)*($I$3)*3</f>
        <v>-14108774.4</v>
      </c>
      <c r="AP24" s="13" t="n">
        <f aca="false">-(AP14+AP17)*($I$3)*3</f>
        <v>-16360461</v>
      </c>
      <c r="AQ24" s="13" t="n">
        <f aca="false">-(AQ14+AQ17)*($I$3)*3</f>
        <v>-15600273.408</v>
      </c>
      <c r="AR24" s="13" t="n">
        <f aca="false">-(AR14+AR17)*($I$3)*3</f>
        <v>-18282141.936</v>
      </c>
      <c r="AS24" s="13" t="n">
        <f aca="false">-(AS14+AS17)*($I$3)*3</f>
        <v>-15963070.464</v>
      </c>
      <c r="AT24" s="13" t="n">
        <f aca="false">-(AT14+AT17)*($I$3)*3</f>
        <v>-18644938.992</v>
      </c>
      <c r="AU24" s="13" t="n">
        <f aca="false">-(AU14+AU17)*($I$3)*3</f>
        <v>-16325867.52</v>
      </c>
      <c r="AV24" s="13" t="n">
        <f aca="false">-(AV14+AV17)*($I$3)*3</f>
        <v>-19007736.048</v>
      </c>
      <c r="AW24" s="13" t="n">
        <f aca="false">-(AW14+AW17)*($I$3)*3</f>
        <v>-16688664.576</v>
      </c>
      <c r="AX24" s="13" t="n">
        <f aca="false">-(AX14+AX17)*($I$3)*3</f>
        <v>-19683091.854</v>
      </c>
      <c r="AY24" s="13" t="n">
        <f aca="false">-(AY14+AY17)*($I$3)*3</f>
        <v>-17051461.632</v>
      </c>
      <c r="AZ24" s="13" t="n">
        <f aca="false">-(AZ14+AZ17)*($I$3)*3</f>
        <v>-20045888.91</v>
      </c>
      <c r="BA24" s="13" t="n">
        <f aca="false">-(BA14+BA17)*($I$3)*3</f>
        <v>-17414258.688</v>
      </c>
      <c r="BB24" s="13" t="n">
        <f aca="false">-(BB14+BB17)*($I$3)*3</f>
        <v>-20408685.966</v>
      </c>
      <c r="BC24" s="13" t="n">
        <f aca="false">-(BC14+BC17)*($I$3)*3</f>
        <v>-19199220.20352</v>
      </c>
      <c r="BD24" s="13" t="n">
        <f aca="false">-(BD14+BD17)*($I$3)*3</f>
        <v>-22676997.48876</v>
      </c>
      <c r="BE24" s="13" t="n">
        <f aca="false">-(BE14+BE17)*($I$3)*3</f>
        <v>-19591041.024</v>
      </c>
      <c r="BF24" s="13" t="n">
        <f aca="false">-(BF14+BF17)*($I$3)*3</f>
        <v>-23068818.30924</v>
      </c>
      <c r="BG24" s="13" t="n">
        <f aca="false">-(BG14+BG17)*($I$3)*3</f>
        <v>-19982861.84448</v>
      </c>
      <c r="BH24" s="13" t="n">
        <f aca="false">-(BH14+BH17)*($I$3)*3</f>
        <v>-23460639.12972</v>
      </c>
      <c r="BI24" s="13" t="n">
        <f aca="false">-(BI14+BI17)*($I$3)*3</f>
        <v>-20374682.66496</v>
      </c>
      <c r="BJ24" s="13" t="n">
        <f aca="false">-(BJ14+BJ17)*($I$3)*3</f>
        <v>-24180646.6377</v>
      </c>
      <c r="BK24" s="13" t="n">
        <f aca="false">-(BK14+BK17)*($I$3)*3</f>
        <v>-20766503.48544</v>
      </c>
      <c r="BL24" s="13" t="n">
        <f aca="false">-(BL14+BL17)*($I$3)*3</f>
        <v>-24572467.45818</v>
      </c>
      <c r="BM24" s="13" t="n">
        <f aca="false">-(BM14+BM17)*($I$3)*3</f>
        <v>-21158324.30592</v>
      </c>
      <c r="BN24" s="13" t="n">
        <f aca="false">-(BN14+BN17)*($I$3)*3</f>
        <v>-24964288.27866</v>
      </c>
    </row>
    <row r="25" customFormat="false" ht="13.8" hidden="false" customHeight="false" outlineLevel="0" collapsed="false">
      <c r="C25" s="9"/>
      <c r="D25" s="0" t="s">
        <v>34</v>
      </c>
      <c r="F25" s="13"/>
      <c r="G25" s="13" t="n">
        <v>0</v>
      </c>
      <c r="H25" s="13" t="n">
        <f aca="false">G25</f>
        <v>0</v>
      </c>
      <c r="I25" s="13" t="n">
        <f aca="false">H25</f>
        <v>0</v>
      </c>
      <c r="J25" s="13" t="n">
        <f aca="false">I25</f>
        <v>0</v>
      </c>
      <c r="K25" s="13" t="n">
        <f aca="false">J25</f>
        <v>0</v>
      </c>
      <c r="L25" s="13" t="n">
        <f aca="false">K25</f>
        <v>0</v>
      </c>
      <c r="M25" s="13" t="n">
        <f aca="false">L25</f>
        <v>0</v>
      </c>
      <c r="N25" s="13" t="n">
        <f aca="false">M25</f>
        <v>0</v>
      </c>
      <c r="O25" s="13" t="n">
        <f aca="false">N25</f>
        <v>0</v>
      </c>
      <c r="P25" s="13" t="n">
        <f aca="false">O25</f>
        <v>0</v>
      </c>
      <c r="Q25" s="13" t="n">
        <f aca="false">P25</f>
        <v>0</v>
      </c>
      <c r="R25" s="13" t="n">
        <v>-18000000</v>
      </c>
      <c r="S25" s="13" t="n">
        <v>0</v>
      </c>
      <c r="T25" s="13" t="n">
        <v>0</v>
      </c>
      <c r="U25" s="13" t="n">
        <v>0</v>
      </c>
      <c r="V25" s="13" t="n">
        <v>0</v>
      </c>
      <c r="W25" s="13" t="n">
        <v>0</v>
      </c>
      <c r="X25" s="13" t="n">
        <v>0</v>
      </c>
      <c r="Y25" s="13" t="n">
        <v>0</v>
      </c>
      <c r="Z25" s="13" t="n">
        <v>0</v>
      </c>
      <c r="AA25" s="13" t="n">
        <v>0</v>
      </c>
      <c r="AB25" s="13" t="n">
        <v>0</v>
      </c>
      <c r="AC25" s="13" t="n">
        <v>0</v>
      </c>
      <c r="AD25" s="13" t="n">
        <f aca="false">R25*(1-$I$5)</f>
        <v>-15300000</v>
      </c>
      <c r="AE25" s="13" t="n">
        <v>0</v>
      </c>
      <c r="AF25" s="13" t="n">
        <v>0</v>
      </c>
      <c r="AG25" s="13" t="n">
        <v>0</v>
      </c>
      <c r="AH25" s="13" t="n">
        <v>0</v>
      </c>
      <c r="AI25" s="13" t="n">
        <v>0</v>
      </c>
      <c r="AJ25" s="13" t="n">
        <v>0</v>
      </c>
      <c r="AK25" s="13" t="n">
        <v>0</v>
      </c>
      <c r="AL25" s="13" t="n">
        <v>0</v>
      </c>
      <c r="AM25" s="13" t="n">
        <v>0</v>
      </c>
      <c r="AN25" s="13" t="n">
        <v>0</v>
      </c>
      <c r="AO25" s="13" t="n">
        <v>0</v>
      </c>
      <c r="AP25" s="13" t="n">
        <f aca="false">AD25*(1-$I$5)</f>
        <v>-13005000</v>
      </c>
      <c r="AQ25" s="13" t="n">
        <v>0</v>
      </c>
      <c r="AR25" s="13" t="n">
        <v>0</v>
      </c>
      <c r="AS25" s="13" t="n">
        <v>0</v>
      </c>
      <c r="AT25" s="13" t="n">
        <v>0</v>
      </c>
      <c r="AU25" s="13" t="n">
        <v>0</v>
      </c>
      <c r="AV25" s="13" t="n">
        <v>0</v>
      </c>
      <c r="AW25" s="13" t="n">
        <v>0</v>
      </c>
      <c r="AX25" s="13" t="n">
        <v>0</v>
      </c>
      <c r="AY25" s="13" t="n">
        <v>0</v>
      </c>
      <c r="AZ25" s="13" t="n">
        <v>0</v>
      </c>
      <c r="BA25" s="13" t="n">
        <v>0</v>
      </c>
      <c r="BB25" s="13" t="n">
        <f aca="false">AP25*(1-$I$5)</f>
        <v>-11054250</v>
      </c>
      <c r="BC25" s="13" t="n">
        <v>0</v>
      </c>
      <c r="BD25" s="13" t="n">
        <v>0</v>
      </c>
      <c r="BE25" s="13" t="n">
        <v>0</v>
      </c>
      <c r="BF25" s="13" t="n">
        <v>0</v>
      </c>
      <c r="BG25" s="13" t="n">
        <v>0</v>
      </c>
      <c r="BH25" s="13" t="n">
        <v>0</v>
      </c>
      <c r="BI25" s="13" t="n">
        <v>0</v>
      </c>
      <c r="BJ25" s="13" t="n">
        <v>0</v>
      </c>
      <c r="BK25" s="13" t="n">
        <v>0</v>
      </c>
      <c r="BL25" s="13" t="n">
        <v>0</v>
      </c>
      <c r="BM25" s="13" t="n">
        <v>0</v>
      </c>
      <c r="BN25" s="13" t="n">
        <f aca="false">BB25*(1-$I$5)</f>
        <v>-9396112.5</v>
      </c>
    </row>
    <row r="26" customFormat="false" ht="13.8" hidden="false" customHeight="false" outlineLevel="0" collapsed="false">
      <c r="C26" s="16"/>
      <c r="D26" s="0" t="s">
        <v>35</v>
      </c>
      <c r="F26" s="13"/>
      <c r="G26" s="13" t="n">
        <v>0</v>
      </c>
      <c r="H26" s="13" t="n">
        <f aca="false">G26</f>
        <v>0</v>
      </c>
      <c r="I26" s="13" t="n">
        <f aca="false">H26</f>
        <v>0</v>
      </c>
      <c r="J26" s="13" t="n">
        <f aca="false">I26</f>
        <v>0</v>
      </c>
      <c r="K26" s="13" t="n">
        <f aca="false">J26</f>
        <v>0</v>
      </c>
      <c r="L26" s="13" t="n">
        <v>-3750000</v>
      </c>
      <c r="M26" s="13" t="n">
        <v>0</v>
      </c>
      <c r="N26" s="13" t="n">
        <f aca="false">M26</f>
        <v>0</v>
      </c>
      <c r="O26" s="13" t="n">
        <f aca="false">N26</f>
        <v>0</v>
      </c>
      <c r="P26" s="13" t="n">
        <f aca="false">O26</f>
        <v>0</v>
      </c>
      <c r="Q26" s="13" t="n">
        <f aca="false">P26</f>
        <v>0</v>
      </c>
      <c r="R26" s="13" t="n">
        <f aca="false">L26+$I$6</f>
        <v>-4200000</v>
      </c>
      <c r="S26" s="13" t="n">
        <v>0</v>
      </c>
      <c r="T26" s="13" t="n">
        <f aca="false">S26</f>
        <v>0</v>
      </c>
      <c r="U26" s="13" t="n">
        <f aca="false">T26</f>
        <v>0</v>
      </c>
      <c r="V26" s="13" t="n">
        <f aca="false">U26</f>
        <v>0</v>
      </c>
      <c r="W26" s="13" t="n">
        <f aca="false">V26</f>
        <v>0</v>
      </c>
      <c r="X26" s="13" t="n">
        <f aca="false">R26+$I$6</f>
        <v>-4650000</v>
      </c>
      <c r="Y26" s="13" t="n">
        <v>0</v>
      </c>
      <c r="Z26" s="13" t="n">
        <f aca="false">Y26</f>
        <v>0</v>
      </c>
      <c r="AA26" s="13" t="n">
        <f aca="false">Z26</f>
        <v>0</v>
      </c>
      <c r="AB26" s="13" t="n">
        <f aca="false">AA26</f>
        <v>0</v>
      </c>
      <c r="AC26" s="13" t="n">
        <f aca="false">AB26</f>
        <v>0</v>
      </c>
      <c r="AD26" s="13" t="n">
        <f aca="false">X26+$I$6</f>
        <v>-5100000</v>
      </c>
      <c r="AE26" s="13" t="n">
        <v>0</v>
      </c>
      <c r="AF26" s="13" t="n">
        <f aca="false">AE26</f>
        <v>0</v>
      </c>
      <c r="AG26" s="13" t="n">
        <f aca="false">AF26</f>
        <v>0</v>
      </c>
      <c r="AH26" s="13" t="n">
        <f aca="false">AG26</f>
        <v>0</v>
      </c>
      <c r="AI26" s="13" t="n">
        <f aca="false">AH26</f>
        <v>0</v>
      </c>
      <c r="AJ26" s="13" t="n">
        <f aca="false">AD26+$I$6</f>
        <v>-5550000</v>
      </c>
      <c r="AK26" s="13" t="n">
        <v>0</v>
      </c>
      <c r="AL26" s="13" t="n">
        <f aca="false">AK26</f>
        <v>0</v>
      </c>
      <c r="AM26" s="13" t="n">
        <f aca="false">AL26</f>
        <v>0</v>
      </c>
      <c r="AN26" s="13" t="n">
        <f aca="false">AM26</f>
        <v>0</v>
      </c>
      <c r="AO26" s="13" t="n">
        <f aca="false">AN26</f>
        <v>0</v>
      </c>
      <c r="AP26" s="13" t="n">
        <f aca="false">AJ26+$I$6</f>
        <v>-6000000</v>
      </c>
      <c r="AQ26" s="13" t="n">
        <v>0</v>
      </c>
      <c r="AR26" s="13" t="n">
        <f aca="false">AQ26</f>
        <v>0</v>
      </c>
      <c r="AS26" s="13" t="n">
        <f aca="false">AR26</f>
        <v>0</v>
      </c>
      <c r="AT26" s="13" t="n">
        <f aca="false">AS26</f>
        <v>0</v>
      </c>
      <c r="AU26" s="13" t="n">
        <f aca="false">AT26</f>
        <v>0</v>
      </c>
      <c r="AV26" s="13" t="n">
        <f aca="false">AP26+$I$6</f>
        <v>-6450000</v>
      </c>
      <c r="AW26" s="13" t="n">
        <v>0</v>
      </c>
      <c r="AX26" s="13" t="n">
        <f aca="false">AW26</f>
        <v>0</v>
      </c>
      <c r="AY26" s="13" t="n">
        <f aca="false">AX26</f>
        <v>0</v>
      </c>
      <c r="AZ26" s="13" t="n">
        <f aca="false">AY26</f>
        <v>0</v>
      </c>
      <c r="BA26" s="13" t="n">
        <f aca="false">AZ26</f>
        <v>0</v>
      </c>
      <c r="BB26" s="13" t="n">
        <f aca="false">AV26+$I$6</f>
        <v>-6900000</v>
      </c>
      <c r="BC26" s="13" t="n">
        <v>0</v>
      </c>
      <c r="BD26" s="13" t="n">
        <f aca="false">BC26</f>
        <v>0</v>
      </c>
      <c r="BE26" s="13" t="n">
        <f aca="false">BD26</f>
        <v>0</v>
      </c>
      <c r="BF26" s="13" t="n">
        <f aca="false">BE26</f>
        <v>0</v>
      </c>
      <c r="BG26" s="13" t="n">
        <f aca="false">BF26</f>
        <v>0</v>
      </c>
      <c r="BH26" s="13" t="n">
        <f aca="false">BB26+$I$6</f>
        <v>-7350000</v>
      </c>
      <c r="BI26" s="13" t="n">
        <v>0</v>
      </c>
      <c r="BJ26" s="13" t="n">
        <f aca="false">BI26</f>
        <v>0</v>
      </c>
      <c r="BK26" s="13" t="n">
        <f aca="false">BJ26</f>
        <v>0</v>
      </c>
      <c r="BL26" s="13" t="n">
        <f aca="false">BK26</f>
        <v>0</v>
      </c>
      <c r="BM26" s="13" t="n">
        <f aca="false">BL26</f>
        <v>0</v>
      </c>
      <c r="BN26" s="13" t="n">
        <f aca="false">BH26+$I$6</f>
        <v>-7800000</v>
      </c>
    </row>
    <row r="27" customFormat="false" ht="13.8" hidden="false" customHeight="false" outlineLevel="0" collapsed="false">
      <c r="D27" s="0" t="s">
        <v>36</v>
      </c>
      <c r="F27" s="13"/>
      <c r="G27" s="13" t="n">
        <v>0</v>
      </c>
      <c r="H27" s="13" t="n">
        <v>0</v>
      </c>
      <c r="I27" s="13" t="n">
        <v>0</v>
      </c>
      <c r="J27" s="13" t="n">
        <v>0</v>
      </c>
      <c r="K27" s="13" t="n">
        <v>0</v>
      </c>
      <c r="L27" s="13" t="n">
        <v>0</v>
      </c>
      <c r="M27" s="13" t="n">
        <v>0</v>
      </c>
      <c r="N27" s="13" t="n">
        <v>0</v>
      </c>
      <c r="O27" s="13" t="n">
        <v>0</v>
      </c>
      <c r="P27" s="13" t="n">
        <v>0</v>
      </c>
      <c r="Q27" s="13" t="n">
        <v>0</v>
      </c>
      <c r="R27" s="13" t="n">
        <v>0</v>
      </c>
      <c r="S27" s="13" t="n">
        <v>0</v>
      </c>
      <c r="T27" s="13" t="n">
        <v>0</v>
      </c>
      <c r="U27" s="13" t="n">
        <v>0</v>
      </c>
      <c r="V27" s="13" t="n">
        <v>0</v>
      </c>
      <c r="W27" s="13" t="n">
        <v>0</v>
      </c>
      <c r="X27" s="13" t="n">
        <v>0</v>
      </c>
      <c r="Y27" s="13" t="n">
        <v>0</v>
      </c>
      <c r="Z27" s="13" t="n">
        <v>0</v>
      </c>
      <c r="AA27" s="13" t="n">
        <v>0</v>
      </c>
      <c r="AB27" s="13" t="n">
        <v>0</v>
      </c>
      <c r="AC27" s="13" t="n">
        <v>0</v>
      </c>
      <c r="AD27" s="13" t="n">
        <v>0</v>
      </c>
      <c r="AE27" s="13" t="n">
        <v>0</v>
      </c>
      <c r="AF27" s="13" t="n">
        <v>0</v>
      </c>
      <c r="AG27" s="13" t="n">
        <v>0</v>
      </c>
      <c r="AH27" s="13" t="n">
        <v>0</v>
      </c>
      <c r="AI27" s="13" t="n">
        <v>0</v>
      </c>
      <c r="AJ27" s="13" t="n">
        <v>0</v>
      </c>
      <c r="AK27" s="13" t="n">
        <v>0</v>
      </c>
      <c r="AL27" s="13" t="n">
        <v>0</v>
      </c>
      <c r="AM27" s="13" t="n">
        <v>0</v>
      </c>
      <c r="AN27" s="13" t="n">
        <v>0</v>
      </c>
      <c r="AO27" s="13" t="n">
        <v>0</v>
      </c>
      <c r="AP27" s="13" t="n">
        <v>0</v>
      </c>
      <c r="AQ27" s="13" t="n">
        <v>0</v>
      </c>
      <c r="AR27" s="13" t="n">
        <v>0</v>
      </c>
      <c r="AS27" s="13" t="n">
        <v>0</v>
      </c>
      <c r="AT27" s="13" t="n">
        <v>0</v>
      </c>
      <c r="AU27" s="13" t="n">
        <v>0</v>
      </c>
      <c r="AV27" s="13" t="n">
        <v>0</v>
      </c>
      <c r="AW27" s="13" t="n">
        <v>0</v>
      </c>
      <c r="AX27" s="13" t="n">
        <v>0</v>
      </c>
      <c r="AY27" s="13" t="n">
        <v>0</v>
      </c>
      <c r="AZ27" s="13" t="n">
        <v>0</v>
      </c>
      <c r="BA27" s="13" t="n">
        <v>0</v>
      </c>
      <c r="BB27" s="13" t="n">
        <v>0</v>
      </c>
      <c r="BC27" s="13" t="n">
        <v>0</v>
      </c>
      <c r="BD27" s="13" t="n">
        <v>0</v>
      </c>
      <c r="BE27" s="13" t="n">
        <v>0</v>
      </c>
      <c r="BF27" s="13" t="n">
        <v>0</v>
      </c>
      <c r="BG27" s="13" t="n">
        <v>0</v>
      </c>
      <c r="BH27" s="13" t="n">
        <v>0</v>
      </c>
      <c r="BI27" s="13" t="n">
        <v>0</v>
      </c>
      <c r="BJ27" s="13" t="n">
        <v>0</v>
      </c>
      <c r="BK27" s="13" t="n">
        <v>0</v>
      </c>
      <c r="BL27" s="13" t="n">
        <v>0</v>
      </c>
      <c r="BM27" s="13" t="n">
        <v>0</v>
      </c>
      <c r="BN27" s="13" t="n">
        <f aca="false">L2/C6</f>
        <v>1346311971.62177</v>
      </c>
    </row>
    <row r="28" customFormat="false" ht="13.8" hidden="false" customHeight="false" outlineLevel="0" collapsed="false">
      <c r="D28" s="22" t="s">
        <v>37</v>
      </c>
      <c r="F28" s="23" t="n">
        <f aca="false">F11+F18</f>
        <v>-1010000000</v>
      </c>
      <c r="G28" s="23" t="n">
        <f aca="false">G14+G17+G18+SUM(G19:G27)</f>
        <v>19600000</v>
      </c>
      <c r="H28" s="23" t="n">
        <f aca="false">H14+H17+H18+SUM(H19:H27)</f>
        <v>24616000</v>
      </c>
      <c r="I28" s="23" t="n">
        <f aca="false">I14+I17+I18+SUM(I19:I27)</f>
        <v>19212000</v>
      </c>
      <c r="J28" s="23" t="n">
        <f aca="false">J14+J17+J18+SUM(J19:J27)</f>
        <v>26728000</v>
      </c>
      <c r="K28" s="23" t="n">
        <f aca="false">K14+K17+K18+SUM(K19:K27)</f>
        <v>23824000</v>
      </c>
      <c r="L28" s="23" t="n">
        <f aca="false">L14+L17+L18+SUM(L19:L27)</f>
        <v>490000</v>
      </c>
      <c r="M28" s="23" t="n">
        <f aca="false">M14+M17+M18+SUM(M19:M27)</f>
        <v>25936000</v>
      </c>
      <c r="N28" s="23" t="n">
        <f aca="false">N14+N17+N18+SUM(N19:N27)</f>
        <v>32932000</v>
      </c>
      <c r="O28" s="23" t="n">
        <f aca="false">O14+O17+O18+SUM(O19:O27)</f>
        <v>25348000</v>
      </c>
      <c r="P28" s="23" t="n">
        <f aca="false">P14+P17+P18+SUM(P19:P27)</f>
        <v>35044000</v>
      </c>
      <c r="Q28" s="23" t="n">
        <f aca="false">Q14+Q17+Q18+SUM(Q19:Q27)</f>
        <v>30160000</v>
      </c>
      <c r="R28" s="23" t="n">
        <f aca="false">R14+R17+R18+SUM(R19:R27)</f>
        <v>-10644000</v>
      </c>
      <c r="S28" s="23" t="n">
        <f aca="false">S14+S17+S18+SUM(S19:S27)</f>
        <v>34853760</v>
      </c>
      <c r="T28" s="23" t="n">
        <f aca="false">T14+T17+T18+SUM(T19:T27)</f>
        <v>44310240</v>
      </c>
      <c r="U28" s="23" t="n">
        <f aca="false">U14+U17+U18+SUM(U19:U27)</f>
        <v>34234720</v>
      </c>
      <c r="V28" s="23" t="n">
        <f aca="false">V14+V17+V18+SUM(V19:V27)</f>
        <v>46591200</v>
      </c>
      <c r="W28" s="23" t="n">
        <f aca="false">W14+W17+W18+SUM(W19:W27)</f>
        <v>39415680</v>
      </c>
      <c r="X28" s="23" t="n">
        <f aca="false">X14+X17+X18+SUM(X19:X27)</f>
        <v>19222160</v>
      </c>
      <c r="Y28" s="23" t="n">
        <f aca="false">Y14+Y17+Y18+SUM(Y19:Y27)</f>
        <v>41696640</v>
      </c>
      <c r="Z28" s="23" t="n">
        <f aca="false">Z14+Z17+Z18+SUM(Z19:Z27)</f>
        <v>53232120</v>
      </c>
      <c r="AA28" s="23" t="n">
        <f aca="false">AA14+AA17+AA18+SUM(AA19:AA27)</f>
        <v>40877600</v>
      </c>
      <c r="AB28" s="23" t="n">
        <f aca="false">AB14+AB17+AB18+SUM(AB19:AB27)</f>
        <v>55513080</v>
      </c>
      <c r="AC28" s="23" t="n">
        <f aca="false">AC14+AC17+AC18+SUM(AC19:AC27)</f>
        <v>46258560</v>
      </c>
      <c r="AD28" s="23" t="n">
        <f aca="false">AD14+AD17+AD18+SUM(AD19:AD27)</f>
        <v>11394040</v>
      </c>
      <c r="AE28" s="23" t="n">
        <f aca="false">AE14+AE17+AE18+SUM(AE19:AE27)</f>
        <v>52486681.6</v>
      </c>
      <c r="AF28" s="23" t="n">
        <f aca="false">AF14+AF17+AF18+SUM(AF19:AF27)</f>
        <v>66816100</v>
      </c>
      <c r="AG28" s="23" t="n">
        <f aca="false">AG14+AG17+AG18+SUM(AG19:AG27)</f>
        <v>51650118.4</v>
      </c>
      <c r="AH28" s="23" t="n">
        <f aca="false">AH14+AH17+AH18+SUM(AH19:AH27)</f>
        <v>69279536.8</v>
      </c>
      <c r="AI28" s="23" t="n">
        <f aca="false">AI14+AI17+AI18+SUM(AI19:AI27)</f>
        <v>57413555.2</v>
      </c>
      <c r="AJ28" s="23" t="n">
        <f aca="false">AJ14+AJ17+AJ18+SUM(AJ19:AJ27)</f>
        <v>43432973.6</v>
      </c>
      <c r="AK28" s="23" t="n">
        <f aca="false">AK14+AK17+AK18+SUM(AK19:AK27)</f>
        <v>59876992</v>
      </c>
      <c r="AL28" s="23" t="n">
        <f aca="false">AL14+AL17+AL18+SUM(AL19:AL27)</f>
        <v>76389360.4</v>
      </c>
      <c r="AM28" s="23" t="n">
        <f aca="false">AM14+AM17+AM18+SUM(AM19:AM27)</f>
        <v>58840428.8</v>
      </c>
      <c r="AN28" s="23" t="n">
        <f aca="false">AN14+AN17+AN18+SUM(AN19:AN27)</f>
        <v>78852797.2</v>
      </c>
      <c r="AO28" s="23" t="n">
        <f aca="false">AO14+AO17+AO18+SUM(AO19:AO27)</f>
        <v>64803865.6</v>
      </c>
      <c r="AP28" s="23" t="n">
        <f aca="false">AP14+AP17+AP18+SUM(AP19:AP27)</f>
        <v>40874434</v>
      </c>
      <c r="AQ28" s="23" t="n">
        <f aca="false">AQ14+AQ17+AQ18+SUM(AQ19:AQ27)</f>
        <v>72776686.592</v>
      </c>
      <c r="AR28" s="23" t="n">
        <f aca="false">AR14+AR17+AR18+SUM(AR19:AR27)</f>
        <v>92443722.464</v>
      </c>
      <c r="AS28" s="23" t="n">
        <f aca="false">AS14+AS17+AS18+SUM(AS19:AS27)</f>
        <v>71737198.336</v>
      </c>
      <c r="AT28" s="23" t="n">
        <f aca="false">AT14+AT17+AT18+SUM(AT19:AT27)</f>
        <v>95104234.208</v>
      </c>
      <c r="AU28" s="23" t="n">
        <f aca="false">AU14+AU17+AU18+SUM(AU19:AU27)</f>
        <v>78097710.08</v>
      </c>
      <c r="AV28" s="23" t="n">
        <f aca="false">AV14+AV17+AV18+SUM(AV19:AV27)</f>
        <v>72522361.952</v>
      </c>
      <c r="AW28" s="23" t="n">
        <f aca="false">AW14+AW17+AW18+SUM(AW19:AW27)</f>
        <v>80758221.824</v>
      </c>
      <c r="AX28" s="23" t="n">
        <f aca="false">AX14+AX17+AX18+SUM(AX19:AX27)</f>
        <v>102717355.196</v>
      </c>
      <c r="AY28" s="23" t="n">
        <f aca="false">AY14+AY17+AY18+SUM(AY19:AY27)</f>
        <v>79518733.568</v>
      </c>
      <c r="AZ28" s="23" t="n">
        <f aca="false">AZ14+AZ17+AZ18+SUM(AZ19:AZ27)</f>
        <v>105377866.94</v>
      </c>
      <c r="BA28" s="23" t="n">
        <f aca="false">BA14+BA17+BA18+SUM(BA19:BA27)</f>
        <v>86079245.312</v>
      </c>
      <c r="BB28" s="23" t="n">
        <f aca="false">BB14+BB17+BB18+SUM(BB19:BB27)</f>
        <v>72090830.764</v>
      </c>
      <c r="BC28" s="23" t="n">
        <f aca="false">BC14+BC17+BC18+SUM(BC19:BC27)</f>
        <v>96030937.6204801</v>
      </c>
      <c r="BD28" s="23" t="n">
        <f aca="false">BD14+BD17+BD18+SUM(BD19:BD27)</f>
        <v>121534637.71224</v>
      </c>
      <c r="BE28" s="23" t="n">
        <f aca="false">BE14+BE17+BE18+SUM(BE19:BE27)</f>
        <v>94804290.304</v>
      </c>
      <c r="BF28" s="23" t="n">
        <f aca="false">BF14+BF17+BF18+SUM(BF19:BF27)</f>
        <v>124407990.39576</v>
      </c>
      <c r="BG28" s="23" t="n">
        <f aca="false">BG14+BG17+BG18+SUM(BG19:BG27)</f>
        <v>101777642.98752</v>
      </c>
      <c r="BH28" s="23" t="n">
        <f aca="false">BH14+BH17+BH18+SUM(BH19:BH27)</f>
        <v>104121240.90968</v>
      </c>
      <c r="BI28" s="23" t="n">
        <f aca="false">BI14+BI17+BI18+SUM(BI19:BI27)</f>
        <v>104650995.67104</v>
      </c>
      <c r="BJ28" s="23" t="n">
        <f aca="false">BJ14+BJ17+BJ18+SUM(BJ19:BJ27)</f>
        <v>132561398.1378</v>
      </c>
      <c r="BK28" s="23" t="n">
        <f aca="false">BK14+BK17+BK18+SUM(BK19:BK27)</f>
        <v>103224348.35456</v>
      </c>
      <c r="BL28" s="23" t="n">
        <f aca="false">BL14+BL17+BL18+SUM(BL19:BL27)</f>
        <v>135434750.82132</v>
      </c>
      <c r="BM28" s="23" t="n">
        <f aca="false">BM14+BM17+BM18+SUM(BM19:BM27)</f>
        <v>110397701.03808</v>
      </c>
      <c r="BN28" s="23" t="n">
        <f aca="false">BN14+BN17+BN18+SUM(BN19:BN27)</f>
        <v>1466007072.71736</v>
      </c>
    </row>
    <row r="29" customFormat="false" ht="13.8" hidden="false" customHeight="false" outlineLevel="0" collapsed="false">
      <c r="D29" s="25" t="s">
        <v>38</v>
      </c>
      <c r="F29" s="26" t="n">
        <f aca="false">F28</f>
        <v>-1010000000</v>
      </c>
      <c r="G29" s="26" t="n">
        <f aca="false">G28</f>
        <v>19600000</v>
      </c>
      <c r="H29" s="26" t="n">
        <f aca="false">H28</f>
        <v>24616000</v>
      </c>
      <c r="I29" s="26" t="n">
        <f aca="false">I28</f>
        <v>19212000</v>
      </c>
      <c r="J29" s="26" t="n">
        <f aca="false">J28</f>
        <v>26728000</v>
      </c>
      <c r="K29" s="26" t="n">
        <f aca="false">K28</f>
        <v>23824000</v>
      </c>
      <c r="L29" s="26" t="n">
        <f aca="false">L28</f>
        <v>490000</v>
      </c>
      <c r="M29" s="26" t="n">
        <f aca="false">M28</f>
        <v>25936000</v>
      </c>
      <c r="N29" s="26" t="n">
        <f aca="false">N28</f>
        <v>32932000</v>
      </c>
      <c r="O29" s="26" t="n">
        <f aca="false">O28</f>
        <v>25348000</v>
      </c>
      <c r="P29" s="26" t="n">
        <f aca="false">P28</f>
        <v>35044000</v>
      </c>
      <c r="Q29" s="26" t="n">
        <f aca="false">Q28</f>
        <v>30160000</v>
      </c>
      <c r="R29" s="26" t="n">
        <f aca="false">R28</f>
        <v>-10644000</v>
      </c>
      <c r="S29" s="26" t="n">
        <f aca="false">S28</f>
        <v>34853760</v>
      </c>
      <c r="T29" s="26" t="n">
        <f aca="false">T28</f>
        <v>44310240</v>
      </c>
      <c r="U29" s="26" t="n">
        <f aca="false">U28</f>
        <v>34234720</v>
      </c>
      <c r="V29" s="26" t="n">
        <f aca="false">V28</f>
        <v>46591200</v>
      </c>
      <c r="W29" s="26" t="n">
        <f aca="false">W28</f>
        <v>39415680</v>
      </c>
      <c r="X29" s="26" t="n">
        <f aca="false">X28</f>
        <v>19222160</v>
      </c>
      <c r="Y29" s="26" t="n">
        <f aca="false">Y28</f>
        <v>41696640</v>
      </c>
      <c r="Z29" s="26" t="n">
        <f aca="false">Z28</f>
        <v>53232120</v>
      </c>
      <c r="AA29" s="26" t="n">
        <f aca="false">AA28</f>
        <v>40877600</v>
      </c>
      <c r="AB29" s="26" t="n">
        <f aca="false">AB28</f>
        <v>55513080</v>
      </c>
      <c r="AC29" s="26" t="n">
        <f aca="false">AC28</f>
        <v>46258560</v>
      </c>
      <c r="AD29" s="26" t="n">
        <f aca="false">AD28</f>
        <v>11394040</v>
      </c>
      <c r="AE29" s="26" t="n">
        <f aca="false">AE28</f>
        <v>52486681.6</v>
      </c>
      <c r="AF29" s="26" t="n">
        <f aca="false">AF28</f>
        <v>66816100</v>
      </c>
      <c r="AG29" s="26" t="n">
        <f aca="false">AG28</f>
        <v>51650118.4</v>
      </c>
      <c r="AH29" s="26" t="n">
        <f aca="false">AH28</f>
        <v>69279536.8</v>
      </c>
      <c r="AI29" s="26" t="n">
        <f aca="false">AI28</f>
        <v>57413555.2</v>
      </c>
      <c r="AJ29" s="26" t="n">
        <f aca="false">AJ28</f>
        <v>43432973.6</v>
      </c>
      <c r="AK29" s="26" t="n">
        <f aca="false">AK28</f>
        <v>59876992</v>
      </c>
      <c r="AL29" s="26" t="n">
        <f aca="false">AL28</f>
        <v>76389360.4</v>
      </c>
      <c r="AM29" s="26" t="n">
        <f aca="false">AM28</f>
        <v>58840428.8</v>
      </c>
      <c r="AN29" s="26" t="n">
        <f aca="false">AN28</f>
        <v>78852797.2</v>
      </c>
      <c r="AO29" s="26" t="n">
        <f aca="false">AO28</f>
        <v>64803865.6</v>
      </c>
      <c r="AP29" s="26" t="n">
        <f aca="false">AP28</f>
        <v>40874434</v>
      </c>
      <c r="AQ29" s="26" t="n">
        <f aca="false">AQ28</f>
        <v>72776686.592</v>
      </c>
      <c r="AR29" s="26" t="n">
        <f aca="false">AR28</f>
        <v>92443722.464</v>
      </c>
      <c r="AS29" s="26" t="n">
        <f aca="false">AS28</f>
        <v>71737198.336</v>
      </c>
      <c r="AT29" s="26" t="n">
        <f aca="false">AT28</f>
        <v>95104234.208</v>
      </c>
      <c r="AU29" s="26" t="n">
        <f aca="false">AU28</f>
        <v>78097710.08</v>
      </c>
      <c r="AV29" s="26" t="n">
        <f aca="false">AV28</f>
        <v>72522361.952</v>
      </c>
      <c r="AW29" s="26" t="n">
        <f aca="false">AW28</f>
        <v>80758221.824</v>
      </c>
      <c r="AX29" s="26" t="n">
        <f aca="false">AX28</f>
        <v>102717355.196</v>
      </c>
      <c r="AY29" s="26" t="n">
        <f aca="false">AY28</f>
        <v>79518733.568</v>
      </c>
      <c r="AZ29" s="26" t="n">
        <f aca="false">AZ28</f>
        <v>105377866.94</v>
      </c>
      <c r="BA29" s="26" t="n">
        <f aca="false">BA28</f>
        <v>86079245.312</v>
      </c>
      <c r="BB29" s="26" t="n">
        <f aca="false">BB28</f>
        <v>72090830.764</v>
      </c>
      <c r="BC29" s="26" t="n">
        <f aca="false">BC28</f>
        <v>96030937.6204801</v>
      </c>
      <c r="BD29" s="26" t="n">
        <f aca="false">BD28</f>
        <v>121534637.71224</v>
      </c>
      <c r="BE29" s="26" t="n">
        <f aca="false">BE28</f>
        <v>94804290.304</v>
      </c>
      <c r="BF29" s="26" t="n">
        <f aca="false">BF28</f>
        <v>124407990.39576</v>
      </c>
      <c r="BG29" s="26" t="n">
        <f aca="false">BG28</f>
        <v>101777642.98752</v>
      </c>
      <c r="BH29" s="26" t="n">
        <f aca="false">BH28</f>
        <v>104121240.90968</v>
      </c>
      <c r="BI29" s="26" t="n">
        <f aca="false">BI28</f>
        <v>104650995.67104</v>
      </c>
      <c r="BJ29" s="26" t="n">
        <f aca="false">BJ28</f>
        <v>132561398.1378</v>
      </c>
      <c r="BK29" s="26" t="n">
        <f aca="false">BK28</f>
        <v>103224348.35456</v>
      </c>
      <c r="BL29" s="26" t="n">
        <f aca="false">BL28</f>
        <v>135434750.82132</v>
      </c>
      <c r="BM29" s="26" t="n">
        <f aca="false">BM28</f>
        <v>110397701.03808</v>
      </c>
      <c r="BN29" s="26" t="n">
        <f aca="false">(L2/G38)+(BN28-BN27)</f>
        <v>1023318083.23762</v>
      </c>
    </row>
    <row r="30" customFormat="false" ht="13.8" hidden="false" customHeight="false" outlineLevel="0" collapsed="false">
      <c r="D30" s="27" t="s">
        <v>39</v>
      </c>
      <c r="F30" s="28" t="n">
        <f aca="false">F28</f>
        <v>-1010000000</v>
      </c>
      <c r="G30" s="28" t="n">
        <f aca="false">G28/POWER(1+$C$5, G9)</f>
        <v>19029126.213523</v>
      </c>
      <c r="H30" s="28" t="n">
        <f aca="false">H28/POWER(1+$C$5, H9)</f>
        <v>23202940.8990676</v>
      </c>
      <c r="I30" s="28" t="n">
        <f aca="false">I28/POWER(1+$C$5, I9)</f>
        <v>17581701.5593009</v>
      </c>
      <c r="J30" s="28" t="n">
        <f aca="false">J28/POWER(1+$C$5, J9)</f>
        <v>23747481.8163448</v>
      </c>
      <c r="K30" s="28" t="n">
        <f aca="false">K28/POWER(1+$C$5, K9)</f>
        <v>20550791.6787943</v>
      </c>
      <c r="L30" s="28" t="n">
        <f aca="false">L28/POWER(1+$C$5, L9)</f>
        <v>410367.285766029</v>
      </c>
      <c r="M30" s="28" t="n">
        <f aca="false">M28/POWER(1+$C$5, M9)</f>
        <v>21088341.4376639</v>
      </c>
      <c r="N30" s="28" t="n">
        <f aca="false">N28/POWER(1+$C$5, N9)</f>
        <v>25996824.9036695</v>
      </c>
      <c r="O30" s="28" t="n">
        <f aca="false">O28/POWER(1+$C$5, O9)</f>
        <v>19427131.3308099</v>
      </c>
      <c r="P30" s="28" t="n">
        <f aca="false">P28/POWER(1+$C$5, P9)</f>
        <v>26076027.1526917</v>
      </c>
      <c r="Q30" s="28" t="n">
        <f aca="false">Q28/POWER(1+$C$5, Q9)</f>
        <v>21788225.7013463</v>
      </c>
      <c r="R30" s="28" t="n">
        <f aca="false">R28/POWER(1+$C$5, R9)</f>
        <v>-7465487.44444793</v>
      </c>
      <c r="S30" s="28" t="n">
        <f aca="false">S28/POWER(1+$C$5, S9)</f>
        <v>23733714.5746776</v>
      </c>
      <c r="T30" s="28" t="n">
        <f aca="false">T28/POWER(1+$C$5, T9)</f>
        <v>29294288.6426036</v>
      </c>
      <c r="U30" s="28" t="n">
        <f aca="false">U28/POWER(1+$C$5, U9)</f>
        <v>21973964.0465816</v>
      </c>
      <c r="V30" s="28" t="n">
        <f aca="false">V28/POWER(1+$C$5, V9)</f>
        <v>29034095.4969013</v>
      </c>
      <c r="W30" s="28" t="n">
        <f aca="false">W28/POWER(1+$C$5, W9)</f>
        <v>23847134.6226792</v>
      </c>
      <c r="X30" s="28" t="n">
        <f aca="false">X28/POWER(1+$C$5, X9)</f>
        <v>11290993.1299977</v>
      </c>
      <c r="Y30" s="28" t="n">
        <f aca="false">Y28/POWER(1+$C$5, Y9)</f>
        <v>23779011.1553627</v>
      </c>
      <c r="Z30" s="28" t="n">
        <f aca="false">Z28/POWER(1+$C$5, Z9)</f>
        <v>29473334.1857919</v>
      </c>
      <c r="AA30" s="28" t="n">
        <f aca="false">AA28/POWER(1+$C$5, AA9)</f>
        <v>21973724.2792207</v>
      </c>
      <c r="AB30" s="28" t="n">
        <f aca="false">AB28/POWER(1+$C$5, AB9)</f>
        <v>28971860.1505751</v>
      </c>
      <c r="AC30" s="28" t="n">
        <f aca="false">AC28/POWER(1+$C$5, AC9)</f>
        <v>23438830.6442777</v>
      </c>
      <c r="AD30" s="28" t="n">
        <f aca="false">AD28/POWER(1+$C$5, AD9)</f>
        <v>5605112.66871219</v>
      </c>
      <c r="AE30" s="28" t="n">
        <f aca="false">AE28/POWER(1+$C$5, AE9)</f>
        <v>25067931.4419424</v>
      </c>
      <c r="AF30" s="28" t="n">
        <f aca="false">AF28/POWER(1+$C$5, AF9)</f>
        <v>30982273.2750718</v>
      </c>
      <c r="AG30" s="28" t="n">
        <f aca="false">AG28/POWER(1+$C$5, AG9)</f>
        <v>23252318.0303891</v>
      </c>
      <c r="AH30" s="28" t="n">
        <f aca="false">AH28/POWER(1+$C$5, AH9)</f>
        <v>30280475.002609</v>
      </c>
      <c r="AI30" s="28" t="n">
        <f aca="false">AI28/POWER(1+$C$5, AI9)</f>
        <v>24363233.293338</v>
      </c>
      <c r="AJ30" s="28" t="n">
        <f aca="false">AJ28/POWER(1+$C$5, AJ9)</f>
        <v>17893810.04765</v>
      </c>
      <c r="AK30" s="28" t="n">
        <f aca="false">AK28/POWER(1+$C$5, AK9)</f>
        <v>23950027.0882101</v>
      </c>
      <c r="AL30" s="28" t="n">
        <f aca="false">AL28/POWER(1+$C$5, AL9)</f>
        <v>29664817.6539006</v>
      </c>
      <c r="AM30" s="28" t="n">
        <f aca="false">AM28/POWER(1+$C$5, AM9)</f>
        <v>22184386.0240725</v>
      </c>
      <c r="AN30" s="28" t="n">
        <f aca="false">AN28/POWER(1+$C$5, AN9)</f>
        <v>28863664.2419286</v>
      </c>
      <c r="AO30" s="28" t="n">
        <f aca="false">AO28/POWER(1+$C$5, AO9)</f>
        <v>23030217.9451121</v>
      </c>
      <c r="AP30" s="28" t="n">
        <f aca="false">AP28/POWER(1+$C$5, AP9)</f>
        <v>14103005.0839915</v>
      </c>
      <c r="AQ30" s="28" t="n">
        <f aca="false">AQ28/POWER(1+$C$5, AQ9)</f>
        <v>24378948.2126665</v>
      </c>
      <c r="AR30" s="28" t="n">
        <f aca="false">AR28/POWER(1+$C$5, AR9)</f>
        <v>30065116.1642092</v>
      </c>
      <c r="AS30" s="28" t="n">
        <f aca="false">AS28/POWER(1+$C$5, AS9)</f>
        <v>22651274.7512682</v>
      </c>
      <c r="AT30" s="28" t="n">
        <f aca="false">AT28/POWER(1+$C$5, AT9)</f>
        <v>29154853.5787719</v>
      </c>
      <c r="AU30" s="28" t="n">
        <f aca="false">AU28/POWER(1+$C$5, AU9)</f>
        <v>23244065.3108938</v>
      </c>
      <c r="AV30" s="28" t="n">
        <f aca="false">AV28/POWER(1+$C$5, AV9)</f>
        <v>20956005.4312951</v>
      </c>
      <c r="AW30" s="28" t="n">
        <f aca="false">AW28/POWER(1+$C$5, AW9)</f>
        <v>22656148.649206</v>
      </c>
      <c r="AX30" s="28" t="n">
        <f aca="false">AX28/POWER(1+$C$5, AX9)</f>
        <v>27977309.1216263</v>
      </c>
      <c r="AY30" s="28" t="n">
        <f aca="false">AY28/POWER(1+$C$5, AY9)</f>
        <v>21027824.4647771</v>
      </c>
      <c r="AZ30" s="28" t="n">
        <f aca="false">AZ28/POWER(1+$C$5, AZ9)</f>
        <v>27054347.6739719</v>
      </c>
      <c r="BA30" s="28" t="n">
        <f aca="false">BA28/POWER(1+$C$5, BA9)</f>
        <v>21456006.3729868</v>
      </c>
      <c r="BB30" s="28" t="n">
        <f aca="false">BB28/POWER(1+$C$5, BB9)</f>
        <v>17445894.6012537</v>
      </c>
      <c r="BC30" s="28" t="n">
        <f aca="false">BC28/POWER(1+$C$5, BC9)</f>
        <v>22562496.848558</v>
      </c>
      <c r="BD30" s="28" t="n">
        <f aca="false">BD28/POWER(1+$C$5, BD9)</f>
        <v>27722911.2967994</v>
      </c>
      <c r="BE30" s="28" t="n">
        <f aca="false">BE28/POWER(1+$C$5, BE9)</f>
        <v>20995660.0085157</v>
      </c>
      <c r="BF30" s="28" t="n">
        <f aca="false">BF28/POWER(1+$C$5, BF9)</f>
        <v>26749310.3839357</v>
      </c>
      <c r="BG30" s="28" t="n">
        <f aca="false">BG28/POWER(1+$C$5, BG9)</f>
        <v>21246112.638645</v>
      </c>
      <c r="BH30" s="28" t="n">
        <f aca="false">BH28/POWER(1+$C$5, BH9)</f>
        <v>21102271.2503906</v>
      </c>
      <c r="BI30" s="28" t="n">
        <f aca="false">BI28/POWER(1+$C$5, BI9)</f>
        <v>20591880.3361893</v>
      </c>
      <c r="BJ30" s="28" t="n">
        <f aca="false">BJ28/POWER(1+$C$5, BJ9)</f>
        <v>25324010.9363691</v>
      </c>
      <c r="BK30" s="28" t="n">
        <f aca="false">BK28/POWER(1+$C$5, BK9)</f>
        <v>19145219.1345977</v>
      </c>
      <c r="BL30" s="28" t="n">
        <f aca="false">BL28/POWER(1+$C$5, BL9)</f>
        <v>24387713.2553853</v>
      </c>
      <c r="BM30" s="28" t="n">
        <f aca="false">BM28/POWER(1+$C$5, BM9)</f>
        <v>19300287.2115943</v>
      </c>
      <c r="BN30" s="28" t="n">
        <f aca="false">BN28/POWER(1+$C$5, BN9)</f>
        <v>248829910.383899</v>
      </c>
    </row>
    <row r="31" customFormat="false" ht="13.8" hidden="false" customHeight="false" outlineLevel="0" collapsed="false">
      <c r="D31" s="30" t="s">
        <v>40</v>
      </c>
      <c r="F31" s="31" t="n">
        <f aca="false">F30</f>
        <v>-1010000000</v>
      </c>
      <c r="G31" s="31" t="n">
        <f aca="false">F31*(1+$C$5)+G28</f>
        <v>-1020700000.00379</v>
      </c>
      <c r="H31" s="31" t="n">
        <f aca="false">G31*(1+$C$5)+H28</f>
        <v>-1026705000.00773</v>
      </c>
      <c r="I31" s="31" t="n">
        <f aca="false">H31*(1+$C$5)+I28</f>
        <v>-1038294150.01181</v>
      </c>
      <c r="J31" s="31" t="n">
        <f aca="false">I31*(1+$C$5)+J28</f>
        <v>-1042714974.51605</v>
      </c>
      <c r="K31" s="31" t="n">
        <f aca="false">J31*(1+$C$5)+K28</f>
        <v>-1050172423.75545</v>
      </c>
      <c r="L31" s="31" t="n">
        <f aca="false">K31*(1+$C$5)+L28</f>
        <v>-1081187596.47205</v>
      </c>
      <c r="M31" s="31" t="n">
        <f aca="false">L31*(1+$C$5)+M28</f>
        <v>-1087687224.37026</v>
      </c>
      <c r="N31" s="31" t="n">
        <f aca="false">M31*(1+$C$5)+N28</f>
        <v>-1087385841.10545</v>
      </c>
      <c r="O31" s="31" t="n">
        <f aca="false">N31*(1+$C$5)+O28</f>
        <v>-1094659416.34269</v>
      </c>
      <c r="P31" s="31" t="n">
        <f aca="false">O31*(1+$C$5)+P28</f>
        <v>-1092455198.83707</v>
      </c>
      <c r="Q31" s="31" t="n">
        <f aca="false">P31*(1+$C$5)+Q28</f>
        <v>-1095068854.80628</v>
      </c>
      <c r="R31" s="31" t="n">
        <f aca="false">Q31*(1+$C$5)+R28</f>
        <v>-1138564920.45457</v>
      </c>
      <c r="S31" s="31" t="n">
        <f aca="false">R31*(1+$C$5)+S28</f>
        <v>-1137868108.07248</v>
      </c>
      <c r="T31" s="31" t="n">
        <f aca="false">S31*(1+$C$5)+T28</f>
        <v>-1127693911.31892</v>
      </c>
      <c r="U31" s="31" t="n">
        <f aca="false">T31*(1+$C$5)+U28</f>
        <v>-1127290008.66271</v>
      </c>
      <c r="V31" s="31" t="n">
        <f aca="false">U31*(1+$C$5)+V28</f>
        <v>-1114517508.92682</v>
      </c>
      <c r="W31" s="31" t="n">
        <f aca="false">V31*(1+$C$5)+W28</f>
        <v>-1108537354.1988</v>
      </c>
      <c r="X31" s="31" t="n">
        <f aca="false">W31*(1+$C$5)+X28</f>
        <v>-1122571314.82892</v>
      </c>
      <c r="Y31" s="31" t="n">
        <f aca="false">X31*(1+$C$5)+Y28</f>
        <v>-1114551814.278</v>
      </c>
      <c r="Z31" s="31" t="n">
        <f aca="false">Y31*(1+$C$5)+Z28</f>
        <v>-1094756248.71052</v>
      </c>
      <c r="AA31" s="31" t="n">
        <f aca="false">Z31*(1+$C$5)+AA28</f>
        <v>-1086721336.17594</v>
      </c>
      <c r="AB31" s="31" t="n">
        <f aca="false">AA31*(1+$C$5)+AB28</f>
        <v>-1063809896.26529</v>
      </c>
      <c r="AC31" s="31" t="n">
        <f aca="false">AB31*(1+$C$5)+AC28</f>
        <v>-1049465633.15724</v>
      </c>
      <c r="AD31" s="31" t="n">
        <f aca="false">AC31*(1+$C$5)+AD28</f>
        <v>-1069555562.15589</v>
      </c>
      <c r="AE31" s="31" t="n">
        <f aca="false">AD31*(1+$C$5)+AE28</f>
        <v>-1049155547.42458</v>
      </c>
      <c r="AF31" s="31" t="n">
        <f aca="false">AE31*(1+$C$5)+AF28</f>
        <v>-1013814113.85125</v>
      </c>
      <c r="AG31" s="31" t="n">
        <f aca="false">AF31*(1+$C$5)+AG28</f>
        <v>-992578418.870585</v>
      </c>
      <c r="AH31" s="31" t="n">
        <f aca="false">AG31*(1+$C$5)+AH28</f>
        <v>-953076234.640423</v>
      </c>
      <c r="AI31" s="31" t="n">
        <f aca="false">AH31*(1+$C$5)+AI28</f>
        <v>-924254966.483209</v>
      </c>
      <c r="AJ31" s="31" t="n">
        <f aca="false">AI31*(1+$C$5)+AJ28</f>
        <v>-908549641.88117</v>
      </c>
      <c r="AK31" s="31" t="n">
        <f aca="false">AJ31*(1+$C$5)+AK28</f>
        <v>-875929139.141012</v>
      </c>
      <c r="AL31" s="31" t="n">
        <f aca="false">AK31*(1+$C$5)+AL28</f>
        <v>-825817652.918526</v>
      </c>
      <c r="AM31" s="31" t="n">
        <f aca="false">AL31*(1+$C$5)+AM28</f>
        <v>-791751753.709177</v>
      </c>
      <c r="AN31" s="31" t="n">
        <f aca="false">AM31*(1+$C$5)+AN28</f>
        <v>-736651509.123421</v>
      </c>
      <c r="AO31" s="31" t="n">
        <f aca="false">AN31*(1+$C$5)+AO28</f>
        <v>-693947188.799885</v>
      </c>
      <c r="AP31" s="31" t="n">
        <f aca="false">AO31*(1+$C$5)+AP28</f>
        <v>-673891170.466484</v>
      </c>
      <c r="AQ31" s="31" t="n">
        <f aca="false">AP31*(1+$C$5)+AQ28</f>
        <v>-621331218.991004</v>
      </c>
      <c r="AR31" s="31" t="n">
        <f aca="false">AQ31*(1+$C$5)+AR28</f>
        <v>-547527433.099064</v>
      </c>
      <c r="AS31" s="31" t="n">
        <f aca="false">AR31*(1+$C$5)+AS28</f>
        <v>-492216057.758088</v>
      </c>
      <c r="AT31" s="31" t="n">
        <f aca="false">AS31*(1+$C$5)+AT28</f>
        <v>-411878305.284676</v>
      </c>
      <c r="AU31" s="31" t="n">
        <f aca="false">AT31*(1+$C$5)+AU28</f>
        <v>-346136944.364761</v>
      </c>
      <c r="AV31" s="31" t="n">
        <f aca="false">AU31*(1+$C$5)+AV28</f>
        <v>-283998690.745001</v>
      </c>
      <c r="AW31" s="31" t="n">
        <f aca="false">AV31*(1+$C$5)+AW28</f>
        <v>-211760429.644416</v>
      </c>
      <c r="AX31" s="31" t="n">
        <f aca="false">AW31*(1+$C$5)+AX28</f>
        <v>-115395887.338542</v>
      </c>
      <c r="AY31" s="31" t="n">
        <f aca="false">AX31*(1+$C$5)+AY28</f>
        <v>-39339030.3911312</v>
      </c>
      <c r="AZ31" s="31" t="n">
        <f aca="false">AY31*(1+$C$5)+AZ28</f>
        <v>64858665.6369874</v>
      </c>
      <c r="BA31" s="31" t="n">
        <f aca="false">AZ31*(1+$C$5)+BA28</f>
        <v>152883670.91834</v>
      </c>
      <c r="BB31" s="31" t="n">
        <f aca="false">BA31*(1+$C$5)+BB28</f>
        <v>229561011.810464</v>
      </c>
      <c r="BC31" s="31" t="n">
        <f aca="false">BB31*(1+$C$5)+BC28</f>
        <v>332478779.786118</v>
      </c>
      <c r="BD31" s="31" t="n">
        <f aca="false">BC31*(1+$C$5)+BD28</f>
        <v>463987780.893188</v>
      </c>
      <c r="BE31" s="31" t="n">
        <f aca="false">BD31*(1+$C$5)+BE28</f>
        <v>572711704.625723</v>
      </c>
      <c r="BF31" s="31" t="n">
        <f aca="false">BE31*(1+$C$5)+BF28</f>
        <v>714301046.162402</v>
      </c>
      <c r="BG31" s="31" t="n">
        <f aca="false">BF31*(1+$C$5)+BG28</f>
        <v>837507720.537472</v>
      </c>
      <c r="BH31" s="31" t="n">
        <f aca="false">BG31*(1+$C$5)+BH28</f>
        <v>966754193.066416</v>
      </c>
      <c r="BI31" s="31" t="n">
        <f aca="false">BH31*(1+$C$5)+BI28</f>
        <v>1100407814.53307</v>
      </c>
      <c r="BJ31" s="31" t="n">
        <f aca="false">BI31*(1+$C$5)+BJ28</f>
        <v>1265981447.11099</v>
      </c>
      <c r="BK31" s="31" t="n">
        <f aca="false">BJ31*(1+$C$5)+BK28</f>
        <v>1407185238.88363</v>
      </c>
      <c r="BL31" s="31" t="n">
        <f aca="false">BK31*(1+$C$5)+BL28</f>
        <v>1584835546.87673</v>
      </c>
      <c r="BM31" s="31" t="n">
        <f aca="false">BL31*(1+$C$5)+BM28</f>
        <v>1742778314.32706</v>
      </c>
      <c r="BN31" s="31" t="n">
        <f aca="false">BM31*(1+$C$5)+BN28</f>
        <v>3261068736.48076</v>
      </c>
    </row>
    <row r="32" customFormat="false" ht="13.8" hidden="false" customHeight="false" outlineLevel="0" collapsed="false">
      <c r="C32" s="32" t="s">
        <v>41</v>
      </c>
      <c r="D32" s="33" t="n">
        <f aca="false">SUM(F30:BN30)</f>
        <v>553511273.277933</v>
      </c>
      <c r="F32" s="34"/>
      <c r="G32" s="33"/>
      <c r="H32" s="33"/>
      <c r="I32" s="33"/>
      <c r="J32" s="33"/>
      <c r="K32" s="33"/>
      <c r="L32" s="33"/>
      <c r="AY32" s="0"/>
    </row>
    <row r="33" customFormat="false" ht="13.8" hidden="false" customHeight="false" outlineLevel="0" collapsed="false">
      <c r="C33" s="32" t="s">
        <v>41</v>
      </c>
      <c r="D33" s="35" t="n">
        <f aca="false">NPV(C5, G28:BN28) + F18 + F11</f>
        <v>553511273.277933</v>
      </c>
    </row>
    <row r="34" customFormat="false" ht="13.8" hidden="false" customHeight="false" outlineLevel="0" collapsed="false">
      <c r="C34" s="32" t="s">
        <v>42</v>
      </c>
      <c r="D34" s="35" t="n">
        <f aca="false">D33*(POWER(1+$C$5, 60)*$C$5/(POWER(1+$C$5, 60)-1))</f>
        <v>20000000.0000001</v>
      </c>
      <c r="AZ34" s="0"/>
    </row>
    <row r="35" customFormat="false" ht="13.8" hidden="false" customHeight="false" outlineLevel="0" collapsed="false">
      <c r="C35" s="32" t="s">
        <v>43</v>
      </c>
      <c r="D35" s="36" t="n">
        <f aca="false">D33*POWER(1+$C$5, 60)</f>
        <v>3261068736.48076</v>
      </c>
      <c r="F35" s="33"/>
      <c r="G35" s="33"/>
      <c r="H35" s="33"/>
      <c r="I35" s="33"/>
      <c r="J35" s="33"/>
      <c r="K35" s="33"/>
      <c r="L35" s="33"/>
    </row>
    <row r="36" customFormat="false" ht="13.8" hidden="false" customHeight="false" outlineLevel="0" collapsed="false">
      <c r="C36" s="32" t="s">
        <v>43</v>
      </c>
      <c r="D36" s="36" t="n">
        <f aca="false">D34*((POWER(1+$C$5, 60)-1)/$C$5)</f>
        <v>3261068736.48076</v>
      </c>
    </row>
    <row r="37" customFormat="false" ht="13.8" hidden="false" customHeight="false" outlineLevel="0" collapsed="false">
      <c r="C37" s="32" t="s">
        <v>44</v>
      </c>
      <c r="D37" s="37" t="n">
        <f aca="false">(D32+ABS(F18+F11))/ABS(F11+F18)</f>
        <v>1.54803096364152</v>
      </c>
    </row>
    <row r="38" customFormat="false" ht="13.8" hidden="false" customHeight="false" outlineLevel="0" collapsed="false">
      <c r="C38" s="32" t="s">
        <v>45</v>
      </c>
      <c r="D38" s="38" t="n">
        <v>0.0443826816326258</v>
      </c>
      <c r="F38" s="1" t="s">
        <v>46</v>
      </c>
      <c r="G38" s="7" t="n">
        <f aca="false">POWER(D38+1,2)-1</f>
        <v>0.0907351856941547</v>
      </c>
      <c r="H38" s="1" t="s">
        <v>47</v>
      </c>
      <c r="I38" s="5" t="n">
        <f aca="false">NPV(D38,G29:BN29)+F29</f>
        <v>-55362386.1239628</v>
      </c>
    </row>
    <row r="39" customFormat="false" ht="13.8" hidden="false" customHeight="false" outlineLevel="0" collapsed="false">
      <c r="C39" s="2"/>
      <c r="D39" s="39"/>
      <c r="K39" s="0"/>
      <c r="N39" s="40"/>
    </row>
    <row r="40" customFormat="false" ht="13.8" hidden="false" customHeight="false" outlineLevel="0" collapsed="false">
      <c r="C40" s="32" t="s">
        <v>48</v>
      </c>
      <c r="D40" s="1" t="n">
        <f aca="false">G40+I41</f>
        <v>45.373313975064</v>
      </c>
      <c r="F40" s="1" t="s">
        <v>49</v>
      </c>
      <c r="G40" s="1" t="n">
        <v>45</v>
      </c>
      <c r="H40" s="1" t="s">
        <v>50</v>
      </c>
      <c r="I40" s="1" t="n">
        <v>11.1994192519185</v>
      </c>
      <c r="J40" s="13" t="n">
        <f aca="false">AY31</f>
        <v>-39339030.3911312</v>
      </c>
      <c r="K40" s="41" t="n">
        <f aca="false">AZ28*(I40/30)</f>
        <v>39339030.3911312</v>
      </c>
      <c r="L40" s="13" t="n">
        <f aca="false">J40+K40</f>
        <v>0</v>
      </c>
      <c r="N40" s="42"/>
      <c r="O40" s="42"/>
    </row>
    <row r="41" customFormat="false" ht="13.8" hidden="false" customHeight="false" outlineLevel="0" collapsed="false">
      <c r="C41" s="2"/>
      <c r="D41" s="43"/>
      <c r="H41" s="1" t="s">
        <v>49</v>
      </c>
      <c r="I41" s="1" t="n">
        <f aca="false">I40/30</f>
        <v>0.373313975063948</v>
      </c>
      <c r="N41" s="42"/>
      <c r="O41" s="42"/>
      <c r="P41" s="44"/>
    </row>
    <row r="42" customFormat="false" ht="13.8" hidden="false" customHeight="false" outlineLevel="0" collapsed="false">
      <c r="F42" s="10"/>
      <c r="G42" s="10"/>
      <c r="H42" s="10"/>
      <c r="I42" s="10"/>
      <c r="J42" s="10"/>
      <c r="K42" s="10"/>
      <c r="L42" s="10"/>
      <c r="N42" s="40"/>
      <c r="P42" s="44"/>
    </row>
    <row r="43" customFormat="false" ht="13.8" hidden="false" customHeight="false" outlineLevel="0" collapsed="false">
      <c r="N43" s="42"/>
      <c r="O43" s="42"/>
      <c r="P43" s="44"/>
    </row>
    <row r="44" customFormat="false" ht="13.8" hidden="false" customHeight="false" outlineLevel="0" collapsed="false">
      <c r="N44" s="42"/>
      <c r="O44" s="42"/>
      <c r="P44" s="44"/>
    </row>
    <row r="45" customFormat="false" ht="13.8" hidden="false" customHeight="false" outlineLevel="0" collapsed="false">
      <c r="N45" s="42"/>
      <c r="O45" s="42"/>
      <c r="P45" s="44"/>
    </row>
    <row r="46" customFormat="false" ht="13.8" hidden="false" customHeight="false" outlineLevel="0" collapsed="false">
      <c r="C46" s="1"/>
      <c r="D46" s="13"/>
      <c r="G46" s="13"/>
      <c r="H46" s="13"/>
      <c r="I46" s="13"/>
      <c r="J46" s="13"/>
      <c r="K46" s="13"/>
      <c r="L46" s="13"/>
      <c r="N46" s="42"/>
      <c r="O46" s="42"/>
      <c r="P46" s="44"/>
    </row>
    <row r="47" customFormat="false" ht="13.8" hidden="false" customHeight="false" outlineLevel="0" collapsed="false">
      <c r="C47" s="1"/>
      <c r="D47" s="13"/>
      <c r="F47" s="13"/>
      <c r="G47" s="13"/>
      <c r="H47" s="13"/>
      <c r="I47" s="13"/>
      <c r="J47" s="13"/>
      <c r="K47" s="13"/>
      <c r="L47" s="13"/>
      <c r="N47" s="42"/>
      <c r="O47" s="42"/>
      <c r="P47" s="44"/>
    </row>
    <row r="48" customFormat="false" ht="13.8" hidden="false" customHeight="false" outlineLevel="0" collapsed="false">
      <c r="C48" s="45"/>
      <c r="D48" s="45"/>
      <c r="N48" s="42"/>
      <c r="O48" s="42"/>
      <c r="P48" s="44"/>
    </row>
    <row r="49" customFormat="false" ht="13.8" hidden="false" customHeight="false" outlineLevel="0" collapsed="false">
      <c r="N49" s="42"/>
      <c r="O49" s="42"/>
      <c r="P49" s="44"/>
    </row>
    <row r="50" customFormat="false" ht="13.8" hidden="false" customHeight="false" outlineLevel="0" collapsed="false">
      <c r="N50" s="42"/>
      <c r="O50" s="42"/>
      <c r="P50" s="44"/>
    </row>
    <row r="51" customFormat="false" ht="13.8" hidden="false" customHeight="false" outlineLevel="0" collapsed="false">
      <c r="E51" s="46" t="s">
        <v>51</v>
      </c>
      <c r="F51" s="46"/>
      <c r="G51" s="46"/>
      <c r="H51" s="46"/>
      <c r="I51" s="46"/>
      <c r="N51" s="42"/>
      <c r="O51" s="42"/>
      <c r="P51" s="44"/>
    </row>
    <row r="52" customFormat="false" ht="13.8" hidden="false" customHeight="true" outlineLevel="0" collapsed="false">
      <c r="E52" s="47" t="s">
        <v>52</v>
      </c>
      <c r="F52" s="47"/>
      <c r="G52" s="47"/>
      <c r="H52" s="47"/>
      <c r="I52" s="47"/>
      <c r="N52" s="42"/>
      <c r="O52" s="42"/>
      <c r="P52" s="44"/>
    </row>
    <row r="53" customFormat="false" ht="13.8" hidden="false" customHeight="false" outlineLevel="0" collapsed="false">
      <c r="E53" s="47"/>
      <c r="F53" s="47"/>
      <c r="G53" s="47"/>
      <c r="H53" s="47"/>
      <c r="I53" s="47"/>
      <c r="N53" s="42"/>
      <c r="O53" s="42"/>
      <c r="P53" s="44"/>
    </row>
    <row r="54" customFormat="false" ht="13.8" hidden="false" customHeight="false" outlineLevel="0" collapsed="false">
      <c r="E54" s="47"/>
      <c r="F54" s="47"/>
      <c r="G54" s="47"/>
      <c r="H54" s="47"/>
      <c r="I54" s="47"/>
      <c r="N54" s="42"/>
      <c r="P54" s="44"/>
    </row>
    <row r="55" customFormat="false" ht="13.8" hidden="false" customHeight="false" outlineLevel="0" collapsed="false">
      <c r="E55" s="48" t="s">
        <v>53</v>
      </c>
      <c r="F55" s="48"/>
      <c r="G55" s="48"/>
      <c r="H55" s="48"/>
      <c r="I55" s="48"/>
      <c r="N55" s="49"/>
      <c r="O55" s="44"/>
      <c r="P55" s="44"/>
    </row>
    <row r="56" customFormat="false" ht="13.8" hidden="false" customHeight="false" outlineLevel="0" collapsed="false">
      <c r="E56" s="50" t="s">
        <v>54</v>
      </c>
      <c r="F56" s="50"/>
      <c r="G56" s="50"/>
      <c r="H56" s="50"/>
      <c r="I56" s="50"/>
    </row>
    <row r="57" customFormat="false" ht="13.8" hidden="false" customHeight="false" outlineLevel="0" collapsed="false">
      <c r="E57" s="50"/>
      <c r="F57" s="50"/>
      <c r="G57" s="50"/>
      <c r="H57" s="50"/>
      <c r="I57" s="50"/>
    </row>
    <row r="58" customFormat="false" ht="13.8" hidden="false" customHeight="false" outlineLevel="0" collapsed="false">
      <c r="E58" s="50"/>
      <c r="F58" s="50"/>
      <c r="G58" s="50"/>
      <c r="H58" s="50"/>
      <c r="I58" s="50"/>
    </row>
    <row r="59" customFormat="false" ht="13.8" hidden="false" customHeight="false" outlineLevel="0" collapsed="false">
      <c r="E59" s="48" t="s">
        <v>55</v>
      </c>
      <c r="F59" s="48"/>
      <c r="G59" s="48"/>
      <c r="H59" s="48"/>
      <c r="I59" s="48"/>
    </row>
    <row r="60" customFormat="false" ht="13.8" hidden="false" customHeight="false" outlineLevel="0" collapsed="false">
      <c r="E60" s="51" t="n">
        <f aca="false">ABS(AE31-AE28)</f>
        <v>1101642229.02458</v>
      </c>
      <c r="F60" s="51"/>
      <c r="G60" s="51"/>
      <c r="H60" s="51"/>
      <c r="I60" s="51"/>
    </row>
    <row r="61" customFormat="false" ht="13.8" hidden="false" customHeight="false" outlineLevel="0" collapsed="false">
      <c r="E61" s="51"/>
      <c r="F61" s="51"/>
      <c r="G61" s="51"/>
      <c r="H61" s="51"/>
      <c r="I61" s="51"/>
    </row>
    <row r="62" customFormat="false" ht="13.8" hidden="false" customHeight="false" outlineLevel="0" collapsed="false">
      <c r="E62" s="51"/>
      <c r="F62" s="51"/>
      <c r="G62" s="51"/>
      <c r="H62" s="51"/>
      <c r="I62" s="51"/>
    </row>
    <row r="63" customFormat="false" ht="13.8" hidden="false" customHeight="false" outlineLevel="0" collapsed="false">
      <c r="E63" s="48" t="s">
        <v>56</v>
      </c>
      <c r="F63" s="48"/>
      <c r="G63" s="48"/>
      <c r="H63" s="48"/>
      <c r="I63" s="48"/>
    </row>
    <row r="64" customFormat="false" ht="13.8" hidden="false" customHeight="false" outlineLevel="0" collapsed="false">
      <c r="E64" s="50" t="s">
        <v>57</v>
      </c>
      <c r="F64" s="50"/>
      <c r="G64" s="50"/>
      <c r="H64" s="50"/>
      <c r="I64" s="50"/>
    </row>
    <row r="65" customFormat="false" ht="13.8" hidden="false" customHeight="false" outlineLevel="0" collapsed="false">
      <c r="E65" s="50"/>
      <c r="F65" s="50"/>
      <c r="G65" s="50"/>
      <c r="H65" s="50"/>
      <c r="I65" s="50"/>
    </row>
    <row r="66" customFormat="false" ht="13.8" hidden="false" customHeight="false" outlineLevel="0" collapsed="false">
      <c r="E66" s="50"/>
      <c r="F66" s="50"/>
      <c r="G66" s="50"/>
      <c r="H66" s="50"/>
      <c r="I66" s="50"/>
    </row>
    <row r="67" customFormat="false" ht="13.8" hidden="false" customHeight="false" outlineLevel="0" collapsed="false">
      <c r="E67" s="52" t="s">
        <v>58</v>
      </c>
      <c r="F67" s="52"/>
      <c r="G67" s="52"/>
      <c r="H67" s="52"/>
      <c r="I67" s="53" t="s">
        <v>59</v>
      </c>
      <c r="J67" s="0"/>
    </row>
    <row r="68" customFormat="false" ht="13.8" hidden="false" customHeight="false" outlineLevel="0" collapsed="false">
      <c r="E68" s="54" t="n">
        <v>150000000</v>
      </c>
      <c r="F68" s="54"/>
      <c r="G68" s="54"/>
      <c r="H68" s="54"/>
      <c r="I68" s="54"/>
      <c r="J68" s="0"/>
      <c r="K68" s="5"/>
    </row>
    <row r="69" customFormat="false" ht="13.8" hidden="false" customHeight="false" outlineLevel="0" collapsed="false">
      <c r="E69" s="54"/>
      <c r="F69" s="54"/>
      <c r="G69" s="54"/>
      <c r="H69" s="54"/>
      <c r="I69" s="54"/>
      <c r="J69" s="0"/>
    </row>
    <row r="70" customFormat="false" ht="13.8" hidden="false" customHeight="false" outlineLevel="0" collapsed="false">
      <c r="E70" s="54"/>
      <c r="F70" s="54"/>
      <c r="G70" s="54"/>
      <c r="H70" s="54"/>
      <c r="I70" s="54"/>
      <c r="J70" s="0"/>
    </row>
  </sheetData>
  <mergeCells count="10">
    <mergeCell ref="E51:I51"/>
    <mergeCell ref="E52:I54"/>
    <mergeCell ref="E55:I55"/>
    <mergeCell ref="E56:I58"/>
    <mergeCell ref="E59:I59"/>
    <mergeCell ref="E60:I62"/>
    <mergeCell ref="E63:I63"/>
    <mergeCell ref="E64:I66"/>
    <mergeCell ref="E67:H67"/>
    <mergeCell ref="E68:I7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G18" activeCellId="0" sqref="G18"/>
    </sheetView>
  </sheetViews>
  <sheetFormatPr defaultColWidth="10.57421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2022-12-06T14:47:40Z</dcterms:created>
  <dc:creator>USUARIO</dc:creator>
  <dc:description/>
  <dc:language>en-US</dc:language>
  <cp:lastModifiedBy/>
  <dcterms:modified xsi:type="dcterms:W3CDTF">2022-12-14T22:21:46Z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