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0A57FEDE-3F7D-B444-9CCE-61E82B46FB4A}" xr6:coauthVersionLast="36" xr6:coauthVersionMax="36" xr10:uidLastSave="{00000000-0000-0000-0000-000000000000}"/>
  <bookViews>
    <workbookView xWindow="19420" yWindow="1460" windowWidth="31000" windowHeight="21520" tabRatio="918" activeTab="6" xr2:uid="{00000000-000D-0000-FFFF-FFFF00000000}"/>
  </bookViews>
  <sheets>
    <sheet name="Continents" sheetId="8" r:id="rId1"/>
    <sheet name="Alabaster Sierras" sheetId="10" r:id="rId2"/>
    <sheet name="Bladeshimmer Shoreline" sheetId="1" r:id="rId3"/>
    <sheet name="Cliffkeep Mountains" sheetId="2" r:id="rId4"/>
    <sheet name="Dividing Plains" sheetId="6" r:id="rId5"/>
    <sheet name="Lucidian Coast" sheetId="4" r:id="rId6"/>
    <sheet name="Stormcrest Mountains" sheetId="3" r:id="rId7"/>
    <sheet name="Rifenmist Peninsula" sheetId="5" r:id="rId8"/>
    <sheet name="Verdant Expanse" sheetId="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0" l="1"/>
  <c r="B12" i="10"/>
  <c r="O11" i="10"/>
  <c r="N11" i="10"/>
  <c r="L11" i="10"/>
  <c r="J11" i="10"/>
  <c r="H11" i="10"/>
  <c r="F11" i="10"/>
  <c r="D11" i="10"/>
  <c r="O10" i="10"/>
  <c r="N10" i="10"/>
  <c r="L10" i="10"/>
  <c r="J10" i="10"/>
  <c r="H10" i="10"/>
  <c r="F10" i="10"/>
  <c r="D10" i="10"/>
  <c r="O9" i="10"/>
  <c r="N9" i="10"/>
  <c r="L9" i="10"/>
  <c r="J9" i="10"/>
  <c r="H9" i="10"/>
  <c r="F9" i="10"/>
  <c r="D9" i="10"/>
  <c r="O8" i="10"/>
  <c r="N8" i="10"/>
  <c r="L8" i="10"/>
  <c r="J8" i="10"/>
  <c r="H8" i="10"/>
  <c r="F8" i="10"/>
  <c r="D8" i="10"/>
  <c r="O7" i="10"/>
  <c r="N7" i="10"/>
  <c r="L7" i="10"/>
  <c r="J7" i="10"/>
  <c r="H7" i="10"/>
  <c r="F7" i="10"/>
  <c r="D7" i="10"/>
  <c r="O6" i="10"/>
  <c r="N6" i="10"/>
  <c r="L6" i="10"/>
  <c r="J6" i="10"/>
  <c r="H6" i="10"/>
  <c r="F6" i="10"/>
  <c r="D6" i="10"/>
  <c r="O5" i="10"/>
  <c r="N5" i="10"/>
  <c r="L5" i="10"/>
  <c r="J5" i="10"/>
  <c r="H5" i="10"/>
  <c r="F5" i="10"/>
  <c r="D5" i="10"/>
  <c r="O4" i="10"/>
  <c r="N4" i="10"/>
  <c r="L4" i="10"/>
  <c r="J4" i="10"/>
  <c r="H4" i="10"/>
  <c r="F4" i="10"/>
  <c r="D4" i="10"/>
  <c r="O3" i="10"/>
  <c r="N3" i="10"/>
  <c r="L3" i="10"/>
  <c r="J3" i="10"/>
  <c r="H3" i="10"/>
  <c r="F3" i="10"/>
  <c r="D3" i="10"/>
  <c r="F12" i="10" l="1"/>
  <c r="E12" i="10" s="1"/>
  <c r="N12" i="10"/>
  <c r="M12" i="10" s="1"/>
  <c r="D12" i="10"/>
  <c r="C12" i="10" s="1"/>
  <c r="J12" i="10"/>
  <c r="I12" i="10" s="1"/>
  <c r="H12" i="10"/>
  <c r="G12" i="10" s="1"/>
  <c r="L12" i="10"/>
  <c r="K12" i="10" s="1"/>
  <c r="B13" i="10"/>
  <c r="B14" i="10" s="1"/>
  <c r="N6" i="7"/>
  <c r="L6" i="7"/>
  <c r="J6" i="7"/>
  <c r="H6" i="7"/>
  <c r="F6" i="7"/>
  <c r="D6" i="7"/>
  <c r="O12" i="10" l="1"/>
  <c r="B18" i="7"/>
  <c r="B12" i="7"/>
  <c r="B13" i="7" s="1"/>
  <c r="B14" i="7" s="1"/>
  <c r="O11" i="7"/>
  <c r="N11" i="7"/>
  <c r="L11" i="7"/>
  <c r="J11" i="7"/>
  <c r="H11" i="7"/>
  <c r="F11" i="7"/>
  <c r="D11" i="7"/>
  <c r="O10" i="7"/>
  <c r="N10" i="7"/>
  <c r="L10" i="7"/>
  <c r="J10" i="7"/>
  <c r="H10" i="7"/>
  <c r="F10" i="7"/>
  <c r="D10" i="7"/>
  <c r="O9" i="7"/>
  <c r="N9" i="7"/>
  <c r="L9" i="7"/>
  <c r="J9" i="7"/>
  <c r="H9" i="7"/>
  <c r="F9" i="7"/>
  <c r="D9" i="7"/>
  <c r="O8" i="7"/>
  <c r="N8" i="7"/>
  <c r="L8" i="7"/>
  <c r="J8" i="7"/>
  <c r="H8" i="7"/>
  <c r="F8" i="7"/>
  <c r="D8" i="7"/>
  <c r="O7" i="7"/>
  <c r="N7" i="7"/>
  <c r="L7" i="7"/>
  <c r="J7" i="7"/>
  <c r="H7" i="7"/>
  <c r="F7" i="7"/>
  <c r="D7" i="7"/>
  <c r="O6" i="7"/>
  <c r="O5" i="7"/>
  <c r="N5" i="7"/>
  <c r="L5" i="7"/>
  <c r="J5" i="7"/>
  <c r="H5" i="7"/>
  <c r="F5" i="7"/>
  <c r="D5" i="7"/>
  <c r="O4" i="7"/>
  <c r="N4" i="7"/>
  <c r="L4" i="7"/>
  <c r="J4" i="7"/>
  <c r="H4" i="7"/>
  <c r="F4" i="7"/>
  <c r="D4" i="7"/>
  <c r="O3" i="7"/>
  <c r="N3" i="7"/>
  <c r="L3" i="7"/>
  <c r="J3" i="7"/>
  <c r="H3" i="7"/>
  <c r="F3" i="7"/>
  <c r="D3" i="7"/>
  <c r="B17" i="6"/>
  <c r="B11" i="6"/>
  <c r="B12" i="6" s="1"/>
  <c r="B13" i="6" s="1"/>
  <c r="O10" i="6"/>
  <c r="N10" i="6"/>
  <c r="L10" i="6"/>
  <c r="J10" i="6"/>
  <c r="H10" i="6"/>
  <c r="F10" i="6"/>
  <c r="D10" i="6"/>
  <c r="O9" i="6"/>
  <c r="N9" i="6"/>
  <c r="L9" i="6"/>
  <c r="J9" i="6"/>
  <c r="H9" i="6"/>
  <c r="F9" i="6"/>
  <c r="D9" i="6"/>
  <c r="O8" i="6"/>
  <c r="N8" i="6"/>
  <c r="L8" i="6"/>
  <c r="J8" i="6"/>
  <c r="H8" i="6"/>
  <c r="F8" i="6"/>
  <c r="D8" i="6"/>
  <c r="O7" i="6"/>
  <c r="N7" i="6"/>
  <c r="L7" i="6"/>
  <c r="J7" i="6"/>
  <c r="H7" i="6"/>
  <c r="F7" i="6"/>
  <c r="D7" i="6"/>
  <c r="O6" i="6"/>
  <c r="N6" i="6"/>
  <c r="L6" i="6"/>
  <c r="J6" i="6"/>
  <c r="H6" i="6"/>
  <c r="F6" i="6"/>
  <c r="D6" i="6"/>
  <c r="O5" i="6"/>
  <c r="N5" i="6"/>
  <c r="L5" i="6"/>
  <c r="J5" i="6"/>
  <c r="H5" i="6"/>
  <c r="F5" i="6"/>
  <c r="D5" i="6"/>
  <c r="O4" i="6"/>
  <c r="N4" i="6"/>
  <c r="L4" i="6"/>
  <c r="J4" i="6"/>
  <c r="H4" i="6"/>
  <c r="F4" i="6"/>
  <c r="D4" i="6"/>
  <c r="O3" i="6"/>
  <c r="N3" i="6"/>
  <c r="L3" i="6"/>
  <c r="J3" i="6"/>
  <c r="H3" i="6"/>
  <c r="F3" i="6"/>
  <c r="D3" i="6"/>
  <c r="B18" i="5"/>
  <c r="B12" i="5"/>
  <c r="B13" i="5" s="1"/>
  <c r="B14" i="5" s="1"/>
  <c r="O11" i="5"/>
  <c r="N11" i="5"/>
  <c r="L11" i="5"/>
  <c r="J11" i="5"/>
  <c r="H11" i="5"/>
  <c r="F11" i="5"/>
  <c r="D11" i="5"/>
  <c r="O10" i="5"/>
  <c r="N10" i="5"/>
  <c r="L10" i="5"/>
  <c r="J10" i="5"/>
  <c r="H10" i="5"/>
  <c r="F10" i="5"/>
  <c r="D10" i="5"/>
  <c r="O9" i="5"/>
  <c r="N9" i="5"/>
  <c r="L9" i="5"/>
  <c r="J9" i="5"/>
  <c r="H9" i="5"/>
  <c r="F9" i="5"/>
  <c r="D9" i="5"/>
  <c r="O8" i="5"/>
  <c r="N8" i="5"/>
  <c r="L8" i="5"/>
  <c r="J8" i="5"/>
  <c r="H8" i="5"/>
  <c r="F8" i="5"/>
  <c r="D8" i="5"/>
  <c r="O7" i="5"/>
  <c r="N7" i="5"/>
  <c r="L7" i="5"/>
  <c r="J7" i="5"/>
  <c r="H7" i="5"/>
  <c r="F7" i="5"/>
  <c r="D7" i="5"/>
  <c r="O6" i="5"/>
  <c r="N6" i="5"/>
  <c r="L6" i="5"/>
  <c r="J6" i="5"/>
  <c r="H6" i="5"/>
  <c r="F6" i="5"/>
  <c r="D6" i="5"/>
  <c r="O5" i="5"/>
  <c r="N5" i="5"/>
  <c r="L5" i="5"/>
  <c r="J5" i="5"/>
  <c r="H5" i="5"/>
  <c r="F5" i="5"/>
  <c r="D5" i="5"/>
  <c r="O4" i="5"/>
  <c r="N4" i="5"/>
  <c r="L4" i="5"/>
  <c r="J4" i="5"/>
  <c r="H4" i="5"/>
  <c r="F4" i="5"/>
  <c r="D4" i="5"/>
  <c r="O3" i="5"/>
  <c r="N3" i="5"/>
  <c r="L3" i="5"/>
  <c r="J3" i="5"/>
  <c r="H3" i="5"/>
  <c r="F3" i="5"/>
  <c r="D3" i="5"/>
  <c r="B18" i="4"/>
  <c r="B12" i="4"/>
  <c r="B13" i="4" s="1"/>
  <c r="B14" i="4" s="1"/>
  <c r="O11" i="4"/>
  <c r="N11" i="4"/>
  <c r="L11" i="4"/>
  <c r="J11" i="4"/>
  <c r="H11" i="4"/>
  <c r="F11" i="4"/>
  <c r="D11" i="4"/>
  <c r="O10" i="4"/>
  <c r="N10" i="4"/>
  <c r="L10" i="4"/>
  <c r="J10" i="4"/>
  <c r="H10" i="4"/>
  <c r="F10" i="4"/>
  <c r="D10" i="4"/>
  <c r="O9" i="4"/>
  <c r="N9" i="4"/>
  <c r="L9" i="4"/>
  <c r="J9" i="4"/>
  <c r="H9" i="4"/>
  <c r="F9" i="4"/>
  <c r="D9" i="4"/>
  <c r="O8" i="4"/>
  <c r="N8" i="4"/>
  <c r="L8" i="4"/>
  <c r="J8" i="4"/>
  <c r="H8" i="4"/>
  <c r="F8" i="4"/>
  <c r="D8" i="4"/>
  <c r="O7" i="4"/>
  <c r="N7" i="4"/>
  <c r="L7" i="4"/>
  <c r="J7" i="4"/>
  <c r="H7" i="4"/>
  <c r="F7" i="4"/>
  <c r="D7" i="4"/>
  <c r="O6" i="4"/>
  <c r="N6" i="4"/>
  <c r="L6" i="4"/>
  <c r="J6" i="4"/>
  <c r="H6" i="4"/>
  <c r="F6" i="4"/>
  <c r="D6" i="4"/>
  <c r="O5" i="4"/>
  <c r="N5" i="4"/>
  <c r="L5" i="4"/>
  <c r="J5" i="4"/>
  <c r="H5" i="4"/>
  <c r="F5" i="4"/>
  <c r="D5" i="4"/>
  <c r="O4" i="4"/>
  <c r="N4" i="4"/>
  <c r="L4" i="4"/>
  <c r="J4" i="4"/>
  <c r="H4" i="4"/>
  <c r="F4" i="4"/>
  <c r="D4" i="4"/>
  <c r="O3" i="4"/>
  <c r="N3" i="4"/>
  <c r="L3" i="4"/>
  <c r="J3" i="4"/>
  <c r="H3" i="4"/>
  <c r="F3" i="4"/>
  <c r="D3" i="4"/>
  <c r="B18" i="3"/>
  <c r="B12" i="3"/>
  <c r="B13" i="3" s="1"/>
  <c r="B14" i="3" s="1"/>
  <c r="O11" i="3"/>
  <c r="N11" i="3"/>
  <c r="L11" i="3"/>
  <c r="J11" i="3"/>
  <c r="H11" i="3"/>
  <c r="F11" i="3"/>
  <c r="D11" i="3"/>
  <c r="O10" i="3"/>
  <c r="N10" i="3"/>
  <c r="L10" i="3"/>
  <c r="J10" i="3"/>
  <c r="H10" i="3"/>
  <c r="F10" i="3"/>
  <c r="D10" i="3"/>
  <c r="O9" i="3"/>
  <c r="N9" i="3"/>
  <c r="L9" i="3"/>
  <c r="J9" i="3"/>
  <c r="H9" i="3"/>
  <c r="F9" i="3"/>
  <c r="D9" i="3"/>
  <c r="O8" i="3"/>
  <c r="N8" i="3"/>
  <c r="L8" i="3"/>
  <c r="J8" i="3"/>
  <c r="H8" i="3"/>
  <c r="F8" i="3"/>
  <c r="D8" i="3"/>
  <c r="O7" i="3"/>
  <c r="N7" i="3"/>
  <c r="L7" i="3"/>
  <c r="J7" i="3"/>
  <c r="H7" i="3"/>
  <c r="F7" i="3"/>
  <c r="D7" i="3"/>
  <c r="O6" i="3"/>
  <c r="N6" i="3"/>
  <c r="L6" i="3"/>
  <c r="J6" i="3"/>
  <c r="H6" i="3"/>
  <c r="F6" i="3"/>
  <c r="D6" i="3"/>
  <c r="O5" i="3"/>
  <c r="N5" i="3"/>
  <c r="L5" i="3"/>
  <c r="J5" i="3"/>
  <c r="H5" i="3"/>
  <c r="F5" i="3"/>
  <c r="D5" i="3"/>
  <c r="O4" i="3"/>
  <c r="N4" i="3"/>
  <c r="L4" i="3"/>
  <c r="J4" i="3"/>
  <c r="H4" i="3"/>
  <c r="F4" i="3"/>
  <c r="D4" i="3"/>
  <c r="O3" i="3"/>
  <c r="N3" i="3"/>
  <c r="L3" i="3"/>
  <c r="J3" i="3"/>
  <c r="H3" i="3"/>
  <c r="F3" i="3"/>
  <c r="D3" i="3"/>
  <c r="B18" i="2"/>
  <c r="B12" i="2"/>
  <c r="O11" i="2"/>
  <c r="N11" i="2"/>
  <c r="L11" i="2"/>
  <c r="J11" i="2"/>
  <c r="H11" i="2"/>
  <c r="F11" i="2"/>
  <c r="D11" i="2"/>
  <c r="O10" i="2"/>
  <c r="N10" i="2"/>
  <c r="L10" i="2"/>
  <c r="J10" i="2"/>
  <c r="H10" i="2"/>
  <c r="F10" i="2"/>
  <c r="D10" i="2"/>
  <c r="O9" i="2"/>
  <c r="N9" i="2"/>
  <c r="L9" i="2"/>
  <c r="J9" i="2"/>
  <c r="H9" i="2"/>
  <c r="F9" i="2"/>
  <c r="D9" i="2"/>
  <c r="O8" i="2"/>
  <c r="N8" i="2"/>
  <c r="L8" i="2"/>
  <c r="J8" i="2"/>
  <c r="H8" i="2"/>
  <c r="F8" i="2"/>
  <c r="D8" i="2"/>
  <c r="O7" i="2"/>
  <c r="N7" i="2"/>
  <c r="L7" i="2"/>
  <c r="J7" i="2"/>
  <c r="H7" i="2"/>
  <c r="F7" i="2"/>
  <c r="D7" i="2"/>
  <c r="O6" i="2"/>
  <c r="N6" i="2"/>
  <c r="L6" i="2"/>
  <c r="J6" i="2"/>
  <c r="H6" i="2"/>
  <c r="F6" i="2"/>
  <c r="D6" i="2"/>
  <c r="O5" i="2"/>
  <c r="N5" i="2"/>
  <c r="L5" i="2"/>
  <c r="J5" i="2"/>
  <c r="H5" i="2"/>
  <c r="F5" i="2"/>
  <c r="D5" i="2"/>
  <c r="O4" i="2"/>
  <c r="N4" i="2"/>
  <c r="L4" i="2"/>
  <c r="J4" i="2"/>
  <c r="H4" i="2"/>
  <c r="F4" i="2"/>
  <c r="D4" i="2"/>
  <c r="O3" i="2"/>
  <c r="N3" i="2"/>
  <c r="L3" i="2"/>
  <c r="J3" i="2"/>
  <c r="H3" i="2"/>
  <c r="F3" i="2"/>
  <c r="D3" i="2"/>
  <c r="B18" i="1"/>
  <c r="O11" i="1"/>
  <c r="O10" i="1"/>
  <c r="O9" i="1"/>
  <c r="O8" i="1"/>
  <c r="O7" i="1"/>
  <c r="O6" i="1"/>
  <c r="O5" i="1"/>
  <c r="O4" i="1"/>
  <c r="O3" i="1"/>
  <c r="C2" i="8" l="1"/>
  <c r="H12" i="3"/>
  <c r="G12" i="3" s="1"/>
  <c r="J12" i="3"/>
  <c r="I12" i="3" s="1"/>
  <c r="L11" i="6"/>
  <c r="K11" i="6" s="1"/>
  <c r="J12" i="7"/>
  <c r="I12" i="7" s="1"/>
  <c r="L12" i="3"/>
  <c r="K12" i="3" s="1"/>
  <c r="D12" i="3"/>
  <c r="C12" i="3" s="1"/>
  <c r="F12" i="3"/>
  <c r="E12" i="3" s="1"/>
  <c r="N12" i="3"/>
  <c r="M12" i="3" s="1"/>
  <c r="F12" i="7"/>
  <c r="E12" i="7" s="1"/>
  <c r="N12" i="7"/>
  <c r="M12" i="7" s="1"/>
  <c r="F12" i="4"/>
  <c r="E12" i="4" s="1"/>
  <c r="N12" i="4"/>
  <c r="M12" i="4" s="1"/>
  <c r="H12" i="4"/>
  <c r="G12" i="4" s="1"/>
  <c r="J12" i="4"/>
  <c r="I12" i="4" s="1"/>
  <c r="D12" i="4"/>
  <c r="C12" i="4" s="1"/>
  <c r="L12" i="4"/>
  <c r="K12" i="4" s="1"/>
  <c r="J11" i="6"/>
  <c r="I11" i="6" s="1"/>
  <c r="D11" i="6"/>
  <c r="C11" i="6" s="1"/>
  <c r="F11" i="6"/>
  <c r="E11" i="6" s="1"/>
  <c r="N11" i="6"/>
  <c r="M11" i="6" s="1"/>
  <c r="H11" i="6"/>
  <c r="G11" i="6" s="1"/>
  <c r="H12" i="7"/>
  <c r="G12" i="7" s="1"/>
  <c r="D12" i="7"/>
  <c r="C12" i="7" s="1"/>
  <c r="L12" i="7"/>
  <c r="K12" i="7" s="1"/>
  <c r="N12" i="5"/>
  <c r="M12" i="5" s="1"/>
  <c r="J12" i="5"/>
  <c r="I12" i="5" s="1"/>
  <c r="F12" i="5"/>
  <c r="E12" i="5" s="1"/>
  <c r="D12" i="5"/>
  <c r="C12" i="5" s="1"/>
  <c r="L12" i="5"/>
  <c r="K12" i="5" s="1"/>
  <c r="H12" i="5"/>
  <c r="G12" i="5" s="1"/>
  <c r="N12" i="2"/>
  <c r="M12" i="2" s="1"/>
  <c r="F12" i="2"/>
  <c r="E12" i="2" s="1"/>
  <c r="J12" i="2"/>
  <c r="I12" i="2" s="1"/>
  <c r="D12" i="2"/>
  <c r="C12" i="2" s="1"/>
  <c r="L12" i="2"/>
  <c r="K12" i="2" s="1"/>
  <c r="H12" i="2"/>
  <c r="G12" i="2" s="1"/>
  <c r="B13" i="2"/>
  <c r="B14" i="2" s="1"/>
  <c r="B12" i="1"/>
  <c r="B13" i="1" s="1"/>
  <c r="B14" i="1" s="1"/>
  <c r="B2" i="8" s="1"/>
  <c r="N11" i="1"/>
  <c r="N10" i="1"/>
  <c r="N9" i="1"/>
  <c r="N8" i="1"/>
  <c r="N7" i="1"/>
  <c r="N6" i="1"/>
  <c r="N5" i="1"/>
  <c r="N4" i="1"/>
  <c r="N3" i="1"/>
  <c r="L11" i="1"/>
  <c r="L10" i="1"/>
  <c r="L9" i="1"/>
  <c r="L8" i="1"/>
  <c r="L7" i="1"/>
  <c r="L6" i="1"/>
  <c r="L5" i="1"/>
  <c r="L4" i="1"/>
  <c r="L3" i="1"/>
  <c r="J11" i="1"/>
  <c r="J10" i="1"/>
  <c r="J9" i="1"/>
  <c r="J8" i="1"/>
  <c r="J7" i="1"/>
  <c r="J6" i="1"/>
  <c r="J5" i="1"/>
  <c r="J4" i="1"/>
  <c r="J3" i="1"/>
  <c r="H11" i="1"/>
  <c r="H10" i="1"/>
  <c r="H9" i="1"/>
  <c r="H8" i="1"/>
  <c r="H7" i="1"/>
  <c r="H6" i="1"/>
  <c r="H5" i="1"/>
  <c r="H4" i="1"/>
  <c r="H3" i="1"/>
  <c r="F11" i="1"/>
  <c r="F10" i="1"/>
  <c r="F9" i="1"/>
  <c r="F8" i="1"/>
  <c r="F7" i="1"/>
  <c r="F6" i="1"/>
  <c r="F5" i="1"/>
  <c r="F4" i="1"/>
  <c r="F3" i="1"/>
  <c r="D11" i="1"/>
  <c r="D10" i="1"/>
  <c r="D9" i="1"/>
  <c r="D8" i="1"/>
  <c r="D7" i="1"/>
  <c r="D6" i="1"/>
  <c r="D5" i="1"/>
  <c r="D4" i="1"/>
  <c r="D3" i="1"/>
  <c r="O12" i="4" l="1"/>
  <c r="O11" i="6"/>
  <c r="O12" i="7"/>
  <c r="O12" i="5"/>
  <c r="O12" i="3"/>
  <c r="O12" i="2"/>
  <c r="L12" i="1"/>
  <c r="K12" i="1" s="1"/>
  <c r="J12" i="1"/>
  <c r="I12" i="1" s="1"/>
  <c r="N12" i="1"/>
  <c r="M12" i="1" s="1"/>
  <c r="H12" i="1"/>
  <c r="G12" i="1" s="1"/>
  <c r="F12" i="1"/>
  <c r="E12" i="1" s="1"/>
  <c r="D12" i="1"/>
  <c r="C12" i="1" s="1"/>
  <c r="O12" i="1" l="1"/>
</calcChain>
</file>

<file path=xl/sharedStrings.xml><?xml version="1.0" encoding="utf-8"?>
<sst xmlns="http://schemas.openxmlformats.org/spreadsheetml/2006/main" count="263" uniqueCount="61">
  <si>
    <t>Human</t>
  </si>
  <si>
    <t>Dwarf</t>
  </si>
  <si>
    <t>Elf</t>
  </si>
  <si>
    <t>Population</t>
  </si>
  <si>
    <t>Race</t>
  </si>
  <si>
    <t>%</t>
  </si>
  <si>
    <t>#</t>
  </si>
  <si>
    <t>Settlement</t>
  </si>
  <si>
    <t>Emon</t>
  </si>
  <si>
    <t>Emerald Outpost</t>
  </si>
  <si>
    <t>Shalesteps</t>
  </si>
  <si>
    <t>O'Noa</t>
  </si>
  <si>
    <t>Settlement Totals</t>
  </si>
  <si>
    <t>Halifling</t>
  </si>
  <si>
    <t>Other</t>
  </si>
  <si>
    <t>Totals</t>
  </si>
  <si>
    <t>Non-Urban %</t>
  </si>
  <si>
    <t>Grand Total</t>
  </si>
  <si>
    <t>Hex Area</t>
  </si>
  <si>
    <t>Est. Hex Count</t>
  </si>
  <si>
    <t>Est. Area</t>
  </si>
  <si>
    <t>Kraghammer</t>
  </si>
  <si>
    <t>Lyrengorn</t>
  </si>
  <si>
    <t>Terrah</t>
  </si>
  <si>
    <t>Serpent's Head</t>
  </si>
  <si>
    <t>Jorenn Village</t>
  </si>
  <si>
    <t>Gnome</t>
  </si>
  <si>
    <t>Halfling</t>
  </si>
  <si>
    <t>Fort Daxio</t>
  </si>
  <si>
    <t>Bronbog</t>
  </si>
  <si>
    <t>human</t>
  </si>
  <si>
    <t>half-elf</t>
  </si>
  <si>
    <t>halfling</t>
  </si>
  <si>
    <t>Byroden</t>
  </si>
  <si>
    <t>gnome</t>
  </si>
  <si>
    <t>Orroyen</t>
  </si>
  <si>
    <t>elf</t>
  </si>
  <si>
    <t>tzarrm</t>
  </si>
  <si>
    <t>hobgoblin</t>
  </si>
  <si>
    <t>goblin</t>
  </si>
  <si>
    <t>rybad-kol</t>
  </si>
  <si>
    <t>hdar-fye</t>
  </si>
  <si>
    <t>ezordam-haar</t>
  </si>
  <si>
    <t>ortem-vellak</t>
  </si>
  <si>
    <t>Syngorn</t>
  </si>
  <si>
    <t>Shifting Keep</t>
  </si>
  <si>
    <t>Vues'dal</t>
  </si>
  <si>
    <t>Kymal</t>
  </si>
  <si>
    <t>dwarven</t>
  </si>
  <si>
    <t>turst fields</t>
  </si>
  <si>
    <t>gnoll</t>
  </si>
  <si>
    <t>westruun</t>
  </si>
  <si>
    <t>Tal'Dorei</t>
  </si>
  <si>
    <t>Continent</t>
  </si>
  <si>
    <t>Drynna</t>
  </si>
  <si>
    <t>Stilben</t>
  </si>
  <si>
    <t>Zephrah</t>
  </si>
  <si>
    <t>Area (Not Used)</t>
  </si>
  <si>
    <t>Whitestone</t>
  </si>
  <si>
    <t>Dunghill</t>
  </si>
  <si>
    <t>port udaa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</si>
</sst>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2" fillId="3" borderId="4" xfId="0" applyFont="1" applyFill="1" applyBorder="1" applyAlignment="1">
      <alignment horizontal="center"/>
    </xf>
    <xf numFmtId="164" fontId="0" fillId="2" borderId="6" xfId="0" applyNumberFormat="1" applyFill="1" applyBorder="1"/>
    <xf numFmtId="0" fontId="0" fillId="0" borderId="1" xfId="0" applyBorder="1"/>
    <xf numFmtId="164" fontId="0" fillId="0" borderId="2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164" fontId="2" fillId="3" borderId="2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2" borderId="11" xfId="0" applyNumberFormat="1" applyFill="1" applyBorder="1"/>
    <xf numFmtId="164" fontId="0" fillId="2" borderId="8" xfId="0" applyNumberFormat="1" applyFill="1" applyBorder="1"/>
    <xf numFmtId="164" fontId="0" fillId="2" borderId="13" xfId="0" applyNumberFormat="1" applyFill="1" applyBorder="1"/>
    <xf numFmtId="165" fontId="0" fillId="0" borderId="10" xfId="2" applyNumberFormat="1" applyFont="1" applyBorder="1"/>
    <xf numFmtId="165" fontId="0" fillId="0" borderId="7" xfId="2" applyNumberFormat="1" applyFont="1" applyBorder="1"/>
    <xf numFmtId="165" fontId="0" fillId="0" borderId="12" xfId="2" applyNumberFormat="1" applyFont="1" applyBorder="1"/>
    <xf numFmtId="165" fontId="0" fillId="2" borderId="5" xfId="2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65" fontId="0" fillId="2" borderId="16" xfId="2" applyNumberFormat="1" applyFont="1" applyFill="1" applyBorder="1"/>
    <xf numFmtId="165" fontId="0" fillId="2" borderId="9" xfId="2" applyNumberFormat="1" applyFont="1" applyFill="1" applyBorder="1"/>
    <xf numFmtId="0" fontId="2" fillId="3" borderId="17" xfId="0" applyFont="1" applyFill="1" applyBorder="1"/>
    <xf numFmtId="164" fontId="0" fillId="2" borderId="18" xfId="1" applyNumberFormat="1" applyFont="1" applyFill="1" applyBorder="1"/>
    <xf numFmtId="164" fontId="0" fillId="2" borderId="2" xfId="1" applyNumberFormat="1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165" fontId="0" fillId="2" borderId="2" xfId="2" applyNumberFormat="1" applyFont="1" applyFill="1" applyBorder="1"/>
    <xf numFmtId="164" fontId="2" fillId="2" borderId="4" xfId="1" applyNumberFormat="1" applyFont="1" applyFill="1" applyBorder="1"/>
    <xf numFmtId="0" fontId="0" fillId="3" borderId="19" xfId="0" applyFill="1" applyBorder="1"/>
    <xf numFmtId="0" fontId="2" fillId="3" borderId="7" xfId="0" applyFont="1" applyFill="1" applyBorder="1"/>
    <xf numFmtId="0" fontId="2" fillId="3" borderId="2" xfId="0" applyFont="1" applyFill="1" applyBorder="1"/>
    <xf numFmtId="164" fontId="0" fillId="2" borderId="8" xfId="1" applyNumberFormat="1" applyFont="1" applyFill="1" applyBorder="1"/>
    <xf numFmtId="0" fontId="0" fillId="2" borderId="8" xfId="0" applyFill="1" applyBorder="1"/>
    <xf numFmtId="0" fontId="0" fillId="2" borderId="4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45" zoomScaleNormal="145" workbookViewId="0">
      <selection activeCell="C4" sqref="C4"/>
    </sheetView>
  </sheetViews>
  <sheetFormatPr baseColWidth="10" defaultColWidth="8.83203125" defaultRowHeight="15" x14ac:dyDescent="0.2"/>
  <cols>
    <col min="1" max="1" width="9.83203125" bestFit="1" customWidth="1"/>
    <col min="2" max="2" width="11.83203125" customWidth="1"/>
    <col min="3" max="3" width="15.5" bestFit="1" customWidth="1"/>
  </cols>
  <sheetData>
    <row r="1" spans="1:3" x14ac:dyDescent="0.2">
      <c r="A1" s="27" t="s">
        <v>53</v>
      </c>
      <c r="B1" s="33" t="s">
        <v>3</v>
      </c>
      <c r="C1" s="33" t="s">
        <v>57</v>
      </c>
    </row>
    <row r="2" spans="1:3" x14ac:dyDescent="0.2">
      <c r="A2" s="6" t="s">
        <v>52</v>
      </c>
      <c r="B2" s="34">
        <f>('Bladeshimmer Shoreline'!B14+'Cliffkeep Mountains'!B14+'Dividing Plains'!B13+'Lucidian Coast'!B14+'Stormcrest Mountains'!B14+'Rifenmist Peninsula'!B14+'Verdant Expanse'!B14)</f>
        <v>667396.4</v>
      </c>
      <c r="C2" s="34">
        <f>('Bladeshimmer Shoreline'!B18+'Cliffkeep Mountains'!B18+'Dividing Plains'!B17+'Lucidian Coast'!B18+'Stormcrest Mountains'!B18+'Rifenmist Peninsula'!B18+'Verdant Expanse'!B18)</f>
        <v>1621230</v>
      </c>
    </row>
    <row r="3" spans="1:3" x14ac:dyDescent="0.2">
      <c r="A3" s="6"/>
      <c r="B3" s="35"/>
      <c r="C3" s="35"/>
    </row>
    <row r="4" spans="1:3" x14ac:dyDescent="0.2">
      <c r="A4" s="6"/>
      <c r="B4" s="35"/>
      <c r="C4" s="35"/>
    </row>
    <row r="5" spans="1:3" x14ac:dyDescent="0.2">
      <c r="A5" s="6"/>
      <c r="B5" s="35"/>
      <c r="C5" s="35"/>
    </row>
    <row r="6" spans="1:3" x14ac:dyDescent="0.2">
      <c r="A6" s="6"/>
      <c r="B6" s="35"/>
      <c r="C6" s="35"/>
    </row>
    <row r="7" spans="1:3" x14ac:dyDescent="0.2">
      <c r="A7" s="6"/>
      <c r="B7" s="35"/>
      <c r="C7" s="35"/>
    </row>
    <row r="8" spans="1:3" x14ac:dyDescent="0.2">
      <c r="A8" s="6"/>
      <c r="B8" s="35"/>
      <c r="C8" s="35"/>
    </row>
    <row r="9" spans="1:3" x14ac:dyDescent="0.2">
      <c r="A9" s="6"/>
      <c r="B9" s="35"/>
      <c r="C9" s="35"/>
    </row>
    <row r="10" spans="1:3" x14ac:dyDescent="0.2">
      <c r="A10" s="6"/>
      <c r="B10" s="35"/>
      <c r="C10" s="35"/>
    </row>
    <row r="11" spans="1:3" x14ac:dyDescent="0.2">
      <c r="A11" s="6"/>
      <c r="B11" s="35"/>
      <c r="C11" s="35"/>
    </row>
    <row r="12" spans="1:3" x14ac:dyDescent="0.2">
      <c r="A12" s="6"/>
      <c r="B12" s="35"/>
      <c r="C12" s="35"/>
    </row>
    <row r="13" spans="1:3" ht="16" thickBot="1" x14ac:dyDescent="0.25">
      <c r="A13" s="8"/>
      <c r="B13" s="36"/>
      <c r="C13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zoomScale="145" zoomScaleNormal="145" workbookViewId="0">
      <selection activeCell="M4" sqref="M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0</v>
      </c>
      <c r="D1" s="38"/>
      <c r="E1" s="37" t="s">
        <v>1</v>
      </c>
      <c r="F1" s="38"/>
      <c r="G1" s="37" t="s">
        <v>2</v>
      </c>
      <c r="H1" s="38"/>
      <c r="I1" s="37" t="s">
        <v>13</v>
      </c>
      <c r="J1" s="38"/>
      <c r="K1" s="37" t="s">
        <v>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58</v>
      </c>
      <c r="B3" s="5">
        <v>0</v>
      </c>
      <c r="C3" s="16">
        <v>0</v>
      </c>
      <c r="D3" s="13">
        <f>$B3*C3</f>
        <v>0</v>
      </c>
      <c r="E3" s="16">
        <v>0</v>
      </c>
      <c r="F3" s="13">
        <f>$B3*E3</f>
        <v>0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</v>
      </c>
      <c r="N3" s="13">
        <f>$B3*M3</f>
        <v>0</v>
      </c>
      <c r="O3" s="22">
        <f>SUM(C3,E3,G3,I3,K3,M3)</f>
        <v>0</v>
      </c>
    </row>
    <row r="4" spans="1:15" x14ac:dyDescent="0.2">
      <c r="A4" s="6"/>
      <c r="B4" s="7">
        <v>0</v>
      </c>
      <c r="C4" s="17">
        <v>0</v>
      </c>
      <c r="D4" s="14">
        <f t="shared" ref="D4:D11" si="0">$B4*C4</f>
        <v>0</v>
      </c>
      <c r="E4" s="17">
        <v>0</v>
      </c>
      <c r="F4" s="14">
        <f t="shared" ref="F4:H11" si="1">$B4*E4</f>
        <v>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</v>
      </c>
      <c r="N4" s="14">
        <f t="shared" si="3"/>
        <v>0</v>
      </c>
      <c r="O4" s="22">
        <f t="shared" ref="O4:O11" si="4">SUM(C4,E4,G4,I4,K4,M4)</f>
        <v>0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/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/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/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/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/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0</v>
      </c>
      <c r="C12" s="19" t="e">
        <f>D12/$B12</f>
        <v>#DIV/0!</v>
      </c>
      <c r="D12" s="3">
        <f>SUM(D3:D11)</f>
        <v>0</v>
      </c>
      <c r="E12" s="19" t="e">
        <f>F12/$B12</f>
        <v>#DIV/0!</v>
      </c>
      <c r="F12" s="3">
        <f>SUM(F3:F11)</f>
        <v>0</v>
      </c>
      <c r="G12" s="19" t="e">
        <f>H12/$B12</f>
        <v>#DIV/0!</v>
      </c>
      <c r="H12" s="3">
        <f>SUM(H3:H11)</f>
        <v>0</v>
      </c>
      <c r="I12" s="19" t="e">
        <f>J12/$B12</f>
        <v>#DIV/0!</v>
      </c>
      <c r="J12" s="3">
        <f>SUM(J3:J11)</f>
        <v>0</v>
      </c>
      <c r="K12" s="19" t="e">
        <f>L12/$B12</f>
        <v>#DIV/0!</v>
      </c>
      <c r="L12" s="3">
        <f>SUM(L3:L11)</f>
        <v>0</v>
      </c>
      <c r="M12" s="19" t="e">
        <f>N12/$B12</f>
        <v>#DIV/0!</v>
      </c>
      <c r="N12" s="3">
        <f>SUM(N3:N11)</f>
        <v>0</v>
      </c>
      <c r="O12" s="23" t="e">
        <f>SUM(C12,E12,G12,I12,K12,M12)</f>
        <v>#DIV/0!</v>
      </c>
    </row>
    <row r="13" spans="1:15" x14ac:dyDescent="0.2">
      <c r="A13" s="27" t="s">
        <v>16</v>
      </c>
      <c r="B13" s="26">
        <f>B12*C13</f>
        <v>0</v>
      </c>
      <c r="C13" s="29">
        <v>0.15</v>
      </c>
    </row>
    <row r="14" spans="1:15" ht="16" thickBot="1" x14ac:dyDescent="0.25">
      <c r="A14" s="28" t="s">
        <v>17</v>
      </c>
      <c r="B14" s="30">
        <f>B12+B13</f>
        <v>0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11</v>
      </c>
    </row>
    <row r="18" spans="1:2" ht="16" thickBot="1" x14ac:dyDescent="0.25">
      <c r="A18" s="28" t="s">
        <v>20</v>
      </c>
      <c r="B18" s="30">
        <f>B16*B17</f>
        <v>137181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zoomScale="145" zoomScaleNormal="145" workbookViewId="0">
      <selection activeCell="C17" sqref="C17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0</v>
      </c>
      <c r="D1" s="38"/>
      <c r="E1" s="37" t="s">
        <v>1</v>
      </c>
      <c r="F1" s="38"/>
      <c r="G1" s="37" t="s">
        <v>2</v>
      </c>
      <c r="H1" s="38"/>
      <c r="I1" s="37" t="s">
        <v>13</v>
      </c>
      <c r="J1" s="38"/>
      <c r="K1" s="37" t="s">
        <v>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8</v>
      </c>
      <c r="B3" s="5">
        <v>287550</v>
      </c>
      <c r="C3" s="16">
        <v>0.68</v>
      </c>
      <c r="D3" s="13">
        <f>$B3*C3</f>
        <v>195534</v>
      </c>
      <c r="E3" s="16">
        <v>7.0000000000000007E-2</v>
      </c>
      <c r="F3" s="13">
        <f>$B3*E3</f>
        <v>20128.500000000004</v>
      </c>
      <c r="G3" s="16">
        <v>0.06</v>
      </c>
      <c r="H3" s="13">
        <f>$B3*G3</f>
        <v>17253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0.19</v>
      </c>
      <c r="N3" s="13">
        <f>$B3*M3</f>
        <v>54634.5</v>
      </c>
      <c r="O3" s="22">
        <f>SUM(C3,E3,G3,I3,K3,M3)</f>
        <v>1</v>
      </c>
    </row>
    <row r="4" spans="1:15" x14ac:dyDescent="0.2">
      <c r="A4" s="6" t="s">
        <v>9</v>
      </c>
      <c r="B4" s="7">
        <v>1456</v>
      </c>
      <c r="C4" s="17">
        <v>0.06</v>
      </c>
      <c r="D4" s="14">
        <f t="shared" ref="D4:D11" si="0">$B4*C4</f>
        <v>87.36</v>
      </c>
      <c r="E4" s="17">
        <v>0</v>
      </c>
      <c r="F4" s="14">
        <f t="shared" ref="F4:H11" si="1">$B4*E4</f>
        <v>0</v>
      </c>
      <c r="G4" s="17">
        <v>0.89</v>
      </c>
      <c r="H4" s="14">
        <f t="shared" si="1"/>
        <v>1295.8399999999999</v>
      </c>
      <c r="I4" s="17">
        <v>0.03</v>
      </c>
      <c r="J4" s="14">
        <f t="shared" ref="J4" si="2">$B4*I4</f>
        <v>43.68</v>
      </c>
      <c r="K4" s="17">
        <v>0</v>
      </c>
      <c r="L4" s="14">
        <f t="shared" ref="L4:N4" si="3">$B4*K4</f>
        <v>0</v>
      </c>
      <c r="M4" s="17">
        <v>0.02</v>
      </c>
      <c r="N4" s="14">
        <f t="shared" si="3"/>
        <v>29.12</v>
      </c>
      <c r="O4" s="22">
        <f t="shared" ref="O4:O11" si="4">SUM(C4,E4,G4,I4,K4,M4)</f>
        <v>1</v>
      </c>
    </row>
    <row r="5" spans="1:15" x14ac:dyDescent="0.2">
      <c r="A5" s="6" t="s">
        <v>10</v>
      </c>
      <c r="B5" s="7">
        <v>456</v>
      </c>
      <c r="C5" s="17">
        <v>0.4</v>
      </c>
      <c r="D5" s="14">
        <f t="shared" si="0"/>
        <v>182.4</v>
      </c>
      <c r="E5" s="17">
        <v>0.3</v>
      </c>
      <c r="F5" s="14">
        <f t="shared" si="1"/>
        <v>136.79999999999998</v>
      </c>
      <c r="G5" s="17">
        <v>0</v>
      </c>
      <c r="H5" s="14">
        <f t="shared" si="1"/>
        <v>0</v>
      </c>
      <c r="I5" s="17">
        <v>0.3</v>
      </c>
      <c r="J5" s="14">
        <f t="shared" ref="J5" si="5">$B5*I5</f>
        <v>136.79999999999998</v>
      </c>
      <c r="K5" s="17">
        <v>0</v>
      </c>
      <c r="L5" s="14">
        <f t="shared" ref="L5:N5" si="6">$B5*K5</f>
        <v>0</v>
      </c>
      <c r="M5" s="17">
        <v>0</v>
      </c>
      <c r="N5" s="14">
        <f t="shared" si="6"/>
        <v>0</v>
      </c>
      <c r="O5" s="22">
        <f t="shared" si="4"/>
        <v>1</v>
      </c>
    </row>
    <row r="6" spans="1:15" x14ac:dyDescent="0.2">
      <c r="A6" s="6" t="s">
        <v>11</v>
      </c>
      <c r="B6" s="7">
        <v>336</v>
      </c>
      <c r="C6" s="17">
        <v>0.85</v>
      </c>
      <c r="D6" s="14">
        <f t="shared" si="0"/>
        <v>285.59999999999997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ref="J6" si="7">$B6*I6</f>
        <v>0</v>
      </c>
      <c r="K6" s="17">
        <v>0</v>
      </c>
      <c r="L6" s="14">
        <f t="shared" ref="L6:N6" si="8">$B6*K6</f>
        <v>0</v>
      </c>
      <c r="M6" s="17">
        <v>0.15</v>
      </c>
      <c r="N6" s="14">
        <f t="shared" si="8"/>
        <v>50.4</v>
      </c>
      <c r="O6" s="22">
        <f t="shared" si="4"/>
        <v>1</v>
      </c>
    </row>
    <row r="7" spans="1:15" x14ac:dyDescent="0.2">
      <c r="A7" s="6"/>
      <c r="B7" s="7"/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ref="J7" si="9">$B7*I7</f>
        <v>0</v>
      </c>
      <c r="K7" s="17">
        <v>0</v>
      </c>
      <c r="L7" s="14">
        <f t="shared" ref="L7:N7" si="10">$B7*K7</f>
        <v>0</v>
      </c>
      <c r="M7" s="17">
        <v>0</v>
      </c>
      <c r="N7" s="14">
        <f t="shared" si="10"/>
        <v>0</v>
      </c>
      <c r="O7" s="22">
        <f t="shared" si="4"/>
        <v>0</v>
      </c>
    </row>
    <row r="8" spans="1:15" x14ac:dyDescent="0.2">
      <c r="A8" s="6"/>
      <c r="B8" s="7"/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ref="J8" si="11">$B8*I8</f>
        <v>0</v>
      </c>
      <c r="K8" s="17">
        <v>0</v>
      </c>
      <c r="L8" s="14">
        <f t="shared" ref="L8:N8" si="12">$B8*K8</f>
        <v>0</v>
      </c>
      <c r="M8" s="17">
        <v>0</v>
      </c>
      <c r="N8" s="14">
        <f t="shared" si="12"/>
        <v>0</v>
      </c>
      <c r="O8" s="22">
        <f t="shared" si="4"/>
        <v>0</v>
      </c>
    </row>
    <row r="9" spans="1:15" x14ac:dyDescent="0.2">
      <c r="A9" s="6"/>
      <c r="B9" s="7"/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ref="J9" si="13">$B9*I9</f>
        <v>0</v>
      </c>
      <c r="K9" s="17">
        <v>0</v>
      </c>
      <c r="L9" s="14">
        <f t="shared" ref="L9:N9" si="14">$B9*K9</f>
        <v>0</v>
      </c>
      <c r="M9" s="17">
        <v>0</v>
      </c>
      <c r="N9" s="14">
        <f t="shared" si="14"/>
        <v>0</v>
      </c>
      <c r="O9" s="22">
        <f t="shared" si="4"/>
        <v>0</v>
      </c>
    </row>
    <row r="10" spans="1:15" x14ac:dyDescent="0.2">
      <c r="A10" s="6"/>
      <c r="B10" s="7"/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ref="J10" si="15">$B10*I10</f>
        <v>0</v>
      </c>
      <c r="K10" s="17">
        <v>0</v>
      </c>
      <c r="L10" s="14">
        <f t="shared" ref="L10:N10" si="16">$B10*K10</f>
        <v>0</v>
      </c>
      <c r="M10" s="17">
        <v>0</v>
      </c>
      <c r="N10" s="14">
        <f t="shared" si="16"/>
        <v>0</v>
      </c>
      <c r="O10" s="22">
        <f t="shared" si="4"/>
        <v>0</v>
      </c>
    </row>
    <row r="11" spans="1:15" ht="16" thickBot="1" x14ac:dyDescent="0.25">
      <c r="A11" s="8"/>
      <c r="B11" s="9"/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ref="J11" si="17">$B11*I11</f>
        <v>0</v>
      </c>
      <c r="K11" s="18">
        <v>0</v>
      </c>
      <c r="L11" s="15">
        <f t="shared" ref="L11:N11" si="18">$B11*K11</f>
        <v>0</v>
      </c>
      <c r="M11" s="18">
        <v>0</v>
      </c>
      <c r="N11" s="15">
        <f t="shared" si="18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289798</v>
      </c>
      <c r="C12" s="19">
        <f>D12/$B12</f>
        <v>0.67664152271582267</v>
      </c>
      <c r="D12" s="3">
        <f>SUM(D3:D11)</f>
        <v>196089.36</v>
      </c>
      <c r="E12" s="19">
        <f>F12/$B12</f>
        <v>6.9929054030738666E-2</v>
      </c>
      <c r="F12" s="3">
        <f>SUM(F3:F11)</f>
        <v>20265.300000000003</v>
      </c>
      <c r="G12" s="19">
        <f>H12/$B12</f>
        <v>6.4006100801247773E-2</v>
      </c>
      <c r="H12" s="3">
        <f>SUM(H3:H11)</f>
        <v>18548.84</v>
      </c>
      <c r="I12" s="19">
        <f>J12/$B12</f>
        <v>6.227786251112844E-4</v>
      </c>
      <c r="J12" s="3">
        <f>SUM(J3:J11)</f>
        <v>180.48</v>
      </c>
      <c r="K12" s="19">
        <f>L12/$B12</f>
        <v>0</v>
      </c>
      <c r="L12" s="3">
        <f>SUM(L3:L11)</f>
        <v>0</v>
      </c>
      <c r="M12" s="19">
        <f>N12/$B12</f>
        <v>0.18880054382707956</v>
      </c>
      <c r="N12" s="3">
        <f>SUM(N3:N11)</f>
        <v>54714.020000000004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43469.7</v>
      </c>
      <c r="C13" s="29">
        <v>0.15</v>
      </c>
    </row>
    <row r="14" spans="1:15" ht="16" thickBot="1" x14ac:dyDescent="0.25">
      <c r="A14" s="28" t="s">
        <v>17</v>
      </c>
      <c r="B14" s="30">
        <f>B12+B13</f>
        <v>333267.7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11</v>
      </c>
    </row>
    <row r="18" spans="1:2" ht="16" thickBot="1" x14ac:dyDescent="0.25">
      <c r="A18" s="28" t="s">
        <v>20</v>
      </c>
      <c r="B18" s="30">
        <f>B16*B17</f>
        <v>137181</v>
      </c>
    </row>
  </sheetData>
  <mergeCells count="7">
    <mergeCell ref="K1:L1"/>
    <mergeCell ref="M1:N1"/>
    <mergeCell ref="A1:A2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zoomScale="145" zoomScaleNormal="145" workbookViewId="0">
      <selection activeCell="M9" sqref="M9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1</v>
      </c>
      <c r="D1" s="38"/>
      <c r="E1" s="37" t="s">
        <v>26</v>
      </c>
      <c r="F1" s="38"/>
      <c r="G1" s="37" t="s">
        <v>0</v>
      </c>
      <c r="H1" s="38"/>
      <c r="I1" s="37" t="s">
        <v>27</v>
      </c>
      <c r="J1" s="38"/>
      <c r="K1" s="37" t="s">
        <v>2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21</v>
      </c>
      <c r="B3" s="5">
        <v>43550</v>
      </c>
      <c r="C3" s="16">
        <v>0.83</v>
      </c>
      <c r="D3" s="13">
        <f>$B3*C3</f>
        <v>36146.5</v>
      </c>
      <c r="E3" s="16">
        <v>0.1</v>
      </c>
      <c r="F3" s="13">
        <f>$B3*E3</f>
        <v>4355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7.0000000000000007E-2</v>
      </c>
      <c r="N3" s="13">
        <f>$B3*M3</f>
        <v>3048.5000000000005</v>
      </c>
      <c r="O3" s="22">
        <f t="shared" ref="O3:O12" si="0">SUM(C3,E3,G3,I3,K3,M3)</f>
        <v>1</v>
      </c>
    </row>
    <row r="4" spans="1:15" x14ac:dyDescent="0.2">
      <c r="A4" s="6" t="s">
        <v>22</v>
      </c>
      <c r="B4" s="7">
        <v>5430</v>
      </c>
      <c r="C4" s="17">
        <v>0.01</v>
      </c>
      <c r="D4" s="14">
        <f t="shared" ref="D4:D11" si="1">$B4*C4</f>
        <v>54.300000000000004</v>
      </c>
      <c r="E4" s="17">
        <v>0</v>
      </c>
      <c r="F4" s="14">
        <f t="shared" ref="F4:H11" si="2">$B4*E4</f>
        <v>0</v>
      </c>
      <c r="G4" s="17">
        <v>0.01</v>
      </c>
      <c r="H4" s="14">
        <f t="shared" si="2"/>
        <v>54.300000000000004</v>
      </c>
      <c r="I4" s="17">
        <v>0</v>
      </c>
      <c r="J4" s="14">
        <f t="shared" ref="J4:J11" si="3">$B4*I4</f>
        <v>0</v>
      </c>
      <c r="K4" s="17">
        <v>0.95</v>
      </c>
      <c r="L4" s="14">
        <f t="shared" ref="L4:N11" si="4">$B4*K4</f>
        <v>5158.5</v>
      </c>
      <c r="M4" s="17">
        <v>0.03</v>
      </c>
      <c r="N4" s="14">
        <f t="shared" si="4"/>
        <v>162.9</v>
      </c>
      <c r="O4" s="22">
        <f t="shared" si="0"/>
        <v>1</v>
      </c>
    </row>
    <row r="5" spans="1:15" x14ac:dyDescent="0.2">
      <c r="A5" s="6" t="s">
        <v>23</v>
      </c>
      <c r="B5" s="7">
        <v>673</v>
      </c>
      <c r="C5" s="17">
        <v>0.21</v>
      </c>
      <c r="D5" s="14">
        <f t="shared" si="1"/>
        <v>141.32999999999998</v>
      </c>
      <c r="E5" s="17">
        <v>0</v>
      </c>
      <c r="F5" s="14">
        <f t="shared" si="2"/>
        <v>0</v>
      </c>
      <c r="G5" s="17">
        <v>0.64</v>
      </c>
      <c r="H5" s="14">
        <f t="shared" si="2"/>
        <v>430.72</v>
      </c>
      <c r="I5" s="17">
        <v>0</v>
      </c>
      <c r="J5" s="14">
        <f t="shared" si="3"/>
        <v>0</v>
      </c>
      <c r="K5" s="17">
        <v>0</v>
      </c>
      <c r="L5" s="14">
        <f t="shared" si="4"/>
        <v>0</v>
      </c>
      <c r="M5" s="17">
        <v>0.15</v>
      </c>
      <c r="N5" s="14">
        <f t="shared" si="4"/>
        <v>100.95</v>
      </c>
      <c r="O5" s="22">
        <f t="shared" si="0"/>
        <v>1</v>
      </c>
    </row>
    <row r="6" spans="1:15" x14ac:dyDescent="0.2">
      <c r="A6" s="6" t="s">
        <v>24</v>
      </c>
      <c r="B6" s="7">
        <v>0</v>
      </c>
      <c r="C6" s="17">
        <v>0</v>
      </c>
      <c r="D6" s="14">
        <f t="shared" si="1"/>
        <v>0</v>
      </c>
      <c r="E6" s="17">
        <v>0</v>
      </c>
      <c r="F6" s="14">
        <f t="shared" si="2"/>
        <v>0</v>
      </c>
      <c r="G6" s="17">
        <v>0</v>
      </c>
      <c r="H6" s="14">
        <f t="shared" si="2"/>
        <v>0</v>
      </c>
      <c r="I6" s="17">
        <v>0</v>
      </c>
      <c r="J6" s="14">
        <f t="shared" si="3"/>
        <v>0</v>
      </c>
      <c r="K6" s="17">
        <v>0</v>
      </c>
      <c r="L6" s="14">
        <f t="shared" si="4"/>
        <v>0</v>
      </c>
      <c r="M6" s="17">
        <v>0</v>
      </c>
      <c r="N6" s="14">
        <f t="shared" si="4"/>
        <v>0</v>
      </c>
      <c r="O6" s="22">
        <f t="shared" si="0"/>
        <v>0</v>
      </c>
    </row>
    <row r="7" spans="1:15" x14ac:dyDescent="0.2">
      <c r="A7" s="6" t="s">
        <v>25</v>
      </c>
      <c r="B7" s="7">
        <v>1873</v>
      </c>
      <c r="C7" s="17">
        <v>0.1</v>
      </c>
      <c r="D7" s="14">
        <f t="shared" si="1"/>
        <v>187.3</v>
      </c>
      <c r="E7" s="17">
        <v>0</v>
      </c>
      <c r="F7" s="14">
        <f t="shared" si="2"/>
        <v>0</v>
      </c>
      <c r="G7" s="17">
        <v>0.68</v>
      </c>
      <c r="H7" s="14">
        <f t="shared" si="2"/>
        <v>1273.6400000000001</v>
      </c>
      <c r="I7" s="17">
        <v>0.08</v>
      </c>
      <c r="J7" s="14">
        <f t="shared" si="3"/>
        <v>149.84</v>
      </c>
      <c r="K7" s="17">
        <v>0</v>
      </c>
      <c r="L7" s="14">
        <f t="shared" si="4"/>
        <v>0</v>
      </c>
      <c r="M7" s="17">
        <v>0.14000000000000001</v>
      </c>
      <c r="N7" s="14">
        <f t="shared" si="4"/>
        <v>262.22000000000003</v>
      </c>
      <c r="O7" s="22">
        <f t="shared" si="0"/>
        <v>1</v>
      </c>
    </row>
    <row r="8" spans="1:15" x14ac:dyDescent="0.2">
      <c r="A8" s="6" t="s">
        <v>28</v>
      </c>
      <c r="B8" s="7">
        <v>4900</v>
      </c>
      <c r="C8" s="17">
        <v>7.0000000000000007E-2</v>
      </c>
      <c r="D8" s="14">
        <f t="shared" si="1"/>
        <v>343.00000000000006</v>
      </c>
      <c r="E8" s="17">
        <v>0</v>
      </c>
      <c r="F8" s="14">
        <f t="shared" si="2"/>
        <v>0</v>
      </c>
      <c r="G8" s="17">
        <v>0.68</v>
      </c>
      <c r="H8" s="14">
        <f t="shared" si="2"/>
        <v>3332.0000000000005</v>
      </c>
      <c r="I8" s="17">
        <v>0</v>
      </c>
      <c r="J8" s="14">
        <f t="shared" si="3"/>
        <v>0</v>
      </c>
      <c r="K8" s="17">
        <v>0.06</v>
      </c>
      <c r="L8" s="14">
        <f t="shared" si="4"/>
        <v>294</v>
      </c>
      <c r="M8" s="17">
        <v>0.19</v>
      </c>
      <c r="N8" s="14">
        <f t="shared" si="4"/>
        <v>931</v>
      </c>
      <c r="O8" s="22">
        <f t="shared" si="0"/>
        <v>1</v>
      </c>
    </row>
    <row r="9" spans="1:15" x14ac:dyDescent="0.2">
      <c r="A9" s="6"/>
      <c r="B9" s="7">
        <v>0</v>
      </c>
      <c r="C9" s="17">
        <v>0</v>
      </c>
      <c r="D9" s="14">
        <f t="shared" si="1"/>
        <v>0</v>
      </c>
      <c r="E9" s="17">
        <v>0</v>
      </c>
      <c r="F9" s="14">
        <f t="shared" si="2"/>
        <v>0</v>
      </c>
      <c r="G9" s="17">
        <v>0</v>
      </c>
      <c r="H9" s="14">
        <f t="shared" si="2"/>
        <v>0</v>
      </c>
      <c r="I9" s="17">
        <v>0</v>
      </c>
      <c r="J9" s="14">
        <f t="shared" si="3"/>
        <v>0</v>
      </c>
      <c r="K9" s="17">
        <v>0</v>
      </c>
      <c r="L9" s="14">
        <f t="shared" si="4"/>
        <v>0</v>
      </c>
      <c r="M9" s="17">
        <v>0</v>
      </c>
      <c r="N9" s="14">
        <f t="shared" si="4"/>
        <v>0</v>
      </c>
      <c r="O9" s="22">
        <f t="shared" si="0"/>
        <v>0</v>
      </c>
    </row>
    <row r="10" spans="1:15" x14ac:dyDescent="0.2">
      <c r="A10" s="6"/>
      <c r="B10" s="7">
        <v>0</v>
      </c>
      <c r="C10" s="17">
        <v>0</v>
      </c>
      <c r="D10" s="14">
        <f t="shared" si="1"/>
        <v>0</v>
      </c>
      <c r="E10" s="17">
        <v>0</v>
      </c>
      <c r="F10" s="14">
        <f t="shared" si="2"/>
        <v>0</v>
      </c>
      <c r="G10" s="17">
        <v>0</v>
      </c>
      <c r="H10" s="14">
        <f t="shared" si="2"/>
        <v>0</v>
      </c>
      <c r="I10" s="17">
        <v>0</v>
      </c>
      <c r="J10" s="14">
        <f t="shared" si="3"/>
        <v>0</v>
      </c>
      <c r="K10" s="17">
        <v>0</v>
      </c>
      <c r="L10" s="14">
        <f t="shared" si="4"/>
        <v>0</v>
      </c>
      <c r="M10" s="17">
        <v>0</v>
      </c>
      <c r="N10" s="14">
        <f t="shared" si="4"/>
        <v>0</v>
      </c>
      <c r="O10" s="22">
        <f t="shared" si="0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1"/>
        <v>0</v>
      </c>
      <c r="E11" s="18">
        <v>0</v>
      </c>
      <c r="F11" s="15">
        <f t="shared" si="2"/>
        <v>0</v>
      </c>
      <c r="G11" s="18">
        <v>0</v>
      </c>
      <c r="H11" s="15">
        <f t="shared" si="2"/>
        <v>0</v>
      </c>
      <c r="I11" s="18">
        <v>0</v>
      </c>
      <c r="J11" s="15">
        <f t="shared" si="3"/>
        <v>0</v>
      </c>
      <c r="K11" s="18">
        <v>0</v>
      </c>
      <c r="L11" s="15">
        <f t="shared" si="4"/>
        <v>0</v>
      </c>
      <c r="M11" s="18">
        <v>0</v>
      </c>
      <c r="N11" s="15">
        <f t="shared" si="4"/>
        <v>0</v>
      </c>
      <c r="O11" s="22">
        <f t="shared" si="0"/>
        <v>0</v>
      </c>
    </row>
    <row r="12" spans="1:15" ht="16" thickBot="1" x14ac:dyDescent="0.25">
      <c r="A12" s="24" t="s">
        <v>12</v>
      </c>
      <c r="B12" s="25">
        <f>SUM(B3:B11)</f>
        <v>56426</v>
      </c>
      <c r="C12" s="19">
        <f>D12/$B12</f>
        <v>0.65346524651756299</v>
      </c>
      <c r="D12" s="3">
        <f>SUM(D3:D11)</f>
        <v>36872.430000000008</v>
      </c>
      <c r="E12" s="19">
        <f>F12/$B12</f>
        <v>7.7180732286534576E-2</v>
      </c>
      <c r="F12" s="3">
        <f>SUM(F3:F11)</f>
        <v>4355</v>
      </c>
      <c r="G12" s="19">
        <f>H12/$B12</f>
        <v>9.0218339063552283E-2</v>
      </c>
      <c r="H12" s="3">
        <f>SUM(H3:H11)</f>
        <v>5090.6600000000008</v>
      </c>
      <c r="I12" s="19">
        <f>J12/$B12</f>
        <v>2.6555134158012263E-3</v>
      </c>
      <c r="J12" s="3">
        <f>SUM(J3:J11)</f>
        <v>149.84</v>
      </c>
      <c r="K12" s="19">
        <f>L12/$B12</f>
        <v>9.6630985715804765E-2</v>
      </c>
      <c r="L12" s="3">
        <f>SUM(L3:L11)</f>
        <v>5452.5</v>
      </c>
      <c r="M12" s="19">
        <f>N12/$B12</f>
        <v>7.9849183000744353E-2</v>
      </c>
      <c r="N12" s="3">
        <f>SUM(N3:N11)</f>
        <v>4505.5700000000006</v>
      </c>
      <c r="O12" s="23">
        <f t="shared" si="0"/>
        <v>1.0000000000000002</v>
      </c>
    </row>
    <row r="13" spans="1:15" x14ac:dyDescent="0.2">
      <c r="A13" s="27" t="s">
        <v>16</v>
      </c>
      <c r="B13" s="26">
        <f>B12*C13</f>
        <v>2821.3</v>
      </c>
      <c r="C13" s="29">
        <v>0.05</v>
      </c>
    </row>
    <row r="14" spans="1:15" ht="16" thickBot="1" x14ac:dyDescent="0.25">
      <c r="A14" s="28" t="s">
        <v>17</v>
      </c>
      <c r="B14" s="30">
        <f>B12+B13</f>
        <v>59247.3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37</v>
      </c>
    </row>
    <row r="18" spans="1:2" ht="16" thickBot="1" x14ac:dyDescent="0.25">
      <c r="A18" s="28" t="s">
        <v>20</v>
      </c>
      <c r="B18" s="30">
        <f>B16*B17</f>
        <v>461427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zoomScale="145" zoomScaleNormal="145" workbookViewId="0">
      <selection activeCell="C13" sqref="C13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48</v>
      </c>
      <c r="F1" s="38"/>
      <c r="G1" s="37" t="s">
        <v>32</v>
      </c>
      <c r="H1" s="38"/>
      <c r="I1" s="37" t="s">
        <v>50</v>
      </c>
      <c r="J1" s="38"/>
      <c r="K1" s="37" t="s">
        <v>34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6" t="s">
        <v>47</v>
      </c>
      <c r="B3" s="7">
        <v>7991</v>
      </c>
      <c r="C3" s="17">
        <v>0.73</v>
      </c>
      <c r="D3" s="14">
        <f t="shared" ref="D3:D10" si="0">$B3*C3</f>
        <v>5833.43</v>
      </c>
      <c r="E3" s="17">
        <v>0.14000000000000001</v>
      </c>
      <c r="F3" s="14">
        <f t="shared" ref="F3:H10" si="1">$B3*E3</f>
        <v>1118.74</v>
      </c>
      <c r="G3" s="17">
        <v>0</v>
      </c>
      <c r="H3" s="14">
        <f t="shared" si="1"/>
        <v>0</v>
      </c>
      <c r="I3" s="17">
        <v>0</v>
      </c>
      <c r="J3" s="14">
        <f t="shared" ref="J3:J10" si="2">$B3*I3</f>
        <v>0</v>
      </c>
      <c r="K3" s="17">
        <v>0</v>
      </c>
      <c r="L3" s="14">
        <f t="shared" ref="L3:N10" si="3">$B3*K3</f>
        <v>0</v>
      </c>
      <c r="M3" s="17">
        <v>0.13</v>
      </c>
      <c r="N3" s="14">
        <f t="shared" si="3"/>
        <v>1038.83</v>
      </c>
      <c r="O3" s="22">
        <f t="shared" ref="O3:O10" si="4">SUM(C3,E3,G3,I3,K3,M3)</f>
        <v>1</v>
      </c>
    </row>
    <row r="4" spans="1:15" x14ac:dyDescent="0.2">
      <c r="A4" s="6" t="s">
        <v>49</v>
      </c>
      <c r="B4" s="7">
        <v>1390</v>
      </c>
      <c r="C4" s="17">
        <v>0.4</v>
      </c>
      <c r="D4" s="14">
        <f t="shared" si="0"/>
        <v>556</v>
      </c>
      <c r="E4" s="17">
        <v>0</v>
      </c>
      <c r="F4" s="14">
        <f t="shared" si="1"/>
        <v>0</v>
      </c>
      <c r="G4" s="17">
        <v>0.38</v>
      </c>
      <c r="H4" s="14">
        <f t="shared" si="1"/>
        <v>528.20000000000005</v>
      </c>
      <c r="I4" s="17">
        <v>0.15</v>
      </c>
      <c r="J4" s="14">
        <f t="shared" si="2"/>
        <v>208.5</v>
      </c>
      <c r="K4" s="17">
        <v>0</v>
      </c>
      <c r="L4" s="14">
        <f t="shared" si="3"/>
        <v>0</v>
      </c>
      <c r="M4" s="17">
        <v>7.0000000000000007E-2</v>
      </c>
      <c r="N4" s="14">
        <f t="shared" si="3"/>
        <v>97.300000000000011</v>
      </c>
      <c r="O4" s="22">
        <f t="shared" si="4"/>
        <v>1</v>
      </c>
    </row>
    <row r="5" spans="1:15" x14ac:dyDescent="0.2">
      <c r="A5" s="6" t="s">
        <v>51</v>
      </c>
      <c r="B5" s="7">
        <v>26205</v>
      </c>
      <c r="C5" s="17">
        <v>0.65</v>
      </c>
      <c r="D5" s="14">
        <f t="shared" si="0"/>
        <v>17033.25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0.01</v>
      </c>
      <c r="J5" s="14">
        <f t="shared" si="2"/>
        <v>262.05</v>
      </c>
      <c r="K5" s="17">
        <v>0.1</v>
      </c>
      <c r="L5" s="14">
        <f t="shared" si="3"/>
        <v>2620.5</v>
      </c>
      <c r="M5" s="17">
        <v>0.24</v>
      </c>
      <c r="N5" s="14">
        <f t="shared" si="3"/>
        <v>6289.2</v>
      </c>
      <c r="O5" s="22">
        <f t="shared" si="4"/>
        <v>1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ht="16" thickBot="1" x14ac:dyDescent="0.25">
      <c r="A10" s="8"/>
      <c r="B10" s="9">
        <v>0</v>
      </c>
      <c r="C10" s="18">
        <v>0</v>
      </c>
      <c r="D10" s="15">
        <f t="shared" si="0"/>
        <v>0</v>
      </c>
      <c r="E10" s="18">
        <v>0</v>
      </c>
      <c r="F10" s="15">
        <f t="shared" si="1"/>
        <v>0</v>
      </c>
      <c r="G10" s="18">
        <v>0</v>
      </c>
      <c r="H10" s="15">
        <f t="shared" si="1"/>
        <v>0</v>
      </c>
      <c r="I10" s="18">
        <v>0</v>
      </c>
      <c r="J10" s="15">
        <f t="shared" si="2"/>
        <v>0</v>
      </c>
      <c r="K10" s="18">
        <v>0</v>
      </c>
      <c r="L10" s="15">
        <f t="shared" si="3"/>
        <v>0</v>
      </c>
      <c r="M10" s="18">
        <v>0</v>
      </c>
      <c r="N10" s="15">
        <f t="shared" si="3"/>
        <v>0</v>
      </c>
      <c r="O10" s="22">
        <f t="shared" si="4"/>
        <v>0</v>
      </c>
    </row>
    <row r="11" spans="1:15" ht="16" thickBot="1" x14ac:dyDescent="0.25">
      <c r="A11" s="24" t="s">
        <v>12</v>
      </c>
      <c r="B11" s="25">
        <f>SUM(B3:B10)</f>
        <v>35586</v>
      </c>
      <c r="C11" s="19">
        <f>D11/$B11</f>
        <v>0.65819929185634796</v>
      </c>
      <c r="D11" s="3">
        <f>SUM(D3:D10)</f>
        <v>23422.68</v>
      </c>
      <c r="E11" s="19">
        <f>F11/$B11</f>
        <v>3.1437644017310182E-2</v>
      </c>
      <c r="F11" s="3">
        <f>SUM(F3:F10)</f>
        <v>1118.74</v>
      </c>
      <c r="G11" s="19">
        <f>H11/$B11</f>
        <v>1.4842915753386164E-2</v>
      </c>
      <c r="H11" s="3">
        <f>SUM(H3:H10)</f>
        <v>528.20000000000005</v>
      </c>
      <c r="I11" s="19">
        <f>J11/$B11</f>
        <v>1.3222896644747935E-2</v>
      </c>
      <c r="J11" s="3">
        <f>SUM(J3:J10)</f>
        <v>470.55</v>
      </c>
      <c r="K11" s="19">
        <f>L11/$B11</f>
        <v>7.3638509526218171E-2</v>
      </c>
      <c r="L11" s="3">
        <f>SUM(L3:L10)</f>
        <v>2620.5</v>
      </c>
      <c r="M11" s="19">
        <f>N11/$B11</f>
        <v>0.20865874220198954</v>
      </c>
      <c r="N11" s="3">
        <f>SUM(N3:N10)</f>
        <v>7425.33</v>
      </c>
      <c r="O11" s="23">
        <f>SUM(C11,E11,G11,I11,K11,M11)</f>
        <v>1</v>
      </c>
    </row>
    <row r="12" spans="1:15" x14ac:dyDescent="0.2">
      <c r="A12" s="27" t="s">
        <v>16</v>
      </c>
      <c r="B12" s="26">
        <f>B11*C12</f>
        <v>8896.5</v>
      </c>
      <c r="C12" s="29">
        <v>0.25</v>
      </c>
    </row>
    <row r="13" spans="1:15" ht="16" thickBot="1" x14ac:dyDescent="0.25">
      <c r="A13" s="28" t="s">
        <v>17</v>
      </c>
      <c r="B13" s="30">
        <f>B11+B12</f>
        <v>44482.5</v>
      </c>
      <c r="C13" s="31"/>
    </row>
    <row r="14" spans="1:15" ht="16" thickBot="1" x14ac:dyDescent="0.25"/>
    <row r="15" spans="1:15" x14ac:dyDescent="0.2">
      <c r="A15" s="27" t="s">
        <v>18</v>
      </c>
      <c r="B15" s="26">
        <v>12471</v>
      </c>
    </row>
    <row r="16" spans="1:15" x14ac:dyDescent="0.2">
      <c r="A16" s="32" t="s">
        <v>19</v>
      </c>
      <c r="B16" s="7">
        <v>21</v>
      </c>
    </row>
    <row r="17" spans="1:2" ht="16" thickBot="1" x14ac:dyDescent="0.25">
      <c r="A17" s="28" t="s">
        <v>20</v>
      </c>
      <c r="B17" s="30">
        <f>B15*B16</f>
        <v>261891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zoomScale="145" zoomScaleNormal="145" workbookViewId="0">
      <selection activeCell="F16" sqref="F16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34</v>
      </c>
      <c r="F1" s="38"/>
      <c r="G1" s="37" t="s">
        <v>32</v>
      </c>
      <c r="H1" s="38"/>
      <c r="I1" s="37" t="s">
        <v>36</v>
      </c>
      <c r="J1" s="38"/>
      <c r="K1" s="37" t="s">
        <v>31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54</v>
      </c>
      <c r="B3" s="5">
        <v>2230</v>
      </c>
      <c r="C3" s="16">
        <v>0.8</v>
      </c>
      <c r="D3" s="13">
        <f>$B3*C3</f>
        <v>1784</v>
      </c>
      <c r="E3" s="16">
        <v>0.08</v>
      </c>
      <c r="F3" s="13">
        <f>$B3*E3</f>
        <v>178.4</v>
      </c>
      <c r="G3" s="16">
        <v>0.04</v>
      </c>
      <c r="H3" s="13">
        <f>$B3*G3</f>
        <v>89.2</v>
      </c>
      <c r="I3" s="16">
        <v>0.04</v>
      </c>
      <c r="J3" s="13">
        <f>$B3*I3</f>
        <v>89.2</v>
      </c>
      <c r="K3" s="16">
        <v>0</v>
      </c>
      <c r="L3" s="13">
        <f>$B3*K3</f>
        <v>0</v>
      </c>
      <c r="M3" s="16">
        <v>0.04</v>
      </c>
      <c r="N3" s="13">
        <f>$B3*M3</f>
        <v>89.2</v>
      </c>
      <c r="O3" s="22">
        <f>SUM(C3,E3,G3,I3,K3,M3)</f>
        <v>1</v>
      </c>
    </row>
    <row r="4" spans="1:15" x14ac:dyDescent="0.2">
      <c r="A4" s="6" t="s">
        <v>55</v>
      </c>
      <c r="B4" s="7">
        <v>9015</v>
      </c>
      <c r="C4" s="17">
        <v>0.7</v>
      </c>
      <c r="D4" s="14">
        <f t="shared" ref="D4:D11" si="0">$B4*C4</f>
        <v>6310.5</v>
      </c>
      <c r="E4" s="17">
        <v>0</v>
      </c>
      <c r="F4" s="14">
        <f t="shared" ref="F4:H11" si="1">$B4*E4</f>
        <v>0</v>
      </c>
      <c r="G4" s="17">
        <v>0.1</v>
      </c>
      <c r="H4" s="14">
        <f t="shared" si="1"/>
        <v>901.5</v>
      </c>
      <c r="I4" s="17">
        <v>0.1</v>
      </c>
      <c r="J4" s="14">
        <f t="shared" ref="J4:J11" si="2">$B4*I4</f>
        <v>901.5</v>
      </c>
      <c r="K4" s="17">
        <v>0.05</v>
      </c>
      <c r="L4" s="14">
        <f t="shared" ref="L4:N11" si="3">$B4*K4</f>
        <v>450.75</v>
      </c>
      <c r="M4" s="17">
        <v>0.05</v>
      </c>
      <c r="N4" s="14">
        <f t="shared" si="3"/>
        <v>450.75</v>
      </c>
      <c r="O4" s="22">
        <f t="shared" ref="O4:O11" si="4">SUM(C4,E4,G4,I4,K4,M4)</f>
        <v>1</v>
      </c>
    </row>
    <row r="5" spans="1:15" x14ac:dyDescent="0.2">
      <c r="A5" s="6" t="s">
        <v>56</v>
      </c>
      <c r="B5" s="7">
        <v>410</v>
      </c>
      <c r="C5" s="17">
        <v>0.1</v>
      </c>
      <c r="D5" s="14">
        <f t="shared" si="0"/>
        <v>41</v>
      </c>
      <c r="E5" s="17">
        <v>0</v>
      </c>
      <c r="F5" s="14">
        <f t="shared" si="1"/>
        <v>0</v>
      </c>
      <c r="G5" s="17">
        <v>0.1</v>
      </c>
      <c r="H5" s="14">
        <f t="shared" si="1"/>
        <v>41</v>
      </c>
      <c r="I5" s="17">
        <v>0</v>
      </c>
      <c r="J5" s="14">
        <f t="shared" si="2"/>
        <v>0</v>
      </c>
      <c r="K5" s="17">
        <v>0.75</v>
      </c>
      <c r="L5" s="14">
        <f t="shared" si="3"/>
        <v>307.5</v>
      </c>
      <c r="M5" s="17">
        <v>0.05</v>
      </c>
      <c r="N5" s="14">
        <f t="shared" si="3"/>
        <v>20.5</v>
      </c>
      <c r="O5" s="22">
        <f t="shared" si="4"/>
        <v>1</v>
      </c>
    </row>
    <row r="6" spans="1:15" x14ac:dyDescent="0.2">
      <c r="A6" s="6" t="s">
        <v>59</v>
      </c>
      <c r="B6" s="7">
        <v>210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11865</v>
      </c>
      <c r="C12" s="19">
        <f>D12/$B12</f>
        <v>0.68567214496418039</v>
      </c>
      <c r="D12" s="3">
        <f>SUM(D3:D11)</f>
        <v>8135.5</v>
      </c>
      <c r="E12" s="19">
        <f>F12/$B12</f>
        <v>1.5035819637589549E-2</v>
      </c>
      <c r="F12" s="3">
        <f>SUM(F3:F11)</f>
        <v>178.4</v>
      </c>
      <c r="G12" s="19">
        <f>H12/$B12</f>
        <v>8.695322376738307E-2</v>
      </c>
      <c r="H12" s="3">
        <f>SUM(H3:H11)</f>
        <v>1031.7</v>
      </c>
      <c r="I12" s="19">
        <f>J12/$B12</f>
        <v>8.349768225874421E-2</v>
      </c>
      <c r="J12" s="3">
        <f>SUM(J3:J11)</f>
        <v>990.7</v>
      </c>
      <c r="K12" s="19">
        <f>L12/$B12</f>
        <v>6.3906447534766125E-2</v>
      </c>
      <c r="L12" s="3">
        <f>SUM(L3:L11)</f>
        <v>758.25</v>
      </c>
      <c r="M12" s="19">
        <f>N12/$B12</f>
        <v>4.7235566793088921E-2</v>
      </c>
      <c r="N12" s="3">
        <f>SUM(N3:N11)</f>
        <v>560.45000000000005</v>
      </c>
      <c r="O12" s="23">
        <f>SUM(C12,E12,G12,I12,K12,M12)</f>
        <v>0.98230088495575241</v>
      </c>
    </row>
    <row r="13" spans="1:15" x14ac:dyDescent="0.2">
      <c r="A13" s="27" t="s">
        <v>16</v>
      </c>
      <c r="B13" s="26">
        <f>B12*C13</f>
        <v>5932.5</v>
      </c>
      <c r="C13" s="29">
        <v>0.5</v>
      </c>
    </row>
    <row r="14" spans="1:15" ht="16" thickBot="1" x14ac:dyDescent="0.25">
      <c r="A14" s="28" t="s">
        <v>17</v>
      </c>
      <c r="B14" s="30">
        <f>B12+B13</f>
        <v>17797.5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14</v>
      </c>
    </row>
    <row r="18" spans="1:2" ht="16" thickBot="1" x14ac:dyDescent="0.25">
      <c r="A18" s="28" t="s">
        <v>20</v>
      </c>
      <c r="B18" s="30">
        <f>B16*B17</f>
        <v>174594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"/>
  <sheetViews>
    <sheetView tabSelected="1" zoomScale="145" zoomScaleNormal="145" workbookViewId="0">
      <selection activeCell="D14" sqref="D1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31</v>
      </c>
      <c r="F1" s="38"/>
      <c r="G1" s="37" t="s">
        <v>32</v>
      </c>
      <c r="H1" s="38"/>
      <c r="I1" s="37"/>
      <c r="J1" s="38"/>
      <c r="K1" s="37"/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29</v>
      </c>
      <c r="B3" s="5">
        <v>740</v>
      </c>
      <c r="C3" s="16">
        <v>0.64</v>
      </c>
      <c r="D3" s="13">
        <f>$B3*C3</f>
        <v>473.6</v>
      </c>
      <c r="E3" s="16">
        <v>0.18</v>
      </c>
      <c r="F3" s="13">
        <f>$B3*E3</f>
        <v>133.19999999999999</v>
      </c>
      <c r="G3" s="16">
        <v>0.09</v>
      </c>
      <c r="H3" s="13">
        <f>$B3*G3</f>
        <v>66.599999999999994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0.09</v>
      </c>
      <c r="N3" s="13">
        <f>$B3*M3</f>
        <v>66.599999999999994</v>
      </c>
      <c r="O3" s="22">
        <f>SUM(C3,E3,G3,I3,K3,M3)</f>
        <v>1</v>
      </c>
    </row>
    <row r="4" spans="1:15" x14ac:dyDescent="0.2">
      <c r="A4" s="6"/>
      <c r="B4" s="7">
        <v>0</v>
      </c>
      <c r="C4" s="17">
        <v>0</v>
      </c>
      <c r="D4" s="14">
        <f t="shared" ref="D4:D11" si="0">$B4*C4</f>
        <v>0</v>
      </c>
      <c r="E4" s="17">
        <v>0</v>
      </c>
      <c r="F4" s="14">
        <f t="shared" ref="F4:H11" si="1">$B4*E4</f>
        <v>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</v>
      </c>
      <c r="N4" s="14">
        <f t="shared" si="3"/>
        <v>0</v>
      </c>
      <c r="O4" s="22">
        <f t="shared" ref="O4:O11" si="4">SUM(C4,E4,G4,I4,K4,M4)</f>
        <v>0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740</v>
      </c>
      <c r="C12" s="19">
        <f>D12/$B12</f>
        <v>0.64</v>
      </c>
      <c r="D12" s="3">
        <f>SUM(D3:D11)</f>
        <v>473.6</v>
      </c>
      <c r="E12" s="19">
        <f>F12/$B12</f>
        <v>0.18</v>
      </c>
      <c r="F12" s="3">
        <f>SUM(F3:F11)</f>
        <v>133.19999999999999</v>
      </c>
      <c r="G12" s="19">
        <f>H12/$B12</f>
        <v>0.09</v>
      </c>
      <c r="H12" s="3">
        <f>SUM(H3:H11)</f>
        <v>66.599999999999994</v>
      </c>
      <c r="I12" s="19">
        <f>J12/$B12</f>
        <v>0</v>
      </c>
      <c r="J12" s="3">
        <f>SUM(J3:J11)</f>
        <v>0</v>
      </c>
      <c r="K12" s="19">
        <f>L12/$B12</f>
        <v>0</v>
      </c>
      <c r="L12" s="3">
        <f>SUM(L3:L11)</f>
        <v>0</v>
      </c>
      <c r="M12" s="19">
        <f>N12/$B12</f>
        <v>0.09</v>
      </c>
      <c r="N12" s="3">
        <f>SUM(N3:N11)</f>
        <v>66.599999999999994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3108</v>
      </c>
      <c r="C13" s="29">
        <v>4.2</v>
      </c>
    </row>
    <row r="14" spans="1:15" ht="16" thickBot="1" x14ac:dyDescent="0.25">
      <c r="A14" s="28" t="s">
        <v>17</v>
      </c>
      <c r="B14" s="30">
        <f>B12+B13</f>
        <v>3848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9</v>
      </c>
    </row>
    <row r="18" spans="1:2" ht="16" thickBot="1" x14ac:dyDescent="0.25">
      <c r="A18" s="28" t="s">
        <v>20</v>
      </c>
      <c r="B18" s="30">
        <f>B16*B17</f>
        <v>112239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"/>
  <sheetViews>
    <sheetView zoomScale="145" zoomScaleNormal="145" workbookViewId="0">
      <selection activeCell="E18" sqref="E18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31</v>
      </c>
      <c r="F1" s="38"/>
      <c r="G1" s="37" t="s">
        <v>38</v>
      </c>
      <c r="H1" s="38"/>
      <c r="I1" s="37" t="s">
        <v>39</v>
      </c>
      <c r="J1" s="38"/>
      <c r="K1" s="37" t="s">
        <v>36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33</v>
      </c>
      <c r="B3" s="5">
        <v>850</v>
      </c>
      <c r="C3" s="16">
        <v>0.46</v>
      </c>
      <c r="D3" s="13">
        <f>$B3*C3</f>
        <v>391</v>
      </c>
      <c r="E3" s="16">
        <v>0.21</v>
      </c>
      <c r="F3" s="13">
        <f>$B3*E3</f>
        <v>178.5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0.33</v>
      </c>
      <c r="N3" s="13">
        <f>$B3*M3</f>
        <v>280.5</v>
      </c>
      <c r="O3" s="22">
        <f>SUM(C3,E3,G3,I3,K3,M3)</f>
        <v>1</v>
      </c>
    </row>
    <row r="4" spans="1:15" x14ac:dyDescent="0.2">
      <c r="A4" s="6" t="s">
        <v>35</v>
      </c>
      <c r="B4" s="7">
        <v>11850</v>
      </c>
      <c r="C4" s="17">
        <v>0.1</v>
      </c>
      <c r="D4" s="14">
        <f t="shared" ref="D4:D11" si="0">$B4*C4</f>
        <v>1185</v>
      </c>
      <c r="E4" s="17">
        <v>0.12</v>
      </c>
      <c r="F4" s="14">
        <f t="shared" ref="F4:H11" si="1">$B4*E4</f>
        <v>1422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0.64</v>
      </c>
      <c r="L4" s="14">
        <f t="shared" ref="L4:N11" si="3">$B4*K4</f>
        <v>7584</v>
      </c>
      <c r="M4" s="17">
        <v>0.14000000000000001</v>
      </c>
      <c r="N4" s="14">
        <f t="shared" si="3"/>
        <v>1659.0000000000002</v>
      </c>
      <c r="O4" s="22">
        <f t="shared" ref="O4:O11" si="4">SUM(C4,E4,G4,I4,K4,M4)</f>
        <v>1</v>
      </c>
    </row>
    <row r="5" spans="1:15" x14ac:dyDescent="0.2">
      <c r="A5" s="6" t="s">
        <v>37</v>
      </c>
      <c r="B5" s="7">
        <v>47400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0.7</v>
      </c>
      <c r="H5" s="14">
        <f t="shared" si="1"/>
        <v>33180</v>
      </c>
      <c r="I5" s="17">
        <v>0.2</v>
      </c>
      <c r="J5" s="14">
        <f t="shared" si="2"/>
        <v>9480</v>
      </c>
      <c r="K5" s="17">
        <v>0</v>
      </c>
      <c r="L5" s="14">
        <f t="shared" si="3"/>
        <v>0</v>
      </c>
      <c r="M5" s="17">
        <v>0.1</v>
      </c>
      <c r="N5" s="14">
        <f t="shared" si="3"/>
        <v>4740</v>
      </c>
      <c r="O5" s="22">
        <f t="shared" si="4"/>
        <v>0.99999999999999989</v>
      </c>
    </row>
    <row r="6" spans="1:15" x14ac:dyDescent="0.2">
      <c r="A6" s="6" t="s">
        <v>40</v>
      </c>
      <c r="B6" s="7">
        <v>35000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0.7</v>
      </c>
      <c r="H6" s="14">
        <f t="shared" si="1"/>
        <v>24500</v>
      </c>
      <c r="I6" s="17">
        <v>0.2</v>
      </c>
      <c r="J6" s="14">
        <f t="shared" si="2"/>
        <v>7000</v>
      </c>
      <c r="K6" s="17">
        <v>0</v>
      </c>
      <c r="L6" s="14">
        <f t="shared" si="3"/>
        <v>0</v>
      </c>
      <c r="M6" s="17">
        <v>0.1</v>
      </c>
      <c r="N6" s="14">
        <f t="shared" si="3"/>
        <v>3500</v>
      </c>
      <c r="O6" s="22">
        <f t="shared" si="4"/>
        <v>0.99999999999999989</v>
      </c>
    </row>
    <row r="7" spans="1:15" x14ac:dyDescent="0.2">
      <c r="A7" s="6" t="s">
        <v>41</v>
      </c>
      <c r="B7" s="7">
        <v>25000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0.7</v>
      </c>
      <c r="H7" s="14">
        <f t="shared" si="1"/>
        <v>17500</v>
      </c>
      <c r="I7" s="17">
        <v>0.2</v>
      </c>
      <c r="J7" s="14">
        <f t="shared" si="2"/>
        <v>5000</v>
      </c>
      <c r="K7" s="17">
        <v>0</v>
      </c>
      <c r="L7" s="14">
        <f t="shared" si="3"/>
        <v>0</v>
      </c>
      <c r="M7" s="17">
        <v>0.1</v>
      </c>
      <c r="N7" s="14">
        <f t="shared" si="3"/>
        <v>2500</v>
      </c>
      <c r="O7" s="22">
        <f t="shared" si="4"/>
        <v>0.99999999999999989</v>
      </c>
    </row>
    <row r="8" spans="1:15" x14ac:dyDescent="0.2">
      <c r="A8" s="6" t="s">
        <v>42</v>
      </c>
      <c r="B8" s="7">
        <v>20000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0.7</v>
      </c>
      <c r="H8" s="14">
        <f t="shared" si="1"/>
        <v>14000</v>
      </c>
      <c r="I8" s="17">
        <v>0.2</v>
      </c>
      <c r="J8" s="14">
        <f t="shared" si="2"/>
        <v>4000</v>
      </c>
      <c r="K8" s="17">
        <v>0</v>
      </c>
      <c r="L8" s="14">
        <f t="shared" si="3"/>
        <v>0</v>
      </c>
      <c r="M8" s="17">
        <v>0.1</v>
      </c>
      <c r="N8" s="14">
        <f t="shared" si="3"/>
        <v>2000</v>
      </c>
      <c r="O8" s="22">
        <f t="shared" si="4"/>
        <v>0.99999999999999989</v>
      </c>
    </row>
    <row r="9" spans="1:15" x14ac:dyDescent="0.2">
      <c r="A9" s="6" t="s">
        <v>43</v>
      </c>
      <c r="B9" s="7">
        <v>15000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0.7</v>
      </c>
      <c r="H9" s="14">
        <f t="shared" si="1"/>
        <v>10500</v>
      </c>
      <c r="I9" s="17">
        <v>0.2</v>
      </c>
      <c r="J9" s="14">
        <f t="shared" si="2"/>
        <v>3000</v>
      </c>
      <c r="K9" s="17">
        <v>0</v>
      </c>
      <c r="L9" s="14">
        <f t="shared" si="3"/>
        <v>0</v>
      </c>
      <c r="M9" s="17">
        <v>0.1</v>
      </c>
      <c r="N9" s="14">
        <f t="shared" si="3"/>
        <v>1500</v>
      </c>
      <c r="O9" s="22">
        <f t="shared" si="4"/>
        <v>0.99999999999999989</v>
      </c>
    </row>
    <row r="10" spans="1:15" x14ac:dyDescent="0.2">
      <c r="A10" s="6" t="s">
        <v>60</v>
      </c>
      <c r="B10" s="7">
        <v>2230</v>
      </c>
      <c r="C10" s="17">
        <v>0.46</v>
      </c>
      <c r="D10" s="14">
        <f t="shared" si="0"/>
        <v>1025.8</v>
      </c>
      <c r="E10" s="17">
        <v>0.21</v>
      </c>
      <c r="F10" s="14">
        <f t="shared" si="1"/>
        <v>468.29999999999995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0.06</v>
      </c>
      <c r="L10" s="14">
        <f t="shared" si="3"/>
        <v>133.79999999999998</v>
      </c>
      <c r="M10" s="17">
        <v>0.27</v>
      </c>
      <c r="N10" s="14">
        <f t="shared" si="3"/>
        <v>602.1</v>
      </c>
      <c r="O10" s="22">
        <f t="shared" si="4"/>
        <v>1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157330</v>
      </c>
      <c r="C12" s="19">
        <f>D12/$B12</f>
        <v>1.6537214771499397E-2</v>
      </c>
      <c r="D12" s="3">
        <f>SUM(D3:D11)</f>
        <v>2601.8000000000002</v>
      </c>
      <c r="E12" s="19">
        <f>F12/$B12</f>
        <v>1.3149431132015509E-2</v>
      </c>
      <c r="F12" s="3">
        <f>SUM(F3:F11)</f>
        <v>2068.8000000000002</v>
      </c>
      <c r="G12" s="19">
        <f>H12/$B12</f>
        <v>0.6335727451852794</v>
      </c>
      <c r="H12" s="3">
        <f>SUM(H3:H11)</f>
        <v>99680</v>
      </c>
      <c r="I12" s="19">
        <f>J12/$B12</f>
        <v>0.18102078433865124</v>
      </c>
      <c r="J12" s="3">
        <f>SUM(J3:J11)</f>
        <v>28480</v>
      </c>
      <c r="K12" s="19">
        <f>L12/$B12</f>
        <v>4.9054852857052057E-2</v>
      </c>
      <c r="L12" s="3">
        <f>SUM(L3:L11)</f>
        <v>7717.8</v>
      </c>
      <c r="M12" s="19">
        <f>N12/$B12</f>
        <v>0.10666497171550243</v>
      </c>
      <c r="N12" s="3">
        <f>SUM(N3:N11)</f>
        <v>16781.599999999999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11013.1</v>
      </c>
      <c r="C13" s="29">
        <v>7.0000000000000007E-2</v>
      </c>
    </row>
    <row r="14" spans="1:15" ht="16" thickBot="1" x14ac:dyDescent="0.25">
      <c r="A14" s="28" t="s">
        <v>17</v>
      </c>
      <c r="B14" s="30">
        <f>B12+B13</f>
        <v>168343.1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25</v>
      </c>
    </row>
    <row r="18" spans="1:2" ht="16" thickBot="1" x14ac:dyDescent="0.25">
      <c r="A18" s="28" t="s">
        <v>20</v>
      </c>
      <c r="B18" s="30">
        <f>B16*B17</f>
        <v>311775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8"/>
  <sheetViews>
    <sheetView zoomScale="145" zoomScaleNormal="145" workbookViewId="0">
      <selection activeCell="G4" sqref="G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36</v>
      </c>
      <c r="D1" s="38"/>
      <c r="E1" s="37" t="s">
        <v>31</v>
      </c>
      <c r="F1" s="38"/>
      <c r="G1" s="37" t="s">
        <v>30</v>
      </c>
      <c r="H1" s="38"/>
      <c r="I1" s="37" t="s">
        <v>32</v>
      </c>
      <c r="J1" s="38"/>
      <c r="K1" s="37"/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44</v>
      </c>
      <c r="B3" s="5">
        <v>37030</v>
      </c>
      <c r="C3" s="16">
        <v>0.83</v>
      </c>
      <c r="D3" s="13">
        <f>$B3*C3</f>
        <v>30734.899999999998</v>
      </c>
      <c r="E3" s="16">
        <v>0.08</v>
      </c>
      <c r="F3" s="13">
        <f>$B3*E3</f>
        <v>2962.4</v>
      </c>
      <c r="G3" s="16">
        <v>0.05</v>
      </c>
      <c r="H3" s="13">
        <f>$B3*G3</f>
        <v>1851.5</v>
      </c>
      <c r="I3" s="16">
        <v>0.02</v>
      </c>
      <c r="J3" s="13">
        <f>$B3*I3</f>
        <v>740.6</v>
      </c>
      <c r="K3" s="16">
        <v>0</v>
      </c>
      <c r="L3" s="13">
        <f>$B3*K3</f>
        <v>0</v>
      </c>
      <c r="M3" s="16">
        <v>0.02</v>
      </c>
      <c r="N3" s="13">
        <f>$B3*M3</f>
        <v>740.6</v>
      </c>
      <c r="O3" s="22">
        <f>SUM(C3,E3,G3,I3,K3,M3)</f>
        <v>1</v>
      </c>
    </row>
    <row r="4" spans="1:15" x14ac:dyDescent="0.2">
      <c r="A4" s="6" t="s">
        <v>45</v>
      </c>
      <c r="B4" s="7">
        <v>1000</v>
      </c>
      <c r="C4" s="17">
        <v>0.88</v>
      </c>
      <c r="D4" s="14">
        <f t="shared" ref="D4:D11" si="0">$B4*C4</f>
        <v>880</v>
      </c>
      <c r="E4" s="17">
        <v>0.08</v>
      </c>
      <c r="F4" s="14">
        <f t="shared" ref="F4:H11" si="1">$B4*E4</f>
        <v>80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0.02</v>
      </c>
      <c r="N4" s="14">
        <f t="shared" si="3"/>
        <v>20</v>
      </c>
      <c r="O4" s="22">
        <f t="shared" ref="O4:O11" si="4">SUM(C4,E4,G4,I4,K4,M4)</f>
        <v>0.98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 t="s">
        <v>46</v>
      </c>
      <c r="B6" s="7">
        <v>456</v>
      </c>
      <c r="C6" s="17">
        <v>0.68</v>
      </c>
      <c r="D6" s="14">
        <f t="shared" si="0"/>
        <v>310.08000000000004</v>
      </c>
      <c r="E6" s="17">
        <v>0.16</v>
      </c>
      <c r="F6" s="14">
        <f t="shared" si="1"/>
        <v>72.960000000000008</v>
      </c>
      <c r="G6" s="17">
        <v>0.06</v>
      </c>
      <c r="H6" s="14">
        <f t="shared" si="1"/>
        <v>27.36</v>
      </c>
      <c r="I6" s="17">
        <v>0.03</v>
      </c>
      <c r="J6" s="14">
        <f t="shared" si="2"/>
        <v>13.68</v>
      </c>
      <c r="K6" s="17">
        <v>0</v>
      </c>
      <c r="L6" s="14">
        <f t="shared" si="3"/>
        <v>0</v>
      </c>
      <c r="M6" s="17">
        <v>7.0000000000000007E-2</v>
      </c>
      <c r="N6" s="14">
        <f t="shared" si="3"/>
        <v>31.92</v>
      </c>
      <c r="O6" s="22">
        <f t="shared" si="4"/>
        <v>1.0000000000000002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38486</v>
      </c>
      <c r="C12" s="19">
        <f>D12/$B12</f>
        <v>0.82952190406901205</v>
      </c>
      <c r="D12" s="3">
        <f>SUM(D3:D11)</f>
        <v>31924.98</v>
      </c>
      <c r="E12" s="19">
        <f>F12/$B12</f>
        <v>8.0947877150132519E-2</v>
      </c>
      <c r="F12" s="3">
        <f>SUM(F3:F11)</f>
        <v>3115.36</v>
      </c>
      <c r="G12" s="19">
        <f>H12/$B12</f>
        <v>4.881931091825599E-2</v>
      </c>
      <c r="H12" s="3">
        <f>SUM(H3:H11)</f>
        <v>1878.86</v>
      </c>
      <c r="I12" s="19">
        <f>J12/$B12</f>
        <v>1.9598815153562335E-2</v>
      </c>
      <c r="J12" s="3">
        <f>SUM(J3:J11)</f>
        <v>754.28</v>
      </c>
      <c r="K12" s="19">
        <f>L12/$B12</f>
        <v>0</v>
      </c>
      <c r="L12" s="3">
        <f>SUM(L3:L11)</f>
        <v>0</v>
      </c>
      <c r="M12" s="19">
        <f>N12/$B12</f>
        <v>2.0592423218832822E-2</v>
      </c>
      <c r="N12" s="3">
        <f>SUM(N3:N11)</f>
        <v>792.52</v>
      </c>
      <c r="O12" s="23">
        <f>SUM(C12,E12,G12,I12,K12,M12)</f>
        <v>0.99948033050979568</v>
      </c>
    </row>
    <row r="13" spans="1:15" x14ac:dyDescent="0.2">
      <c r="A13" s="27" t="s">
        <v>16</v>
      </c>
      <c r="B13" s="26">
        <f>B12*C13</f>
        <v>1924.3000000000002</v>
      </c>
      <c r="C13" s="29">
        <v>0.05</v>
      </c>
    </row>
    <row r="14" spans="1:15" ht="16" thickBot="1" x14ac:dyDescent="0.25">
      <c r="A14" s="28" t="s">
        <v>17</v>
      </c>
      <c r="B14" s="30">
        <f>B12+B13</f>
        <v>40410.300000000003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13</v>
      </c>
    </row>
    <row r="18" spans="1:2" ht="16" thickBot="1" x14ac:dyDescent="0.25">
      <c r="A18" s="28" t="s">
        <v>20</v>
      </c>
      <c r="B18" s="30">
        <f>B16*B17</f>
        <v>162123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Continents</vt:lpstr>
      <vt:lpstr>Alabaster Sierras</vt:lpstr>
      <vt:lpstr>Bladeshimmer Shoreline</vt:lpstr>
      <vt:lpstr>Cliffkeep Mountains</vt:lpstr>
      <vt:lpstr>Dividing Plains</vt:lpstr>
      <vt:lpstr>Lucidian Coast</vt:lpstr>
      <vt:lpstr>Stormcrest Mountains</vt:lpstr>
      <vt:lpstr>Rifenmist Peninsula</vt:lpstr>
      <vt:lpstr>Verdant Expanse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2021-02-17T23:47:34Z</dcterms:modified>
</cp:coreProperties>
</file>