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Google Drive\Misc\"/>
    </mc:Choice>
  </mc:AlternateContent>
  <bookViews>
    <workbookView xWindow="0" yWindow="0" windowWidth="23220" windowHeight="10095" tabRatio="858" xr2:uid="{00000000-000D-0000-FFFF-FFFF00000000}"/>
  </bookViews>
  <sheets>
    <sheet name="READ ME" sheetId="4" r:id="rId1"/>
    <sheet name="Calculator" sheetId="1" r:id="rId2"/>
    <sheet name="Use Of Names Not Cell Positions" sheetId="5" r:id="rId3"/>
    <sheet name="Confusn Mtrix-Formulas+Examples" sheetId="2" r:id="rId4"/>
    <sheet name="Kappa-Formulas+Examples" sheetId="3" r:id="rId5"/>
    <sheet name="Diagnostic Odds Ratio" sheetId="7" r:id="rId6"/>
    <sheet name="Revisions" sheetId="6" r:id="rId7"/>
  </sheets>
  <definedNames>
    <definedName name="_ftnref1" localSheetId="3">'Confusn Mtrix-Formulas+Examples'!$B$56</definedName>
    <definedName name="Accuracy">Calculator!$H$14</definedName>
    <definedName name="Balanced_Accuracy">Calculator!$H$15</definedName>
    <definedName name="Cohens_Kappa_Statistic">Calculator!$H$23</definedName>
    <definedName name="False_Discovery_Rate">Calculator!$H$17</definedName>
    <definedName name="False_Negative_Rate">Calculator!$H$19</definedName>
    <definedName name="False_Postive_Rate">Calculator!$H$18</definedName>
    <definedName name="FN">Calculator!$C$8</definedName>
    <definedName name="FP">Calculator!$D$7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egative_Predictive_Value">Calculator!$H$21</definedName>
    <definedName name="Postive_Predictive_Value">Calculator!$H$20</definedName>
    <definedName name="Power">Calculator!$H$22</definedName>
    <definedName name="Random_Accuracy">Calculator!$H$25</definedName>
    <definedName name="Sensitivity">Calculator!$H$12</definedName>
    <definedName name="Specificity">Calculator!$H$13</definedName>
    <definedName name="TN">Calculator!$D$8</definedName>
    <definedName name="Total">Calculator!$E$9</definedName>
    <definedName name="Total_Accuracy">Calculator!$H$24</definedName>
    <definedName name="TP">Calculator!$C$7</definedName>
  </definedNames>
  <calcPr calcId="171027"/>
</workbook>
</file>

<file path=xl/calcChain.xml><?xml version="1.0" encoding="utf-8"?>
<calcChain xmlns="http://schemas.openxmlformats.org/spreadsheetml/2006/main">
  <c r="H27" i="1" l="1"/>
  <c r="H24" i="1" l="1"/>
  <c r="H14" i="1"/>
  <c r="H12" i="1"/>
  <c r="H19" i="1" s="1"/>
  <c r="H21" i="1"/>
  <c r="H20" i="1"/>
  <c r="H17" i="1" s="1"/>
  <c r="H13" i="1"/>
  <c r="H18" i="1" s="1"/>
  <c r="E9" i="1"/>
  <c r="H25" i="1" s="1"/>
  <c r="E8" i="1"/>
  <c r="E7" i="1"/>
  <c r="D9" i="1"/>
  <c r="C9" i="1"/>
  <c r="H23" i="1" l="1"/>
  <c r="H15" i="1"/>
</calcChain>
</file>

<file path=xl/sharedStrings.xml><?xml version="1.0" encoding="utf-8"?>
<sst xmlns="http://schemas.openxmlformats.org/spreadsheetml/2006/main" count="99" uniqueCount="86">
  <si>
    <t>Actual</t>
  </si>
  <si>
    <t>Predicted</t>
  </si>
  <si>
    <t>Totals</t>
  </si>
  <si>
    <t>Specificity</t>
  </si>
  <si>
    <t>Results</t>
  </si>
  <si>
    <t>From</t>
  </si>
  <si>
    <t>Balanced Accuracy</t>
  </si>
  <si>
    <t>https://en.wikipedia.org/wiki/Sensitivity_and_specificity</t>
  </si>
  <si>
    <t>Negative Predictive Value</t>
  </si>
  <si>
    <t>Positive Predictive Value</t>
  </si>
  <si>
    <t>Accuracy</t>
  </si>
  <si>
    <t>False Discovery Rate</t>
  </si>
  <si>
    <t>False Negative Rate ( (Type II error)</t>
  </si>
  <si>
    <t xml:space="preserve"> Enter the frequencies in the purple cells</t>
  </si>
  <si>
    <t xml:space="preserve">Sensitivity </t>
  </si>
  <si>
    <t>Cohen's Kappa Statistic</t>
  </si>
  <si>
    <t>Total Accuracy</t>
  </si>
  <si>
    <t>Random Accuracy</t>
  </si>
  <si>
    <t>Worked Examples</t>
  </si>
  <si>
    <t>http://standardwisdom.com/softwarejournal/2011/12/confusion-matrix-another-single-value-metric-kappa-statistic/</t>
  </si>
  <si>
    <t>http://stats.stackexchange.com/questions/82162/kappa-statistic-in-plain-english</t>
  </si>
  <si>
    <t>Interpretation</t>
  </si>
  <si>
    <t xml:space="preserve">There is not a standardized interpretation of the kappa statistic. According to Wikipedia (citing their paper), </t>
  </si>
  <si>
    <t>Which is really worth reading</t>
  </si>
  <si>
    <r>
      <t>The Kappa statistic is a metric that compares an </t>
    </r>
    <r>
      <rPr>
        <b/>
        <sz val="12"/>
        <color rgb="FF222222"/>
        <rFont val="Arial"/>
        <family val="2"/>
      </rPr>
      <t>Observed Accuracy</t>
    </r>
    <r>
      <rPr>
        <sz val="12"/>
        <color rgb="FF222222"/>
        <rFont val="Arial"/>
        <family val="2"/>
      </rPr>
      <t> with an </t>
    </r>
    <r>
      <rPr>
        <b/>
        <sz val="12"/>
        <color rgb="FF222222"/>
        <rFont val="Arial"/>
        <family val="2"/>
      </rPr>
      <t>Expected Accuracy</t>
    </r>
    <r>
      <rPr>
        <sz val="12"/>
        <color rgb="FF222222"/>
        <rFont val="Arial"/>
        <family val="2"/>
      </rPr>
      <t> (random chance).</t>
    </r>
  </si>
  <si>
    <t>Wikipedia is not very helpful</t>
  </si>
  <si>
    <t>https://en.wikipedia.org/w/index.php?title=Cohen%27s_kappa&amp;redirect=no</t>
  </si>
  <si>
    <t xml:space="preserve"> 0.41-0.60 as moderate</t>
  </si>
  <si>
    <t xml:space="preserve"> 0.81-1 as almost perfect. </t>
  </si>
  <si>
    <t xml:space="preserve"> 0.21-0.40 as fair</t>
  </si>
  <si>
    <t xml:space="preserve"> 0.61-0.80 as substantial</t>
  </si>
  <si>
    <t>Landis and Koch considers</t>
  </si>
  <si>
    <t xml:space="preserve">Yellow is from </t>
  </si>
  <si>
    <t xml:space="preserve"> 0-0.20 as none to slight</t>
  </si>
  <si>
    <t>( this value is from http://www.ncbi.nlm.nih.gov/pmc/articles/PMC3900052/)</t>
  </si>
  <si>
    <t>Publication</t>
  </si>
  <si>
    <t>http://www.ncbi.nlm.nih.gov/pmc/articles/PMC3900052/</t>
  </si>
  <si>
    <t>From https://en.wikipedia.org/w/index.php?title=Cohen%27s_kappa&amp;redirect=no</t>
  </si>
  <si>
    <t>Calculation</t>
  </si>
  <si>
    <t xml:space="preserve">It takes into account random chance, which generally means it is less misleading than simply using accuracy as a metric.  For example,  </t>
  </si>
  <si>
    <t>For example, cell C7 is named TP (for True Positive)</t>
  </si>
  <si>
    <t>Naming the cells making life a lot easier since many formulas use TP, FP, FN and TN</t>
  </si>
  <si>
    <t>The formulas for many terms are given here</t>
  </si>
  <si>
    <t xml:space="preserve">This is from the Wiki page </t>
  </si>
  <si>
    <t>https://en.wikipedia.org/wiki/Accuracy_and_precision</t>
  </si>
  <si>
    <t xml:space="preserve"> Neal Cariello</t>
  </si>
  <si>
    <t>I have named the cells to make the calculations easier to maintain.</t>
  </si>
  <si>
    <t>neal.cariello@gmail.com</t>
  </si>
  <si>
    <r>
      <t xml:space="preserve">In this application, the predicted values are on the </t>
    </r>
    <r>
      <rPr>
        <b/>
        <sz val="12"/>
        <rFont val="Arial"/>
        <family val="2"/>
      </rPr>
      <t>left</t>
    </r>
    <r>
      <rPr>
        <sz val="12"/>
        <rFont val="Arial"/>
        <family val="2"/>
      </rPr>
      <t xml:space="preserve"> and the actual values are on the </t>
    </r>
    <r>
      <rPr>
        <b/>
        <sz val="12"/>
        <rFont val="Arial"/>
        <family val="2"/>
      </rPr>
      <t>top</t>
    </r>
    <r>
      <rPr>
        <sz val="12"/>
        <rFont val="Arial"/>
        <family val="2"/>
      </rPr>
      <t xml:space="preserve"> as shown below.</t>
    </r>
  </si>
  <si>
    <t>For this configuration, the True Positive, False Positive, False Negative and True Negative are as shown below.</t>
  </si>
  <si>
    <r>
      <t xml:space="preserve">However. data can be presented with the </t>
    </r>
    <r>
      <rPr>
        <b/>
        <sz val="12"/>
        <rFont val="Arial"/>
        <family val="2"/>
      </rPr>
      <t>Predicted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Actual</t>
    </r>
    <r>
      <rPr>
        <sz val="12"/>
        <rFont val="Arial"/>
        <family val="2"/>
      </rPr>
      <t xml:space="preserve"> Classes </t>
    </r>
    <r>
      <rPr>
        <b/>
        <sz val="12"/>
        <rFont val="Arial"/>
        <family val="2"/>
      </rPr>
      <t xml:space="preserve">switched </t>
    </r>
    <r>
      <rPr>
        <sz val="12"/>
        <rFont val="Arial"/>
        <family val="2"/>
      </rPr>
      <t>as shown below.</t>
    </r>
  </si>
  <si>
    <r>
      <t xml:space="preserve">It is important to note the position of the </t>
    </r>
    <r>
      <rPr>
        <b/>
        <sz val="12"/>
        <rFont val="Arial"/>
        <family val="2"/>
      </rPr>
      <t>Actual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Predicted</t>
    </r>
    <r>
      <rPr>
        <sz val="12"/>
        <rFont val="Arial"/>
        <family val="2"/>
      </rPr>
      <t xml:space="preserve"> values.</t>
    </r>
  </si>
  <si>
    <t>Enter the data from your confusion matrix into the calculator with two values switched, as shown below.</t>
  </si>
  <si>
    <t>In this case, note that the position of the FP and FN are changed.</t>
  </si>
  <si>
    <t>So sensitivity (also named) is calculated as below rather than with cell references like C7 / (C7 + C8).</t>
  </si>
  <si>
    <t>The derivations for the formulas are given on the two Formulas + Examples tabs</t>
  </si>
  <si>
    <t>I have included independent worked examples from the web and other applications, so you can check my work.</t>
  </si>
  <si>
    <r>
      <t>an</t>
    </r>
    <r>
      <rPr>
        <b/>
        <sz val="12"/>
        <color rgb="FF222222"/>
        <rFont val="Arial"/>
        <family val="2"/>
      </rPr>
      <t xml:space="preserve"> Observed Accuracy</t>
    </r>
    <r>
      <rPr>
        <sz val="12"/>
        <color rgb="FF222222"/>
        <rFont val="Arial"/>
        <family val="2"/>
      </rPr>
      <t xml:space="preserve"> of 80% is a lot less impressive with an </t>
    </r>
    <r>
      <rPr>
        <b/>
        <sz val="12"/>
        <color rgb="FF222222"/>
        <rFont val="Arial"/>
        <family val="2"/>
      </rPr>
      <t xml:space="preserve">Expected Accuracy </t>
    </r>
    <r>
      <rPr>
        <sz val="12"/>
        <color rgb="FF222222"/>
        <rFont val="Arial"/>
        <family val="2"/>
      </rPr>
      <t xml:space="preserve">of 75% versus an </t>
    </r>
    <r>
      <rPr>
        <b/>
        <sz val="12"/>
        <color rgb="FF222222"/>
        <rFont val="Arial"/>
        <family val="2"/>
      </rPr>
      <t>Expected Accuracy</t>
    </r>
    <r>
      <rPr>
        <sz val="12"/>
        <color rgb="FF222222"/>
        <rFont val="Arial"/>
        <family val="2"/>
      </rPr>
      <t xml:space="preserve"> of 30%.</t>
    </r>
  </si>
  <si>
    <t>If your data is in this configuration, you need to enter the data differently, to make it work with this calculator.</t>
  </si>
  <si>
    <t xml:space="preserve">Examples from the web and other applications are used.  </t>
  </si>
  <si>
    <t>As a test, the numbers from the web pages and other applications have been entered in my calculator and my values are identical.</t>
  </si>
  <si>
    <t>It is important to note that the interpretations are somewhat arbitrary.</t>
  </si>
  <si>
    <t>False Positive Rate  (Type I error)</t>
  </si>
  <si>
    <r>
      <t xml:space="preserve">The Kappa Statistic can be negative, this means that the predictions are worse than by chance alone (in this case your model </t>
    </r>
    <r>
      <rPr>
        <i/>
        <sz val="12"/>
        <rFont val="Arial"/>
        <family val="2"/>
      </rPr>
      <t>really</t>
    </r>
    <r>
      <rPr>
        <sz val="12"/>
        <rFont val="Arial"/>
        <family val="2"/>
      </rPr>
      <t xml:space="preserve"> sucks).</t>
    </r>
  </si>
  <si>
    <t>I have included independently worked examples from the web and other applications, so you can check my work.</t>
  </si>
  <si>
    <t>True</t>
  </si>
  <si>
    <t>False</t>
  </si>
  <si>
    <t>Version 1.1</t>
  </si>
  <si>
    <t>clarify confusion matrix</t>
  </si>
  <si>
    <t>https://en.wikipedia.org/wiki/Diagnostic_odds_ratio</t>
  </si>
  <si>
    <t>http://www-ncbi-nlm-nih-gov.ezproxy.nihlibrary.nih.gov/pubmed/14615004</t>
  </si>
  <si>
    <t>PDF embedded</t>
  </si>
  <si>
    <t>Description</t>
  </si>
  <si>
    <t>Definition</t>
  </si>
  <si>
    <t>Confusion Matrix Calculator 1.2</t>
  </si>
  <si>
    <t>Diagnostic Odds Rato (DOR)</t>
  </si>
  <si>
    <t>Worked Example</t>
  </si>
  <si>
    <t>Version 1.2</t>
  </si>
  <si>
    <t>version 1.0</t>
  </si>
  <si>
    <t>version 1.1</t>
  </si>
  <si>
    <t xml:space="preserve"> Add diagnostics odds ratio (DOR)</t>
  </si>
  <si>
    <t>Confusn Mtrix-Formulas+Examples</t>
  </si>
  <si>
    <t>Kappa-Formulas+Examples</t>
  </si>
  <si>
    <t>Diagnostic Odds Ratio</t>
  </si>
  <si>
    <t>The derivations for the formulas are given on the tabs</t>
  </si>
  <si>
    <t>The input for this application is a  2 x 2 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</si>
</sst>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3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i/>
      <sz val="12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b/>
      <u/>
      <sz val="12"/>
      <name val="Arial"/>
      <family val="2"/>
    </font>
    <font>
      <i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381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0" fontId="5" fillId="0" borderId="0" xfId="0" applyFont="1"/>
    <xf numFmtId="0" fontId="7" fillId="0" borderId="0" xfId="0" applyFont="1"/>
    <xf numFmtId="0" fontId="6" fillId="0" borderId="0" xfId="0" applyFont="1"/>
    <xf numFmtId="0" fontId="7" fillId="2" borderId="0" xfId="0" applyFont="1" applyFill="1"/>
    <xf numFmtId="0" fontId="7" fillId="0" borderId="0" xfId="0" applyFont="1" applyFill="1"/>
    <xf numFmtId="0" fontId="8" fillId="0" borderId="0" xfId="1" applyFont="1"/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2" fillId="0" borderId="0" xfId="1" applyFont="1" applyAlignment="1">
      <alignment vertical="center"/>
    </xf>
    <xf numFmtId="164" fontId="7" fillId="0" borderId="0" xfId="0" applyNumberFormat="1" applyFont="1" applyAlignment="1">
      <alignment horizontal="left" vertical="top"/>
    </xf>
    <xf numFmtId="0" fontId="7" fillId="3" borderId="0" xfId="0" applyFont="1" applyFill="1"/>
    <xf numFmtId="15" fontId="7" fillId="0" borderId="0" xfId="0" applyNumberFormat="1" applyFont="1"/>
    <xf numFmtId="0" fontId="2" fillId="0" borderId="0" xfId="0" quotePrefix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right" vertical="top"/>
    </xf>
    <xf numFmtId="0" fontId="2" fillId="4" borderId="1" xfId="0" applyFont="1" applyFill="1" applyBorder="1" applyAlignment="1">
      <alignment horizontal="left" vertical="top"/>
    </xf>
    <xf numFmtId="0" fontId="3" fillId="2" borderId="0" xfId="1" applyFill="1"/>
    <xf numFmtId="0" fontId="11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381D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48</xdr:row>
      <xdr:rowOff>152400</xdr:rowOff>
    </xdr:from>
    <xdr:to>
      <xdr:col>8</xdr:col>
      <xdr:colOff>485187</xdr:colOff>
      <xdr:row>57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7648575"/>
          <a:ext cx="4761912" cy="173355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31</xdr:row>
      <xdr:rowOff>123825</xdr:rowOff>
    </xdr:from>
    <xdr:to>
      <xdr:col>4</xdr:col>
      <xdr:colOff>581025</xdr:colOff>
      <xdr:row>40</xdr:row>
      <xdr:rowOff>142875</xdr:rowOff>
    </xdr:to>
    <xdr:pic>
      <xdr:nvPicPr>
        <xdr:cNvPr id="7" name="Picture 6" descr="Image result for confusion matrix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371975"/>
          <a:ext cx="2628900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21</xdr:row>
      <xdr:rowOff>85725</xdr:rowOff>
    </xdr:from>
    <xdr:to>
      <xdr:col>7</xdr:col>
      <xdr:colOff>228073</xdr:colOff>
      <xdr:row>28</xdr:row>
      <xdr:rowOff>142701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71825"/>
          <a:ext cx="4219048" cy="1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64</xdr:row>
      <xdr:rowOff>19050</xdr:rowOff>
    </xdr:from>
    <xdr:to>
      <xdr:col>8</xdr:col>
      <xdr:colOff>361398</xdr:colOff>
      <xdr:row>77</xdr:row>
      <xdr:rowOff>104455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0125" y="11306175"/>
          <a:ext cx="4419048" cy="2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4</xdr:row>
      <xdr:rowOff>66675</xdr:rowOff>
    </xdr:from>
    <xdr:to>
      <xdr:col>9</xdr:col>
      <xdr:colOff>218467</xdr:colOff>
      <xdr:row>18</xdr:row>
      <xdr:rowOff>171104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800100"/>
          <a:ext cx="4866667" cy="2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26</xdr:row>
      <xdr:rowOff>28575</xdr:rowOff>
    </xdr:from>
    <xdr:to>
      <xdr:col>15</xdr:col>
      <xdr:colOff>189369</xdr:colOff>
      <xdr:row>43</xdr:row>
      <xdr:rowOff>151980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4953000"/>
          <a:ext cx="9047619" cy="3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58</xdr:row>
      <xdr:rowOff>76200</xdr:rowOff>
    </xdr:from>
    <xdr:to>
      <xdr:col>17</xdr:col>
      <xdr:colOff>176110</xdr:colOff>
      <xdr:row>75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1134725"/>
          <a:ext cx="10348810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4</xdr:row>
      <xdr:rowOff>133350</xdr:rowOff>
    </xdr:from>
    <xdr:to>
      <xdr:col>25</xdr:col>
      <xdr:colOff>133350</xdr:colOff>
      <xdr:row>50</xdr:row>
      <xdr:rowOff>133350</xdr:rowOff>
    </xdr:to>
    <xdr:pic>
      <xdr:nvPicPr>
        <xdr:cNvPr id="5" name="Picture 4" descr="C:\Users\NCARIE~1\AppData\Local\Temp\SNAGHTML875977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81050"/>
          <a:ext cx="15201900" cy="876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86</xdr:row>
      <xdr:rowOff>19050</xdr:rowOff>
    </xdr:from>
    <xdr:to>
      <xdr:col>11</xdr:col>
      <xdr:colOff>523000</xdr:colOff>
      <xdr:row>112</xdr:row>
      <xdr:rowOff>56501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15059025"/>
          <a:ext cx="7000000" cy="499045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115</xdr:row>
      <xdr:rowOff>133350</xdr:rowOff>
    </xdr:from>
    <xdr:to>
      <xdr:col>14</xdr:col>
      <xdr:colOff>132295</xdr:colOff>
      <xdr:row>135</xdr:row>
      <xdr:rowOff>123349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22059900"/>
          <a:ext cx="8438095" cy="38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71</xdr:row>
      <xdr:rowOff>142875</xdr:rowOff>
    </xdr:from>
    <xdr:to>
      <xdr:col>15</xdr:col>
      <xdr:colOff>47625</xdr:colOff>
      <xdr:row>79</xdr:row>
      <xdr:rowOff>0</xdr:rowOff>
    </xdr:to>
    <xdr:pic>
      <xdr:nvPicPr>
        <xdr:cNvPr id="3" name="Picture 2" descr="C:\Users\NCARIE~1\AppData\Local\Temp\SNAGHTMLca2188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973050"/>
          <a:ext cx="862012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32</xdr:row>
      <xdr:rowOff>47625</xdr:rowOff>
    </xdr:from>
    <xdr:to>
      <xdr:col>10</xdr:col>
      <xdr:colOff>227873</xdr:colOff>
      <xdr:row>62</xdr:row>
      <xdr:rowOff>189768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6200775"/>
          <a:ext cx="5819048" cy="5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84</xdr:row>
      <xdr:rowOff>28575</xdr:rowOff>
    </xdr:from>
    <xdr:to>
      <xdr:col>13</xdr:col>
      <xdr:colOff>38100</xdr:colOff>
      <xdr:row>100</xdr:row>
      <xdr:rowOff>38100</xdr:rowOff>
    </xdr:to>
    <xdr:pic>
      <xdr:nvPicPr>
        <xdr:cNvPr id="6" name="Picture 5" descr="C:\Users\NCARIE~1\AppData\Local\Temp\SNAGHTML162ab24.PN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6135350"/>
          <a:ext cx="7591425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101</xdr:row>
      <xdr:rowOff>171450</xdr:rowOff>
    </xdr:from>
    <xdr:to>
      <xdr:col>14</xdr:col>
      <xdr:colOff>589495</xdr:colOff>
      <xdr:row>121</xdr:row>
      <xdr:rowOff>170974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" y="19516725"/>
          <a:ext cx="8438095" cy="38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29</xdr:row>
      <xdr:rowOff>28575</xdr:rowOff>
    </xdr:from>
    <xdr:to>
      <xdr:col>18</xdr:col>
      <xdr:colOff>256399</xdr:colOff>
      <xdr:row>35</xdr:row>
      <xdr:rowOff>57025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9675" y="1809750"/>
          <a:ext cx="6209524" cy="100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95250</xdr:colOff>
          <xdr:row>36</xdr:row>
          <xdr:rowOff>76200</xdr:rowOff>
        </xdr:from>
        <xdr:to>
          <xdr:col>12</xdr:col>
          <xdr:colOff>400050</xdr:colOff>
          <xdr:row>40</xdr:row>
          <xdr:rowOff>114300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38100</xdr:colOff>
      <xdr:row>56</xdr:row>
      <xdr:rowOff>19051</xdr:rowOff>
    </xdr:from>
    <xdr:to>
      <xdr:col>10</xdr:col>
      <xdr:colOff>179023</xdr:colOff>
      <xdr:row>90</xdr:row>
      <xdr:rowOff>133351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6172201"/>
          <a:ext cx="5627323" cy="5619750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552451</xdr:colOff>
      <xdr:row>21</xdr:row>
      <xdr:rowOff>95250</xdr:rowOff>
    </xdr:from>
    <xdr:to>
      <xdr:col>15</xdr:col>
      <xdr:colOff>209551</xdr:colOff>
      <xdr:row>27</xdr:row>
      <xdr:rowOff>105611</xdr:rowOff>
    </xdr:to>
    <xdr:pic>
      <xdr:nvPicPr>
        <xdr:cNvPr id="5" name="Picture 4" descr="C:\Users\NCARIE~1\AppData\Local\Temp\SNAGHTML117bee1.P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1" y="581025"/>
          <a:ext cx="8801100" cy="981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5</xdr:col>
      <xdr:colOff>381000</xdr:colOff>
      <xdr:row>40</xdr:row>
      <xdr:rowOff>76200</xdr:rowOff>
    </xdr:to>
    <xdr:pic>
      <xdr:nvPicPr>
        <xdr:cNvPr id="6" name="Picture 5" descr="C:\Users\NCARIE~1\AppData\Local\Temp\SNAGHTML11bcd33.PN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8875"/>
          <a:ext cx="28194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19</xdr:col>
      <xdr:colOff>522438</xdr:colOff>
      <xdr:row>53</xdr:row>
      <xdr:rowOff>47457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4371975"/>
          <a:ext cx="11495238" cy="1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14</xdr:col>
      <xdr:colOff>467916</xdr:colOff>
      <xdr:row>15</xdr:row>
      <xdr:rowOff>76200</xdr:rowOff>
    </xdr:to>
    <xdr:pic>
      <xdr:nvPicPr>
        <xdr:cNvPr id="8" name="Picture 7" descr="C:\Users\NCARIE~1\AppData\Local\Temp\SNAGHTML11fea63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"/>
          <a:ext cx="8392716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12</xdr:col>
      <xdr:colOff>257175</xdr:colOff>
      <xdr:row>118</xdr:row>
      <xdr:rowOff>57150</xdr:rowOff>
    </xdr:to>
    <xdr:pic>
      <xdr:nvPicPr>
        <xdr:cNvPr id="9" name="Picture 8" descr="C:\Users\NCARIE~1\AppData\Local\Temp\SNAGHTML127cbfb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59125"/>
          <a:ext cx="63531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3</xdr:row>
      <xdr:rowOff>104776</xdr:rowOff>
    </xdr:from>
    <xdr:to>
      <xdr:col>6</xdr:col>
      <xdr:colOff>419100</xdr:colOff>
      <xdr:row>15</xdr:row>
      <xdr:rowOff>69194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914401"/>
          <a:ext cx="3743325" cy="19075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95249</xdr:rowOff>
    </xdr:from>
    <xdr:to>
      <xdr:col>14</xdr:col>
      <xdr:colOff>419262</xdr:colOff>
      <xdr:row>15</xdr:row>
      <xdr:rowOff>85724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904874"/>
          <a:ext cx="4686462" cy="1933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eal.cariell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tats.stackexchange.com/questions/82162/kappa-statistic-in-plain-english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5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63"/>
  <sheetViews>
    <sheetView tabSelected="1" topLeftCell="A19" workbookViewId="0">
      <selection activeCell="Q33" sqref="Q33"/>
    </sheetView>
  </sheetViews>
  <sheetFormatPr defaultColWidth="9.140625" defaultRowHeight="15" x14ac:dyDescent="0.2"/>
  <cols>
    <col min="1" max="1" width="9.140625" style="5"/>
    <col min="2" max="2" width="11.85546875" style="5" bestFit="1" customWidth="1"/>
    <col min="3" max="16384" width="9.140625" style="5"/>
  </cols>
  <sheetData>
    <row r="2" spans="2:3" ht="15.75" x14ac:dyDescent="0.2">
      <c r="B2" s="2" t="s">
        <v>74</v>
      </c>
      <c r="C2" s="2"/>
    </row>
    <row r="3" spans="2:3" ht="15.75" x14ac:dyDescent="0.2">
      <c r="B3" s="10" t="s">
        <v>45</v>
      </c>
      <c r="C3" s="2"/>
    </row>
    <row r="4" spans="2:3" x14ac:dyDescent="0.2">
      <c r="B4" s="16">
        <v>42604</v>
      </c>
    </row>
    <row r="6" spans="2:3" x14ac:dyDescent="0.2">
      <c r="B6" s="9" t="s">
        <v>47</v>
      </c>
    </row>
    <row r="7" spans="2:3" x14ac:dyDescent="0.2">
      <c r="B7" s="9"/>
    </row>
    <row r="9" spans="2:3" x14ac:dyDescent="0.2">
      <c r="B9" s="5" t="s">
        <v>85</v>
      </c>
    </row>
    <row r="11" spans="2:3" x14ac:dyDescent="0.2">
      <c r="B11" s="5" t="s">
        <v>84</v>
      </c>
    </row>
    <row r="12" spans="2:3" x14ac:dyDescent="0.2">
      <c r="C12" s="5" t="s">
        <v>81</v>
      </c>
    </row>
    <row r="13" spans="2:3" x14ac:dyDescent="0.2">
      <c r="C13" s="5" t="s">
        <v>82</v>
      </c>
    </row>
    <row r="14" spans="2:3" x14ac:dyDescent="0.2">
      <c r="C14" s="5" t="s">
        <v>83</v>
      </c>
    </row>
    <row r="17" spans="2:20" x14ac:dyDescent="0.2">
      <c r="B17" s="5" t="s">
        <v>64</v>
      </c>
    </row>
    <row r="20" spans="2:20" ht="15.75" x14ac:dyDescent="0.25">
      <c r="B20" s="5" t="s">
        <v>51</v>
      </c>
    </row>
    <row r="21" spans="2:20" ht="15.75" x14ac:dyDescent="0.25">
      <c r="B21" s="5" t="s">
        <v>48</v>
      </c>
    </row>
    <row r="22" spans="2:20" x14ac:dyDescent="0.2">
      <c r="T22"/>
    </row>
    <row r="27" spans="2:20" x14ac:dyDescent="0.2">
      <c r="J27"/>
    </row>
    <row r="31" spans="2:20" x14ac:dyDescent="0.2">
      <c r="B31" s="5" t="s">
        <v>49</v>
      </c>
    </row>
    <row r="34" spans="1:14" x14ac:dyDescent="0.2">
      <c r="C34"/>
    </row>
    <row r="43" spans="1:14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6" spans="1:14" ht="15.75" x14ac:dyDescent="0.25">
      <c r="B46" s="5" t="s">
        <v>50</v>
      </c>
    </row>
    <row r="47" spans="1:14" x14ac:dyDescent="0.2">
      <c r="B47" s="5" t="s">
        <v>53</v>
      </c>
    </row>
    <row r="62" spans="2:3" x14ac:dyDescent="0.2">
      <c r="B62" s="5" t="s">
        <v>58</v>
      </c>
    </row>
    <row r="63" spans="2:3" x14ac:dyDescent="0.2">
      <c r="C63" s="5" t="s">
        <v>52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zoomScale="85" zoomScaleNormal="85" workbookViewId="0">
      <selection activeCell="W43" sqref="W43"/>
    </sheetView>
  </sheetViews>
  <sheetFormatPr defaultColWidth="9.140625" defaultRowHeight="15" x14ac:dyDescent="0.2"/>
  <cols>
    <col min="1" max="1" width="19" style="10" customWidth="1"/>
    <col min="2" max="2" width="13.7109375" style="10" customWidth="1"/>
    <col min="3" max="3" width="14.42578125" style="10" customWidth="1"/>
    <col min="4" max="4" width="10.85546875" style="10" bestFit="1" customWidth="1"/>
    <col min="5" max="5" width="8" style="10" bestFit="1" customWidth="1"/>
    <col min="6" max="6" width="11.140625" style="10" customWidth="1"/>
    <col min="7" max="7" width="41.28515625" style="10" customWidth="1"/>
    <col min="8" max="8" width="13.140625" style="10" customWidth="1"/>
    <col min="9" max="16384" width="9.140625" style="10"/>
  </cols>
  <sheetData>
    <row r="1" spans="1:8" s="2" customFormat="1" ht="15.75" x14ac:dyDescent="0.2"/>
    <row r="3" spans="1:8" ht="15.75" x14ac:dyDescent="0.2">
      <c r="A3" s="11" t="s">
        <v>13</v>
      </c>
    </row>
    <row r="4" spans="1:8" ht="15.75" x14ac:dyDescent="0.2">
      <c r="A4" s="11"/>
    </row>
    <row r="5" spans="1:8" ht="18.75" x14ac:dyDescent="0.2">
      <c r="C5" s="18" t="s">
        <v>0</v>
      </c>
    </row>
    <row r="6" spans="1:8" s="2" customFormat="1" ht="15.75" x14ac:dyDescent="0.2">
      <c r="C6" s="17" t="s">
        <v>65</v>
      </c>
      <c r="D6" s="17" t="s">
        <v>66</v>
      </c>
      <c r="E6" s="10" t="s">
        <v>2</v>
      </c>
    </row>
    <row r="7" spans="1:8" ht="18.75" x14ac:dyDescent="0.2">
      <c r="A7" s="19" t="s">
        <v>1</v>
      </c>
      <c r="B7" s="17" t="s">
        <v>65</v>
      </c>
      <c r="C7" s="20">
        <v>26</v>
      </c>
      <c r="D7" s="20">
        <v>12</v>
      </c>
      <c r="E7" s="10">
        <f>SUM(C7:D7)</f>
        <v>38</v>
      </c>
      <c r="H7" s="3"/>
    </row>
    <row r="8" spans="1:8" ht="15.75" x14ac:dyDescent="0.2">
      <c r="B8" s="17" t="s">
        <v>66</v>
      </c>
      <c r="C8" s="20">
        <v>3</v>
      </c>
      <c r="D8" s="20">
        <v>48</v>
      </c>
      <c r="E8" s="10">
        <f>SUM(C8:D8)</f>
        <v>51</v>
      </c>
    </row>
    <row r="9" spans="1:8" ht="15.75" x14ac:dyDescent="0.2">
      <c r="B9" s="10" t="s">
        <v>2</v>
      </c>
      <c r="C9" s="10">
        <f>SUM(C7:C8)</f>
        <v>29</v>
      </c>
      <c r="D9" s="10">
        <f>SUM(D7:D8)</f>
        <v>60</v>
      </c>
      <c r="E9" s="2">
        <f>SUM(C7:D8)</f>
        <v>89</v>
      </c>
    </row>
    <row r="11" spans="1:8" ht="15.75" x14ac:dyDescent="0.2">
      <c r="F11" s="2" t="s">
        <v>4</v>
      </c>
      <c r="G11" s="2"/>
      <c r="H11" s="2"/>
    </row>
    <row r="12" spans="1:8" s="2" customFormat="1" ht="15.75" x14ac:dyDescent="0.2">
      <c r="F12" s="10"/>
      <c r="G12" s="2" t="s">
        <v>14</v>
      </c>
      <c r="H12" s="14">
        <f>TP / (TP + FN)</f>
        <v>0.89655172413793105</v>
      </c>
    </row>
    <row r="13" spans="1:8" ht="15.75" x14ac:dyDescent="0.2">
      <c r="G13" s="2" t="s">
        <v>3</v>
      </c>
      <c r="H13" s="14">
        <f xml:space="preserve"> TN/(TN + FP)</f>
        <v>0.8</v>
      </c>
    </row>
    <row r="14" spans="1:8" ht="15.75" x14ac:dyDescent="0.2">
      <c r="G14" s="2" t="s">
        <v>10</v>
      </c>
      <c r="H14" s="14">
        <f xml:space="preserve"> (TP + TN) / (TP + FP + FN + TN)</f>
        <v>0.8314606741573034</v>
      </c>
    </row>
    <row r="15" spans="1:8" ht="15.75" x14ac:dyDescent="0.2">
      <c r="G15" s="2" t="s">
        <v>6</v>
      </c>
      <c r="H15" s="14">
        <f>(Sensitivity + Specificity) / 2</f>
        <v>0.84827586206896555</v>
      </c>
    </row>
    <row r="16" spans="1:8" ht="15.75" x14ac:dyDescent="0.2">
      <c r="G16" s="2"/>
      <c r="H16" s="14"/>
    </row>
    <row r="17" spans="2:8" ht="15.75" x14ac:dyDescent="0.2">
      <c r="G17" s="2" t="s">
        <v>11</v>
      </c>
      <c r="H17" s="14">
        <f xml:space="preserve"> 1 - Postive_Predictive_Value</f>
        <v>0.31578947368421051</v>
      </c>
    </row>
    <row r="18" spans="2:8" ht="15.75" x14ac:dyDescent="0.2">
      <c r="G18" s="2" t="s">
        <v>62</v>
      </c>
      <c r="H18" s="14">
        <f xml:space="preserve"> 1 - Specificity</f>
        <v>0.19999999999999996</v>
      </c>
    </row>
    <row r="19" spans="2:8" ht="15.75" x14ac:dyDescent="0.2">
      <c r="G19" s="2" t="s">
        <v>12</v>
      </c>
      <c r="H19" s="14">
        <f xml:space="preserve"> 1 - Sensitivity</f>
        <v>0.10344827586206895</v>
      </c>
    </row>
    <row r="20" spans="2:8" ht="15.75" x14ac:dyDescent="0.2">
      <c r="G20" s="2" t="s">
        <v>9</v>
      </c>
      <c r="H20" s="14">
        <f xml:space="preserve"> TP / (TP + FP)</f>
        <v>0.68421052631578949</v>
      </c>
    </row>
    <row r="21" spans="2:8" ht="15.75" x14ac:dyDescent="0.2">
      <c r="G21" s="2" t="s">
        <v>8</v>
      </c>
      <c r="H21" s="14">
        <f xml:space="preserve"> TN / (TN + FN)</f>
        <v>0.94117647058823528</v>
      </c>
    </row>
    <row r="22" spans="2:8" ht="15.75" x14ac:dyDescent="0.2">
      <c r="G22" s="2"/>
      <c r="H22" s="14"/>
    </row>
    <row r="23" spans="2:8" ht="15.75" x14ac:dyDescent="0.2">
      <c r="G23" s="2" t="s">
        <v>15</v>
      </c>
      <c r="H23" s="14">
        <f xml:space="preserve"> (Total_Accuracy - Random_Accuracy) / (1 - Random_Accuracy)</f>
        <v>0.64485235434956112</v>
      </c>
    </row>
    <row r="24" spans="2:8" ht="15.75" x14ac:dyDescent="0.2">
      <c r="G24" s="2" t="s">
        <v>16</v>
      </c>
      <c r="H24" s="14">
        <f>(TP + TN) / (TP + TN + FP + FN)</f>
        <v>0.8314606741573034</v>
      </c>
    </row>
    <row r="25" spans="2:8" ht="15.75" x14ac:dyDescent="0.2">
      <c r="G25" s="2" t="s">
        <v>17</v>
      </c>
      <c r="H25" s="14">
        <f xml:space="preserve"> ((TN + FP) * (TN + FN) + (FN + TP) * (FP + TP)) / (Total * Total)</f>
        <v>0.52543870723393515</v>
      </c>
    </row>
    <row r="27" spans="2:8" ht="15.75" x14ac:dyDescent="0.2">
      <c r="B27" s="2"/>
      <c r="C27" s="14"/>
      <c r="G27" s="2" t="s">
        <v>75</v>
      </c>
      <c r="H27" s="14">
        <f>(TP / FP) / (FN / TN)</f>
        <v>34.666666666666664</v>
      </c>
    </row>
    <row r="28" spans="2:8" ht="15.75" x14ac:dyDescent="0.2">
      <c r="B28" s="2"/>
      <c r="C28" s="14"/>
    </row>
    <row r="29" spans="2:8" ht="15.75" x14ac:dyDescent="0.2">
      <c r="B29" s="2"/>
      <c r="C29" s="14"/>
    </row>
    <row r="36" spans="1:2" ht="15.75" x14ac:dyDescent="0.2">
      <c r="A36" s="2"/>
      <c r="B36" s="2"/>
    </row>
  </sheetData>
  <phoneticPr fontId="1" type="noConversion"/>
  <pageMargins left="0.75" right="0.75" top="1" bottom="1" header="0.5" footer="0.5"/>
  <pageSetup orientation="landscape" horizontalDpi="12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48"/>
  <sheetViews>
    <sheetView topLeftCell="A19" workbookViewId="0"/>
  </sheetViews>
  <sheetFormatPr defaultRowHeight="12.75" x14ac:dyDescent="0.2"/>
  <sheetData>
    <row r="2" spans="2:12" ht="15" x14ac:dyDescent="0.2"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15" x14ac:dyDescent="0.2">
      <c r="B3" s="5"/>
      <c r="C3" s="10" t="s">
        <v>46</v>
      </c>
      <c r="D3" s="5"/>
      <c r="E3" s="5"/>
      <c r="F3" s="5"/>
      <c r="G3" s="5"/>
      <c r="H3" s="5"/>
      <c r="I3" s="5"/>
      <c r="J3" s="5"/>
      <c r="K3" s="5"/>
      <c r="L3" s="5"/>
    </row>
    <row r="4" spans="2:12" ht="15" x14ac:dyDescent="0.2">
      <c r="B4" s="5"/>
      <c r="C4" s="10" t="s">
        <v>40</v>
      </c>
      <c r="D4" s="5"/>
      <c r="E4" s="5"/>
      <c r="F4" s="5"/>
      <c r="G4" s="5"/>
      <c r="H4" s="5"/>
      <c r="I4" s="5"/>
      <c r="J4" s="5"/>
      <c r="K4" s="5"/>
      <c r="L4" s="5"/>
    </row>
    <row r="5" spans="2:12" ht="15" x14ac:dyDescent="0.2"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ht="15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2:12" ht="15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2:12" ht="15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2:12" ht="15" x14ac:dyDescent="0.2"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2:12" ht="15" x14ac:dyDescent="0.2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ht="15" x14ac:dyDescent="0.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 ht="15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2" ht="15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2:12" ht="15" x14ac:dyDescent="0.2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 ht="15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2:12" ht="15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2:12" ht="15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2:12" ht="15" x14ac:dyDescent="0.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2:12" ht="15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2:12" ht="15" x14ac:dyDescent="0.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2:12" ht="15" x14ac:dyDescent="0.2">
      <c r="B21" s="5"/>
      <c r="C21" s="10" t="s">
        <v>54</v>
      </c>
      <c r="D21" s="10"/>
      <c r="E21" s="5"/>
      <c r="F21" s="5"/>
      <c r="G21" s="5"/>
      <c r="H21" s="5"/>
      <c r="I21" s="5"/>
      <c r="J21" s="5"/>
      <c r="K21" s="5"/>
      <c r="L21" s="5"/>
    </row>
    <row r="22" spans="2:12" ht="15" x14ac:dyDescent="0.2">
      <c r="B22" s="5"/>
      <c r="C22" s="10" t="s">
        <v>41</v>
      </c>
      <c r="D22" s="10"/>
      <c r="E22" s="5"/>
      <c r="F22" s="5"/>
      <c r="G22" s="5"/>
      <c r="H22" s="5"/>
      <c r="I22" s="5"/>
      <c r="J22" s="5"/>
      <c r="K22" s="5"/>
      <c r="L22" s="5"/>
    </row>
    <row r="23" spans="2:12" ht="15" x14ac:dyDescent="0.2">
      <c r="B23" s="5"/>
      <c r="C23" s="10"/>
      <c r="D23" s="10"/>
      <c r="E23" s="5"/>
      <c r="F23" s="5"/>
      <c r="G23" s="5"/>
      <c r="H23" s="5"/>
      <c r="I23" s="5"/>
      <c r="J23" s="5"/>
      <c r="K23" s="5"/>
      <c r="L23" s="5"/>
    </row>
    <row r="24" spans="2:12" ht="15" x14ac:dyDescent="0.2">
      <c r="B24" s="5"/>
      <c r="C24" s="5" t="s">
        <v>55</v>
      </c>
      <c r="D24" s="5"/>
      <c r="E24" s="5"/>
      <c r="F24" s="5"/>
      <c r="G24" s="5"/>
      <c r="H24" s="5"/>
      <c r="I24" s="5"/>
      <c r="J24" s="5"/>
      <c r="K24" s="5"/>
      <c r="L24" s="5"/>
    </row>
    <row r="25" spans="2:12" ht="15" x14ac:dyDescent="0.2">
      <c r="B25" s="5"/>
      <c r="C25" s="5" t="s">
        <v>56</v>
      </c>
      <c r="D25" s="5"/>
      <c r="E25" s="5"/>
      <c r="F25" s="5"/>
      <c r="G25" s="5"/>
      <c r="H25" s="5"/>
      <c r="I25" s="5"/>
      <c r="J25" s="5"/>
      <c r="K25" s="5"/>
      <c r="L25" s="5"/>
    </row>
    <row r="26" spans="2:12" ht="15" x14ac:dyDescent="0.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2:12" ht="15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2:12" ht="15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2:12" ht="15" x14ac:dyDescent="0.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2:12" ht="15" x14ac:dyDescent="0.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2:12" ht="15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2:12" ht="15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2:12" ht="15" x14ac:dyDescent="0.2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2:12" ht="15" x14ac:dyDescent="0.2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2:12" ht="15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2:12" ht="15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2:12" ht="15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2:12" ht="15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2:12" ht="15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2:12" ht="15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2:12" ht="15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2:12" ht="15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2:12" ht="15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2:12" ht="15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2:12" ht="15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2:12" ht="15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2:12" ht="15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2:12" ht="15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123"/>
  <sheetViews>
    <sheetView topLeftCell="A13" workbookViewId="0"/>
  </sheetViews>
  <sheetFormatPr defaultColWidth="9.140625" defaultRowHeight="15" x14ac:dyDescent="0.2"/>
  <cols>
    <col min="1" max="16384" width="9.140625" style="5"/>
  </cols>
  <sheetData>
    <row r="3" spans="2:3" x14ac:dyDescent="0.2">
      <c r="B3" s="5" t="s">
        <v>5</v>
      </c>
      <c r="C3" s="5" t="s">
        <v>7</v>
      </c>
    </row>
    <row r="4" spans="2:3" x14ac:dyDescent="0.2">
      <c r="C4" s="5" t="s">
        <v>42</v>
      </c>
    </row>
    <row r="6" spans="2:3" x14ac:dyDescent="0.2">
      <c r="C6" s="12"/>
    </row>
    <row r="11" spans="2:3" x14ac:dyDescent="0.2">
      <c r="C11" s="12"/>
    </row>
    <row r="56" spans="2:3" ht="15.75" x14ac:dyDescent="0.2">
      <c r="B56" s="13" t="s">
        <v>6</v>
      </c>
    </row>
    <row r="57" spans="2:3" x14ac:dyDescent="0.2">
      <c r="B57" s="5" t="s">
        <v>5</v>
      </c>
      <c r="C57" s="5" t="s">
        <v>44</v>
      </c>
    </row>
    <row r="81" spans="2:7" ht="15.75" x14ac:dyDescent="0.25">
      <c r="B81" s="1" t="s">
        <v>18</v>
      </c>
    </row>
    <row r="82" spans="2:7" x14ac:dyDescent="0.2">
      <c r="B82" s="5" t="s">
        <v>59</v>
      </c>
    </row>
    <row r="83" spans="2:7" x14ac:dyDescent="0.2">
      <c r="B83" s="5" t="s">
        <v>60</v>
      </c>
    </row>
    <row r="84" spans="2:7" x14ac:dyDescent="0.2">
      <c r="C84" s="5" t="s">
        <v>43</v>
      </c>
      <c r="G84" s="9" t="s">
        <v>7</v>
      </c>
    </row>
    <row r="90" spans="2:7" x14ac:dyDescent="0.2">
      <c r="C90" s="12"/>
    </row>
    <row r="123" spans="8:8" ht="15.75" x14ac:dyDescent="0.25">
      <c r="H123" s="1"/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82"/>
  <sheetViews>
    <sheetView workbookViewId="0"/>
  </sheetViews>
  <sheetFormatPr defaultColWidth="9.140625" defaultRowHeight="15" x14ac:dyDescent="0.2"/>
  <cols>
    <col min="1" max="1" width="4.5703125" style="5" customWidth="1"/>
    <col min="2" max="16384" width="9.140625" style="5"/>
  </cols>
  <sheetData>
    <row r="2" spans="1:11" x14ac:dyDescent="0.2">
      <c r="A2" s="7"/>
      <c r="B2" s="5" t="s">
        <v>32</v>
      </c>
    </row>
    <row r="3" spans="1:11" x14ac:dyDescent="0.2">
      <c r="A3" s="7"/>
      <c r="C3" s="21" t="s">
        <v>20</v>
      </c>
      <c r="D3" s="7"/>
      <c r="E3" s="7"/>
      <c r="F3" s="7"/>
      <c r="G3" s="7"/>
      <c r="H3" s="7"/>
      <c r="I3" s="7"/>
      <c r="J3" s="7"/>
      <c r="K3" s="7"/>
    </row>
    <row r="4" spans="1:11" x14ac:dyDescent="0.2">
      <c r="A4" s="7"/>
      <c r="D4" s="5" t="s">
        <v>23</v>
      </c>
    </row>
    <row r="5" spans="1:11" x14ac:dyDescent="0.2">
      <c r="A5" s="7"/>
    </row>
    <row r="6" spans="1:11" ht="15.75" x14ac:dyDescent="0.25">
      <c r="A6" s="7"/>
      <c r="B6" s="4" t="s">
        <v>24</v>
      </c>
    </row>
    <row r="7" spans="1:11" x14ac:dyDescent="0.2">
      <c r="A7" s="7"/>
      <c r="B7" s="4" t="s">
        <v>39</v>
      </c>
    </row>
    <row r="8" spans="1:11" ht="15.75" x14ac:dyDescent="0.25">
      <c r="A8" s="7"/>
      <c r="C8" s="4" t="s">
        <v>57</v>
      </c>
    </row>
    <row r="9" spans="1:11" x14ac:dyDescent="0.2">
      <c r="A9" s="7"/>
      <c r="C9" s="4"/>
    </row>
    <row r="10" spans="1:11" ht="15.75" x14ac:dyDescent="0.25">
      <c r="A10" s="7"/>
      <c r="B10" s="6" t="s">
        <v>21</v>
      </c>
      <c r="C10" s="4"/>
    </row>
    <row r="11" spans="1:11" x14ac:dyDescent="0.2">
      <c r="A11" s="7"/>
      <c r="B11" s="4" t="s">
        <v>22</v>
      </c>
      <c r="C11" s="4"/>
    </row>
    <row r="12" spans="1:11" x14ac:dyDescent="0.2">
      <c r="A12" s="7"/>
      <c r="B12" s="4" t="s">
        <v>31</v>
      </c>
      <c r="C12" s="4"/>
    </row>
    <row r="13" spans="1:11" x14ac:dyDescent="0.2">
      <c r="A13" s="7"/>
      <c r="B13" s="4"/>
      <c r="C13" s="4" t="s">
        <v>33</v>
      </c>
      <c r="F13" s="5" t="s">
        <v>34</v>
      </c>
    </row>
    <row r="14" spans="1:11" x14ac:dyDescent="0.2">
      <c r="A14" s="7"/>
      <c r="B14" s="4"/>
      <c r="C14" s="4" t="s">
        <v>29</v>
      </c>
    </row>
    <row r="15" spans="1:11" x14ac:dyDescent="0.2">
      <c r="A15" s="7"/>
      <c r="B15" s="4"/>
      <c r="C15" s="4" t="s">
        <v>27</v>
      </c>
    </row>
    <row r="16" spans="1:11" x14ac:dyDescent="0.2">
      <c r="A16" s="7"/>
      <c r="B16" s="4"/>
      <c r="C16" s="4" t="s">
        <v>30</v>
      </c>
    </row>
    <row r="17" spans="1:6" x14ac:dyDescent="0.2">
      <c r="A17" s="7"/>
      <c r="B17" s="4"/>
      <c r="C17" s="4" t="s">
        <v>28</v>
      </c>
    </row>
    <row r="18" spans="1:6" x14ac:dyDescent="0.2">
      <c r="A18" s="7"/>
      <c r="B18" s="4"/>
      <c r="C18" s="4"/>
    </row>
    <row r="19" spans="1:6" ht="15.75" x14ac:dyDescent="0.25">
      <c r="A19" s="7"/>
      <c r="B19" s="1" t="s">
        <v>61</v>
      </c>
      <c r="C19" s="4"/>
    </row>
    <row r="20" spans="1:6" ht="15.75" x14ac:dyDescent="0.25">
      <c r="A20" s="8"/>
      <c r="B20" s="1"/>
      <c r="C20" s="4"/>
    </row>
    <row r="21" spans="1:6" ht="15.75" x14ac:dyDescent="0.25">
      <c r="A21" s="8"/>
      <c r="B21" s="1"/>
      <c r="C21" s="4"/>
    </row>
    <row r="22" spans="1:6" x14ac:dyDescent="0.2">
      <c r="A22" s="8"/>
      <c r="B22" s="5" t="s">
        <v>63</v>
      </c>
      <c r="C22" s="4"/>
    </row>
    <row r="23" spans="1:6" ht="15.75" x14ac:dyDescent="0.25">
      <c r="A23" s="8"/>
      <c r="B23" s="1"/>
      <c r="C23" s="4"/>
    </row>
    <row r="24" spans="1:6" ht="15.75" x14ac:dyDescent="0.25">
      <c r="A24" s="8"/>
      <c r="B24" s="1"/>
      <c r="C24" s="4"/>
    </row>
    <row r="25" spans="1:6" x14ac:dyDescent="0.2">
      <c r="C25" s="4"/>
    </row>
    <row r="26" spans="1:6" x14ac:dyDescent="0.2">
      <c r="B26" s="5" t="s">
        <v>25</v>
      </c>
      <c r="C26" s="4"/>
      <c r="F26" s="5" t="s">
        <v>26</v>
      </c>
    </row>
    <row r="27" spans="1:6" x14ac:dyDescent="0.2">
      <c r="B27" s="5" t="s">
        <v>35</v>
      </c>
      <c r="C27" s="4"/>
      <c r="F27" s="5" t="s">
        <v>36</v>
      </c>
    </row>
    <row r="28" spans="1:6" x14ac:dyDescent="0.2">
      <c r="C28" s="4"/>
    </row>
    <row r="29" spans="1:6" x14ac:dyDescent="0.2">
      <c r="B29" s="4"/>
    </row>
    <row r="30" spans="1:6" ht="15.75" x14ac:dyDescent="0.25">
      <c r="B30" s="1" t="s">
        <v>38</v>
      </c>
    </row>
    <row r="31" spans="1:6" x14ac:dyDescent="0.2">
      <c r="B31" s="5" t="s">
        <v>5</v>
      </c>
      <c r="C31" s="5" t="s">
        <v>19</v>
      </c>
    </row>
    <row r="66" spans="2:18" ht="15.75" x14ac:dyDescent="0.25">
      <c r="B66" s="1"/>
    </row>
    <row r="67" spans="2:18" ht="15.75" x14ac:dyDescent="0.25">
      <c r="B67" s="1" t="s">
        <v>18</v>
      </c>
    </row>
    <row r="68" spans="2:18" x14ac:dyDescent="0.2">
      <c r="B68" s="5" t="s">
        <v>59</v>
      </c>
    </row>
    <row r="69" spans="2:18" x14ac:dyDescent="0.2">
      <c r="B69" s="5" t="s">
        <v>60</v>
      </c>
    </row>
    <row r="71" spans="2:18" x14ac:dyDescent="0.2">
      <c r="B71" s="5" t="s">
        <v>5</v>
      </c>
      <c r="C71" s="5" t="s">
        <v>19</v>
      </c>
    </row>
    <row r="74" spans="2:18" x14ac:dyDescent="0.2">
      <c r="R74"/>
    </row>
    <row r="82" spans="2:2" x14ac:dyDescent="0.2">
      <c r="B82" s="5" t="s">
        <v>37</v>
      </c>
    </row>
  </sheetData>
  <phoneticPr fontId="1" type="noConversion"/>
  <hyperlinks>
    <hyperlink ref="C3" r:id="rId1" xr:uid="{00000000-0004-0000-0400-000000000000}"/>
  </hyperlinks>
  <pageMargins left="0.75" right="0.75" top="1" bottom="1" header="0.5" footer="0.5"/>
  <pageSetup orientation="portrait" horizontalDpi="0" verticalDpi="0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96"/>
  <sheetViews>
    <sheetView workbookViewId="0"/>
  </sheetViews>
  <sheetFormatPr defaultRowHeight="12.75" x14ac:dyDescent="0.2"/>
  <sheetData>
    <row r="2" spans="2:2" ht="15.75" x14ac:dyDescent="0.25">
      <c r="B2" s="1" t="s">
        <v>72</v>
      </c>
    </row>
    <row r="18" spans="2:9" ht="15.75" x14ac:dyDescent="0.25">
      <c r="B18" s="1" t="s">
        <v>73</v>
      </c>
    </row>
    <row r="21" spans="2:9" x14ac:dyDescent="0.2">
      <c r="B21" t="s">
        <v>69</v>
      </c>
      <c r="I21" s="23"/>
    </row>
    <row r="22" spans="2:9" x14ac:dyDescent="0.2">
      <c r="I22" s="23"/>
    </row>
    <row r="23" spans="2:9" x14ac:dyDescent="0.2">
      <c r="I23" s="23"/>
    </row>
    <row r="24" spans="2:9" x14ac:dyDescent="0.2">
      <c r="I24" s="23"/>
    </row>
    <row r="25" spans="2:9" x14ac:dyDescent="0.2">
      <c r="I25" s="23"/>
    </row>
    <row r="26" spans="2:9" x14ac:dyDescent="0.2">
      <c r="I26" s="23"/>
    </row>
    <row r="32" spans="2:9" x14ac:dyDescent="0.2">
      <c r="B32" s="23" t="s">
        <v>70</v>
      </c>
    </row>
    <row r="39" spans="2:10" x14ac:dyDescent="0.2">
      <c r="J39" s="23" t="s">
        <v>71</v>
      </c>
    </row>
    <row r="44" spans="2:10" ht="15.75" x14ac:dyDescent="0.25">
      <c r="B44" s="1" t="s">
        <v>21</v>
      </c>
    </row>
    <row r="96" spans="2:2" ht="15.75" x14ac:dyDescent="0.25">
      <c r="B96" s="1" t="s">
        <v>76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DF" dvAspect="DVASPECT_ICON" shapeId="7169" r:id="rId4">
          <objectPr defaultSize="0" r:id="rId5">
            <anchor moveWithCells="1">
              <from>
                <xdr:col>11</xdr:col>
                <xdr:colOff>95250</xdr:colOff>
                <xdr:row>36</xdr:row>
                <xdr:rowOff>76200</xdr:rowOff>
              </from>
              <to>
                <xdr:col>12</xdr:col>
                <xdr:colOff>400050</xdr:colOff>
                <xdr:row>40</xdr:row>
                <xdr:rowOff>114300</xdr:rowOff>
              </to>
            </anchor>
          </objectPr>
        </oleObject>
      </mc:Choice>
      <mc:Fallback>
        <oleObject progId="PDF" dvAspect="DVASPECT_ICON" shapeId="7169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23"/>
  <sheetViews>
    <sheetView workbookViewId="0"/>
  </sheetViews>
  <sheetFormatPr defaultRowHeight="12.75" x14ac:dyDescent="0.2"/>
  <sheetData>
    <row r="2" spans="2:4" x14ac:dyDescent="0.2">
      <c r="B2" s="22" t="s">
        <v>67</v>
      </c>
      <c r="D2" t="s">
        <v>68</v>
      </c>
    </row>
    <row r="17" spans="2:8" x14ac:dyDescent="0.2">
      <c r="B17" s="23" t="s">
        <v>78</v>
      </c>
      <c r="H17" s="23" t="s">
        <v>79</v>
      </c>
    </row>
    <row r="23" spans="2:8" x14ac:dyDescent="0.2">
      <c r="B23" s="22" t="s">
        <v>77</v>
      </c>
      <c r="D23" s="23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19</vt:i4>
      </vt:variant>
    </vt:vector>
  </HeadingPairs>
  <TitlesOfParts>
    <vt:vector size="26" baseType="lpstr">
      <vt:lpstr>READ ME</vt:lpstr>
      <vt:lpstr>Calculator</vt:lpstr>
      <vt:lpstr>Use Of Names Not Cell Positions</vt:lpstr>
      <vt:lpstr>Confusn Mtrix-Formulas+Examples</vt:lpstr>
      <vt:lpstr>Kappa-Formulas+Examples</vt:lpstr>
      <vt:lpstr>Diagnostic Odds Ratio</vt:lpstr>
      <vt:lpstr>Revisions</vt:lpstr>
      <vt:lpstr>'Confusn Mtrix-Formulas+Examples'!_ftnref1</vt:lpstr>
      <vt:lpstr>Accuracy</vt:lpstr>
      <vt:lpstr>Balanced_Accuracy</vt:lpstr>
      <vt:lpstr>Cohens_Kappa_Statistic</vt:lpstr>
      <vt:lpstr>False_Discovery_Rate</vt:lpstr>
      <vt:lpstr>False_Negative_Rate</vt:lpstr>
      <vt:lpstr>False_Postive_Rate</vt:lpstr>
      <vt:lpstr>FN</vt:lpstr>
      <vt:lpstr>FP</vt:lpstr>
      <vt:lpstr>Negative_Predictive_Value</vt:lpstr>
      <vt:lpstr>Postive_Predictive_Value</vt:lpstr>
      <vt:lpstr>Power</vt:lpstr>
      <vt:lpstr>Random_Accuracy</vt:lpstr>
      <vt:lpstr>Sensitivity</vt:lpstr>
      <vt:lpstr>Specificity</vt:lpstr>
      <vt:lpstr>TN</vt:lpstr>
      <vt:lpstr>Total</vt:lpstr>
      <vt:lpstr>Total_Accuracy</vt:lpstr>
      <vt:lpstr>TP</vt:lpstr>
    </vt:vector>
  </TitlesOfParts>
  <Company>UUHSC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neal.cariello@nih.gov</dc:creator>
  <cp:lastModifiedBy>Neal Cariello</cp:lastModifiedBy>
  <dcterms:created xsi:type="dcterms:W3CDTF">2008-01-05T01:05:51Z</dcterms:created>
  <dcterms:modified xsi:type="dcterms:W3CDTF">2018-08-20T15:35:56Z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0f3b2609-8548-418c-ae8f-559f9ebdf610</vt:lpwstr>
  </property>
</Properties>
</file>