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Haldiram_snapshort_07_25/"/>
    </mc:Choice>
  </mc:AlternateContent>
  <xr:revisionPtr revIDLastSave="1" documentId="8_{8F006F33-1E63-4597-8C42-A4148B4B4A7A}" xr6:coauthVersionLast="47" xr6:coauthVersionMax="47" xr10:uidLastSave="{21DEE742-3FEC-4A5E-8842-6E764F96D3C7}"/>
  <bookViews>
    <workbookView xWindow="-110" yWindow="-110" windowWidth="19420" windowHeight="10300" activeTab="1" xr2:uid="{969BD3DD-39CE-49D5-BDF5-C1A4E73F3E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D20" i="2" s="1"/>
  <c r="C19" i="2"/>
  <c r="D19" i="2" s="1"/>
  <c r="C18" i="2"/>
  <c r="C17" i="2"/>
  <c r="C16" i="2"/>
  <c r="D16" i="2" s="1"/>
  <c r="C15" i="2"/>
  <c r="D15" i="2" s="1"/>
  <c r="C14" i="2"/>
  <c r="C13" i="2"/>
  <c r="D13" i="2" s="1"/>
  <c r="C12" i="2"/>
  <c r="C11" i="2"/>
  <c r="C10" i="2"/>
  <c r="C9" i="2"/>
  <c r="D9" i="2" s="1"/>
  <c r="C8" i="2"/>
  <c r="D8" i="2" s="1"/>
  <c r="C7" i="2"/>
  <c r="D7" i="2" s="1"/>
  <c r="C6" i="2"/>
  <c r="C5" i="2"/>
  <c r="C4" i="2"/>
  <c r="C3" i="2"/>
  <c r="D3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10" i="2"/>
  <c r="D21" i="2"/>
  <c r="D18" i="2"/>
  <c r="D17" i="2"/>
  <c r="D14" i="2"/>
  <c r="D12" i="2"/>
  <c r="D11" i="2"/>
  <c r="D6" i="2"/>
  <c r="D5" i="2"/>
  <c r="D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1" i="1"/>
  <c r="I12" i="1" s="1"/>
  <c r="H11" i="1"/>
  <c r="H12" i="1" s="1"/>
  <c r="I10" i="1"/>
  <c r="H10" i="1"/>
  <c r="I8" i="1"/>
  <c r="I9" i="1" s="1"/>
  <c r="H8" i="1"/>
  <c r="I7" i="1"/>
  <c r="H7" i="1"/>
  <c r="H9" i="1" s="1"/>
  <c r="H6" i="1"/>
  <c r="I5" i="1"/>
  <c r="I6" i="1" s="1"/>
  <c r="H5" i="1"/>
  <c r="I4" i="1"/>
  <c r="H4" i="1"/>
  <c r="I3" i="1"/>
  <c r="H3" i="1"/>
  <c r="I2" i="1"/>
  <c r="H2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2" i="1"/>
  <c r="C12" i="1"/>
  <c r="B12" i="1"/>
  <c r="D9" i="1"/>
  <c r="C9" i="1"/>
  <c r="B9" i="1"/>
  <c r="D6" i="1"/>
  <c r="C6" i="1"/>
  <c r="B6" i="1"/>
</calcChain>
</file>

<file path=xl/sharedStrings.xml><?xml version="1.0" encoding="utf-8"?>
<sst xmlns="http://schemas.openxmlformats.org/spreadsheetml/2006/main" count="107" uniqueCount="51">
  <si>
    <t>KPIs</t>
  </si>
  <si>
    <t>Enrolment</t>
  </si>
  <si>
    <t>Transacted Customers</t>
  </si>
  <si>
    <t>Loyalty Sales (in Cr.)</t>
  </si>
  <si>
    <t>Repeat Sales (in Cr.)</t>
  </si>
  <si>
    <t>Repeat Sales %</t>
  </si>
  <si>
    <t>Loyalty Bills (in Lakh)</t>
  </si>
  <si>
    <t>Repeat Bills (in Lakh)</t>
  </si>
  <si>
    <t>Repeat Bills %</t>
  </si>
  <si>
    <t>Repeaters</t>
  </si>
  <si>
    <t>Redeemers</t>
  </si>
  <si>
    <t>Redeemers %</t>
  </si>
  <si>
    <t>Points Redeemed (in Cr.)</t>
  </si>
  <si>
    <t>Points Issued (in Cr.)</t>
  </si>
  <si>
    <t>Earn Burn Ratio</t>
  </si>
  <si>
    <t>Loyalty AMV</t>
  </si>
  <si>
    <t>Repeat AMV</t>
  </si>
  <si>
    <t>Loyalty ATV</t>
  </si>
  <si>
    <t>Repeat ATV</t>
  </si>
  <si>
    <t>Avg. Frequency</t>
  </si>
  <si>
    <t>UPT</t>
  </si>
  <si>
    <t>ASP</t>
  </si>
  <si>
    <t>PERIOD</t>
  </si>
  <si>
    <t>Loyalty_AMV</t>
  </si>
  <si>
    <t>Loyalty_ATV</t>
  </si>
  <si>
    <t>23_jul_25 to 22_aug_25</t>
  </si>
  <si>
    <t>23_jul_24 to 22_aug_24</t>
  </si>
  <si>
    <t>23_jun_24 to 22_jul_24</t>
  </si>
  <si>
    <t>transacting_customers</t>
  </si>
  <si>
    <t>loyalty_sales</t>
  </si>
  <si>
    <t>repeater_sales</t>
  </si>
  <si>
    <t>loyalty_bills</t>
  </si>
  <si>
    <t>repeater_bills</t>
  </si>
  <si>
    <t>repeaters</t>
  </si>
  <si>
    <t>points_redeemed</t>
  </si>
  <si>
    <t>pointsissued</t>
  </si>
  <si>
    <t>repeat_AMV</t>
  </si>
  <si>
    <t>repeat_ATV</t>
  </si>
  <si>
    <t>period</t>
  </si>
  <si>
    <t>avg_visit</t>
  </si>
  <si>
    <t>YoY</t>
  </si>
  <si>
    <t>MoM</t>
  </si>
  <si>
    <t>L2L Period - Teej</t>
  </si>
  <si>
    <t>% Change - YoY</t>
  </si>
  <si>
    <t xml:space="preserve">Earn Burn Ratio </t>
  </si>
  <si>
    <t>NA</t>
  </si>
  <si>
    <t>23rd Jul'25 - 22nd Aug'25</t>
  </si>
  <si>
    <t>23rd Jul'25  - 03rd Aug'25</t>
  </si>
  <si>
    <t>23rd Jul'24 - 22nd Aug'24</t>
  </si>
  <si>
    <t>23rd Jun'25 - 22nd Jul'25</t>
  </si>
  <si>
    <t>3rd Aug'24 - 14th Aug'24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</si>
</sst>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70" formatCode="_ * #,##0.0_ ;_ * \-#,##0.0_ ;_ * &quot;-&quot;??_ ;_ @_ "/>
    <numFmt numFmtId="17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6EFC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/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3" fillId="0" borderId="1" xfId="0" applyFont="1" applyBorder="1" applyAlignment="1">
      <alignment vertical="center"/>
    </xf>
    <xf numFmtId="164" fontId="0" fillId="0" borderId="1" xfId="1" applyNumberFormat="1" applyFont="1" applyBorder="1"/>
    <xf numFmtId="9" fontId="0" fillId="0" borderId="1" xfId="2" applyFont="1" applyBorder="1"/>
    <xf numFmtId="165" fontId="0" fillId="0" borderId="1" xfId="2" applyNumberFormat="1" applyFont="1" applyBorder="1"/>
    <xf numFmtId="0" fontId="0" fillId="0" borderId="1" xfId="0" applyBorder="1"/>
    <xf numFmtId="43" fontId="0" fillId="0" borderId="1" xfId="1" applyFont="1" applyBorder="1"/>
    <xf numFmtId="0" fontId="0" fillId="0" borderId="1" xfId="2" applyNumberFormat="1" applyFont="1" applyBorder="1"/>
    <xf numFmtId="0" fontId="5" fillId="3" borderId="2" xfId="0" applyFont="1" applyFill="1" applyBorder="1" applyAlignment="1">
      <alignment horizontal="center" vertical="center" readingOrder="1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3" fontId="7" fillId="0" borderId="5" xfId="0" applyNumberFormat="1" applyFont="1" applyBorder="1" applyAlignment="1">
      <alignment horizontal="center" readingOrder="1"/>
    </xf>
    <xf numFmtId="3" fontId="7" fillId="0" borderId="6" xfId="0" applyNumberFormat="1" applyFont="1" applyBorder="1" applyAlignment="1">
      <alignment horizontal="center" readingOrder="1"/>
    </xf>
    <xf numFmtId="10" fontId="8" fillId="7" borderId="7" xfId="0" applyNumberFormat="1" applyFont="1" applyFill="1" applyBorder="1" applyAlignment="1">
      <alignment horizontal="center" readingOrder="1"/>
    </xf>
    <xf numFmtId="0" fontId="7" fillId="0" borderId="5" xfId="0" applyFont="1" applyBorder="1" applyAlignment="1">
      <alignment horizontal="center" readingOrder="1"/>
    </xf>
    <xf numFmtId="0" fontId="7" fillId="0" borderId="6" xfId="0" applyFont="1" applyBorder="1" applyAlignment="1">
      <alignment horizontal="center" readingOrder="1"/>
    </xf>
    <xf numFmtId="10" fontId="7" fillId="0" borderId="5" xfId="0" applyNumberFormat="1" applyFont="1" applyBorder="1" applyAlignment="1">
      <alignment horizontal="center" readingOrder="1"/>
    </xf>
    <xf numFmtId="10" fontId="7" fillId="0" borderId="6" xfId="0" applyNumberFormat="1" applyFont="1" applyBorder="1" applyAlignment="1">
      <alignment horizontal="center" readingOrder="1"/>
    </xf>
    <xf numFmtId="10" fontId="7" fillId="0" borderId="7" xfId="0" applyNumberFormat="1" applyFont="1" applyBorder="1" applyAlignment="1">
      <alignment horizontal="center" readingOrder="1"/>
    </xf>
    <xf numFmtId="0" fontId="6" fillId="0" borderId="8" xfId="0" applyFont="1" applyBorder="1" applyAlignment="1">
      <alignment horizontal="center" readingOrder="1"/>
    </xf>
    <xf numFmtId="0" fontId="7" fillId="0" borderId="9" xfId="0" applyFont="1" applyBorder="1" applyAlignment="1">
      <alignment horizontal="center" readingOrder="1"/>
    </xf>
    <xf numFmtId="0" fontId="7" fillId="0" borderId="10" xfId="0" applyFont="1" applyBorder="1" applyAlignment="1">
      <alignment horizontal="center" readingOrder="1"/>
    </xf>
    <xf numFmtId="10" fontId="8" fillId="7" borderId="11" xfId="0" applyNumberFormat="1" applyFont="1" applyFill="1" applyBorder="1" applyAlignment="1">
      <alignment horizontal="center" readingOrder="1"/>
    </xf>
    <xf numFmtId="165" fontId="0" fillId="0" borderId="0" xfId="2" applyNumberFormat="1" applyFont="1"/>
    <xf numFmtId="170" fontId="0" fillId="0" borderId="0" xfId="1" applyNumberFormat="1" applyFont="1"/>
    <xf numFmtId="0" fontId="5" fillId="3" borderId="12" xfId="0" applyFont="1" applyFill="1" applyBorder="1" applyAlignment="1">
      <alignment horizontal="center" vertical="center" readingOrder="1"/>
    </xf>
    <xf numFmtId="0" fontId="6" fillId="0" borderId="13" xfId="0" applyFont="1" applyBorder="1" applyAlignment="1">
      <alignment horizontal="center" readingOrder="1"/>
    </xf>
    <xf numFmtId="0" fontId="6" fillId="0" borderId="14" xfId="0" applyFont="1" applyBorder="1" applyAlignment="1">
      <alignment horizontal="center" readingOrder="1"/>
    </xf>
    <xf numFmtId="3" fontId="7" fillId="0" borderId="15" xfId="0" applyNumberFormat="1" applyFont="1" applyBorder="1" applyAlignment="1">
      <alignment horizontal="center" readingOrder="1"/>
    </xf>
    <xf numFmtId="175" fontId="7" fillId="0" borderId="15" xfId="0" applyNumberFormat="1" applyFont="1" applyBorder="1" applyAlignment="1">
      <alignment horizontal="center" readingOrder="1"/>
    </xf>
    <xf numFmtId="165" fontId="7" fillId="0" borderId="15" xfId="0" applyNumberFormat="1" applyFont="1" applyBorder="1" applyAlignment="1">
      <alignment horizontal="center" readingOrder="1"/>
    </xf>
    <xf numFmtId="1" fontId="7" fillId="0" borderId="15" xfId="0" applyNumberFormat="1" applyFont="1" applyBorder="1" applyAlignment="1">
      <alignment horizontal="center" readingOrder="1"/>
    </xf>
    <xf numFmtId="1" fontId="7" fillId="0" borderId="16" xfId="0" applyNumberFormat="1" applyFont="1" applyBorder="1" applyAlignment="1">
      <alignment horizontal="center" readingOrder="1"/>
    </xf>
    <xf numFmtId="3" fontId="7" fillId="0" borderId="1" xfId="0" applyNumberFormat="1" applyFont="1" applyBorder="1" applyAlignment="1">
      <alignment horizontal="center" readingOrder="1"/>
    </xf>
    <xf numFmtId="175" fontId="7" fillId="0" borderId="1" xfId="0" applyNumberFormat="1" applyFont="1" applyBorder="1" applyAlignment="1">
      <alignment horizontal="center" readingOrder="1"/>
    </xf>
    <xf numFmtId="165" fontId="7" fillId="0" borderId="1" xfId="0" applyNumberFormat="1" applyFont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 readingOrder="1"/>
    </xf>
    <xf numFmtId="3" fontId="7" fillId="0" borderId="23" xfId="0" applyNumberFormat="1" applyFont="1" applyBorder="1" applyAlignment="1">
      <alignment horizontal="center" readingOrder="1"/>
    </xf>
    <xf numFmtId="175" fontId="7" fillId="0" borderId="23" xfId="0" applyNumberFormat="1" applyFont="1" applyBorder="1" applyAlignment="1">
      <alignment horizontal="center" readingOrder="1"/>
    </xf>
    <xf numFmtId="165" fontId="7" fillId="0" borderId="23" xfId="0" applyNumberFormat="1" applyFont="1" applyBorder="1" applyAlignment="1">
      <alignment horizontal="center" readingOrder="1"/>
    </xf>
    <xf numFmtId="1" fontId="7" fillId="0" borderId="23" xfId="0" applyNumberFormat="1" applyFont="1" applyBorder="1" applyAlignment="1">
      <alignment horizontal="center" readingOrder="1"/>
    </xf>
    <xf numFmtId="1" fontId="7" fillId="0" borderId="25" xfId="0" applyNumberFormat="1" applyFont="1" applyBorder="1" applyAlignment="1">
      <alignment horizontal="center" readingOrder="1"/>
    </xf>
    <xf numFmtId="1" fontId="7" fillId="0" borderId="26" xfId="0" applyNumberFormat="1" applyFont="1" applyBorder="1" applyAlignment="1">
      <alignment horizontal="center" readingOrder="1"/>
    </xf>
    <xf numFmtId="0" fontId="5" fillId="4" borderId="28" xfId="0" applyFont="1" applyFill="1" applyBorder="1" applyAlignment="1">
      <alignment horizontal="center" vertical="center" readingOrder="1"/>
    </xf>
    <xf numFmtId="0" fontId="5" fillId="4" borderId="29" xfId="0" applyFont="1" applyFill="1" applyBorder="1" applyAlignment="1">
      <alignment horizontal="center" vertical="center" readingOrder="1"/>
    </xf>
    <xf numFmtId="0" fontId="5" fillId="4" borderId="30" xfId="0" applyFont="1" applyFill="1" applyBorder="1" applyAlignment="1">
      <alignment horizontal="center" vertical="center" readingOrder="1"/>
    </xf>
    <xf numFmtId="0" fontId="5" fillId="5" borderId="31" xfId="0" applyFont="1" applyFill="1" applyBorder="1" applyAlignment="1">
      <alignment horizontal="center" vertical="center" readingOrder="1"/>
    </xf>
    <xf numFmtId="0" fontId="5" fillId="5" borderId="32" xfId="0" applyFont="1" applyFill="1" applyBorder="1" applyAlignment="1">
      <alignment horizontal="center" vertical="center" readingOrder="1"/>
    </xf>
    <xf numFmtId="0" fontId="5" fillId="6" borderId="12" xfId="0" applyFont="1" applyFill="1" applyBorder="1" applyAlignment="1">
      <alignment horizontal="center" vertical="center" readingOrder="1"/>
    </xf>
    <xf numFmtId="0" fontId="5" fillId="6" borderId="31" xfId="0" applyFont="1" applyFill="1" applyBorder="1" applyAlignment="1">
      <alignment horizontal="center" vertical="center" readingOrder="1"/>
    </xf>
    <xf numFmtId="0" fontId="5" fillId="6" borderId="32" xfId="0" applyFont="1" applyFill="1" applyBorder="1" applyAlignment="1">
      <alignment horizontal="center" vertical="center" readingOrder="1"/>
    </xf>
    <xf numFmtId="0" fontId="6" fillId="0" borderId="33" xfId="0" applyFont="1" applyBorder="1" applyAlignment="1">
      <alignment horizontal="center" readingOrder="1"/>
    </xf>
    <xf numFmtId="3" fontId="7" fillId="0" borderId="21" xfId="0" applyNumberFormat="1" applyFont="1" applyBorder="1" applyAlignment="1">
      <alignment horizontal="center" readingOrder="1"/>
    </xf>
    <xf numFmtId="3" fontId="7" fillId="0" borderId="17" xfId="0" applyNumberFormat="1" applyFont="1" applyBorder="1" applyAlignment="1">
      <alignment horizontal="center" readingOrder="1"/>
    </xf>
    <xf numFmtId="3" fontId="7" fillId="0" borderId="34" xfId="0" applyNumberFormat="1" applyFont="1" applyBorder="1" applyAlignment="1">
      <alignment horizontal="center" readingOrder="1"/>
    </xf>
    <xf numFmtId="3" fontId="7" fillId="0" borderId="35" xfId="0" applyNumberFormat="1" applyFont="1" applyBorder="1" applyAlignment="1">
      <alignment horizontal="center" readingOrder="1"/>
    </xf>
    <xf numFmtId="10" fontId="8" fillId="7" borderId="36" xfId="0" applyNumberFormat="1" applyFont="1" applyFill="1" applyBorder="1" applyAlignment="1">
      <alignment horizontal="center" readingOrder="1"/>
    </xf>
    <xf numFmtId="3" fontId="7" fillId="0" borderId="37" xfId="0" applyNumberFormat="1" applyFont="1" applyBorder="1" applyAlignment="1">
      <alignment horizontal="center" readingOrder="1"/>
    </xf>
    <xf numFmtId="10" fontId="7" fillId="0" borderId="36" xfId="0" applyNumberFormat="1" applyFont="1" applyBorder="1" applyAlignment="1">
      <alignment horizontal="center" readingOrder="1"/>
    </xf>
    <xf numFmtId="0" fontId="5" fillId="3" borderId="38" xfId="0" applyFont="1" applyFill="1" applyBorder="1" applyAlignment="1">
      <alignment horizontal="center" vertical="center" wrapText="1" readingOrder="1"/>
    </xf>
    <xf numFmtId="0" fontId="5" fillId="3" borderId="18" xfId="0" applyFont="1" applyFill="1" applyBorder="1" applyAlignment="1">
      <alignment horizontal="center" vertical="center" wrapText="1" readingOrder="1"/>
    </xf>
    <xf numFmtId="0" fontId="5" fillId="3" borderId="19" xfId="0" applyFont="1" applyFill="1" applyBorder="1" applyAlignment="1">
      <alignment horizontal="center" vertical="center" wrapText="1" readingOrder="1"/>
    </xf>
    <xf numFmtId="0" fontId="5" fillId="3" borderId="20" xfId="0" applyFont="1" applyFill="1" applyBorder="1" applyAlignment="1">
      <alignment horizontal="center" vertical="center" wrapText="1" readingOrder="1"/>
    </xf>
    <xf numFmtId="0" fontId="5" fillId="3" borderId="39" xfId="0" applyFont="1" applyFill="1" applyBorder="1" applyAlignment="1">
      <alignment horizontal="center" vertical="center" wrapText="1" readingOrder="1"/>
    </xf>
    <xf numFmtId="0" fontId="5" fillId="3" borderId="40" xfId="0" applyFont="1" applyFill="1" applyBorder="1" applyAlignment="1">
      <alignment horizontal="center" vertical="center" wrapText="1" readingOrder="1"/>
    </xf>
    <xf numFmtId="0" fontId="5" fillId="3" borderId="41" xfId="0" applyFont="1" applyFill="1" applyBorder="1" applyAlignment="1">
      <alignment horizontal="center" vertical="center" wrapText="1" readingOrder="1"/>
    </xf>
    <xf numFmtId="0" fontId="5" fillId="3" borderId="42" xfId="0" applyFont="1" applyFill="1" applyBorder="1" applyAlignment="1">
      <alignment horizontal="center" vertical="center" wrapText="1" readingOrder="1"/>
    </xf>
    <xf numFmtId="0" fontId="5" fillId="3" borderId="43" xfId="0" applyFont="1" applyFill="1" applyBorder="1" applyAlignment="1">
      <alignment horizontal="center" vertical="center" wrapText="1" readingOrder="1"/>
    </xf>
    <xf numFmtId="10" fontId="9" fillId="0" borderId="22" xfId="0" applyNumberFormat="1" applyFont="1" applyFill="1" applyBorder="1" applyAlignment="1">
      <alignment horizontal="center" readingOrder="1"/>
    </xf>
    <xf numFmtId="10" fontId="9" fillId="0" borderId="24" xfId="0" applyNumberFormat="1" applyFont="1" applyFill="1" applyBorder="1" applyAlignment="1">
      <alignment horizontal="center" readingOrder="1"/>
    </xf>
    <xf numFmtId="10" fontId="9" fillId="0" borderId="27" xfId="0" applyNumberFormat="1" applyFont="1" applyFill="1" applyBorder="1" applyAlignment="1">
      <alignment horizontal="center" readingOrder="1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B76E-3A44-4966-B29B-B714DBB681BF}">
  <dimension ref="A1:AH23"/>
  <sheetViews>
    <sheetView workbookViewId="0">
      <selection activeCell="I2" sqref="I2"/>
    </sheetView>
  </sheetViews>
  <sheetFormatPr defaultRowHeight="14.5" x14ac:dyDescent="0.35"/>
  <cols>
    <col min="1" max="1" width="21.81640625" bestFit="1" customWidth="1"/>
    <col min="2" max="3" width="20.6328125" bestFit="1" customWidth="1"/>
    <col min="4" max="4" width="20.26953125" bestFit="1" customWidth="1"/>
    <col min="6" max="6" width="21.81640625" bestFit="1" customWidth="1"/>
    <col min="7" max="7" width="11.1796875" bestFit="1" customWidth="1"/>
    <col min="8" max="8" width="15.453125" bestFit="1" customWidth="1"/>
    <col min="9" max="9" width="12.54296875" bestFit="1" customWidth="1"/>
    <col min="10" max="10" width="16.26953125" bestFit="1" customWidth="1"/>
    <col min="11" max="11" width="14.453125" bestFit="1" customWidth="1"/>
    <col min="13" max="13" width="7.54296875" bestFit="1" customWidth="1"/>
    <col min="14" max="15" width="21.54296875" bestFit="1" customWidth="1"/>
    <col min="16" max="16" width="21.1796875" bestFit="1" customWidth="1"/>
    <col min="17" max="17" width="9" bestFit="1" customWidth="1"/>
    <col min="18" max="18" width="11" bestFit="1" customWidth="1"/>
  </cols>
  <sheetData>
    <row r="1" spans="1:34" ht="15" thickBot="1" x14ac:dyDescent="0.4">
      <c r="A1" s="4" t="s">
        <v>0</v>
      </c>
      <c r="B1" s="5" t="s">
        <v>26</v>
      </c>
      <c r="C1" s="5" t="s">
        <v>25</v>
      </c>
      <c r="D1" s="5" t="s">
        <v>27</v>
      </c>
      <c r="F1" s="13" t="s">
        <v>0</v>
      </c>
      <c r="H1" s="1"/>
      <c r="I1" s="1"/>
      <c r="J1" s="1"/>
      <c r="K1" s="1"/>
    </row>
    <row r="2" spans="1:34" x14ac:dyDescent="0.35">
      <c r="A2" s="6" t="s">
        <v>1</v>
      </c>
      <c r="B2" s="7">
        <v>666860</v>
      </c>
      <c r="C2" s="7">
        <v>403337</v>
      </c>
      <c r="D2" s="7">
        <v>627819</v>
      </c>
      <c r="F2" s="14" t="s">
        <v>1</v>
      </c>
      <c r="G2" s="3">
        <f>B2</f>
        <v>666860</v>
      </c>
      <c r="H2" s="3">
        <f t="shared" ref="H2:I3" si="0">C2</f>
        <v>403337</v>
      </c>
      <c r="I2" s="3">
        <f t="shared" si="0"/>
        <v>627819</v>
      </c>
      <c r="J2" s="2"/>
      <c r="K2" s="2"/>
      <c r="U2" t="s">
        <v>22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10</v>
      </c>
      <c r="AC2" t="s">
        <v>34</v>
      </c>
      <c r="AD2" t="s">
        <v>35</v>
      </c>
      <c r="AE2" t="s">
        <v>23</v>
      </c>
      <c r="AF2" t="s">
        <v>36</v>
      </c>
      <c r="AG2" t="s">
        <v>24</v>
      </c>
      <c r="AH2" t="s">
        <v>37</v>
      </c>
    </row>
    <row r="3" spans="1:34" x14ac:dyDescent="0.35">
      <c r="A3" s="6" t="s">
        <v>2</v>
      </c>
      <c r="B3" s="7">
        <v>939008</v>
      </c>
      <c r="C3" s="7">
        <v>1157364</v>
      </c>
      <c r="D3" s="7">
        <v>748580</v>
      </c>
      <c r="F3" s="15" t="s">
        <v>2</v>
      </c>
      <c r="G3" s="3">
        <f t="shared" ref="G3" si="1">B3</f>
        <v>939008</v>
      </c>
      <c r="H3" s="3">
        <f t="shared" si="0"/>
        <v>1157364</v>
      </c>
      <c r="I3" s="3">
        <f t="shared" si="0"/>
        <v>748580</v>
      </c>
      <c r="J3" s="2"/>
      <c r="K3" s="2"/>
      <c r="U3" t="s">
        <v>26</v>
      </c>
      <c r="V3">
        <v>939008</v>
      </c>
      <c r="W3">
        <v>819587704.07000005</v>
      </c>
      <c r="X3">
        <v>391055091.54000002</v>
      </c>
      <c r="Y3">
        <v>1532810</v>
      </c>
      <c r="Z3">
        <v>739708</v>
      </c>
      <c r="AA3">
        <v>348016</v>
      </c>
      <c r="AB3">
        <v>43498</v>
      </c>
      <c r="AC3">
        <v>5815117</v>
      </c>
      <c r="AD3">
        <v>40708129</v>
      </c>
      <c r="AE3">
        <v>872.82291999999995</v>
      </c>
      <c r="AF3">
        <v>1123.669864</v>
      </c>
      <c r="AG3">
        <v>534.69621400000005</v>
      </c>
      <c r="AH3">
        <v>528.66143299999999</v>
      </c>
    </row>
    <row r="4" spans="1:34" x14ac:dyDescent="0.35">
      <c r="A4" s="6" t="s">
        <v>3</v>
      </c>
      <c r="B4" s="7">
        <v>819587704.07000005</v>
      </c>
      <c r="C4" s="7">
        <v>1030596303.3099999</v>
      </c>
      <c r="D4" s="7">
        <v>562119522.28999996</v>
      </c>
      <c r="F4" s="15" t="s">
        <v>3</v>
      </c>
      <c r="G4" s="29">
        <f>IFERROR(B4/10^7,0)</f>
        <v>81.958770407000003</v>
      </c>
      <c r="H4" s="29">
        <f t="shared" ref="H4:I5" si="2">IFERROR(C4/10^7,0)</f>
        <v>103.05963033099999</v>
      </c>
      <c r="I4" s="29">
        <f t="shared" si="2"/>
        <v>56.211952228999998</v>
      </c>
      <c r="U4" t="s">
        <v>25</v>
      </c>
      <c r="V4">
        <v>1157364</v>
      </c>
      <c r="W4">
        <v>1030596303.3099999</v>
      </c>
      <c r="X4">
        <v>798585022.05999994</v>
      </c>
      <c r="Y4">
        <v>2048857</v>
      </c>
      <c r="Z4">
        <v>1566700</v>
      </c>
      <c r="AA4">
        <v>785064</v>
      </c>
      <c r="AB4">
        <v>126820</v>
      </c>
      <c r="AC4">
        <v>19706739</v>
      </c>
      <c r="AD4">
        <v>50424542</v>
      </c>
      <c r="AE4">
        <v>890.46860200000003</v>
      </c>
      <c r="AF4">
        <v>1017.222828</v>
      </c>
      <c r="AG4">
        <v>503.01036299999998</v>
      </c>
      <c r="AH4">
        <v>509.72427499999998</v>
      </c>
    </row>
    <row r="5" spans="1:34" x14ac:dyDescent="0.35">
      <c r="A5" s="6" t="s">
        <v>4</v>
      </c>
      <c r="B5" s="7">
        <v>391055091.54000002</v>
      </c>
      <c r="C5" s="7">
        <v>798585022.05999994</v>
      </c>
      <c r="D5" s="7">
        <v>204666930.93000001</v>
      </c>
      <c r="F5" s="15" t="s">
        <v>4</v>
      </c>
      <c r="G5" s="29">
        <f t="shared" ref="G5" si="3">IFERROR(B5/10^7,0)</f>
        <v>39.105509154000003</v>
      </c>
      <c r="H5" s="29">
        <f t="shared" si="2"/>
        <v>79.858502205999997</v>
      </c>
      <c r="I5" s="29">
        <f t="shared" si="2"/>
        <v>20.466693093</v>
      </c>
      <c r="U5" t="s">
        <v>27</v>
      </c>
      <c r="V5">
        <v>748580</v>
      </c>
      <c r="W5">
        <v>562119522.28999996</v>
      </c>
      <c r="X5">
        <v>204666930.93000001</v>
      </c>
      <c r="Y5">
        <v>1149540</v>
      </c>
      <c r="Z5">
        <v>433828</v>
      </c>
      <c r="AA5">
        <v>211026</v>
      </c>
      <c r="AB5">
        <v>23811</v>
      </c>
      <c r="AC5">
        <v>2934471</v>
      </c>
      <c r="AD5">
        <v>27911935</v>
      </c>
      <c r="AE5">
        <v>750.91442800000004</v>
      </c>
      <c r="AF5">
        <v>969.86594500000001</v>
      </c>
      <c r="AG5">
        <v>488.995183</v>
      </c>
      <c r="AH5">
        <v>471.76975900000002</v>
      </c>
    </row>
    <row r="6" spans="1:34" x14ac:dyDescent="0.35">
      <c r="A6" s="6" t="s">
        <v>5</v>
      </c>
      <c r="B6" s="8">
        <f>B5/B4</f>
        <v>0.47713635721723863</v>
      </c>
      <c r="C6" s="8">
        <f t="shared" ref="C6:D6" si="4">C5/C4</f>
        <v>0.77487666072074801</v>
      </c>
      <c r="D6" s="8">
        <f t="shared" si="4"/>
        <v>0.36409859970031683</v>
      </c>
      <c r="F6" s="15" t="s">
        <v>5</v>
      </c>
      <c r="G6" s="9">
        <f>G5/G4</f>
        <v>0.47713635721723868</v>
      </c>
      <c r="H6" s="9">
        <f t="shared" ref="H6:I6" si="5">H5/H4</f>
        <v>0.77487666072074801</v>
      </c>
      <c r="I6" s="9">
        <f t="shared" si="5"/>
        <v>0.36409859970031677</v>
      </c>
    </row>
    <row r="7" spans="1:34" x14ac:dyDescent="0.35">
      <c r="A7" s="6" t="s">
        <v>6</v>
      </c>
      <c r="B7" s="7">
        <v>1532810</v>
      </c>
      <c r="C7" s="7">
        <v>2048857</v>
      </c>
      <c r="D7" s="7">
        <v>1149540</v>
      </c>
      <c r="F7" s="15" t="s">
        <v>6</v>
      </c>
      <c r="G7" s="29">
        <f>IFERROR(B7/10^5,0)</f>
        <v>15.328099999999999</v>
      </c>
      <c r="H7" s="29">
        <f t="shared" ref="H7:I8" si="6">IFERROR(C7/10^5,0)</f>
        <v>20.488569999999999</v>
      </c>
      <c r="I7" s="29">
        <f t="shared" si="6"/>
        <v>11.4954</v>
      </c>
      <c r="J7" s="3"/>
      <c r="K7" s="3"/>
    </row>
    <row r="8" spans="1:34" x14ac:dyDescent="0.35">
      <c r="A8" s="6" t="s">
        <v>7</v>
      </c>
      <c r="B8" s="7">
        <v>739708</v>
      </c>
      <c r="C8" s="7">
        <v>1566700</v>
      </c>
      <c r="D8" s="7">
        <v>433828</v>
      </c>
      <c r="F8" s="15" t="s">
        <v>7</v>
      </c>
      <c r="G8" s="29">
        <f t="shared" ref="G8" si="7">IFERROR(B8/10^5,0)</f>
        <v>7.3970799999999999</v>
      </c>
      <c r="H8" s="29">
        <f t="shared" si="6"/>
        <v>15.667</v>
      </c>
      <c r="I8" s="29">
        <f t="shared" si="6"/>
        <v>4.3382800000000001</v>
      </c>
    </row>
    <row r="9" spans="1:34" x14ac:dyDescent="0.35">
      <c r="A9" s="6" t="s">
        <v>8</v>
      </c>
      <c r="B9" s="9">
        <f>B8/B7</f>
        <v>0.482582968534913</v>
      </c>
      <c r="C9" s="9">
        <f t="shared" ref="C9:D9" si="8">C8/C7</f>
        <v>0.76467025273115696</v>
      </c>
      <c r="D9" s="9">
        <f t="shared" si="8"/>
        <v>0.37739269620891835</v>
      </c>
      <c r="F9" s="15" t="s">
        <v>8</v>
      </c>
      <c r="G9" s="9">
        <f>G8/G7</f>
        <v>0.482582968534913</v>
      </c>
      <c r="H9" s="9">
        <f t="shared" ref="H9:I9" si="9">H8/H7</f>
        <v>0.76467025273115696</v>
      </c>
      <c r="I9" s="9">
        <f t="shared" si="9"/>
        <v>0.37739269620891835</v>
      </c>
      <c r="J9" s="3"/>
      <c r="K9" s="3"/>
    </row>
    <row r="10" spans="1:34" x14ac:dyDescent="0.35">
      <c r="A10" s="6" t="s">
        <v>9</v>
      </c>
      <c r="B10" s="7">
        <v>348016</v>
      </c>
      <c r="C10" s="7">
        <v>785064</v>
      </c>
      <c r="D10" s="7">
        <v>211026</v>
      </c>
      <c r="F10" s="15" t="s">
        <v>9</v>
      </c>
      <c r="G10" s="3">
        <f>B10</f>
        <v>348016</v>
      </c>
      <c r="H10" s="3">
        <f t="shared" ref="H10:I11" si="10">C10</f>
        <v>785064</v>
      </c>
      <c r="I10" s="3">
        <f t="shared" si="10"/>
        <v>211026</v>
      </c>
    </row>
    <row r="11" spans="1:34" x14ac:dyDescent="0.35">
      <c r="A11" s="6" t="s">
        <v>10</v>
      </c>
      <c r="B11" s="7">
        <v>43498</v>
      </c>
      <c r="C11" s="7">
        <v>126820</v>
      </c>
      <c r="D11" s="7">
        <v>23811</v>
      </c>
      <c r="F11" s="15" t="s">
        <v>10</v>
      </c>
      <c r="G11" s="3">
        <f t="shared" ref="G11" si="11">B11</f>
        <v>43498</v>
      </c>
      <c r="H11" s="3">
        <f t="shared" si="10"/>
        <v>126820</v>
      </c>
      <c r="I11" s="3">
        <f t="shared" si="10"/>
        <v>23811</v>
      </c>
      <c r="N11" t="s">
        <v>38</v>
      </c>
      <c r="O11" t="s">
        <v>39</v>
      </c>
    </row>
    <row r="12" spans="1:34" x14ac:dyDescent="0.35">
      <c r="A12" s="6" t="s">
        <v>11</v>
      </c>
      <c r="B12" s="9">
        <f>B11/B3</f>
        <v>4.6323354007633585E-2</v>
      </c>
      <c r="C12" s="9">
        <f t="shared" ref="C12:D12" si="12">C11/C3</f>
        <v>0.10957658956041487</v>
      </c>
      <c r="D12" s="9">
        <f t="shared" si="12"/>
        <v>3.1808223569959125E-2</v>
      </c>
      <c r="F12" s="15" t="s">
        <v>11</v>
      </c>
      <c r="G12" s="9">
        <f>G11/G3</f>
        <v>4.6323354007633585E-2</v>
      </c>
      <c r="H12" s="9">
        <f t="shared" ref="H12:I12" si="13">H11/H3</f>
        <v>0.10957658956041487</v>
      </c>
      <c r="I12" s="9">
        <f t="shared" si="13"/>
        <v>3.1808223569959125E-2</v>
      </c>
      <c r="N12" t="s">
        <v>26</v>
      </c>
      <c r="O12">
        <v>1.3078000000000001</v>
      </c>
    </row>
    <row r="13" spans="1:34" x14ac:dyDescent="0.35">
      <c r="A13" s="6" t="s">
        <v>12</v>
      </c>
      <c r="B13" s="7">
        <v>5815117</v>
      </c>
      <c r="C13" s="7">
        <v>19706739</v>
      </c>
      <c r="D13" s="7">
        <v>2934471</v>
      </c>
      <c r="F13" s="15" t="s">
        <v>12</v>
      </c>
      <c r="G13" s="29">
        <f>IFERROR(B13/10^7,0)</f>
        <v>0.58151169999999996</v>
      </c>
      <c r="H13" s="29">
        <f t="shared" ref="H13:I14" si="14">IFERROR(C13/10^7,0)</f>
        <v>1.9706739</v>
      </c>
      <c r="I13" s="29">
        <f t="shared" si="14"/>
        <v>0.29344710000000002</v>
      </c>
      <c r="N13" t="s">
        <v>25</v>
      </c>
      <c r="O13">
        <v>1.3698999999999999</v>
      </c>
    </row>
    <row r="14" spans="1:34" x14ac:dyDescent="0.35">
      <c r="A14" s="6" t="s">
        <v>13</v>
      </c>
      <c r="B14" s="7">
        <v>40708129</v>
      </c>
      <c r="C14" s="7">
        <v>50424542</v>
      </c>
      <c r="D14" s="7">
        <v>27911935</v>
      </c>
      <c r="F14" s="15" t="s">
        <v>13</v>
      </c>
      <c r="G14" s="29">
        <f t="shared" ref="G14" si="15">IFERROR(B14/10^7,0)</f>
        <v>4.0708129</v>
      </c>
      <c r="H14" s="29">
        <f t="shared" si="14"/>
        <v>5.0424541999999999</v>
      </c>
      <c r="I14" s="29">
        <f t="shared" si="14"/>
        <v>2.7911934999999999</v>
      </c>
      <c r="J14" s="3"/>
      <c r="K14" s="3"/>
      <c r="N14" t="s">
        <v>27</v>
      </c>
      <c r="O14">
        <v>1.2476</v>
      </c>
    </row>
    <row r="15" spans="1:34" x14ac:dyDescent="0.35">
      <c r="A15" s="6" t="s">
        <v>14</v>
      </c>
      <c r="B15" s="12"/>
      <c r="C15" s="12"/>
      <c r="D15" s="12"/>
      <c r="F15" s="15" t="s">
        <v>44</v>
      </c>
      <c r="G15" s="28">
        <f>IFERROR(G13/G14,0)</f>
        <v>0.14284903636814159</v>
      </c>
      <c r="H15" s="28">
        <f t="shared" ref="H15:I15" si="16">IFERROR(H13/H14,0)</f>
        <v>0.3908164203058106</v>
      </c>
      <c r="I15" s="28">
        <f t="shared" si="16"/>
        <v>0.10513319839702981</v>
      </c>
      <c r="J15" s="3"/>
      <c r="K15" s="3"/>
    </row>
    <row r="16" spans="1:34" x14ac:dyDescent="0.35">
      <c r="A16" s="6" t="s">
        <v>15</v>
      </c>
      <c r="B16" s="7">
        <v>872.82291999999995</v>
      </c>
      <c r="C16" s="7">
        <v>890.46860200000003</v>
      </c>
      <c r="D16" s="7">
        <v>750.91442800000004</v>
      </c>
      <c r="F16" s="15" t="s">
        <v>15</v>
      </c>
      <c r="G16" s="3">
        <f>IFERROR(B4/B3,0)</f>
        <v>872.82291958108988</v>
      </c>
      <c r="H16" s="3">
        <f t="shared" ref="H16:I16" si="17">IFERROR(C4/C3,0)</f>
        <v>890.46860219429664</v>
      </c>
      <c r="I16" s="3">
        <f t="shared" si="17"/>
        <v>750.91442770311789</v>
      </c>
    </row>
    <row r="17" spans="1:11" x14ac:dyDescent="0.35">
      <c r="A17" s="6" t="s">
        <v>16</v>
      </c>
      <c r="B17" s="7">
        <v>1123.669864</v>
      </c>
      <c r="C17" s="7">
        <v>1017.222828</v>
      </c>
      <c r="D17" s="7">
        <v>969.86594500000001</v>
      </c>
      <c r="F17" s="15" t="s">
        <v>16</v>
      </c>
      <c r="G17" s="3">
        <f>IFERROR(B5/B10,0)</f>
        <v>1123.6698644315204</v>
      </c>
      <c r="H17" s="3">
        <f t="shared" ref="H17:I17" si="18">IFERROR(C5/C10,0)</f>
        <v>1017.2228277694556</v>
      </c>
      <c r="I17" s="3">
        <f t="shared" si="18"/>
        <v>969.86594509681277</v>
      </c>
      <c r="J17" s="3"/>
      <c r="K17" s="3"/>
    </row>
    <row r="18" spans="1:11" x14ac:dyDescent="0.35">
      <c r="A18" s="6" t="s">
        <v>17</v>
      </c>
      <c r="B18" s="7">
        <v>534.69621400000005</v>
      </c>
      <c r="C18" s="7">
        <v>503.01036299999998</v>
      </c>
      <c r="D18" s="7">
        <v>488.995183</v>
      </c>
      <c r="F18" s="15" t="s">
        <v>17</v>
      </c>
      <c r="G18" s="3">
        <f>IFERROR(B4/B7,0)</f>
        <v>534.69621418832082</v>
      </c>
      <c r="H18" s="3">
        <f t="shared" ref="H18:I18" si="19">IFERROR(C4/C7,0)</f>
        <v>503.01036300239593</v>
      </c>
      <c r="I18" s="3">
        <f t="shared" si="19"/>
        <v>488.99518267306917</v>
      </c>
    </row>
    <row r="19" spans="1:11" x14ac:dyDescent="0.35">
      <c r="A19" s="6" t="s">
        <v>18</v>
      </c>
      <c r="B19" s="7">
        <v>528.66143299999999</v>
      </c>
      <c r="C19" s="7">
        <v>509.72427499999998</v>
      </c>
      <c r="D19" s="7">
        <v>471.76975900000002</v>
      </c>
      <c r="F19" s="15" t="s">
        <v>18</v>
      </c>
      <c r="G19" s="3">
        <f>IFERROR(B5/B8,0)</f>
        <v>528.66143334937578</v>
      </c>
      <c r="H19" s="3">
        <f t="shared" ref="H19:I19" si="20">IFERROR(C5/C8,0)</f>
        <v>509.72427526648363</v>
      </c>
      <c r="I19" s="3">
        <f t="shared" si="20"/>
        <v>471.76975882146843</v>
      </c>
    </row>
    <row r="20" spans="1:11" x14ac:dyDescent="0.35">
      <c r="A20" s="6" t="s">
        <v>19</v>
      </c>
      <c r="B20" s="10">
        <v>1.3078000000000001</v>
      </c>
      <c r="C20" s="10">
        <v>1.3698999999999999</v>
      </c>
      <c r="D20" s="10">
        <v>1.2476</v>
      </c>
      <c r="F20" s="15" t="s">
        <v>19</v>
      </c>
      <c r="G20" s="29">
        <f>B20</f>
        <v>1.3078000000000001</v>
      </c>
      <c r="H20" s="29">
        <f t="shared" ref="H20:I22" si="21">C20</f>
        <v>1.3698999999999999</v>
      </c>
      <c r="I20" s="29">
        <f t="shared" si="21"/>
        <v>1.2476</v>
      </c>
    </row>
    <row r="21" spans="1:11" x14ac:dyDescent="0.35">
      <c r="A21" s="6" t="s">
        <v>20</v>
      </c>
      <c r="B21" s="11">
        <v>3.579882</v>
      </c>
      <c r="C21" s="11">
        <v>3.2609319999999999</v>
      </c>
      <c r="D21" s="7">
        <v>0</v>
      </c>
      <c r="F21" s="15" t="s">
        <v>20</v>
      </c>
      <c r="G21" s="29">
        <f t="shared" ref="G21:G22" si="22">B21</f>
        <v>3.579882</v>
      </c>
      <c r="H21" s="29">
        <f t="shared" si="21"/>
        <v>3.2609319999999999</v>
      </c>
      <c r="I21" s="29">
        <f t="shared" si="21"/>
        <v>0</v>
      </c>
    </row>
    <row r="22" spans="1:11" ht="15" thickBot="1" x14ac:dyDescent="0.4">
      <c r="A22" s="6" t="s">
        <v>21</v>
      </c>
      <c r="B22" s="11">
        <v>158.50262799999999</v>
      </c>
      <c r="C22" s="11">
        <v>154.36108899999999</v>
      </c>
      <c r="D22" s="7">
        <v>0</v>
      </c>
      <c r="F22" s="24" t="s">
        <v>21</v>
      </c>
      <c r="G22" s="3">
        <f t="shared" si="22"/>
        <v>158.50262799999999</v>
      </c>
      <c r="H22" s="3">
        <f t="shared" si="21"/>
        <v>154.36108899999999</v>
      </c>
      <c r="I22" s="3">
        <f t="shared" si="21"/>
        <v>0</v>
      </c>
    </row>
    <row r="23" spans="1:11" x14ac:dyDescent="0.35">
      <c r="B23" s="3"/>
      <c r="C23" s="3"/>
      <c r="D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4FAD-2AB1-46F0-98E7-9E60EFBF699D}">
  <dimension ref="A1:J23"/>
  <sheetViews>
    <sheetView tabSelected="1" zoomScale="80" zoomScaleNormal="80" workbookViewId="0"/>
  </sheetViews>
  <sheetFormatPr defaultRowHeight="14.5" x14ac:dyDescent="0.35"/>
  <cols>
    <col min="1" max="1" width="22.6328125" bestFit="1" customWidth="1"/>
    <col min="2" max="10" width="13.6328125" customWidth="1"/>
  </cols>
  <sheetData>
    <row r="1" spans="1:10" ht="15" thickBot="1" x14ac:dyDescent="0.4">
      <c r="A1" s="30"/>
      <c r="B1" s="48" t="s">
        <v>40</v>
      </c>
      <c r="C1" s="49"/>
      <c r="D1" s="50"/>
      <c r="E1" s="51" t="s">
        <v>41</v>
      </c>
      <c r="F1" s="51"/>
      <c r="G1" s="52"/>
      <c r="H1" s="53" t="s">
        <v>42</v>
      </c>
      <c r="I1" s="54"/>
      <c r="J1" s="55"/>
    </row>
    <row r="2" spans="1:10" ht="29.5" thickBot="1" x14ac:dyDescent="0.4">
      <c r="A2" s="64" t="s">
        <v>0</v>
      </c>
      <c r="B2" s="65" t="s">
        <v>46</v>
      </c>
      <c r="C2" s="66" t="s">
        <v>48</v>
      </c>
      <c r="D2" s="67" t="s">
        <v>43</v>
      </c>
      <c r="E2" s="68" t="s">
        <v>46</v>
      </c>
      <c r="F2" s="69" t="s">
        <v>49</v>
      </c>
      <c r="G2" s="70" t="s">
        <v>43</v>
      </c>
      <c r="H2" s="69" t="s">
        <v>47</v>
      </c>
      <c r="I2" s="71" t="s">
        <v>50</v>
      </c>
      <c r="J2" s="72" t="s">
        <v>43</v>
      </c>
    </row>
    <row r="3" spans="1:10" x14ac:dyDescent="0.35">
      <c r="A3" s="56" t="s">
        <v>1</v>
      </c>
      <c r="B3" s="57">
        <f>Sheet1!H2</f>
        <v>403337</v>
      </c>
      <c r="C3" s="58">
        <f>Sheet1!G2</f>
        <v>666860</v>
      </c>
      <c r="D3" s="73">
        <f>IFERROR(B3/C3-1,0)</f>
        <v>-0.39516990072878866</v>
      </c>
      <c r="E3" s="59">
        <f>B3</f>
        <v>403337</v>
      </c>
      <c r="F3" s="60"/>
      <c r="G3" s="61">
        <f>IFERROR(E3/F3-1,0)</f>
        <v>0</v>
      </c>
      <c r="H3" s="62">
        <v>148417</v>
      </c>
      <c r="I3" s="60">
        <v>256572</v>
      </c>
      <c r="J3" s="63">
        <v>-0.42199999999999999</v>
      </c>
    </row>
    <row r="4" spans="1:10" x14ac:dyDescent="0.35">
      <c r="A4" s="31" t="s">
        <v>2</v>
      </c>
      <c r="B4" s="42">
        <f>Sheet1!H3</f>
        <v>1157364</v>
      </c>
      <c r="C4" s="38">
        <f>Sheet1!G3</f>
        <v>939008</v>
      </c>
      <c r="D4" s="74">
        <f t="shared" ref="D4:D23" si="0">IFERROR(B4/C4-1,0)</f>
        <v>0.23253901990185377</v>
      </c>
      <c r="E4" s="33">
        <f t="shared" ref="E4:E23" si="1">B4</f>
        <v>1157364</v>
      </c>
      <c r="F4" s="17"/>
      <c r="G4" s="18">
        <f t="shared" ref="G4:G23" si="2">IFERROR(E4/F4-1,0)</f>
        <v>0</v>
      </c>
      <c r="H4" s="16">
        <v>531625</v>
      </c>
      <c r="I4" s="17">
        <v>416428</v>
      </c>
      <c r="J4" s="18">
        <v>0.27700000000000002</v>
      </c>
    </row>
    <row r="5" spans="1:10" x14ac:dyDescent="0.35">
      <c r="A5" s="31" t="s">
        <v>3</v>
      </c>
      <c r="B5" s="43">
        <f>Sheet1!H4</f>
        <v>103.05963033099999</v>
      </c>
      <c r="C5" s="39">
        <f>Sheet1!G4</f>
        <v>81.958770407000003</v>
      </c>
      <c r="D5" s="74">
        <f t="shared" si="0"/>
        <v>0.25745700941113414</v>
      </c>
      <c r="E5" s="34">
        <f t="shared" si="1"/>
        <v>103.05963033099999</v>
      </c>
      <c r="F5" s="20"/>
      <c r="G5" s="18">
        <f t="shared" si="2"/>
        <v>0</v>
      </c>
      <c r="H5" s="19">
        <v>39.200000000000003</v>
      </c>
      <c r="I5" s="20">
        <v>31.2</v>
      </c>
      <c r="J5" s="18">
        <v>0.25600000000000001</v>
      </c>
    </row>
    <row r="6" spans="1:10" x14ac:dyDescent="0.35">
      <c r="A6" s="31" t="s">
        <v>4</v>
      </c>
      <c r="B6" s="43">
        <f>Sheet1!H5</f>
        <v>79.858502205999997</v>
      </c>
      <c r="C6" s="39">
        <f>Sheet1!G5</f>
        <v>39.105509154000003</v>
      </c>
      <c r="D6" s="74">
        <f t="shared" si="0"/>
        <v>1.0421292020904804</v>
      </c>
      <c r="E6" s="34">
        <f t="shared" si="1"/>
        <v>79.858502205999997</v>
      </c>
      <c r="F6" s="20"/>
      <c r="G6" s="18">
        <f t="shared" si="2"/>
        <v>0</v>
      </c>
      <c r="H6" s="19">
        <v>30.6</v>
      </c>
      <c r="I6" s="20">
        <v>15.9</v>
      </c>
      <c r="J6" s="18">
        <v>0.92600000000000005</v>
      </c>
    </row>
    <row r="7" spans="1:10" x14ac:dyDescent="0.35">
      <c r="A7" s="31" t="s">
        <v>5</v>
      </c>
      <c r="B7" s="44">
        <f>Sheet1!H6</f>
        <v>0.77487666072074801</v>
      </c>
      <c r="C7" s="40">
        <f>Sheet1!G6</f>
        <v>0.47713635721723868</v>
      </c>
      <c r="D7" s="74">
        <f>IFERROR(B7-C7,0)</f>
        <v>0.29774030350350933</v>
      </c>
      <c r="E7" s="35">
        <f t="shared" si="1"/>
        <v>0.77487666072074801</v>
      </c>
      <c r="F7" s="22"/>
      <c r="G7" s="18">
        <f>IFERROR(E7-F7,0)</f>
        <v>0.77487666072074801</v>
      </c>
      <c r="H7" s="21">
        <v>0.78</v>
      </c>
      <c r="I7" s="22">
        <v>0.50900000000000001</v>
      </c>
      <c r="J7" s="18">
        <v>0.27100000000000002</v>
      </c>
    </row>
    <row r="8" spans="1:10" x14ac:dyDescent="0.35">
      <c r="A8" s="31" t="s">
        <v>6</v>
      </c>
      <c r="B8" s="43">
        <f>Sheet1!H7</f>
        <v>20.488569999999999</v>
      </c>
      <c r="C8" s="39">
        <f>Sheet1!G7</f>
        <v>15.328099999999999</v>
      </c>
      <c r="D8" s="74">
        <f t="shared" si="0"/>
        <v>0.33666729731669287</v>
      </c>
      <c r="E8" s="34">
        <f t="shared" si="1"/>
        <v>20.488569999999999</v>
      </c>
      <c r="F8" s="20"/>
      <c r="G8" s="18">
        <f t="shared" si="2"/>
        <v>0</v>
      </c>
      <c r="H8" s="19">
        <v>8.1999999999999993</v>
      </c>
      <c r="I8" s="20">
        <v>6</v>
      </c>
      <c r="J8" s="18">
        <v>0.35499999999999998</v>
      </c>
    </row>
    <row r="9" spans="1:10" x14ac:dyDescent="0.35">
      <c r="A9" s="31" t="s">
        <v>7</v>
      </c>
      <c r="B9" s="43">
        <f>Sheet1!H8</f>
        <v>15.667</v>
      </c>
      <c r="C9" s="39">
        <f>Sheet1!G8</f>
        <v>7.3970799999999999</v>
      </c>
      <c r="D9" s="74">
        <f t="shared" si="0"/>
        <v>1.117997912689872</v>
      </c>
      <c r="E9" s="34">
        <f t="shared" si="1"/>
        <v>15.667</v>
      </c>
      <c r="F9" s="20"/>
      <c r="G9" s="18">
        <f t="shared" si="2"/>
        <v>0</v>
      </c>
      <c r="H9" s="19">
        <v>6.3</v>
      </c>
      <c r="I9" s="20">
        <v>3.1</v>
      </c>
      <c r="J9" s="18">
        <v>1.024</v>
      </c>
    </row>
    <row r="10" spans="1:10" x14ac:dyDescent="0.35">
      <c r="A10" s="31" t="s">
        <v>8</v>
      </c>
      <c r="B10" s="44">
        <f>Sheet1!H9</f>
        <v>0.76467025273115696</v>
      </c>
      <c r="C10" s="40">
        <f>Sheet1!G9</f>
        <v>0.482582968534913</v>
      </c>
      <c r="D10" s="74">
        <f>IFERROR(B10-C10,0)</f>
        <v>0.28208728419624396</v>
      </c>
      <c r="E10" s="35">
        <f t="shared" si="1"/>
        <v>0.76467025273115696</v>
      </c>
      <c r="F10" s="22"/>
      <c r="G10" s="18">
        <f>IFERROR(E10-F10,0)</f>
        <v>0.76467025273115696</v>
      </c>
      <c r="H10" s="21">
        <v>0.77200000000000002</v>
      </c>
      <c r="I10" s="22">
        <v>0.51700000000000002</v>
      </c>
      <c r="J10" s="18">
        <v>0.255</v>
      </c>
    </row>
    <row r="11" spans="1:10" x14ac:dyDescent="0.35">
      <c r="A11" s="31" t="s">
        <v>9</v>
      </c>
      <c r="B11" s="42">
        <f>Sheet1!H10</f>
        <v>785064</v>
      </c>
      <c r="C11" s="38">
        <f>Sheet1!G10</f>
        <v>348016</v>
      </c>
      <c r="D11" s="74">
        <f t="shared" si="0"/>
        <v>1.2558273182842168</v>
      </c>
      <c r="E11" s="33">
        <f t="shared" si="1"/>
        <v>785064</v>
      </c>
      <c r="F11" s="17"/>
      <c r="G11" s="18">
        <f t="shared" si="2"/>
        <v>0</v>
      </c>
      <c r="H11" s="16">
        <v>377805</v>
      </c>
      <c r="I11" s="17">
        <v>173622</v>
      </c>
      <c r="J11" s="18">
        <v>1.1759999999999999</v>
      </c>
    </row>
    <row r="12" spans="1:10" x14ac:dyDescent="0.35">
      <c r="A12" s="31" t="s">
        <v>10</v>
      </c>
      <c r="B12" s="42">
        <f>Sheet1!H11</f>
        <v>126820</v>
      </c>
      <c r="C12" s="38">
        <f>Sheet1!G11</f>
        <v>43498</v>
      </c>
      <c r="D12" s="74">
        <f t="shared" si="0"/>
        <v>1.9155363464986896</v>
      </c>
      <c r="E12" s="33">
        <f t="shared" si="1"/>
        <v>126820</v>
      </c>
      <c r="F12" s="17"/>
      <c r="G12" s="18">
        <f t="shared" si="2"/>
        <v>0</v>
      </c>
      <c r="H12" s="16">
        <v>55519</v>
      </c>
      <c r="I12" s="17">
        <v>19447</v>
      </c>
      <c r="J12" s="18">
        <v>1.855</v>
      </c>
    </row>
    <row r="13" spans="1:10" x14ac:dyDescent="0.35">
      <c r="A13" s="31" t="s">
        <v>11</v>
      </c>
      <c r="B13" s="44">
        <f>Sheet1!H12</f>
        <v>0.10957658956041487</v>
      </c>
      <c r="C13" s="40">
        <f>Sheet1!G12</f>
        <v>4.6323354007633585E-2</v>
      </c>
      <c r="D13" s="74">
        <f>IFERROR(B13-C13,0)</f>
        <v>6.3253235552781284E-2</v>
      </c>
      <c r="E13" s="35">
        <f t="shared" si="1"/>
        <v>0.10957658956041487</v>
      </c>
      <c r="F13" s="22"/>
      <c r="G13" s="18">
        <f>IFERROR(E13-F13,0)</f>
        <v>0.10957658956041487</v>
      </c>
      <c r="H13" s="21">
        <v>0.14699999999999999</v>
      </c>
      <c r="I13" s="22">
        <v>0.112</v>
      </c>
      <c r="J13" s="18">
        <v>3.5000000000000003E-2</v>
      </c>
    </row>
    <row r="14" spans="1:10" x14ac:dyDescent="0.35">
      <c r="A14" s="31" t="s">
        <v>12</v>
      </c>
      <c r="B14" s="43">
        <f>Sheet1!H13</f>
        <v>1.9706739</v>
      </c>
      <c r="C14" s="39">
        <f>Sheet1!G13</f>
        <v>0.58151169999999996</v>
      </c>
      <c r="D14" s="74">
        <f t="shared" si="0"/>
        <v>2.388880911596448</v>
      </c>
      <c r="E14" s="34">
        <f t="shared" si="1"/>
        <v>1.9706739</v>
      </c>
      <c r="F14" s="20"/>
      <c r="G14" s="18">
        <f t="shared" si="2"/>
        <v>0</v>
      </c>
      <c r="H14" s="19">
        <v>0.8</v>
      </c>
      <c r="I14" s="20">
        <v>0.2</v>
      </c>
      <c r="J14" s="18">
        <v>2.3650000000000002</v>
      </c>
    </row>
    <row r="15" spans="1:10" x14ac:dyDescent="0.35">
      <c r="A15" s="31" t="s">
        <v>13</v>
      </c>
      <c r="B15" s="43">
        <f>Sheet1!H14</f>
        <v>5.0424541999999999</v>
      </c>
      <c r="C15" s="39">
        <f>Sheet1!G14</f>
        <v>4.0708129</v>
      </c>
      <c r="D15" s="74">
        <f t="shared" si="0"/>
        <v>0.23868483368518367</v>
      </c>
      <c r="E15" s="34">
        <f t="shared" si="1"/>
        <v>5.0424541999999999</v>
      </c>
      <c r="F15" s="20"/>
      <c r="G15" s="18">
        <f t="shared" si="2"/>
        <v>0</v>
      </c>
      <c r="H15" s="19">
        <v>1.9</v>
      </c>
      <c r="I15" s="20">
        <v>1.6</v>
      </c>
      <c r="J15" s="18">
        <v>0.23799999999999999</v>
      </c>
    </row>
    <row r="16" spans="1:10" x14ac:dyDescent="0.35">
      <c r="A16" s="31" t="s">
        <v>44</v>
      </c>
      <c r="B16" s="44">
        <f>Sheet1!H15</f>
        <v>0.3908164203058106</v>
      </c>
      <c r="C16" s="40">
        <f>Sheet1!G15</f>
        <v>0.14284903636814159</v>
      </c>
      <c r="D16" s="74">
        <f>IFERROR(B16-C16,0)</f>
        <v>0.24796738393766901</v>
      </c>
      <c r="E16" s="35">
        <f t="shared" si="1"/>
        <v>0.3908164203058106</v>
      </c>
      <c r="F16" s="22"/>
      <c r="G16" s="18">
        <f>IFERROR(E16-F16,0)</f>
        <v>0.3908164203058106</v>
      </c>
      <c r="H16" s="21">
        <v>0.40600000000000003</v>
      </c>
      <c r="I16" s="22">
        <v>0.15</v>
      </c>
      <c r="J16" s="18">
        <v>0.25700000000000001</v>
      </c>
    </row>
    <row r="17" spans="1:10" x14ac:dyDescent="0.35">
      <c r="A17" s="31" t="s">
        <v>15</v>
      </c>
      <c r="B17" s="45">
        <f>Sheet1!H16</f>
        <v>890.46860219429664</v>
      </c>
      <c r="C17" s="41">
        <f>Sheet1!G16</f>
        <v>872.82291958108988</v>
      </c>
      <c r="D17" s="74">
        <f t="shared" si="0"/>
        <v>2.021679566076906E-2</v>
      </c>
      <c r="E17" s="36">
        <f t="shared" si="1"/>
        <v>890.46860219429664</v>
      </c>
      <c r="F17" s="20"/>
      <c r="G17" s="18">
        <f t="shared" si="2"/>
        <v>0</v>
      </c>
      <c r="H17" s="19">
        <v>738</v>
      </c>
      <c r="I17" s="20">
        <v>750</v>
      </c>
      <c r="J17" s="23">
        <v>-1.6E-2</v>
      </c>
    </row>
    <row r="18" spans="1:10" x14ac:dyDescent="0.35">
      <c r="A18" s="31" t="s">
        <v>16</v>
      </c>
      <c r="B18" s="45">
        <f>Sheet1!H17</f>
        <v>1017.2228277694556</v>
      </c>
      <c r="C18" s="41">
        <f>Sheet1!G17</f>
        <v>1123.6698644315204</v>
      </c>
      <c r="D18" s="74">
        <f t="shared" si="0"/>
        <v>-9.4731593354528298E-2</v>
      </c>
      <c r="E18" s="36">
        <f t="shared" si="1"/>
        <v>1017.2228277694556</v>
      </c>
      <c r="F18" s="20"/>
      <c r="G18" s="18">
        <f t="shared" si="2"/>
        <v>0</v>
      </c>
      <c r="H18" s="19">
        <v>810</v>
      </c>
      <c r="I18" s="20">
        <v>916</v>
      </c>
      <c r="J18" s="23">
        <v>-0.115</v>
      </c>
    </row>
    <row r="19" spans="1:10" x14ac:dyDescent="0.35">
      <c r="A19" s="31" t="s">
        <v>17</v>
      </c>
      <c r="B19" s="45">
        <f>Sheet1!H18</f>
        <v>503.01036300239593</v>
      </c>
      <c r="C19" s="41">
        <f>Sheet1!G18</f>
        <v>534.69621418832082</v>
      </c>
      <c r="D19" s="74">
        <f t="shared" si="0"/>
        <v>-5.9259539052515353E-2</v>
      </c>
      <c r="E19" s="36">
        <f t="shared" si="1"/>
        <v>503.01036300239593</v>
      </c>
      <c r="F19" s="20"/>
      <c r="G19" s="18">
        <f t="shared" si="2"/>
        <v>0</v>
      </c>
      <c r="H19" s="19">
        <v>481</v>
      </c>
      <c r="I19" s="20">
        <v>518</v>
      </c>
      <c r="J19" s="23">
        <v>-7.1999999999999995E-2</v>
      </c>
    </row>
    <row r="20" spans="1:10" x14ac:dyDescent="0.35">
      <c r="A20" s="31" t="s">
        <v>18</v>
      </c>
      <c r="B20" s="45">
        <f>Sheet1!H19</f>
        <v>509.72427526648363</v>
      </c>
      <c r="C20" s="41">
        <f>Sheet1!G19</f>
        <v>528.66143334937578</v>
      </c>
      <c r="D20" s="74">
        <f t="shared" si="0"/>
        <v>-3.5820956264795645E-2</v>
      </c>
      <c r="E20" s="36">
        <f t="shared" si="1"/>
        <v>509.72427526648363</v>
      </c>
      <c r="F20" s="20"/>
      <c r="G20" s="18">
        <f t="shared" si="2"/>
        <v>0</v>
      </c>
      <c r="H20" s="19">
        <v>485</v>
      </c>
      <c r="I20" s="20">
        <v>510</v>
      </c>
      <c r="J20" s="23">
        <v>-4.8000000000000001E-2</v>
      </c>
    </row>
    <row r="21" spans="1:10" x14ac:dyDescent="0.35">
      <c r="A21" s="31" t="s">
        <v>19</v>
      </c>
      <c r="B21" s="43">
        <f>Sheet1!H20</f>
        <v>1.3698999999999999</v>
      </c>
      <c r="C21" s="39">
        <f>Sheet1!G20</f>
        <v>1.3078000000000001</v>
      </c>
      <c r="D21" s="74">
        <f t="shared" si="0"/>
        <v>4.7484324820308732E-2</v>
      </c>
      <c r="E21" s="34">
        <f t="shared" si="1"/>
        <v>1.3698999999999999</v>
      </c>
      <c r="F21" s="20"/>
      <c r="G21" s="18">
        <f t="shared" si="2"/>
        <v>0</v>
      </c>
      <c r="H21" s="19">
        <v>1.2</v>
      </c>
      <c r="I21" s="20">
        <v>1.2</v>
      </c>
      <c r="J21" s="18">
        <v>2.3E-2</v>
      </c>
    </row>
    <row r="22" spans="1:10" x14ac:dyDescent="0.35">
      <c r="A22" s="31" t="s">
        <v>20</v>
      </c>
      <c r="B22" s="43">
        <f>Sheet1!H21</f>
        <v>3.2609319999999999</v>
      </c>
      <c r="C22" s="39" t="s">
        <v>45</v>
      </c>
      <c r="D22" s="74" t="s">
        <v>45</v>
      </c>
      <c r="E22" s="34">
        <f t="shared" si="1"/>
        <v>3.2609319999999999</v>
      </c>
      <c r="F22" s="20"/>
      <c r="G22" s="23">
        <f t="shared" si="2"/>
        <v>0</v>
      </c>
      <c r="H22" s="19">
        <v>3.1</v>
      </c>
      <c r="I22" s="20">
        <v>3.3</v>
      </c>
      <c r="J22" s="23">
        <v>-6.5000000000000002E-2</v>
      </c>
    </row>
    <row r="23" spans="1:10" ht="15" thickBot="1" x14ac:dyDescent="0.4">
      <c r="A23" s="32" t="s">
        <v>21</v>
      </c>
      <c r="B23" s="46">
        <f>Sheet1!H22</f>
        <v>154.36108899999999</v>
      </c>
      <c r="C23" s="47" t="s">
        <v>45</v>
      </c>
      <c r="D23" s="75" t="s">
        <v>45</v>
      </c>
      <c r="E23" s="37">
        <f t="shared" si="1"/>
        <v>154.36108899999999</v>
      </c>
      <c r="F23" s="26"/>
      <c r="G23" s="27">
        <f t="shared" si="2"/>
        <v>0</v>
      </c>
      <c r="H23" s="25">
        <v>154.1</v>
      </c>
      <c r="I23" s="26">
        <v>143.19999999999999</v>
      </c>
      <c r="J23" s="27">
        <v>7.5999999999999998E-2</v>
      </c>
    </row>
  </sheetData>
  <mergeCells count="3">
    <mergeCell ref="B1:D1"/>
    <mergeCell ref="E1:G1"/>
    <mergeCell ref="H1:J1"/>
  </mergeCells>
  <conditionalFormatting sqref="D3:D23">
    <cfRule type="cellIs" dxfId="0" priority="1" operator="greaterThan">
      <formula>0</formula>
    </cfRule>
  </conditionalFormatting>
  <pageMargins left="0.7" right="0.7" top="0.75" bottom="0.75" header="0.3" footer="0.3"/>
  <ignoredErrors>
    <ignoredError sqref="G7:G16 D7:D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Aadarsh Gupta</cp:lastModifiedBy>
  <dcterms:created xsi:type="dcterms:W3CDTF">2025-08-25T10:45:18Z</dcterms:created>
  <dcterms:modified xsi:type="dcterms:W3CDTF">2025-08-26T10:32:18Z</dcterms:modified>
</cp:coreProperties>
</file>