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smokehousedeli/"/>
    </mc:Choice>
  </mc:AlternateContent>
  <xr:revisionPtr revIDLastSave="71" documentId="8_{0984A2CB-0099-432F-B731-ED6CA8DE3D27}" xr6:coauthVersionLast="47" xr6:coauthVersionMax="47" xr10:uidLastSave="{82526F3B-07FF-4A92-B518-1F7DE644B2B6}"/>
  <bookViews>
    <workbookView xWindow="-120" yWindow="-120" windowWidth="20730" windowHeight="11040" firstSheet="2" activeTab="5" xr2:uid="{D2B5DD96-7969-4687-8630-83B35EE4E004}"/>
  </bookViews>
  <sheets>
    <sheet name="Detials LTL KPIS" sheetId="2" r:id="rId1"/>
    <sheet name="coupon data" sheetId="3" r:id="rId2"/>
    <sheet name="coupon performance" sheetId="4" r:id="rId3"/>
    <sheet name="Tier migration &amp; tier wise data" sheetId="5" r:id="rId4"/>
    <sheet name="Tier wise spend" sheetId="6" r:id="rId5"/>
    <sheet name="ATV Banding " sheetId="7" r:id="rId6"/>
    <sheet name="Day wise data" sheetId="8" r:id="rId7"/>
    <sheet name="store wise part 1" sheetId="9" r:id="rId8"/>
    <sheet name="store wise part 2" sheetId="10" r:id="rId9"/>
    <sheet name="Life cycle" sheetId="11" r:id="rId10"/>
  </sheets>
  <definedNames>
    <definedName name="_xlnm._FilterDatabase" localSheetId="2" hidden="1">'coupon performance'!$A$3:$H$12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L4" i="7"/>
  <c r="M4" i="7"/>
  <c r="N4" i="7"/>
  <c r="O4" i="7"/>
  <c r="P4" i="7"/>
  <c r="K5" i="7"/>
  <c r="L5" i="7"/>
  <c r="M5" i="7"/>
  <c r="N5" i="7"/>
  <c r="O5" i="7"/>
  <c r="P5" i="7"/>
  <c r="K6" i="7"/>
  <c r="L6" i="7"/>
  <c r="M6" i="7"/>
  <c r="N6" i="7"/>
  <c r="O6" i="7"/>
  <c r="P6" i="7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3" i="7"/>
  <c r="L3" i="7"/>
  <c r="M3" i="7"/>
  <c r="N3" i="7"/>
  <c r="O3" i="7"/>
  <c r="P3" i="7"/>
  <c r="J4" i="7"/>
  <c r="J5" i="7"/>
  <c r="J6" i="7"/>
  <c r="J7" i="7"/>
  <c r="J8" i="7"/>
  <c r="J9" i="7"/>
  <c r="J10" i="7"/>
  <c r="J11" i="7"/>
  <c r="J12" i="7"/>
  <c r="J3" i="7"/>
  <c r="E2" i="6"/>
  <c r="E8" i="6" s="1"/>
  <c r="E3" i="6"/>
  <c r="E9" i="6" s="1"/>
  <c r="E4" i="6"/>
  <c r="E10" i="6" s="1"/>
  <c r="J2" i="6"/>
  <c r="J3" i="6" s="1"/>
  <c r="J4" i="6" s="1"/>
  <c r="C9" i="6"/>
  <c r="D9" i="6"/>
  <c r="F9" i="6"/>
  <c r="G9" i="6"/>
  <c r="H9" i="6"/>
  <c r="I9" i="6"/>
  <c r="C10" i="6"/>
  <c r="D10" i="6"/>
  <c r="F10" i="6"/>
  <c r="G10" i="6"/>
  <c r="H10" i="6"/>
  <c r="I10" i="6"/>
  <c r="D8" i="6"/>
  <c r="F8" i="6"/>
  <c r="G8" i="6"/>
  <c r="H8" i="6"/>
  <c r="I8" i="6"/>
  <c r="C8" i="6"/>
  <c r="B9" i="6"/>
  <c r="B10" i="6"/>
  <c r="B8" i="6"/>
  <c r="E13" i="6"/>
  <c r="E14" i="6"/>
  <c r="E12" i="6"/>
  <c r="H10" i="5"/>
  <c r="I10" i="5"/>
  <c r="J10" i="5"/>
  <c r="K10" i="5"/>
  <c r="L10" i="5"/>
  <c r="M10" i="5"/>
  <c r="N10" i="5"/>
  <c r="H11" i="5"/>
  <c r="I11" i="5"/>
  <c r="J11" i="5"/>
  <c r="K11" i="5"/>
  <c r="L11" i="5"/>
  <c r="M11" i="5"/>
  <c r="N11" i="5"/>
  <c r="I9" i="5"/>
  <c r="J9" i="5"/>
  <c r="K9" i="5"/>
  <c r="L9" i="5"/>
  <c r="M9" i="5"/>
  <c r="N9" i="5"/>
  <c r="H9" i="5"/>
  <c r="G10" i="5"/>
  <c r="G11" i="5"/>
  <c r="G9" i="5"/>
  <c r="A10" i="5"/>
  <c r="A11" i="5"/>
  <c r="A12" i="5"/>
  <c r="A9" i="5"/>
  <c r="C8" i="5"/>
  <c r="D8" i="5"/>
  <c r="B8" i="5"/>
  <c r="C10" i="5"/>
  <c r="B10" i="5"/>
  <c r="D10" i="5"/>
  <c r="B11" i="5"/>
  <c r="C11" i="5"/>
  <c r="D11" i="5"/>
  <c r="B12" i="5"/>
  <c r="C12" i="5"/>
  <c r="D12" i="5"/>
  <c r="C9" i="5"/>
  <c r="D9" i="5"/>
  <c r="B9" i="5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D15" i="4"/>
  <c r="E15" i="4"/>
  <c r="F15" i="4"/>
  <c r="G15" i="4"/>
  <c r="H15" i="4"/>
  <c r="I15" i="4"/>
  <c r="C15" i="4"/>
  <c r="B16" i="4"/>
  <c r="B17" i="4"/>
  <c r="B18" i="4"/>
  <c r="B19" i="4"/>
  <c r="B20" i="4"/>
  <c r="B21" i="4"/>
  <c r="B22" i="4"/>
  <c r="B23" i="4"/>
  <c r="B24" i="4"/>
  <c r="B15" i="4"/>
  <c r="B21" i="3"/>
  <c r="B17" i="3"/>
  <c r="B18" i="3"/>
  <c r="B19" i="3"/>
  <c r="B20" i="3"/>
  <c r="B22" i="3"/>
  <c r="B23" i="3"/>
  <c r="B24" i="3"/>
  <c r="C23" i="3"/>
  <c r="C24" i="3"/>
  <c r="C22" i="3"/>
  <c r="C21" i="3"/>
  <c r="C20" i="3"/>
  <c r="C19" i="3"/>
  <c r="C18" i="3"/>
  <c r="C17" i="3"/>
  <c r="C16" i="3"/>
  <c r="B16" i="3"/>
  <c r="Q19" i="2"/>
  <c r="R19" i="2"/>
  <c r="Q20" i="2"/>
  <c r="R20" i="2"/>
  <c r="Q21" i="2"/>
  <c r="R21" i="2"/>
  <c r="S21" i="2" s="1"/>
  <c r="Q22" i="2"/>
  <c r="R22" i="2"/>
  <c r="Q23" i="2"/>
  <c r="R23" i="2"/>
  <c r="Q24" i="2"/>
  <c r="R24" i="2"/>
  <c r="S24" i="2" s="1"/>
  <c r="Q25" i="2"/>
  <c r="R25" i="2"/>
  <c r="Q26" i="2"/>
  <c r="R26" i="2"/>
  <c r="T26" i="2" s="1"/>
  <c r="Q27" i="2"/>
  <c r="R27" i="2"/>
  <c r="Q28" i="2"/>
  <c r="R28" i="2"/>
  <c r="T28" i="2" s="1"/>
  <c r="P28" i="2"/>
  <c r="P27" i="2"/>
  <c r="P26" i="2"/>
  <c r="P25" i="2"/>
  <c r="P24" i="2"/>
  <c r="P23" i="2"/>
  <c r="P22" i="2"/>
  <c r="P21" i="2"/>
  <c r="P20" i="2"/>
  <c r="S19" i="2"/>
  <c r="P19" i="2"/>
  <c r="Q17" i="2"/>
  <c r="R17" i="2"/>
  <c r="Q18" i="2"/>
  <c r="R18" i="2"/>
  <c r="P18" i="2"/>
  <c r="P17" i="2"/>
  <c r="Q16" i="2"/>
  <c r="R16" i="2"/>
  <c r="T16" i="2" s="1"/>
  <c r="P16" i="2"/>
  <c r="S14" i="2"/>
  <c r="T14" i="2"/>
  <c r="S15" i="2"/>
  <c r="T15" i="2"/>
  <c r="Q15" i="2"/>
  <c r="R15" i="2"/>
  <c r="Q14" i="2"/>
  <c r="R14" i="2"/>
  <c r="P15" i="2"/>
  <c r="P14" i="2"/>
  <c r="Q10" i="2"/>
  <c r="R10" i="2"/>
  <c r="S10" i="2" s="1"/>
  <c r="Q11" i="2"/>
  <c r="R11" i="2"/>
  <c r="Q12" i="2"/>
  <c r="R12" i="2"/>
  <c r="P12" i="2"/>
  <c r="Q13" i="2"/>
  <c r="R13" i="2"/>
  <c r="P13" i="2"/>
  <c r="T13" i="2" s="1"/>
  <c r="P11" i="2"/>
  <c r="P10" i="2"/>
  <c r="Q7" i="2"/>
  <c r="R7" i="2"/>
  <c r="P7" i="2"/>
  <c r="S9" i="2"/>
  <c r="T9" i="2"/>
  <c r="Q9" i="2"/>
  <c r="R9" i="2"/>
  <c r="P9" i="2"/>
  <c r="Q8" i="2"/>
  <c r="R8" i="2"/>
  <c r="S8" i="2" s="1"/>
  <c r="T8" i="2"/>
  <c r="P8" i="2"/>
  <c r="S28" i="2"/>
  <c r="S27" i="2"/>
  <c r="T27" i="2"/>
  <c r="T25" i="2"/>
  <c r="T23" i="2"/>
  <c r="S23" i="2"/>
  <c r="T20" i="2"/>
  <c r="S20" i="2"/>
  <c r="T19" i="2"/>
  <c r="S13" i="2"/>
  <c r="T11" i="2"/>
  <c r="S7" i="2"/>
  <c r="T7" i="2"/>
  <c r="R6" i="2"/>
  <c r="T6" i="2" s="1"/>
  <c r="Q6" i="2"/>
  <c r="P6" i="2"/>
  <c r="R5" i="2"/>
  <c r="S5" i="2" s="1"/>
  <c r="Q5" i="2"/>
  <c r="P5" i="2"/>
  <c r="S4" i="2"/>
  <c r="R4" i="2"/>
  <c r="Q4" i="2"/>
  <c r="P4" i="2"/>
  <c r="T4" i="2" s="1"/>
  <c r="T3" i="2"/>
  <c r="R3" i="2"/>
  <c r="S3" i="2" s="1"/>
  <c r="Q3" i="2"/>
  <c r="P3" i="2"/>
  <c r="R2" i="2"/>
  <c r="T2" i="2" s="1"/>
  <c r="Q2" i="2"/>
  <c r="P2" i="2"/>
  <c r="R1" i="2"/>
  <c r="Q1" i="2"/>
  <c r="P1" i="2"/>
  <c r="T24" i="2" l="1"/>
  <c r="T22" i="2"/>
  <c r="T17" i="2"/>
  <c r="T18" i="2"/>
  <c r="S16" i="2"/>
  <c r="T12" i="2"/>
  <c r="T10" i="2"/>
  <c r="S17" i="2"/>
  <c r="S25" i="2"/>
  <c r="S2" i="2"/>
  <c r="T5" i="2"/>
  <c r="S12" i="2"/>
  <c r="S22" i="2"/>
  <c r="S11" i="2"/>
  <c r="S6" i="2"/>
  <c r="S18" i="2"/>
  <c r="T21" i="2"/>
  <c r="S26" i="2"/>
  <c r="C25" i="3" l="1"/>
  <c r="B25" i="3"/>
  <c r="C10" i="11"/>
  <c r="D3" i="11"/>
  <c r="D4" i="11"/>
  <c r="D5" i="11"/>
  <c r="D6" i="11"/>
  <c r="D7" i="11"/>
  <c r="D8" i="11"/>
  <c r="D9" i="11"/>
  <c r="D2" i="11"/>
</calcChain>
</file>

<file path=xl/sharedStrings.xml><?xml version="1.0" encoding="utf-8"?>
<sst xmlns="http://schemas.openxmlformats.org/spreadsheetml/2006/main" count="316" uniqueCount="223">
  <si>
    <t>atv_band</t>
  </si>
  <si>
    <t>customer</t>
  </si>
  <si>
    <t>sales</t>
  </si>
  <si>
    <t>bills</t>
  </si>
  <si>
    <t>atv</t>
  </si>
  <si>
    <t>amv</t>
  </si>
  <si>
    <t>&lt;=1000</t>
  </si>
  <si>
    <t>1000-1500</t>
  </si>
  <si>
    <t>1500-2000</t>
  </si>
  <si>
    <t>2000-2500</t>
  </si>
  <si>
    <t>2500-3000</t>
  </si>
  <si>
    <t>3000-4000</t>
  </si>
  <si>
    <t>4000-5000</t>
  </si>
  <si>
    <t>5000-7000</t>
  </si>
  <si>
    <t>7000-10000</t>
  </si>
  <si>
    <t>&gt;10000</t>
  </si>
  <si>
    <t>days</t>
  </si>
  <si>
    <t>customer_count</t>
  </si>
  <si>
    <t>ATV</t>
  </si>
  <si>
    <t>AMV</t>
  </si>
  <si>
    <t>Friday</t>
  </si>
  <si>
    <t>Monday</t>
  </si>
  <si>
    <t>Saturday</t>
  </si>
  <si>
    <t>Sunday</t>
  </si>
  <si>
    <t>Thursday</t>
  </si>
  <si>
    <t>Tuesday</t>
  </si>
  <si>
    <t>Wednesday</t>
  </si>
  <si>
    <t>storecode</t>
  </si>
  <si>
    <t>lpaasstore</t>
  </si>
  <si>
    <t>BRN0000004</t>
  </si>
  <si>
    <t>Smoke House Deli - BKC</t>
  </si>
  <si>
    <t>BRN0000006</t>
  </si>
  <si>
    <t>Smoke House Deli - Indiranagar</t>
  </si>
  <si>
    <t>BRN0000007</t>
  </si>
  <si>
    <t>Smoke House Deli - Lavelle Road</t>
  </si>
  <si>
    <t>BRN0000120</t>
  </si>
  <si>
    <t>Smoke House Deli - Colaba</t>
  </si>
  <si>
    <t>BRN0000135</t>
  </si>
  <si>
    <t>Smoke House Deli - IFC - Sec 66</t>
  </si>
  <si>
    <t>BRN0000138</t>
  </si>
  <si>
    <t>Smoke House Deli - Dehradun</t>
  </si>
  <si>
    <t>SHDV</t>
  </si>
  <si>
    <t>Smoke House Deli - Vasant Kunj</t>
  </si>
  <si>
    <t>SHNE</t>
  </si>
  <si>
    <t>Smoke House Deli - Nesco</t>
  </si>
  <si>
    <t>Total_customer</t>
  </si>
  <si>
    <t>Repeat_customer</t>
  </si>
  <si>
    <t>Repeat_sales</t>
  </si>
  <si>
    <t>CouponsRedeemed</t>
  </si>
  <si>
    <t>Coupon_Redeemers</t>
  </si>
  <si>
    <t>discount</t>
  </si>
  <si>
    <t>RedemptionSale</t>
  </si>
  <si>
    <t>Repeat customer %</t>
  </si>
  <si>
    <t>Repeat sales %</t>
  </si>
  <si>
    <t>Repeat_bills</t>
  </si>
  <si>
    <t>Repeat bills %</t>
  </si>
  <si>
    <t>Redemption sales %</t>
  </si>
  <si>
    <t>Customer_Segment</t>
  </si>
  <si>
    <t>Declining</t>
  </si>
  <si>
    <t>ent</t>
  </si>
  <si>
    <t>Grow</t>
  </si>
  <si>
    <t>Lapsed</t>
  </si>
  <si>
    <t>Long Lapsed</t>
  </si>
  <si>
    <t>New</t>
  </si>
  <si>
    <t>Recently Lapsed</t>
  </si>
  <si>
    <t>Stable</t>
  </si>
  <si>
    <t>Customer_Type</t>
  </si>
  <si>
    <t>Active</t>
  </si>
  <si>
    <t>Dormant</t>
  </si>
  <si>
    <t>Enrolled and not transcated</t>
  </si>
  <si>
    <t>period</t>
  </si>
  <si>
    <t>Enrollment</t>
  </si>
  <si>
    <t>Transacting_customer</t>
  </si>
  <si>
    <t>New_one_timer</t>
  </si>
  <si>
    <t>New_Repeater</t>
  </si>
  <si>
    <t>Old_Repeater</t>
  </si>
  <si>
    <t>Total_sales</t>
  </si>
  <si>
    <t>Loyalty_sales</t>
  </si>
  <si>
    <t>new_one_timer_sales</t>
  </si>
  <si>
    <t>new_Repeater_sales</t>
  </si>
  <si>
    <t>Old_Repeater_sales</t>
  </si>
  <si>
    <t>Total_bills</t>
  </si>
  <si>
    <t>Loyalty_bills</t>
  </si>
  <si>
    <t>new_one_timer_bills</t>
  </si>
  <si>
    <t>new_Repeater_bills</t>
  </si>
  <si>
    <t>Old_Repeater_bills</t>
  </si>
  <si>
    <t>ABV</t>
  </si>
  <si>
    <t>New_one_timer_abv</t>
  </si>
  <si>
    <t>New_repeater_abv</t>
  </si>
  <si>
    <t>Old_repeater_abv</t>
  </si>
  <si>
    <t>New_one_timer_AMV</t>
  </si>
  <si>
    <t>New_Repeater_AMV</t>
  </si>
  <si>
    <t>Old_Repeater_AMV</t>
  </si>
  <si>
    <t>coupon_issued</t>
  </si>
  <si>
    <t>Total Coupons issued</t>
  </si>
  <si>
    <t>Total coupons redeemed</t>
  </si>
  <si>
    <t>Coupon Redemption Rate (Redeemed Coupons/Issued Coupons)</t>
  </si>
  <si>
    <t>Total customers</t>
  </si>
  <si>
    <t>Coupon Redeemers</t>
  </si>
  <si>
    <t>% Coupon Redeemers</t>
  </si>
  <si>
    <t>Coupon Redemption Sales</t>
  </si>
  <si>
    <t>Total Loyalty Sales</t>
  </si>
  <si>
    <t>after removing store like demo corporate whatsapp DummyStore</t>
  </si>
  <si>
    <t>CouponOfferCode</t>
  </si>
  <si>
    <t>Issued</t>
  </si>
  <si>
    <t>REDEMPTION RATE (%)​</t>
  </si>
  <si>
    <t>% OF DISC.​</t>
  </si>
  <si>
    <t>Flat15Per</t>
  </si>
  <si>
    <t>Flat20Per</t>
  </si>
  <si>
    <t>500PointVoucher</t>
  </si>
  <si>
    <t>\N</t>
  </si>
  <si>
    <t>Flat15Prct</t>
  </si>
  <si>
    <t>Flat25PerOffonNextBill</t>
  </si>
  <si>
    <t>Flat25Per</t>
  </si>
  <si>
    <t>Flat30PerOffonNextBill</t>
  </si>
  <si>
    <t>SuperPremiumBottleatRs2000</t>
  </si>
  <si>
    <t>1FreeSangriaPitcher</t>
  </si>
  <si>
    <t>UnlimitedCktlsNoir</t>
  </si>
  <si>
    <t>CurrentTier</t>
  </si>
  <si>
    <t>Current Customer Count​</t>
  </si>
  <si>
    <t>At the time of Migration​</t>
  </si>
  <si>
    <t>New Enrolment in the tier​</t>
  </si>
  <si>
    <t>% New Customer​</t>
  </si>
  <si>
    <t>Ivory</t>
  </si>
  <si>
    <t>Noir</t>
  </si>
  <si>
    <t>Ruby</t>
  </si>
  <si>
    <t>Tier name</t>
  </si>
  <si>
    <t>Coupon issued</t>
  </si>
  <si>
    <t>COUPON REDEEMED</t>
  </si>
  <si>
    <t>REDEMPTION RATE</t>
  </si>
  <si>
    <t>REDEEMERS</t>
  </si>
  <si>
    <t>REDEMPTION SALES</t>
  </si>
  <si>
    <t>Discount</t>
  </si>
  <si>
    <t>% DISCOUNT</t>
  </si>
  <si>
    <t>Tier migration</t>
  </si>
  <si>
    <t xml:space="preserve">tier wise data </t>
  </si>
  <si>
    <t>tiername</t>
  </si>
  <si>
    <t>Transactor</t>
  </si>
  <si>
    <t>Sales</t>
  </si>
  <si>
    <t>visit</t>
  </si>
  <si>
    <t>Customers</t>
  </si>
  <si>
    <t>Contribution</t>
  </si>
  <si>
    <t>KPIS</t>
  </si>
  <si>
    <t>% Change - MoM</t>
  </si>
  <si>
    <t>% Change - YoY</t>
  </si>
  <si>
    <t>Enrolments</t>
  </si>
  <si>
    <t>Transacting customers</t>
  </si>
  <si>
    <t>New One timer%</t>
  </si>
  <si>
    <t>New Repeater%</t>
  </si>
  <si>
    <t>Old Repeater%</t>
  </si>
  <si>
    <t>Total Sales</t>
  </si>
  <si>
    <t>New One timer Sales%</t>
  </si>
  <si>
    <t>New Repeater Sales%</t>
  </si>
  <si>
    <t>Old Repeater Sales%</t>
  </si>
  <si>
    <t>Total Bills</t>
  </si>
  <si>
    <t>New One timer Bills%</t>
  </si>
  <si>
    <t>New Repeater Bills%</t>
  </si>
  <si>
    <t>Old Repeater Bills%</t>
  </si>
  <si>
    <t>ABV(Overall)</t>
  </si>
  <si>
    <t>New One timer ABV</t>
  </si>
  <si>
    <t>New Repeater ABV</t>
  </si>
  <si>
    <t>Old Repeater ABV</t>
  </si>
  <si>
    <t>AMV(Overall)</t>
  </si>
  <si>
    <t>New One timer AMV</t>
  </si>
  <si>
    <t>New Repeater AMV</t>
  </si>
  <si>
    <t>Old Repeater AMV</t>
  </si>
  <si>
    <t>Loyalty_sales %</t>
  </si>
  <si>
    <t>Loyalty_bills %</t>
  </si>
  <si>
    <t>Coupon Redemption Sale as % of Loyalty Sales</t>
  </si>
  <si>
    <r>
      <t>REWARDS</t>
    </r>
    <r>
      <rPr>
        <sz val="14"/>
        <color rgb="FF000000"/>
        <rFont val="Arial"/>
        <family val="2"/>
      </rPr>
      <t>​</t>
    </r>
  </si>
  <si>
    <r>
      <t>Aug-25</t>
    </r>
    <r>
      <rPr>
        <sz val="14"/>
        <color rgb="FF000000"/>
        <rFont val="Arial"/>
        <family val="2"/>
      </rPr>
      <t>​</t>
    </r>
  </si>
  <si>
    <r>
      <t>Sep-25</t>
    </r>
    <r>
      <rPr>
        <sz val="14"/>
        <color rgb="FF000000"/>
        <rFont val="Arial"/>
        <family val="2"/>
      </rPr>
      <t>​</t>
    </r>
  </si>
  <si>
    <r>
      <t>Total Coupons Issued</t>
    </r>
    <r>
      <rPr>
        <sz val="14"/>
        <color rgb="FF000000"/>
        <rFont val="Arial"/>
        <family val="2"/>
      </rPr>
      <t>​</t>
    </r>
  </si>
  <si>
    <r>
      <t xml:space="preserve">Total Coupons Redeemed </t>
    </r>
    <r>
      <rPr>
        <sz val="14"/>
        <color rgb="FF000000"/>
        <rFont val="Arial"/>
        <family val="2"/>
      </rPr>
      <t>​</t>
    </r>
  </si>
  <si>
    <r>
      <t>Coupon Redemption Rate (Redeemed Coupons/Issued Coupons)</t>
    </r>
    <r>
      <rPr>
        <sz val="14"/>
        <color rgb="FF000000"/>
        <rFont val="Arial"/>
        <family val="2"/>
      </rPr>
      <t>​</t>
    </r>
  </si>
  <si>
    <r>
      <t>Total Customers</t>
    </r>
    <r>
      <rPr>
        <sz val="14"/>
        <color rgb="FF000000"/>
        <rFont val="Arial"/>
        <family val="2"/>
      </rPr>
      <t>​</t>
    </r>
  </si>
  <si>
    <r>
      <t>Coupon Redeemers</t>
    </r>
    <r>
      <rPr>
        <sz val="14"/>
        <color rgb="FF000000"/>
        <rFont val="Arial"/>
        <family val="2"/>
      </rPr>
      <t>​</t>
    </r>
  </si>
  <si>
    <r>
      <t>% Coupon Redeemers</t>
    </r>
    <r>
      <rPr>
        <sz val="14"/>
        <color rgb="FF000000"/>
        <rFont val="Arial"/>
        <family val="2"/>
      </rPr>
      <t>​</t>
    </r>
  </si>
  <si>
    <r>
      <t>Value of Coupon's Redeemed</t>
    </r>
    <r>
      <rPr>
        <sz val="14"/>
        <color rgb="FF000000"/>
        <rFont val="Arial"/>
        <family val="2"/>
      </rPr>
      <t>​</t>
    </r>
  </si>
  <si>
    <r>
      <t>Coupon Redemption Sales</t>
    </r>
    <r>
      <rPr>
        <sz val="14"/>
        <color rgb="FF000000"/>
        <rFont val="Arial"/>
        <family val="2"/>
      </rPr>
      <t>​</t>
    </r>
  </si>
  <si>
    <r>
      <t>Total Loyalty Sales</t>
    </r>
    <r>
      <rPr>
        <sz val="14"/>
        <color rgb="FF000000"/>
        <rFont val="Arial"/>
        <family val="2"/>
      </rPr>
      <t>​</t>
    </r>
  </si>
  <si>
    <r>
      <t>Coupon Redemption Sale as % of Loyalty Sales</t>
    </r>
    <r>
      <rPr>
        <sz val="14"/>
        <color rgb="FF000000"/>
        <rFont val="Arial"/>
        <family val="2"/>
      </rPr>
      <t>​</t>
    </r>
  </si>
  <si>
    <r>
      <t>S. NO.</t>
    </r>
    <r>
      <rPr>
        <sz val="14"/>
        <color rgb="FF000000"/>
        <rFont val="Arial"/>
        <family val="2"/>
      </rPr>
      <t>​</t>
    </r>
  </si>
  <si>
    <r>
      <t>COUPON CODE</t>
    </r>
    <r>
      <rPr>
        <sz val="14"/>
        <color rgb="FF000000"/>
        <rFont val="Arial"/>
        <family val="2"/>
      </rPr>
      <t>​</t>
    </r>
  </si>
  <si>
    <r>
      <t>COUPON ISSUED</t>
    </r>
    <r>
      <rPr>
        <sz val="14"/>
        <color rgb="FF000000"/>
        <rFont val="Arial"/>
        <family val="2"/>
      </rPr>
      <t>​</t>
    </r>
  </si>
  <si>
    <r>
      <t>COUPON REDEEMED</t>
    </r>
    <r>
      <rPr>
        <sz val="14"/>
        <color rgb="FF000000"/>
        <rFont val="Arial"/>
        <family val="2"/>
      </rPr>
      <t>​</t>
    </r>
  </si>
  <si>
    <r>
      <t>REDEMPTION RATE (%)</t>
    </r>
    <r>
      <rPr>
        <sz val="14"/>
        <color rgb="FF000000"/>
        <rFont val="Arial"/>
        <family val="2"/>
      </rPr>
      <t>​</t>
    </r>
  </si>
  <si>
    <r>
      <t>REDEEMER'S COUNT</t>
    </r>
    <r>
      <rPr>
        <sz val="14"/>
        <color rgb="FF000000"/>
        <rFont val="Arial"/>
        <family val="2"/>
      </rPr>
      <t>​</t>
    </r>
  </si>
  <si>
    <r>
      <t>REDEMPTION' SALES</t>
    </r>
    <r>
      <rPr>
        <sz val="14"/>
        <color rgb="FF000000"/>
        <rFont val="Arial"/>
        <family val="2"/>
      </rPr>
      <t>​</t>
    </r>
  </si>
  <si>
    <r>
      <t>DISC. VALUE</t>
    </r>
    <r>
      <rPr>
        <sz val="14"/>
        <color rgb="FF000000"/>
        <rFont val="Arial"/>
        <family val="2"/>
      </rPr>
      <t>​</t>
    </r>
  </si>
  <si>
    <r>
      <t>% OF DISC.</t>
    </r>
    <r>
      <rPr>
        <sz val="14"/>
        <color rgb="FF000000"/>
        <rFont val="Arial"/>
        <family val="2"/>
      </rPr>
      <t>​</t>
    </r>
  </si>
  <si>
    <t>1​</t>
  </si>
  <si>
    <t>2​</t>
  </si>
  <si>
    <t>3​</t>
  </si>
  <si>
    <t>4​</t>
  </si>
  <si>
    <t>10​</t>
  </si>
  <si>
    <t>5​</t>
  </si>
  <si>
    <t>6​</t>
  </si>
  <si>
    <t>7​</t>
  </si>
  <si>
    <t>8​</t>
  </si>
  <si>
    <t>9​</t>
  </si>
  <si>
    <t>Value of coupons redeemed</t>
  </si>
  <si>
    <r>
      <t xml:space="preserve">TIER NAME </t>
    </r>
    <r>
      <rPr>
        <sz val="14"/>
        <color rgb="FF000000"/>
        <rFont val="Arial"/>
        <family val="2"/>
      </rPr>
      <t>​</t>
    </r>
  </si>
  <si>
    <r>
      <t>REDEMPTION RATE</t>
    </r>
    <r>
      <rPr>
        <sz val="14"/>
        <color rgb="FF000000"/>
        <rFont val="Arial"/>
        <family val="2"/>
      </rPr>
      <t>​</t>
    </r>
  </si>
  <si>
    <r>
      <t>REDEEMERS</t>
    </r>
    <r>
      <rPr>
        <sz val="14"/>
        <color rgb="FF000000"/>
        <rFont val="Arial"/>
        <family val="2"/>
      </rPr>
      <t>​</t>
    </r>
  </si>
  <si>
    <r>
      <t>REDEMPTION SALES</t>
    </r>
    <r>
      <rPr>
        <sz val="14"/>
        <color rgb="FF000000"/>
        <rFont val="Arial"/>
        <family val="2"/>
      </rPr>
      <t>​</t>
    </r>
  </si>
  <si>
    <r>
      <t>DISCOUNT</t>
    </r>
    <r>
      <rPr>
        <sz val="14"/>
        <color rgb="FF000000"/>
        <rFont val="Arial"/>
        <family val="2"/>
      </rPr>
      <t>​</t>
    </r>
  </si>
  <si>
    <r>
      <t>% DISCOUNT</t>
    </r>
    <r>
      <rPr>
        <sz val="14"/>
        <color rgb="FF000000"/>
        <rFont val="Arial"/>
        <family val="2"/>
      </rPr>
      <t>​</t>
    </r>
  </si>
  <si>
    <r>
      <t>Sep’25</t>
    </r>
    <r>
      <rPr>
        <sz val="18"/>
        <color rgb="FF000000"/>
        <rFont val="Arial"/>
        <family val="2"/>
      </rPr>
      <t>​</t>
    </r>
  </si>
  <si>
    <r>
      <t>CURRENT TIER</t>
    </r>
    <r>
      <rPr>
        <sz val="14"/>
        <color rgb="FF000000"/>
        <rFont val="Arial"/>
        <family val="2"/>
      </rPr>
      <t>​</t>
    </r>
  </si>
  <si>
    <r>
      <t>TRANSACTORS</t>
    </r>
    <r>
      <rPr>
        <sz val="14"/>
        <color rgb="FF000000"/>
        <rFont val="Arial"/>
        <family val="2"/>
      </rPr>
      <t>​</t>
    </r>
  </si>
  <si>
    <r>
      <t>SALES</t>
    </r>
    <r>
      <rPr>
        <sz val="14"/>
        <color rgb="FF000000"/>
        <rFont val="Arial"/>
        <family val="2"/>
      </rPr>
      <t>​</t>
    </r>
  </si>
  <si>
    <r>
      <t>SALES CONTRIBUTION</t>
    </r>
    <r>
      <rPr>
        <sz val="14"/>
        <color rgb="FF000000"/>
        <rFont val="Arial"/>
        <family val="2"/>
      </rPr>
      <t>​</t>
    </r>
  </si>
  <si>
    <r>
      <t>BILLS</t>
    </r>
    <r>
      <rPr>
        <sz val="14"/>
        <color rgb="FF000000"/>
        <rFont val="Arial"/>
        <family val="2"/>
      </rPr>
      <t>​</t>
    </r>
  </si>
  <si>
    <r>
      <t>AMV</t>
    </r>
    <r>
      <rPr>
        <sz val="14"/>
        <color rgb="FF000000"/>
        <rFont val="Arial"/>
        <family val="2"/>
      </rPr>
      <t>​</t>
    </r>
  </si>
  <si>
    <r>
      <t>ATV</t>
    </r>
    <r>
      <rPr>
        <sz val="14"/>
        <color rgb="FF000000"/>
        <rFont val="Arial"/>
        <family val="2"/>
      </rPr>
      <t>​</t>
    </r>
  </si>
  <si>
    <r>
      <t>AVG VISITS</t>
    </r>
    <r>
      <rPr>
        <sz val="14"/>
        <color rgb="FF000000"/>
        <rFont val="Arial"/>
        <family val="2"/>
      </rPr>
      <t>​</t>
    </r>
  </si>
  <si>
    <t>Sales contribution</t>
  </si>
  <si>
    <t>% of customer</t>
  </si>
  <si>
    <r>
      <t>October’25</t>
    </r>
    <r>
      <rPr>
        <sz val="16"/>
        <color rgb="FF000000"/>
        <rFont val="Calibri"/>
        <family val="2"/>
      </rPr>
      <t>​</t>
    </r>
  </si>
  <si>
    <r>
      <t>ATV TAG</t>
    </r>
    <r>
      <rPr>
        <sz val="14"/>
        <color rgb="FF000000"/>
        <rFont val="Arial"/>
        <family val="2"/>
      </rPr>
      <t>​</t>
    </r>
  </si>
  <si>
    <r>
      <t>CUSTOMER COUNT</t>
    </r>
    <r>
      <rPr>
        <sz val="14"/>
        <color rgb="FF000000"/>
        <rFont val="Arial"/>
        <family val="2"/>
      </rPr>
      <t>​</t>
    </r>
  </si>
  <si>
    <r>
      <t>% OF CUSTOMERS</t>
    </r>
    <r>
      <rPr>
        <sz val="14"/>
        <color rgb="FF000000"/>
        <rFont val="Arial"/>
        <family val="2"/>
      </rPr>
      <t>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</si>
</sst>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  <numFmt numFmtId="167" formatCode="[&lt;10000000]&quot;&quot;\ #\.00,\ &quot;L&quot;;\ &quot;&quot;\ #\.0,,\ &quot;Crs&quot;"/>
    <numFmt numFmtId="173" formatCode="#,##0_ ;\-#,##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  <font>
      <sz val="18"/>
      <color rgb="FF000000"/>
      <name val="Arial"/>
      <family val="2"/>
    </font>
    <font>
      <b/>
      <sz val="16"/>
      <color rgb="FFFFFFFF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E262E"/>
        <bgColor indexed="64"/>
      </patternFill>
    </fill>
    <fill>
      <patternFill patternType="solid">
        <fgColor rgb="FFDF262F"/>
        <bgColor indexed="64"/>
      </patternFill>
    </fill>
    <fill>
      <patternFill patternType="solid">
        <fgColor rgb="FF222A3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FFFFFF"/>
      </bottom>
      <diagonal/>
    </border>
    <border>
      <left/>
      <right/>
      <top style="thin">
        <color rgb="FF000000"/>
      </top>
      <bottom style="medium">
        <color rgb="FFFFFFFF"/>
      </bottom>
      <diagonal/>
    </border>
    <border>
      <left/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thin">
        <color rgb="FF000000"/>
      </right>
      <top style="medium">
        <color rgb="FFFFFFFF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9" fontId="0" fillId="0" borderId="0" xfId="2" applyFont="1"/>
    <xf numFmtId="165" fontId="0" fillId="0" borderId="0" xfId="0" applyNumberFormat="1"/>
    <xf numFmtId="17" fontId="0" fillId="0" borderId="0" xfId="0" applyNumberFormat="1"/>
    <xf numFmtId="0" fontId="2" fillId="2" borderId="1" xfId="0" applyFont="1" applyFill="1" applyBorder="1"/>
    <xf numFmtId="17" fontId="2" fillId="2" borderId="1" xfId="0" applyNumberFormat="1" applyFont="1" applyFill="1" applyBorder="1"/>
    <xf numFmtId="9" fontId="0" fillId="0" borderId="1" xfId="2" applyFont="1" applyBorder="1"/>
    <xf numFmtId="166" fontId="0" fillId="0" borderId="1" xfId="2" applyNumberFormat="1" applyFont="1" applyBorder="1"/>
    <xf numFmtId="0" fontId="0" fillId="3" borderId="0" xfId="0" applyFill="1"/>
    <xf numFmtId="9" fontId="2" fillId="2" borderId="1" xfId="2" applyFont="1" applyFill="1" applyBorder="1"/>
    <xf numFmtId="0" fontId="3" fillId="4" borderId="1" xfId="0" applyFont="1" applyFill="1" applyBorder="1" applyAlignment="1">
      <alignment horizontal="center" vertical="center" readingOrder="1"/>
    </xf>
    <xf numFmtId="17" fontId="3" fillId="5" borderId="1" xfId="0" applyNumberFormat="1" applyFont="1" applyFill="1" applyBorder="1" applyAlignment="1">
      <alignment horizontal="center" vertical="center" readingOrder="1"/>
    </xf>
    <xf numFmtId="0" fontId="3" fillId="5" borderId="1" xfId="0" applyFont="1" applyFill="1" applyBorder="1" applyAlignment="1">
      <alignment horizontal="center" vertical="center" readingOrder="1"/>
    </xf>
    <xf numFmtId="0" fontId="4" fillId="6" borderId="1" xfId="0" applyFont="1" applyFill="1" applyBorder="1" applyAlignment="1">
      <alignment horizontal="center" vertical="center" readingOrder="1"/>
    </xf>
    <xf numFmtId="3" fontId="5" fillId="0" borderId="1" xfId="0" applyNumberFormat="1" applyFont="1" applyBorder="1" applyAlignment="1">
      <alignment horizontal="center" vertical="center" readingOrder="1"/>
    </xf>
    <xf numFmtId="10" fontId="6" fillId="0" borderId="1" xfId="0" applyNumberFormat="1" applyFont="1" applyBorder="1" applyAlignment="1">
      <alignment horizontal="center" vertical="center" readingOrder="1"/>
    </xf>
    <xf numFmtId="10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165" fontId="0" fillId="0" borderId="1" xfId="0" applyNumberFormat="1" applyBorder="1"/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17" fontId="0" fillId="2" borderId="1" xfId="0" applyNumberFormat="1" applyFill="1" applyBorder="1"/>
    <xf numFmtId="166" fontId="7" fillId="0" borderId="2" xfId="2" applyNumberFormat="1" applyFont="1" applyBorder="1" applyAlignment="1">
      <alignment horizontal="center" vertical="center" wrapText="1"/>
    </xf>
    <xf numFmtId="166" fontId="7" fillId="0" borderId="7" xfId="2" applyNumberFormat="1" applyFont="1" applyBorder="1" applyAlignment="1">
      <alignment horizontal="center" vertical="center" wrapText="1"/>
    </xf>
    <xf numFmtId="166" fontId="7" fillId="0" borderId="7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/>
    </xf>
    <xf numFmtId="9" fontId="8" fillId="0" borderId="2" xfId="2" applyFont="1" applyBorder="1" applyAlignment="1">
      <alignment horizontal="center" vertical="center"/>
    </xf>
    <xf numFmtId="10" fontId="8" fillId="0" borderId="2" xfId="2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173" fontId="7" fillId="0" borderId="2" xfId="1" applyNumberFormat="1" applyFont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3" fontId="0" fillId="0" borderId="0" xfId="0" applyNumberFormat="1"/>
    <xf numFmtId="9" fontId="0" fillId="0" borderId="0" xfId="2" applyNumberFormat="1" applyFont="1"/>
    <xf numFmtId="165" fontId="7" fillId="0" borderId="2" xfId="0" applyNumberFormat="1" applyFont="1" applyBorder="1" applyAlignment="1">
      <alignment horizontal="center" vertical="center"/>
    </xf>
    <xf numFmtId="9" fontId="0" fillId="0" borderId="1" xfId="2" applyNumberFormat="1" applyFont="1" applyBorder="1"/>
    <xf numFmtId="0" fontId="12" fillId="11" borderId="12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1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9" fontId="14" fillId="0" borderId="6" xfId="2" applyFont="1" applyBorder="1" applyAlignment="1">
      <alignment horizontal="center" vertical="center"/>
    </xf>
    <xf numFmtId="3" fontId="14" fillId="0" borderId="6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C917-552A-48DC-84E3-4EC4252E876D}">
  <dimension ref="A1:T28"/>
  <sheetViews>
    <sheetView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5.85546875" defaultRowHeight="15" x14ac:dyDescent="0.25"/>
  <cols>
    <col min="1" max="1" width="21" bestFit="1" customWidth="1"/>
    <col min="2" max="4" width="11.5703125" bestFit="1" customWidth="1"/>
    <col min="15" max="15" width="23.42578125" bestFit="1" customWidth="1"/>
    <col min="16" max="18" width="8.5703125" bestFit="1" customWidth="1"/>
    <col min="19" max="19" width="17.85546875" bestFit="1" customWidth="1"/>
    <col min="20" max="20" width="16" bestFit="1" customWidth="1"/>
  </cols>
  <sheetData>
    <row r="1" spans="1:20" ht="15.75" x14ac:dyDescent="0.25">
      <c r="A1" s="7" t="s">
        <v>70</v>
      </c>
      <c r="B1" s="8">
        <v>45566</v>
      </c>
      <c r="C1" s="8">
        <v>45931</v>
      </c>
      <c r="D1" s="8">
        <v>45901</v>
      </c>
      <c r="O1" s="13" t="s">
        <v>142</v>
      </c>
      <c r="P1" s="14">
        <f t="shared" ref="P1:R3" si="0">B1</f>
        <v>45566</v>
      </c>
      <c r="Q1" s="14">
        <f t="shared" si="0"/>
        <v>45931</v>
      </c>
      <c r="R1" s="14">
        <f t="shared" si="0"/>
        <v>45901</v>
      </c>
      <c r="S1" s="15" t="s">
        <v>143</v>
      </c>
      <c r="T1" s="15" t="s">
        <v>144</v>
      </c>
    </row>
    <row r="2" spans="1:20" ht="15.75" x14ac:dyDescent="0.25">
      <c r="A2" s="1" t="s">
        <v>71</v>
      </c>
      <c r="B2" s="3">
        <v>5644</v>
      </c>
      <c r="C2" s="3">
        <v>2445</v>
      </c>
      <c r="D2" s="3">
        <v>2314</v>
      </c>
      <c r="O2" s="16" t="s">
        <v>145</v>
      </c>
      <c r="P2" s="17">
        <f t="shared" si="0"/>
        <v>5644</v>
      </c>
      <c r="Q2" s="17">
        <f t="shared" si="0"/>
        <v>2445</v>
      </c>
      <c r="R2" s="17">
        <f t="shared" si="0"/>
        <v>2314</v>
      </c>
      <c r="S2" s="18">
        <f>R2/Q2-1</f>
        <v>-5.3578732106339455E-2</v>
      </c>
      <c r="T2" s="18">
        <f>R2/P2-1</f>
        <v>-0.59000708717221828</v>
      </c>
    </row>
    <row r="3" spans="1:20" ht="15.75" x14ac:dyDescent="0.25">
      <c r="A3" s="1" t="s">
        <v>72</v>
      </c>
      <c r="B3" s="3">
        <v>6534</v>
      </c>
      <c r="C3" s="3">
        <v>4195</v>
      </c>
      <c r="D3" s="3">
        <v>5229</v>
      </c>
      <c r="O3" s="16" t="s">
        <v>146</v>
      </c>
      <c r="P3" s="17">
        <f t="shared" si="0"/>
        <v>6534</v>
      </c>
      <c r="Q3" s="17">
        <f t="shared" si="0"/>
        <v>4195</v>
      </c>
      <c r="R3" s="17">
        <f t="shared" si="0"/>
        <v>5229</v>
      </c>
      <c r="S3" s="18">
        <f t="shared" ref="S3:S24" si="1">R3/Q3-1</f>
        <v>0.24648390941597143</v>
      </c>
      <c r="T3" s="18">
        <f t="shared" ref="T3:T24" si="2">R3/P3-1</f>
        <v>-0.19972451790633605</v>
      </c>
    </row>
    <row r="4" spans="1:20" ht="15.75" x14ac:dyDescent="0.25">
      <c r="A4" s="1" t="s">
        <v>73</v>
      </c>
      <c r="B4" s="3">
        <v>4684</v>
      </c>
      <c r="C4" s="3">
        <v>2540</v>
      </c>
      <c r="D4" s="3">
        <v>3280</v>
      </c>
      <c r="O4" s="16" t="s">
        <v>147</v>
      </c>
      <c r="P4" s="19">
        <f>B4/B3</f>
        <v>0.71686562595653502</v>
      </c>
      <c r="Q4" s="19">
        <f>C4/C3</f>
        <v>0.60548271752085814</v>
      </c>
      <c r="R4" s="19">
        <f>D4/D3</f>
        <v>0.62727098871677189</v>
      </c>
      <c r="S4" s="18">
        <f>R4-Q4</f>
        <v>2.1788271195913755E-2</v>
      </c>
      <c r="T4" s="18">
        <f>R4-P4</f>
        <v>-8.9594637239763131E-2</v>
      </c>
    </row>
    <row r="5" spans="1:20" ht="15.75" x14ac:dyDescent="0.25">
      <c r="A5" s="1" t="s">
        <v>74</v>
      </c>
      <c r="B5" s="3">
        <v>102</v>
      </c>
      <c r="C5" s="3">
        <v>55</v>
      </c>
      <c r="D5" s="3">
        <v>83</v>
      </c>
      <c r="O5" s="16" t="s">
        <v>148</v>
      </c>
      <c r="P5" s="19">
        <f>B5/B3</f>
        <v>1.5610651974288337E-2</v>
      </c>
      <c r="Q5" s="19">
        <f>C5/C3</f>
        <v>1.3110846245530394E-2</v>
      </c>
      <c r="R5" s="19">
        <f>D5/D3</f>
        <v>1.5873015873015872E-2</v>
      </c>
      <c r="S5" s="18">
        <f t="shared" ref="S5:S6" si="3">R5-Q5</f>
        <v>2.7621696274854786E-3</v>
      </c>
      <c r="T5" s="18">
        <f t="shared" ref="T5:T6" si="4">R5-P5</f>
        <v>2.6236389872753493E-4</v>
      </c>
    </row>
    <row r="6" spans="1:20" ht="15.75" x14ac:dyDescent="0.25">
      <c r="A6" s="1" t="s">
        <v>75</v>
      </c>
      <c r="B6" s="3">
        <v>1748</v>
      </c>
      <c r="C6" s="3">
        <v>1532</v>
      </c>
      <c r="D6" s="3">
        <v>1866</v>
      </c>
      <c r="O6" s="16" t="s">
        <v>149</v>
      </c>
      <c r="P6" s="19">
        <f>B6/B3</f>
        <v>0.26752372206917663</v>
      </c>
      <c r="Q6" s="19">
        <f>C6/C3</f>
        <v>0.36519666269368295</v>
      </c>
      <c r="R6" s="19">
        <f>D6/D3</f>
        <v>0.35685599541021229</v>
      </c>
      <c r="S6" s="18">
        <f t="shared" si="3"/>
        <v>-8.3406672834706597E-3</v>
      </c>
      <c r="T6" s="18">
        <f t="shared" si="4"/>
        <v>8.9332273341035662E-2</v>
      </c>
    </row>
    <row r="7" spans="1:20" ht="15.75" x14ac:dyDescent="0.25">
      <c r="A7" s="1" t="s">
        <v>76</v>
      </c>
      <c r="B7" s="3">
        <v>19155807.84</v>
      </c>
      <c r="C7" s="3">
        <v>12696095.779999999</v>
      </c>
      <c r="D7" s="3">
        <v>15025621.6</v>
      </c>
      <c r="O7" s="16" t="s">
        <v>150</v>
      </c>
      <c r="P7" s="20">
        <f>B7</f>
        <v>19155807.84</v>
      </c>
      <c r="Q7" s="20">
        <f t="shared" ref="Q7:R7" si="5">C7</f>
        <v>12696095.779999999</v>
      </c>
      <c r="R7" s="20">
        <f t="shared" si="5"/>
        <v>15025621.6</v>
      </c>
      <c r="S7" s="18">
        <f t="shared" si="1"/>
        <v>0.1834836362584531</v>
      </c>
      <c r="T7" s="18">
        <f t="shared" si="2"/>
        <v>-0.21561013111520122</v>
      </c>
    </row>
    <row r="8" spans="1:20" ht="15.75" x14ac:dyDescent="0.25">
      <c r="A8" s="1" t="s">
        <v>77</v>
      </c>
      <c r="B8" s="3">
        <v>19155807.84</v>
      </c>
      <c r="C8" s="3">
        <v>12696095.779999999</v>
      </c>
      <c r="D8" s="3">
        <v>15025621.6</v>
      </c>
      <c r="O8" s="16" t="s">
        <v>77</v>
      </c>
      <c r="P8" s="20">
        <f>B8</f>
        <v>19155807.84</v>
      </c>
      <c r="Q8" s="20">
        <f t="shared" ref="Q8:R8" si="6">C8</f>
        <v>12696095.779999999</v>
      </c>
      <c r="R8" s="20">
        <f t="shared" si="6"/>
        <v>15025621.6</v>
      </c>
      <c r="S8" s="18">
        <f t="shared" ref="S8" si="7">R8/Q8-1</f>
        <v>0.1834836362584531</v>
      </c>
      <c r="T8" s="18">
        <f t="shared" ref="T8" si="8">R8/P8-1</f>
        <v>-0.21561013111520122</v>
      </c>
    </row>
    <row r="9" spans="1:20" ht="15.75" x14ac:dyDescent="0.25">
      <c r="A9" s="1" t="s">
        <v>78</v>
      </c>
      <c r="B9" s="3">
        <v>13025529.01</v>
      </c>
      <c r="C9" s="3">
        <v>7486853.25</v>
      </c>
      <c r="D9" s="3">
        <v>8500461.6500000004</v>
      </c>
      <c r="O9" s="16" t="s">
        <v>166</v>
      </c>
      <c r="P9" s="9">
        <f>B8/B7</f>
        <v>1</v>
      </c>
      <c r="Q9" s="9">
        <f t="shared" ref="Q9:R9" si="9">C8/C7</f>
        <v>1</v>
      </c>
      <c r="R9" s="9">
        <f t="shared" si="9"/>
        <v>1</v>
      </c>
      <c r="S9" s="18">
        <f t="shared" ref="S9" si="10">R9/Q9-1</f>
        <v>0</v>
      </c>
      <c r="T9" s="18">
        <f t="shared" ref="T9" si="11">R9/P9-1</f>
        <v>0</v>
      </c>
    </row>
    <row r="10" spans="1:20" ht="15.75" x14ac:dyDescent="0.25">
      <c r="A10" s="1" t="s">
        <v>79</v>
      </c>
      <c r="B10" s="3">
        <v>467370.98</v>
      </c>
      <c r="C10" s="3">
        <v>333093</v>
      </c>
      <c r="D10" s="3">
        <v>689421.28</v>
      </c>
      <c r="O10" s="16" t="s">
        <v>151</v>
      </c>
      <c r="P10" s="19">
        <f>B9/B$7</f>
        <v>0.67997805776694409</v>
      </c>
      <c r="Q10" s="19">
        <f t="shared" ref="Q10:R10" si="12">C9/C$7</f>
        <v>0.5896972880272332</v>
      </c>
      <c r="R10" s="19">
        <f t="shared" si="12"/>
        <v>0.56573111424554978</v>
      </c>
      <c r="S10" s="18">
        <f>R10-Q10</f>
        <v>-2.396617378168342E-2</v>
      </c>
      <c r="T10" s="18">
        <f>R10-P10</f>
        <v>-0.11424694352139431</v>
      </c>
    </row>
    <row r="11" spans="1:20" ht="15.75" x14ac:dyDescent="0.25">
      <c r="A11" s="1" t="s">
        <v>80</v>
      </c>
      <c r="B11" s="3">
        <v>5662907.8499999996</v>
      </c>
      <c r="C11" s="3">
        <v>4677116.53</v>
      </c>
      <c r="D11" s="3">
        <v>5835738.6699999999</v>
      </c>
      <c r="O11" s="16" t="s">
        <v>152</v>
      </c>
      <c r="P11" s="19">
        <f>B10/B$7</f>
        <v>2.4398395719133503E-2</v>
      </c>
      <c r="Q11" s="19">
        <f t="shared" ref="Q10:R11" si="13">C10/C$7</f>
        <v>2.6235860674957825E-2</v>
      </c>
      <c r="R11" s="19">
        <f t="shared" si="13"/>
        <v>4.5883045530708697E-2</v>
      </c>
      <c r="S11" s="18">
        <f t="shared" ref="S11:S12" si="14">R11-Q11</f>
        <v>1.9647184855750871E-2</v>
      </c>
      <c r="T11" s="18">
        <f t="shared" ref="T11:T12" si="15">R11-P11</f>
        <v>2.1484649811575194E-2</v>
      </c>
    </row>
    <row r="12" spans="1:20" ht="15.75" x14ac:dyDescent="0.25">
      <c r="A12" s="1" t="s">
        <v>81</v>
      </c>
      <c r="B12" s="3">
        <v>7867</v>
      </c>
      <c r="C12" s="3">
        <v>5168</v>
      </c>
      <c r="D12" s="3">
        <v>6594</v>
      </c>
      <c r="O12" s="16" t="s">
        <v>153</v>
      </c>
      <c r="P12" s="19">
        <f>B11/B$7</f>
        <v>0.29562354651392242</v>
      </c>
      <c r="Q12" s="19">
        <f t="shared" ref="Q12:R12" si="16">C11/C$7</f>
        <v>0.3683901422174054</v>
      </c>
      <c r="R12" s="19">
        <f t="shared" si="16"/>
        <v>0.38838584022374156</v>
      </c>
      <c r="S12" s="18">
        <f t="shared" si="14"/>
        <v>1.999569800633616E-2</v>
      </c>
      <c r="T12" s="18">
        <f t="shared" si="15"/>
        <v>9.2762293709819144E-2</v>
      </c>
    </row>
    <row r="13" spans="1:20" ht="15.75" x14ac:dyDescent="0.25">
      <c r="A13" s="1" t="s">
        <v>82</v>
      </c>
      <c r="B13" s="3">
        <v>7867</v>
      </c>
      <c r="C13" s="3">
        <v>5168</v>
      </c>
      <c r="D13" s="3">
        <v>6594</v>
      </c>
      <c r="O13" s="16" t="s">
        <v>154</v>
      </c>
      <c r="P13" s="17">
        <f>B12</f>
        <v>7867</v>
      </c>
      <c r="Q13" s="17">
        <f t="shared" ref="Q13:R14" si="17">C12</f>
        <v>5168</v>
      </c>
      <c r="R13" s="17">
        <f t="shared" si="17"/>
        <v>6594</v>
      </c>
      <c r="S13" s="18">
        <f>R13/Q13-1</f>
        <v>0.27592879256965941</v>
      </c>
      <c r="T13" s="18">
        <f>R13/P13-1</f>
        <v>-0.16181517732299477</v>
      </c>
    </row>
    <row r="14" spans="1:20" ht="15.75" x14ac:dyDescent="0.25">
      <c r="A14" s="1" t="s">
        <v>83</v>
      </c>
      <c r="B14" s="3">
        <v>4749</v>
      </c>
      <c r="C14" s="3">
        <v>2567</v>
      </c>
      <c r="D14" s="3">
        <v>3323</v>
      </c>
      <c r="O14" s="16" t="s">
        <v>82</v>
      </c>
      <c r="P14" s="21">
        <f>B13</f>
        <v>7867</v>
      </c>
      <c r="Q14" s="21">
        <f t="shared" si="17"/>
        <v>5168</v>
      </c>
      <c r="R14" s="21">
        <f t="shared" si="17"/>
        <v>6594</v>
      </c>
      <c r="S14" s="18">
        <f t="shared" ref="S14:S15" si="18">R14/Q14-1</f>
        <v>0.27592879256965941</v>
      </c>
      <c r="T14" s="18">
        <f t="shared" ref="T14:T15" si="19">R14/P14-1</f>
        <v>-0.16181517732299477</v>
      </c>
    </row>
    <row r="15" spans="1:20" ht="15.75" x14ac:dyDescent="0.25">
      <c r="A15" s="1" t="s">
        <v>84</v>
      </c>
      <c r="B15" s="3">
        <v>276</v>
      </c>
      <c r="C15" s="3">
        <v>134</v>
      </c>
      <c r="D15" s="3">
        <v>237</v>
      </c>
      <c r="O15" s="16" t="s">
        <v>167</v>
      </c>
      <c r="P15" s="9">
        <f>B13/B12</f>
        <v>1</v>
      </c>
      <c r="Q15" s="9">
        <f t="shared" ref="Q15:R15" si="20">C13/C12</f>
        <v>1</v>
      </c>
      <c r="R15" s="9">
        <f t="shared" si="20"/>
        <v>1</v>
      </c>
      <c r="S15" s="18">
        <f t="shared" si="18"/>
        <v>0</v>
      </c>
      <c r="T15" s="18">
        <f t="shared" si="19"/>
        <v>0</v>
      </c>
    </row>
    <row r="16" spans="1:20" ht="15.75" x14ac:dyDescent="0.25">
      <c r="A16" s="1" t="s">
        <v>85</v>
      </c>
      <c r="B16" s="3">
        <v>2842</v>
      </c>
      <c r="C16" s="3">
        <v>2397</v>
      </c>
      <c r="D16" s="3">
        <v>3034</v>
      </c>
      <c r="O16" s="16" t="s">
        <v>155</v>
      </c>
      <c r="P16" s="19">
        <f>B14/B$12</f>
        <v>0.6036608618278887</v>
      </c>
      <c r="Q16" s="19">
        <f t="shared" ref="Q16:R16" si="21">C14/C$12</f>
        <v>0.49671052631578949</v>
      </c>
      <c r="R16" s="19">
        <f t="shared" si="21"/>
        <v>0.50394297846527147</v>
      </c>
      <c r="S16" s="18">
        <f>R16-Q16</f>
        <v>7.2324521494819827E-3</v>
      </c>
      <c r="T16" s="18">
        <f>R16-P16</f>
        <v>-9.9717883362617221E-2</v>
      </c>
    </row>
    <row r="17" spans="1:20" ht="15.75" x14ac:dyDescent="0.25">
      <c r="A17" s="1" t="s">
        <v>86</v>
      </c>
      <c r="B17" s="3">
        <v>2434.9571420000002</v>
      </c>
      <c r="C17" s="3">
        <v>2456.67488</v>
      </c>
      <c r="D17" s="3">
        <v>2278.6808609999998</v>
      </c>
      <c r="O17" s="16" t="s">
        <v>156</v>
      </c>
      <c r="P17" s="19">
        <f>B15/B$12</f>
        <v>3.5083259183932881E-2</v>
      </c>
      <c r="Q17" s="19">
        <f t="shared" ref="Q17:R17" si="22">C15/C$12</f>
        <v>2.5928792569659444E-2</v>
      </c>
      <c r="R17" s="19">
        <f t="shared" si="22"/>
        <v>3.5941765241128298E-2</v>
      </c>
      <c r="S17" s="18">
        <f t="shared" ref="S17:S18" si="23">R17-Q17</f>
        <v>1.0012972671468855E-2</v>
      </c>
      <c r="T17" s="18">
        <f t="shared" ref="T17:T18" si="24">R17-P17</f>
        <v>8.5850605719541701E-4</v>
      </c>
    </row>
    <row r="18" spans="1:20" ht="15.75" x14ac:dyDescent="0.25">
      <c r="A18" s="1" t="s">
        <v>87</v>
      </c>
      <c r="B18" s="3">
        <v>2742.7940640000002</v>
      </c>
      <c r="C18" s="3">
        <v>2916.5770349999998</v>
      </c>
      <c r="D18" s="3">
        <v>2558.068507</v>
      </c>
      <c r="O18" s="16" t="s">
        <v>157</v>
      </c>
      <c r="P18" s="19">
        <f>B16/B$12</f>
        <v>0.36125587898817846</v>
      </c>
      <c r="Q18" s="19">
        <f t="shared" ref="Q18:R18" si="25">C16/C$12</f>
        <v>0.46381578947368424</v>
      </c>
      <c r="R18" s="19">
        <f t="shared" si="25"/>
        <v>0.46011525629360023</v>
      </c>
      <c r="S18" s="18">
        <f t="shared" si="23"/>
        <v>-3.7005331800840091E-3</v>
      </c>
      <c r="T18" s="18">
        <f t="shared" si="24"/>
        <v>9.8859377305421769E-2</v>
      </c>
    </row>
    <row r="19" spans="1:20" ht="15.75" x14ac:dyDescent="0.25">
      <c r="A19" s="1" t="s">
        <v>88</v>
      </c>
      <c r="B19" s="3">
        <v>1693.373116</v>
      </c>
      <c r="C19" s="3">
        <v>2485.7686570000001</v>
      </c>
      <c r="D19" s="3">
        <v>2908.9505490000001</v>
      </c>
      <c r="O19" s="16" t="s">
        <v>158</v>
      </c>
      <c r="P19" s="17">
        <f>B17</f>
        <v>2434.9571420000002</v>
      </c>
      <c r="Q19" s="17">
        <f t="shared" ref="Q19:R19" si="26">C17</f>
        <v>2456.67488</v>
      </c>
      <c r="R19" s="17">
        <f t="shared" si="26"/>
        <v>2278.6808609999998</v>
      </c>
      <c r="S19" s="18">
        <f>R19/Q19-1</f>
        <v>-7.2453225475240801E-2</v>
      </c>
      <c r="T19" s="18">
        <f>R19/P19-1</f>
        <v>-6.4180300467892359E-2</v>
      </c>
    </row>
    <row r="20" spans="1:20" ht="15.75" x14ac:dyDescent="0.25">
      <c r="A20" s="1" t="s">
        <v>89</v>
      </c>
      <c r="B20" s="3">
        <v>1992.578413</v>
      </c>
      <c r="C20" s="3">
        <v>1951.237601</v>
      </c>
      <c r="D20" s="3">
        <v>1923.4471559999999</v>
      </c>
      <c r="O20" s="16" t="s">
        <v>159</v>
      </c>
      <c r="P20" s="17">
        <f>B18</f>
        <v>2742.7940640000002</v>
      </c>
      <c r="Q20" s="17">
        <f t="shared" ref="Q20:R20" si="27">C18</f>
        <v>2916.5770349999998</v>
      </c>
      <c r="R20" s="17">
        <f t="shared" si="27"/>
        <v>2558.068507</v>
      </c>
      <c r="S20" s="18">
        <f>R20/Q20-1</f>
        <v>-0.12292098706729337</v>
      </c>
      <c r="T20" s="18">
        <f>R20/P20-1</f>
        <v>-6.7349408190931603E-2</v>
      </c>
    </row>
    <row r="21" spans="1:20" ht="15.75" x14ac:dyDescent="0.25">
      <c r="A21" s="1" t="s">
        <v>19</v>
      </c>
      <c r="B21" s="3">
        <v>2931.71225</v>
      </c>
      <c r="C21" s="3">
        <v>3026.4829030000001</v>
      </c>
      <c r="D21" s="3">
        <v>2873.5172309999998</v>
      </c>
      <c r="O21" s="16" t="s">
        <v>160</v>
      </c>
      <c r="P21" s="17">
        <f>B19</f>
        <v>1693.373116</v>
      </c>
      <c r="Q21" s="17">
        <f t="shared" ref="Q21:R21" si="28">C19</f>
        <v>2485.7686570000001</v>
      </c>
      <c r="R21" s="17">
        <f t="shared" si="28"/>
        <v>2908.9505490000001</v>
      </c>
      <c r="S21" s="18">
        <f>R21/Q21-1</f>
        <v>0.17024186494922078</v>
      </c>
      <c r="T21" s="18">
        <f>R21/P21-1</f>
        <v>0.71784382397151525</v>
      </c>
    </row>
    <row r="22" spans="1:20" ht="15.75" x14ac:dyDescent="0.25">
      <c r="A22" s="1" t="s">
        <v>90</v>
      </c>
      <c r="B22" s="3">
        <v>2780.8558950000001</v>
      </c>
      <c r="C22" s="3">
        <v>2947.5800199999999</v>
      </c>
      <c r="D22" s="3">
        <v>2591.6041620000001</v>
      </c>
      <c r="O22" s="16" t="s">
        <v>161</v>
      </c>
      <c r="P22" s="17">
        <f>B20</f>
        <v>1992.578413</v>
      </c>
      <c r="Q22" s="17">
        <f t="shared" ref="Q22:R22" si="29">C20</f>
        <v>1951.237601</v>
      </c>
      <c r="R22" s="17">
        <f t="shared" si="29"/>
        <v>1923.4471559999999</v>
      </c>
      <c r="S22" s="18">
        <f>R22/Q22-1</f>
        <v>-1.4242471027494319E-2</v>
      </c>
      <c r="T22" s="18">
        <f>R22/P22-1</f>
        <v>-3.4694372150663289E-2</v>
      </c>
    </row>
    <row r="23" spans="1:20" ht="15.75" x14ac:dyDescent="0.25">
      <c r="A23" s="1" t="s">
        <v>91</v>
      </c>
      <c r="B23" s="3">
        <v>4582.0684309999997</v>
      </c>
      <c r="C23" s="3">
        <v>6056.2363640000003</v>
      </c>
      <c r="D23" s="3">
        <v>8306.2804820000001</v>
      </c>
      <c r="O23" s="16" t="s">
        <v>162</v>
      </c>
      <c r="P23" s="17">
        <f>B21</f>
        <v>2931.71225</v>
      </c>
      <c r="Q23" s="17">
        <f t="shared" ref="Q23:R23" si="30">C21</f>
        <v>3026.4829030000001</v>
      </c>
      <c r="R23" s="17">
        <f t="shared" si="30"/>
        <v>2873.5172309999998</v>
      </c>
      <c r="S23" s="18">
        <f>R23/Q23-1</f>
        <v>-5.0542387617115936E-2</v>
      </c>
      <c r="T23" s="18">
        <f>R23/P23-1</f>
        <v>-1.9850181067395112E-2</v>
      </c>
    </row>
    <row r="24" spans="1:20" ht="15.75" x14ac:dyDescent="0.25">
      <c r="A24" s="1" t="s">
        <v>92</v>
      </c>
      <c r="B24" s="3">
        <v>3239.6498000000001</v>
      </c>
      <c r="C24" s="3">
        <v>3052.9481270000001</v>
      </c>
      <c r="D24" s="3">
        <v>3127.4055039999998</v>
      </c>
      <c r="O24" s="16" t="s">
        <v>163</v>
      </c>
      <c r="P24" s="17">
        <f>B22</f>
        <v>2780.8558950000001</v>
      </c>
      <c r="Q24" s="17">
        <f t="shared" ref="Q24:R24" si="31">C22</f>
        <v>2947.5800199999999</v>
      </c>
      <c r="R24" s="17">
        <f t="shared" si="31"/>
        <v>2591.6041620000001</v>
      </c>
      <c r="S24" s="18">
        <f>R24/Q24-1</f>
        <v>-0.12076885295212436</v>
      </c>
      <c r="T24" s="18">
        <f>R24/P24-1</f>
        <v>-6.8055210390540632E-2</v>
      </c>
    </row>
    <row r="25" spans="1:20" ht="15.75" x14ac:dyDescent="0.25">
      <c r="A25" s="1" t="s">
        <v>93</v>
      </c>
      <c r="B25" s="1">
        <v>0</v>
      </c>
      <c r="C25" s="1">
        <v>0</v>
      </c>
      <c r="D25" s="1">
        <v>0</v>
      </c>
      <c r="O25" s="16" t="s">
        <v>164</v>
      </c>
      <c r="P25" s="17">
        <f>B23</f>
        <v>4582.0684309999997</v>
      </c>
      <c r="Q25" s="17">
        <f t="shared" ref="Q25:R25" si="32">C23</f>
        <v>6056.2363640000003</v>
      </c>
      <c r="R25" s="17">
        <f t="shared" si="32"/>
        <v>8306.2804820000001</v>
      </c>
      <c r="S25" s="18">
        <f>R25/Q25-1</f>
        <v>0.37152514908019518</v>
      </c>
      <c r="T25" s="18">
        <f>R25/P25-1</f>
        <v>0.81277966645016275</v>
      </c>
    </row>
    <row r="26" spans="1:20" ht="15.75" x14ac:dyDescent="0.25">
      <c r="A26" s="1" t="s">
        <v>48</v>
      </c>
      <c r="B26" s="1">
        <v>0</v>
      </c>
      <c r="C26" s="1">
        <v>0</v>
      </c>
      <c r="D26" s="1">
        <v>0</v>
      </c>
      <c r="O26" s="16" t="s">
        <v>165</v>
      </c>
      <c r="P26" s="17">
        <f>B24</f>
        <v>3239.6498000000001</v>
      </c>
      <c r="Q26" s="17">
        <f t="shared" ref="Q26:R26" si="33">C24</f>
        <v>3052.9481270000001</v>
      </c>
      <c r="R26" s="17">
        <f t="shared" si="33"/>
        <v>3127.4055039999998</v>
      </c>
      <c r="S26" s="18">
        <f>R26/Q26-1</f>
        <v>2.4388680679342523E-2</v>
      </c>
      <c r="T26" s="18">
        <f>R26/P26-1</f>
        <v>-3.4647046109737012E-2</v>
      </c>
    </row>
    <row r="27" spans="1:20" ht="15.75" x14ac:dyDescent="0.25">
      <c r="O27" s="16" t="s">
        <v>93</v>
      </c>
      <c r="P27" s="20">
        <f>B25</f>
        <v>0</v>
      </c>
      <c r="Q27" s="20">
        <f t="shared" ref="Q27:R27" si="34">C25</f>
        <v>0</v>
      </c>
      <c r="R27" s="20">
        <f t="shared" si="34"/>
        <v>0</v>
      </c>
      <c r="S27" s="18" t="e">
        <f>R27/Q27-1</f>
        <v>#DIV/0!</v>
      </c>
      <c r="T27" s="18" t="e">
        <f>R27/P27-1</f>
        <v>#DIV/0!</v>
      </c>
    </row>
    <row r="28" spans="1:20" ht="15.75" x14ac:dyDescent="0.25">
      <c r="O28" s="16" t="s">
        <v>48</v>
      </c>
      <c r="P28" s="20">
        <f>B26</f>
        <v>0</v>
      </c>
      <c r="Q28" s="20">
        <f t="shared" ref="Q28:R28" si="35">C26</f>
        <v>0</v>
      </c>
      <c r="R28" s="20">
        <f t="shared" si="35"/>
        <v>0</v>
      </c>
      <c r="S28" s="18" t="e">
        <f>R28/Q28-1</f>
        <v>#DIV/0!</v>
      </c>
      <c r="T28" s="18" t="e">
        <f>R28/P28-1</f>
        <v>#DIV/0!</v>
      </c>
    </row>
  </sheetData>
  <conditionalFormatting sqref="S2:T2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0604-8F30-46CA-8A05-B5DDBB266A63}">
  <dimension ref="A1:D10"/>
  <sheetViews>
    <sheetView workbookViewId="0">
      <selection activeCell="D10" sqref="D10"/>
    </sheetView>
  </sheetViews>
  <sheetFormatPr defaultRowHeight="15" x14ac:dyDescent="0.25"/>
  <cols>
    <col min="1" max="1" width="25.85546875" bestFit="1" customWidth="1"/>
    <col min="2" max="2" width="18.7109375" bestFit="1" customWidth="1"/>
    <col min="3" max="3" width="10.42578125" bestFit="1" customWidth="1"/>
    <col min="4" max="4" width="12.28515625" bestFit="1" customWidth="1"/>
  </cols>
  <sheetData>
    <row r="1" spans="1:4" x14ac:dyDescent="0.25">
      <c r="A1" s="7" t="s">
        <v>66</v>
      </c>
      <c r="B1" s="7" t="s">
        <v>57</v>
      </c>
      <c r="C1" s="7" t="s">
        <v>140</v>
      </c>
      <c r="D1" s="7" t="s">
        <v>141</v>
      </c>
    </row>
    <row r="2" spans="1:4" x14ac:dyDescent="0.25">
      <c r="A2" s="1" t="s">
        <v>69</v>
      </c>
      <c r="B2" s="1" t="s">
        <v>59</v>
      </c>
      <c r="C2" s="3">
        <v>177879</v>
      </c>
      <c r="D2" s="10">
        <f>C2/SUM($C$2:$C$9)</f>
        <v>0.53790094075738382</v>
      </c>
    </row>
    <row r="3" spans="1:4" x14ac:dyDescent="0.25">
      <c r="A3" s="1" t="s">
        <v>67</v>
      </c>
      <c r="B3" s="1" t="s">
        <v>60</v>
      </c>
      <c r="C3" s="3">
        <v>10446</v>
      </c>
      <c r="D3" s="10">
        <f t="shared" ref="D3:D9" si="0">C3/SUM($C$2:$C$9)</f>
        <v>3.1588401256762356E-2</v>
      </c>
    </row>
    <row r="4" spans="1:4" x14ac:dyDescent="0.25">
      <c r="A4" s="1" t="s">
        <v>67</v>
      </c>
      <c r="B4" s="1" t="s">
        <v>63</v>
      </c>
      <c r="C4" s="3">
        <v>7236</v>
      </c>
      <c r="D4" s="10">
        <f t="shared" si="0"/>
        <v>2.1881454288142102E-2</v>
      </c>
    </row>
    <row r="5" spans="1:4" x14ac:dyDescent="0.25">
      <c r="A5" s="1" t="s">
        <v>67</v>
      </c>
      <c r="B5" s="1" t="s">
        <v>65</v>
      </c>
      <c r="C5" s="3">
        <v>1741</v>
      </c>
      <c r="D5" s="10">
        <f t="shared" si="0"/>
        <v>5.2647335427937255E-3</v>
      </c>
    </row>
    <row r="6" spans="1:4" x14ac:dyDescent="0.25">
      <c r="A6" s="1" t="s">
        <v>68</v>
      </c>
      <c r="B6" s="1" t="s">
        <v>58</v>
      </c>
      <c r="C6" s="3">
        <v>18489</v>
      </c>
      <c r="D6" s="10">
        <f t="shared" si="0"/>
        <v>5.59102001566417E-2</v>
      </c>
    </row>
    <row r="7" spans="1:4" x14ac:dyDescent="0.25">
      <c r="A7" s="1" t="s">
        <v>61</v>
      </c>
      <c r="B7" s="1" t="s">
        <v>61</v>
      </c>
      <c r="C7" s="3">
        <v>5713</v>
      </c>
      <c r="D7" s="10">
        <f t="shared" si="0"/>
        <v>1.727594642732944E-2</v>
      </c>
    </row>
    <row r="8" spans="1:4" x14ac:dyDescent="0.25">
      <c r="A8" s="1" t="s">
        <v>61</v>
      </c>
      <c r="B8" s="1" t="s">
        <v>62</v>
      </c>
      <c r="C8" s="3">
        <v>104033</v>
      </c>
      <c r="D8" s="10">
        <f t="shared" si="0"/>
        <v>0.31459277694282578</v>
      </c>
    </row>
    <row r="9" spans="1:4" x14ac:dyDescent="0.25">
      <c r="A9" s="1" t="s">
        <v>61</v>
      </c>
      <c r="B9" s="1" t="s">
        <v>64</v>
      </c>
      <c r="C9" s="3">
        <v>5154</v>
      </c>
      <c r="D9" s="10">
        <f t="shared" si="0"/>
        <v>1.5585546628121116E-2</v>
      </c>
    </row>
    <row r="10" spans="1:4" x14ac:dyDescent="0.25">
      <c r="C10" s="5">
        <f>SUM(C2:C9)</f>
        <v>330691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B857-A434-4740-937E-6FB43E6619AE}">
  <dimension ref="A1:S25"/>
  <sheetViews>
    <sheetView workbookViewId="0">
      <selection activeCell="B16" sqref="B16"/>
    </sheetView>
  </sheetViews>
  <sheetFormatPr defaultRowHeight="15" x14ac:dyDescent="0.25"/>
  <cols>
    <col min="1" max="1" width="59.85546875" bestFit="1" customWidth="1"/>
    <col min="2" max="3" width="17.7109375" bestFit="1" customWidth="1"/>
    <col min="5" max="5" width="60.140625" bestFit="1" customWidth="1"/>
    <col min="8" max="8" width="8.42578125" bestFit="1" customWidth="1"/>
    <col min="9" max="9" width="7.140625" bestFit="1" customWidth="1"/>
    <col min="10" max="10" width="20" bestFit="1" customWidth="1"/>
    <col min="11" max="11" width="23.42578125" bestFit="1" customWidth="1"/>
    <col min="12" max="12" width="59.85546875" bestFit="1" customWidth="1"/>
    <col min="13" max="13" width="15.140625" bestFit="1" customWidth="1"/>
    <col min="14" max="14" width="18.7109375" bestFit="1" customWidth="1"/>
    <col min="15" max="15" width="20.7109375" bestFit="1" customWidth="1"/>
    <col min="16" max="16" width="26.5703125" bestFit="1" customWidth="1"/>
    <col min="17" max="17" width="24.7109375" bestFit="1" customWidth="1"/>
    <col min="18" max="18" width="17.42578125" bestFit="1" customWidth="1"/>
    <col min="19" max="19" width="42.85546875" bestFit="1" customWidth="1"/>
  </cols>
  <sheetData>
    <row r="1" spans="1:19" x14ac:dyDescent="0.25">
      <c r="I1" t="s">
        <v>70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</row>
    <row r="2" spans="1:19" x14ac:dyDescent="0.25">
      <c r="A2" s="37" t="s">
        <v>70</v>
      </c>
      <c r="B2" s="38">
        <v>45870</v>
      </c>
      <c r="C2" s="38">
        <v>45901</v>
      </c>
      <c r="E2" t="s">
        <v>102</v>
      </c>
      <c r="I2" s="6">
        <v>45870</v>
      </c>
      <c r="J2">
        <v>1469</v>
      </c>
      <c r="K2">
        <v>19</v>
      </c>
      <c r="L2">
        <v>1.29E-2</v>
      </c>
      <c r="M2">
        <v>6614</v>
      </c>
      <c r="N2">
        <v>8</v>
      </c>
      <c r="O2">
        <v>1.1999999999999999E-3</v>
      </c>
      <c r="P2">
        <v>50533</v>
      </c>
      <c r="Q2">
        <v>21602512.52</v>
      </c>
    </row>
    <row r="3" spans="1:19" x14ac:dyDescent="0.25">
      <c r="A3" s="1" t="s">
        <v>94</v>
      </c>
      <c r="B3" s="3">
        <v>1469</v>
      </c>
      <c r="C3" s="3">
        <v>6809</v>
      </c>
      <c r="I3" s="6">
        <v>45901</v>
      </c>
      <c r="J3">
        <v>6809</v>
      </c>
      <c r="K3">
        <v>427</v>
      </c>
      <c r="L3">
        <v>6.2700000000000006E-2</v>
      </c>
      <c r="M3">
        <v>5588</v>
      </c>
      <c r="N3">
        <v>405</v>
      </c>
      <c r="O3">
        <v>7.2499999999999995E-2</v>
      </c>
      <c r="P3">
        <v>970053</v>
      </c>
      <c r="Q3">
        <v>16295378.67</v>
      </c>
    </row>
    <row r="4" spans="1:19" x14ac:dyDescent="0.25">
      <c r="A4" s="1" t="s">
        <v>95</v>
      </c>
      <c r="B4" s="3">
        <v>19</v>
      </c>
      <c r="C4" s="3">
        <v>427</v>
      </c>
    </row>
    <row r="5" spans="1:19" x14ac:dyDescent="0.25">
      <c r="A5" s="1" t="s">
        <v>96</v>
      </c>
      <c r="B5" s="9">
        <v>1.29E-2</v>
      </c>
      <c r="C5" s="9">
        <v>6.2700000000000006E-2</v>
      </c>
    </row>
    <row r="6" spans="1:19" x14ac:dyDescent="0.25">
      <c r="A6" s="1" t="s">
        <v>97</v>
      </c>
      <c r="B6" s="3">
        <v>6614</v>
      </c>
      <c r="C6" s="3">
        <v>5588</v>
      </c>
    </row>
    <row r="7" spans="1:19" x14ac:dyDescent="0.25">
      <c r="A7" s="1" t="s">
        <v>98</v>
      </c>
      <c r="B7" s="3">
        <v>8</v>
      </c>
      <c r="C7" s="3">
        <v>405</v>
      </c>
      <c r="I7" t="s">
        <v>70</v>
      </c>
      <c r="J7" t="s">
        <v>94</v>
      </c>
      <c r="K7" t="s">
        <v>95</v>
      </c>
      <c r="L7" t="s">
        <v>96</v>
      </c>
      <c r="M7" t="s">
        <v>97</v>
      </c>
      <c r="N7" t="s">
        <v>98</v>
      </c>
      <c r="O7" t="s">
        <v>99</v>
      </c>
      <c r="P7" t="s">
        <v>201</v>
      </c>
      <c r="Q7" t="s">
        <v>100</v>
      </c>
      <c r="R7" t="s">
        <v>101</v>
      </c>
      <c r="S7" t="s">
        <v>168</v>
      </c>
    </row>
    <row r="8" spans="1:19" x14ac:dyDescent="0.25">
      <c r="A8" s="1" t="s">
        <v>99</v>
      </c>
      <c r="B8" s="9">
        <v>1.1999999999999999E-3</v>
      </c>
      <c r="C8" s="9">
        <v>7.2499999999999995E-2</v>
      </c>
      <c r="I8" s="6">
        <v>45870</v>
      </c>
      <c r="J8">
        <v>1469</v>
      </c>
      <c r="K8">
        <v>19</v>
      </c>
      <c r="L8">
        <v>1.29E-2</v>
      </c>
      <c r="M8">
        <v>6614</v>
      </c>
      <c r="N8">
        <v>8</v>
      </c>
      <c r="O8">
        <v>1.1999999999999999E-3</v>
      </c>
      <c r="P8">
        <v>30086.26</v>
      </c>
      <c r="Q8">
        <v>50533</v>
      </c>
      <c r="R8">
        <v>21602512.52</v>
      </c>
      <c r="S8">
        <v>2.3389999999999999E-3</v>
      </c>
    </row>
    <row r="9" spans="1:19" x14ac:dyDescent="0.25">
      <c r="A9" s="1" t="s">
        <v>201</v>
      </c>
      <c r="B9" s="3">
        <v>30086.26</v>
      </c>
      <c r="C9" s="3">
        <v>249145.64</v>
      </c>
      <c r="I9" s="6">
        <v>45901</v>
      </c>
      <c r="J9">
        <v>6809</v>
      </c>
      <c r="K9">
        <v>427</v>
      </c>
      <c r="L9">
        <v>6.2700000000000006E-2</v>
      </c>
      <c r="M9">
        <v>5588</v>
      </c>
      <c r="N9">
        <v>405</v>
      </c>
      <c r="O9">
        <v>7.2499999999999995E-2</v>
      </c>
      <c r="P9">
        <v>249145.64</v>
      </c>
      <c r="Q9">
        <v>970053</v>
      </c>
      <c r="R9">
        <v>16295378.67</v>
      </c>
      <c r="S9">
        <v>5.9528999999999999E-2</v>
      </c>
    </row>
    <row r="10" spans="1:19" x14ac:dyDescent="0.25">
      <c r="A10" s="1" t="s">
        <v>100</v>
      </c>
      <c r="B10" s="3">
        <v>50533</v>
      </c>
      <c r="C10" s="3">
        <v>970053</v>
      </c>
    </row>
    <row r="11" spans="1:19" x14ac:dyDescent="0.25">
      <c r="A11" s="1" t="s">
        <v>101</v>
      </c>
      <c r="B11" s="3">
        <v>21602512.52</v>
      </c>
      <c r="C11" s="3">
        <v>16295378.67</v>
      </c>
    </row>
    <row r="12" spans="1:19" x14ac:dyDescent="0.25">
      <c r="A12" s="1" t="s">
        <v>168</v>
      </c>
      <c r="B12" s="9">
        <v>2.3389999999999999E-3</v>
      </c>
      <c r="C12" s="9">
        <v>5.9528999999999999E-2</v>
      </c>
    </row>
    <row r="15" spans="1:19" ht="18.75" thickBot="1" x14ac:dyDescent="0.3">
      <c r="A15" s="22" t="s">
        <v>169</v>
      </c>
      <c r="B15" s="23" t="s">
        <v>170</v>
      </c>
      <c r="C15" s="24" t="s">
        <v>171</v>
      </c>
    </row>
    <row r="16" spans="1:19" ht="18.75" thickBot="1" x14ac:dyDescent="0.3">
      <c r="A16" s="25" t="s">
        <v>172</v>
      </c>
      <c r="B16" s="27">
        <f>B3</f>
        <v>1469</v>
      </c>
      <c r="C16" s="28">
        <f>C3</f>
        <v>6809</v>
      </c>
    </row>
    <row r="17" spans="1:10" ht="18.75" thickBot="1" x14ac:dyDescent="0.3">
      <c r="A17" s="25" t="s">
        <v>173</v>
      </c>
      <c r="B17" s="27">
        <f t="shared" ref="B17:B25" si="0">B4</f>
        <v>19</v>
      </c>
      <c r="C17" s="28">
        <f>C4</f>
        <v>427</v>
      </c>
    </row>
    <row r="18" spans="1:10" ht="36.75" thickBot="1" x14ac:dyDescent="0.3">
      <c r="A18" s="25" t="s">
        <v>174</v>
      </c>
      <c r="B18" s="33">
        <f t="shared" si="0"/>
        <v>1.29E-2</v>
      </c>
      <c r="C18" s="41">
        <f>C5</f>
        <v>6.2700000000000006E-2</v>
      </c>
    </row>
    <row r="19" spans="1:10" ht="18.75" thickBot="1" x14ac:dyDescent="0.3">
      <c r="A19" s="25" t="s">
        <v>175</v>
      </c>
      <c r="B19" s="27">
        <f t="shared" si="0"/>
        <v>6614</v>
      </c>
      <c r="C19" s="28">
        <f>C6</f>
        <v>5588</v>
      </c>
    </row>
    <row r="20" spans="1:10" ht="18.75" thickBot="1" x14ac:dyDescent="0.3">
      <c r="A20" s="25" t="s">
        <v>176</v>
      </c>
      <c r="B20" s="27">
        <f t="shared" si="0"/>
        <v>8</v>
      </c>
      <c r="C20" s="28">
        <f>C7</f>
        <v>405</v>
      </c>
    </row>
    <row r="21" spans="1:10" ht="18.75" thickBot="1" x14ac:dyDescent="0.3">
      <c r="A21" s="25" t="s">
        <v>177</v>
      </c>
      <c r="B21" s="39">
        <f>B8</f>
        <v>1.1999999999999999E-3</v>
      </c>
      <c r="C21" s="40">
        <f>C8</f>
        <v>7.2499999999999995E-2</v>
      </c>
    </row>
    <row r="22" spans="1:10" ht="18.75" thickBot="1" x14ac:dyDescent="0.3">
      <c r="A22" s="25" t="s">
        <v>178</v>
      </c>
      <c r="B22" s="27">
        <f t="shared" si="0"/>
        <v>30086.26</v>
      </c>
      <c r="C22" s="28">
        <f>C9</f>
        <v>249145.64</v>
      </c>
      <c r="J22" s="32"/>
    </row>
    <row r="23" spans="1:10" ht="18.75" thickBot="1" x14ac:dyDescent="0.3">
      <c r="A23" s="25" t="s">
        <v>179</v>
      </c>
      <c r="B23" s="27">
        <f t="shared" si="0"/>
        <v>50533</v>
      </c>
      <c r="C23" s="28">
        <f t="shared" ref="C23:C25" si="1">C10</f>
        <v>970053</v>
      </c>
    </row>
    <row r="24" spans="1:10" ht="18.75" thickBot="1" x14ac:dyDescent="0.3">
      <c r="A24" s="25" t="s">
        <v>180</v>
      </c>
      <c r="B24" s="27">
        <f t="shared" si="0"/>
        <v>21602512.52</v>
      </c>
      <c r="C24" s="28">
        <f t="shared" si="1"/>
        <v>16295378.67</v>
      </c>
    </row>
    <row r="25" spans="1:10" ht="36.75" thickBot="1" x14ac:dyDescent="0.3">
      <c r="A25" s="26" t="s">
        <v>181</v>
      </c>
      <c r="B25" s="39">
        <f t="shared" si="0"/>
        <v>2.3389999999999999E-3</v>
      </c>
      <c r="C25" s="40">
        <f t="shared" si="1"/>
        <v>5.9528999999999999E-2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23D1-66C7-4B13-A5A8-32C67BFBA970}">
  <dimension ref="A2:I24"/>
  <sheetViews>
    <sheetView workbookViewId="0">
      <selection activeCell="F17" sqref="F17"/>
    </sheetView>
  </sheetViews>
  <sheetFormatPr defaultRowHeight="15" x14ac:dyDescent="0.25"/>
  <cols>
    <col min="1" max="1" width="28" bestFit="1" customWidth="1"/>
    <col min="2" max="2" width="39.28515625" bestFit="1" customWidth="1"/>
    <col min="3" max="3" width="24.42578125" bestFit="1" customWidth="1"/>
    <col min="4" max="4" width="30.28515625" bestFit="1" customWidth="1"/>
    <col min="5" max="5" width="33.42578125" bestFit="1" customWidth="1"/>
    <col min="6" max="6" width="30.5703125" bestFit="1" customWidth="1"/>
    <col min="7" max="7" width="31" bestFit="1" customWidth="1"/>
    <col min="8" max="8" width="18.7109375" bestFit="1" customWidth="1"/>
    <col min="9" max="9" width="16.42578125" bestFit="1" customWidth="1"/>
  </cols>
  <sheetData>
    <row r="2" spans="1:9" x14ac:dyDescent="0.25">
      <c r="A2" s="7" t="s">
        <v>103</v>
      </c>
      <c r="B2" s="7" t="s">
        <v>104</v>
      </c>
      <c r="C2" s="7" t="s">
        <v>48</v>
      </c>
      <c r="D2" s="7" t="s">
        <v>105</v>
      </c>
      <c r="E2" s="7" t="s">
        <v>49</v>
      </c>
      <c r="F2" s="7" t="s">
        <v>51</v>
      </c>
      <c r="G2" s="7" t="s">
        <v>50</v>
      </c>
      <c r="H2" s="7" t="s">
        <v>106</v>
      </c>
    </row>
    <row r="3" spans="1:9" x14ac:dyDescent="0.25">
      <c r="A3" s="1" t="s">
        <v>107</v>
      </c>
      <c r="B3" s="3">
        <v>2616</v>
      </c>
      <c r="C3" s="3">
        <v>199</v>
      </c>
      <c r="D3" s="9">
        <v>7.6100000000000001E-2</v>
      </c>
      <c r="E3" s="3">
        <v>196</v>
      </c>
      <c r="F3" s="3">
        <v>512594</v>
      </c>
      <c r="G3" s="3">
        <v>84556.800000000003</v>
      </c>
      <c r="H3" s="9">
        <v>0.16495899999999999</v>
      </c>
    </row>
    <row r="4" spans="1:9" x14ac:dyDescent="0.25">
      <c r="A4" s="1" t="s">
        <v>112</v>
      </c>
      <c r="B4" s="3">
        <v>2615</v>
      </c>
      <c r="C4" s="3">
        <v>102</v>
      </c>
      <c r="D4" s="9">
        <v>3.9E-2</v>
      </c>
      <c r="E4" s="3">
        <v>100</v>
      </c>
      <c r="F4" s="3">
        <v>264655</v>
      </c>
      <c r="G4" s="3">
        <v>82662</v>
      </c>
      <c r="H4" s="9">
        <v>0.31233899999999998</v>
      </c>
    </row>
    <row r="5" spans="1:9" x14ac:dyDescent="0.25">
      <c r="A5" s="1" t="s">
        <v>111</v>
      </c>
      <c r="B5" s="3">
        <v>716</v>
      </c>
      <c r="C5" s="3">
        <v>3</v>
      </c>
      <c r="D5" s="9">
        <v>4.1999999999999997E-3</v>
      </c>
      <c r="E5" s="3">
        <v>3</v>
      </c>
      <c r="F5" s="3">
        <v>8694</v>
      </c>
      <c r="G5" s="3">
        <v>1466.25</v>
      </c>
      <c r="H5" s="9">
        <v>0.168651</v>
      </c>
    </row>
    <row r="6" spans="1:9" x14ac:dyDescent="0.25">
      <c r="A6" s="1" t="s">
        <v>108</v>
      </c>
      <c r="B6" s="3">
        <v>387</v>
      </c>
      <c r="C6" s="3">
        <v>9</v>
      </c>
      <c r="D6" s="9">
        <v>2.3300000000000001E-2</v>
      </c>
      <c r="E6" s="3">
        <v>9</v>
      </c>
      <c r="F6" s="3">
        <v>26722</v>
      </c>
      <c r="G6" s="3">
        <v>6265.6</v>
      </c>
      <c r="H6" s="9">
        <v>0.23447299999999999</v>
      </c>
    </row>
    <row r="7" spans="1:9" x14ac:dyDescent="0.25">
      <c r="A7" s="1" t="s">
        <v>114</v>
      </c>
      <c r="B7" s="3">
        <v>387</v>
      </c>
      <c r="C7" s="3">
        <v>1</v>
      </c>
      <c r="D7" s="9">
        <v>2.5999999999999999E-3</v>
      </c>
      <c r="E7" s="3">
        <v>1</v>
      </c>
      <c r="F7" s="3">
        <v>13552</v>
      </c>
      <c r="G7" s="3">
        <v>5280</v>
      </c>
      <c r="H7" s="9">
        <v>0.38961000000000001</v>
      </c>
    </row>
    <row r="8" spans="1:9" x14ac:dyDescent="0.25">
      <c r="A8" s="1" t="s">
        <v>113</v>
      </c>
      <c r="B8" s="3">
        <v>44</v>
      </c>
      <c r="C8" s="3">
        <v>1</v>
      </c>
      <c r="D8" s="9">
        <v>2.2700000000000001E-2</v>
      </c>
      <c r="E8" s="3">
        <v>1</v>
      </c>
      <c r="F8" s="3">
        <v>1796</v>
      </c>
      <c r="G8" s="3">
        <v>570</v>
      </c>
      <c r="H8" s="9">
        <v>0.31737199999999999</v>
      </c>
    </row>
    <row r="9" spans="1:9" x14ac:dyDescent="0.25">
      <c r="A9" s="1" t="s">
        <v>115</v>
      </c>
      <c r="B9" s="3">
        <v>44</v>
      </c>
      <c r="C9" s="3">
        <v>1</v>
      </c>
      <c r="D9" s="9">
        <v>2.2700000000000001E-2</v>
      </c>
      <c r="E9" s="3">
        <v>1</v>
      </c>
      <c r="F9" s="3">
        <v>2200</v>
      </c>
      <c r="G9" s="3">
        <v>12850</v>
      </c>
      <c r="H9" s="9">
        <v>5.8409089999999999</v>
      </c>
    </row>
    <row r="10" spans="1:9" x14ac:dyDescent="0.25">
      <c r="A10" s="1" t="s">
        <v>109</v>
      </c>
      <c r="B10" s="3" t="s">
        <v>110</v>
      </c>
      <c r="C10" s="3">
        <v>111</v>
      </c>
      <c r="D10" s="9" t="s">
        <v>110</v>
      </c>
      <c r="E10" s="3">
        <v>107</v>
      </c>
      <c r="F10" s="3">
        <v>139840</v>
      </c>
      <c r="G10" s="3">
        <v>55494.99</v>
      </c>
      <c r="H10" s="9">
        <v>0.39684599999999998</v>
      </c>
    </row>
    <row r="11" spans="1:9" x14ac:dyDescent="0.25">
      <c r="A11" s="1" t="s">
        <v>116</v>
      </c>
      <c r="B11" s="3" t="s">
        <v>110</v>
      </c>
      <c r="C11" s="3" t="s">
        <v>110</v>
      </c>
      <c r="D11" s="9" t="s">
        <v>110</v>
      </c>
      <c r="E11" s="3" t="s">
        <v>110</v>
      </c>
      <c r="F11" s="3" t="s">
        <v>110</v>
      </c>
      <c r="G11" s="3" t="s">
        <v>110</v>
      </c>
      <c r="H11" s="9" t="s">
        <v>110</v>
      </c>
    </row>
    <row r="12" spans="1:9" x14ac:dyDescent="0.25">
      <c r="A12" s="1" t="s">
        <v>117</v>
      </c>
      <c r="B12" s="3" t="s">
        <v>110</v>
      </c>
      <c r="C12" s="3" t="s">
        <v>110</v>
      </c>
      <c r="D12" s="9" t="s">
        <v>110</v>
      </c>
      <c r="E12" s="3" t="s">
        <v>110</v>
      </c>
      <c r="F12" s="3" t="s">
        <v>110</v>
      </c>
      <c r="G12" s="3" t="s">
        <v>110</v>
      </c>
      <c r="H12" s="9" t="s">
        <v>110</v>
      </c>
    </row>
    <row r="14" spans="1:9" ht="18.75" thickBot="1" x14ac:dyDescent="0.3">
      <c r="A14" s="29" t="s">
        <v>182</v>
      </c>
      <c r="B14" s="30" t="s">
        <v>183</v>
      </c>
      <c r="C14" s="30" t="s">
        <v>184</v>
      </c>
      <c r="D14" s="30" t="s">
        <v>185</v>
      </c>
      <c r="E14" s="30" t="s">
        <v>186</v>
      </c>
      <c r="F14" s="30" t="s">
        <v>187</v>
      </c>
      <c r="G14" s="30" t="s">
        <v>188</v>
      </c>
      <c r="H14" s="30" t="s">
        <v>189</v>
      </c>
      <c r="I14" s="31" t="s">
        <v>190</v>
      </c>
    </row>
    <row r="15" spans="1:9" ht="18.75" thickBot="1" x14ac:dyDescent="0.3">
      <c r="A15" s="34" t="s">
        <v>191</v>
      </c>
      <c r="B15" s="35" t="str">
        <f>A3</f>
        <v>Flat15Per</v>
      </c>
      <c r="C15" s="42">
        <f>B3</f>
        <v>2616</v>
      </c>
      <c r="D15" s="42">
        <f t="shared" ref="D15:I15" si="0">C3</f>
        <v>199</v>
      </c>
      <c r="E15" s="44">
        <f t="shared" si="0"/>
        <v>7.6100000000000001E-2</v>
      </c>
      <c r="F15" s="42">
        <f t="shared" si="0"/>
        <v>196</v>
      </c>
      <c r="G15" s="42">
        <f t="shared" si="0"/>
        <v>512594</v>
      </c>
      <c r="H15" s="42">
        <f t="shared" si="0"/>
        <v>84556.800000000003</v>
      </c>
      <c r="I15" s="43">
        <f t="shared" si="0"/>
        <v>0.16495899999999999</v>
      </c>
    </row>
    <row r="16" spans="1:9" ht="18.75" thickBot="1" x14ac:dyDescent="0.3">
      <c r="A16" s="34" t="s">
        <v>192</v>
      </c>
      <c r="B16" s="35" t="str">
        <f t="shared" ref="B16:I24" si="1">A4</f>
        <v>Flat25PerOffonNextBill</v>
      </c>
      <c r="C16" s="42">
        <f t="shared" si="1"/>
        <v>2615</v>
      </c>
      <c r="D16" s="42">
        <f t="shared" si="1"/>
        <v>102</v>
      </c>
      <c r="E16" s="44">
        <f t="shared" si="1"/>
        <v>3.9E-2</v>
      </c>
      <c r="F16" s="42">
        <f t="shared" si="1"/>
        <v>100</v>
      </c>
      <c r="G16" s="42">
        <f t="shared" si="1"/>
        <v>264655</v>
      </c>
      <c r="H16" s="42">
        <f t="shared" si="1"/>
        <v>82662</v>
      </c>
      <c r="I16" s="43">
        <f t="shared" si="1"/>
        <v>0.31233899999999998</v>
      </c>
    </row>
    <row r="17" spans="1:9" ht="18.75" thickBot="1" x14ac:dyDescent="0.3">
      <c r="A17" s="34" t="s">
        <v>193</v>
      </c>
      <c r="B17" s="35" t="str">
        <f t="shared" si="1"/>
        <v>Flat15Prct</v>
      </c>
      <c r="C17" s="42">
        <f t="shared" si="1"/>
        <v>716</v>
      </c>
      <c r="D17" s="42">
        <f t="shared" si="1"/>
        <v>3</v>
      </c>
      <c r="E17" s="44">
        <f t="shared" si="1"/>
        <v>4.1999999999999997E-3</v>
      </c>
      <c r="F17" s="42">
        <f t="shared" si="1"/>
        <v>3</v>
      </c>
      <c r="G17" s="42">
        <f t="shared" si="1"/>
        <v>8694</v>
      </c>
      <c r="H17" s="42">
        <f t="shared" si="1"/>
        <v>1466.25</v>
      </c>
      <c r="I17" s="43">
        <f t="shared" si="1"/>
        <v>0.168651</v>
      </c>
    </row>
    <row r="18" spans="1:9" ht="18.75" thickBot="1" x14ac:dyDescent="0.3">
      <c r="A18" s="34" t="s">
        <v>194</v>
      </c>
      <c r="B18" s="35" t="str">
        <f t="shared" si="1"/>
        <v>Flat20Per</v>
      </c>
      <c r="C18" s="42">
        <f t="shared" si="1"/>
        <v>387</v>
      </c>
      <c r="D18" s="42">
        <f t="shared" si="1"/>
        <v>9</v>
      </c>
      <c r="E18" s="44">
        <f t="shared" si="1"/>
        <v>2.3300000000000001E-2</v>
      </c>
      <c r="F18" s="42">
        <f t="shared" si="1"/>
        <v>9</v>
      </c>
      <c r="G18" s="42">
        <f t="shared" si="1"/>
        <v>26722</v>
      </c>
      <c r="H18" s="42">
        <f t="shared" si="1"/>
        <v>6265.6</v>
      </c>
      <c r="I18" s="43">
        <f t="shared" si="1"/>
        <v>0.23447299999999999</v>
      </c>
    </row>
    <row r="19" spans="1:9" ht="18.75" thickBot="1" x14ac:dyDescent="0.3">
      <c r="A19" s="34" t="s">
        <v>196</v>
      </c>
      <c r="B19" s="35" t="str">
        <f t="shared" si="1"/>
        <v>Flat30PerOffonNextBill</v>
      </c>
      <c r="C19" s="42">
        <f t="shared" si="1"/>
        <v>387</v>
      </c>
      <c r="D19" s="42">
        <f t="shared" si="1"/>
        <v>1</v>
      </c>
      <c r="E19" s="44">
        <f t="shared" si="1"/>
        <v>2.5999999999999999E-3</v>
      </c>
      <c r="F19" s="42">
        <f t="shared" si="1"/>
        <v>1</v>
      </c>
      <c r="G19" s="42">
        <f t="shared" si="1"/>
        <v>13552</v>
      </c>
      <c r="H19" s="42">
        <f t="shared" si="1"/>
        <v>5280</v>
      </c>
      <c r="I19" s="43">
        <f t="shared" si="1"/>
        <v>0.38961000000000001</v>
      </c>
    </row>
    <row r="20" spans="1:9" ht="18.75" thickBot="1" x14ac:dyDescent="0.3">
      <c r="A20" s="34" t="s">
        <v>197</v>
      </c>
      <c r="B20" s="35" t="str">
        <f t="shared" si="1"/>
        <v>Flat25Per</v>
      </c>
      <c r="C20" s="42">
        <f t="shared" si="1"/>
        <v>44</v>
      </c>
      <c r="D20" s="42">
        <f t="shared" si="1"/>
        <v>1</v>
      </c>
      <c r="E20" s="44">
        <f t="shared" si="1"/>
        <v>2.2700000000000001E-2</v>
      </c>
      <c r="F20" s="42">
        <f t="shared" si="1"/>
        <v>1</v>
      </c>
      <c r="G20" s="42">
        <f t="shared" si="1"/>
        <v>1796</v>
      </c>
      <c r="H20" s="42">
        <f t="shared" si="1"/>
        <v>570</v>
      </c>
      <c r="I20" s="43">
        <f t="shared" si="1"/>
        <v>0.31737199999999999</v>
      </c>
    </row>
    <row r="21" spans="1:9" ht="18.75" thickBot="1" x14ac:dyDescent="0.3">
      <c r="A21" s="34" t="s">
        <v>198</v>
      </c>
      <c r="B21" s="35" t="str">
        <f t="shared" si="1"/>
        <v>SuperPremiumBottleatRs2000</v>
      </c>
      <c r="C21" s="42">
        <f t="shared" si="1"/>
        <v>44</v>
      </c>
      <c r="D21" s="42">
        <f t="shared" si="1"/>
        <v>1</v>
      </c>
      <c r="E21" s="44">
        <f t="shared" si="1"/>
        <v>2.2700000000000001E-2</v>
      </c>
      <c r="F21" s="42">
        <f t="shared" si="1"/>
        <v>1</v>
      </c>
      <c r="G21" s="42">
        <f t="shared" si="1"/>
        <v>2200</v>
      </c>
      <c r="H21" s="42">
        <f t="shared" si="1"/>
        <v>12850</v>
      </c>
      <c r="I21" s="43">
        <f t="shared" si="1"/>
        <v>5.8409089999999999</v>
      </c>
    </row>
    <row r="22" spans="1:9" ht="18.75" thickBot="1" x14ac:dyDescent="0.3">
      <c r="A22" s="34" t="s">
        <v>199</v>
      </c>
      <c r="B22" s="35" t="str">
        <f t="shared" si="1"/>
        <v>500PointVoucher</v>
      </c>
      <c r="C22" s="42" t="str">
        <f t="shared" si="1"/>
        <v>\N</v>
      </c>
      <c r="D22" s="42">
        <f t="shared" si="1"/>
        <v>111</v>
      </c>
      <c r="E22" s="44" t="str">
        <f t="shared" si="1"/>
        <v>\N</v>
      </c>
      <c r="F22" s="42">
        <f t="shared" si="1"/>
        <v>107</v>
      </c>
      <c r="G22" s="42">
        <f t="shared" si="1"/>
        <v>139840</v>
      </c>
      <c r="H22" s="42">
        <f t="shared" si="1"/>
        <v>55494.99</v>
      </c>
      <c r="I22" s="43">
        <f t="shared" si="1"/>
        <v>0.39684599999999998</v>
      </c>
    </row>
    <row r="23" spans="1:9" ht="18.75" thickBot="1" x14ac:dyDescent="0.3">
      <c r="A23" s="34" t="s">
        <v>200</v>
      </c>
      <c r="B23" s="35" t="str">
        <f t="shared" si="1"/>
        <v>1FreeSangriaPitcher</v>
      </c>
      <c r="C23" s="42" t="str">
        <f t="shared" si="1"/>
        <v>\N</v>
      </c>
      <c r="D23" s="42" t="str">
        <f t="shared" si="1"/>
        <v>\N</v>
      </c>
      <c r="E23" s="44" t="str">
        <f t="shared" si="1"/>
        <v>\N</v>
      </c>
      <c r="F23" s="42" t="str">
        <f t="shared" si="1"/>
        <v>\N</v>
      </c>
      <c r="G23" s="42" t="str">
        <f t="shared" si="1"/>
        <v>\N</v>
      </c>
      <c r="H23" s="42" t="str">
        <f t="shared" si="1"/>
        <v>\N</v>
      </c>
      <c r="I23" s="43" t="str">
        <f t="shared" si="1"/>
        <v>\N</v>
      </c>
    </row>
    <row r="24" spans="1:9" ht="18.75" thickBot="1" x14ac:dyDescent="0.3">
      <c r="A24" s="36" t="s">
        <v>195</v>
      </c>
      <c r="B24" s="35" t="str">
        <f t="shared" si="1"/>
        <v>UnlimitedCktlsNoir</v>
      </c>
      <c r="C24" s="42" t="str">
        <f t="shared" si="1"/>
        <v>\N</v>
      </c>
      <c r="D24" s="42" t="str">
        <f t="shared" si="1"/>
        <v>\N</v>
      </c>
      <c r="E24" s="44" t="str">
        <f t="shared" si="1"/>
        <v>\N</v>
      </c>
      <c r="F24" s="42" t="str">
        <f t="shared" si="1"/>
        <v>\N</v>
      </c>
      <c r="G24" s="42" t="str">
        <f t="shared" si="1"/>
        <v>\N</v>
      </c>
      <c r="H24" s="42" t="str">
        <f t="shared" si="1"/>
        <v>\N</v>
      </c>
      <c r="I24" s="43" t="str">
        <f t="shared" si="1"/>
        <v>\N</v>
      </c>
    </row>
  </sheetData>
  <sortState xmlns:xlrd2="http://schemas.microsoft.com/office/spreadsheetml/2017/richdata2" ref="A3:H12">
    <sortCondition descending="1" ref="B3:B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3ABA-0AAF-49CC-8083-00FC34520469}">
  <dimension ref="A1:N12"/>
  <sheetViews>
    <sheetView topLeftCell="D1" workbookViewId="0">
      <selection activeCell="N9" sqref="N9"/>
    </sheetView>
  </sheetViews>
  <sheetFormatPr defaultRowHeight="15" x14ac:dyDescent="0.25"/>
  <cols>
    <col min="1" max="1" width="41.5703125" customWidth="1"/>
    <col min="2" max="2" width="14.140625" bestFit="1" customWidth="1"/>
    <col min="3" max="3" width="19" bestFit="1" customWidth="1"/>
    <col min="4" max="4" width="17.85546875" bestFit="1" customWidth="1"/>
    <col min="5" max="5" width="11.28515625" bestFit="1" customWidth="1"/>
    <col min="6" max="6" width="18.5703125" bestFit="1" customWidth="1"/>
    <col min="7" max="7" width="17.140625" bestFit="1" customWidth="1"/>
    <col min="8" max="8" width="24.5703125" bestFit="1" customWidth="1"/>
    <col min="9" max="9" width="30.42578125" bestFit="1" customWidth="1"/>
    <col min="10" max="10" width="28.5703125" bestFit="1" customWidth="1"/>
    <col min="11" max="11" width="19.140625" bestFit="1" customWidth="1"/>
    <col min="12" max="12" width="30.42578125" bestFit="1" customWidth="1"/>
    <col min="13" max="13" width="17.7109375" bestFit="1" customWidth="1"/>
    <col min="14" max="14" width="19.140625" bestFit="1" customWidth="1"/>
  </cols>
  <sheetData>
    <row r="1" spans="1:14" x14ac:dyDescent="0.25">
      <c r="A1" s="11" t="s">
        <v>134</v>
      </c>
      <c r="G1" s="11" t="s">
        <v>135</v>
      </c>
      <c r="H1" t="s">
        <v>102</v>
      </c>
    </row>
    <row r="2" spans="1:14" x14ac:dyDescent="0.25">
      <c r="A2" s="1" t="s">
        <v>118</v>
      </c>
      <c r="B2" s="1" t="s">
        <v>123</v>
      </c>
      <c r="C2" s="1" t="s">
        <v>124</v>
      </c>
      <c r="D2" s="1" t="s">
        <v>125</v>
      </c>
      <c r="G2" s="1" t="s">
        <v>126</v>
      </c>
      <c r="H2" s="1" t="s">
        <v>127</v>
      </c>
      <c r="I2" s="1" t="s">
        <v>128</v>
      </c>
      <c r="J2" s="1" t="s">
        <v>129</v>
      </c>
      <c r="K2" s="1" t="s">
        <v>130</v>
      </c>
      <c r="L2" s="1" t="s">
        <v>131</v>
      </c>
      <c r="M2" s="1" t="s">
        <v>132</v>
      </c>
      <c r="N2" s="1" t="s">
        <v>133</v>
      </c>
    </row>
    <row r="3" spans="1:14" x14ac:dyDescent="0.25">
      <c r="A3" s="1" t="s">
        <v>119</v>
      </c>
      <c r="B3" s="1">
        <v>441104</v>
      </c>
      <c r="C3" s="1">
        <v>205</v>
      </c>
      <c r="D3" s="1">
        <v>1302</v>
      </c>
      <c r="G3" s="1" t="s">
        <v>123</v>
      </c>
      <c r="H3" s="1">
        <v>5640</v>
      </c>
      <c r="I3" s="1">
        <v>365</v>
      </c>
      <c r="J3" s="9">
        <v>6.4699999999999994E-2</v>
      </c>
      <c r="K3" s="1">
        <v>353</v>
      </c>
      <c r="L3" s="1">
        <v>714481</v>
      </c>
      <c r="M3" s="1">
        <v>173989.21</v>
      </c>
      <c r="N3" s="9">
        <v>0.24351800000000001</v>
      </c>
    </row>
    <row r="4" spans="1:14" x14ac:dyDescent="0.25">
      <c r="A4" s="1" t="s">
        <v>120</v>
      </c>
      <c r="B4" s="1">
        <v>366505</v>
      </c>
      <c r="C4" s="1">
        <v>0</v>
      </c>
      <c r="D4" s="1">
        <v>1</v>
      </c>
      <c r="G4" s="1" t="s">
        <v>125</v>
      </c>
      <c r="H4" s="1">
        <v>1049</v>
      </c>
      <c r="I4" s="1">
        <v>44</v>
      </c>
      <c r="J4" s="9">
        <v>4.19E-2</v>
      </c>
      <c r="K4" s="1">
        <v>42</v>
      </c>
      <c r="L4" s="1">
        <v>188767</v>
      </c>
      <c r="M4" s="1">
        <v>40900.839999999997</v>
      </c>
      <c r="N4" s="9">
        <v>0.21667400000000001</v>
      </c>
    </row>
    <row r="5" spans="1:14" x14ac:dyDescent="0.25">
      <c r="A5" s="1" t="s">
        <v>121</v>
      </c>
      <c r="B5" s="1">
        <v>74599</v>
      </c>
      <c r="C5" s="1">
        <v>0</v>
      </c>
      <c r="D5" s="1">
        <v>1301</v>
      </c>
      <c r="G5" s="1" t="s">
        <v>124</v>
      </c>
      <c r="H5" s="1">
        <v>120</v>
      </c>
      <c r="I5" s="1">
        <v>18</v>
      </c>
      <c r="J5" s="9">
        <v>0.15</v>
      </c>
      <c r="K5" s="1">
        <v>14</v>
      </c>
      <c r="L5" s="1">
        <v>66805</v>
      </c>
      <c r="M5" s="1">
        <v>34255.589999999997</v>
      </c>
      <c r="N5" s="9">
        <v>0.51276999999999995</v>
      </c>
    </row>
    <row r="6" spans="1:14" x14ac:dyDescent="0.25">
      <c r="A6" s="1" t="s">
        <v>122</v>
      </c>
      <c r="B6" s="1">
        <v>0.1691</v>
      </c>
      <c r="C6" s="1">
        <v>1</v>
      </c>
      <c r="D6" s="1">
        <v>0.99919999999999998</v>
      </c>
    </row>
    <row r="8" spans="1:14" ht="18.75" thickBot="1" x14ac:dyDescent="0.3">
      <c r="A8" s="45" t="s">
        <v>202</v>
      </c>
      <c r="B8" s="46" t="str">
        <f>B2</f>
        <v>Ivory</v>
      </c>
      <c r="C8" s="46" t="str">
        <f t="shared" ref="C8:D8" si="0">C2</f>
        <v>Noir</v>
      </c>
      <c r="D8" s="46" t="str">
        <f t="shared" si="0"/>
        <v>Ruby</v>
      </c>
      <c r="G8" s="29" t="s">
        <v>202</v>
      </c>
      <c r="H8" s="30" t="s">
        <v>184</v>
      </c>
      <c r="I8" s="30" t="s">
        <v>185</v>
      </c>
      <c r="J8" s="30" t="s">
        <v>203</v>
      </c>
      <c r="K8" s="30" t="s">
        <v>204</v>
      </c>
      <c r="L8" s="30" t="s">
        <v>205</v>
      </c>
      <c r="M8" s="30" t="s">
        <v>206</v>
      </c>
      <c r="N8" s="31" t="s">
        <v>207</v>
      </c>
    </row>
    <row r="9" spans="1:14" ht="18.75" thickBot="1" x14ac:dyDescent="0.3">
      <c r="A9" s="45" t="str">
        <f>A3</f>
        <v>Current Customer Count​</v>
      </c>
      <c r="B9" s="47">
        <f>B3</f>
        <v>441104</v>
      </c>
      <c r="C9" s="47">
        <f>C3</f>
        <v>205</v>
      </c>
      <c r="D9" s="47">
        <f>D3</f>
        <v>1302</v>
      </c>
      <c r="G9" s="49" t="str">
        <f>G3</f>
        <v>Ivory</v>
      </c>
      <c r="H9" s="51">
        <f>H3</f>
        <v>5640</v>
      </c>
      <c r="I9" s="51">
        <f t="shared" ref="I9:N9" si="1">I3</f>
        <v>365</v>
      </c>
      <c r="J9" s="50">
        <f t="shared" si="1"/>
        <v>6.4699999999999994E-2</v>
      </c>
      <c r="K9" s="51">
        <f t="shared" si="1"/>
        <v>353</v>
      </c>
      <c r="L9" s="51">
        <f t="shared" si="1"/>
        <v>714481</v>
      </c>
      <c r="M9" s="51">
        <f t="shared" si="1"/>
        <v>173989.21</v>
      </c>
      <c r="N9" s="50">
        <f t="shared" si="1"/>
        <v>0.24351800000000001</v>
      </c>
    </row>
    <row r="10" spans="1:14" ht="18.75" thickBot="1" x14ac:dyDescent="0.3">
      <c r="A10" s="45" t="str">
        <f t="shared" ref="A10:A12" si="2">A4</f>
        <v>At the time of Migration​</v>
      </c>
      <c r="B10" s="47">
        <f>B4</f>
        <v>366505</v>
      </c>
      <c r="C10" s="47">
        <f>C4</f>
        <v>0</v>
      </c>
      <c r="D10" s="47">
        <f>D4</f>
        <v>1</v>
      </c>
      <c r="G10" s="49" t="str">
        <f t="shared" ref="G10:N11" si="3">G4</f>
        <v>Ruby</v>
      </c>
      <c r="H10" s="51">
        <f t="shared" si="3"/>
        <v>1049</v>
      </c>
      <c r="I10" s="51">
        <f t="shared" si="3"/>
        <v>44</v>
      </c>
      <c r="J10" s="50">
        <f t="shared" si="3"/>
        <v>4.19E-2</v>
      </c>
      <c r="K10" s="51">
        <f t="shared" si="3"/>
        <v>42</v>
      </c>
      <c r="L10" s="51">
        <f t="shared" si="3"/>
        <v>188767</v>
      </c>
      <c r="M10" s="51">
        <f t="shared" si="3"/>
        <v>40900.839999999997</v>
      </c>
      <c r="N10" s="50">
        <f t="shared" si="3"/>
        <v>0.21667400000000001</v>
      </c>
    </row>
    <row r="11" spans="1:14" ht="18.75" thickBot="1" x14ac:dyDescent="0.3">
      <c r="A11" s="45" t="str">
        <f t="shared" si="2"/>
        <v>New Enrolment in the tier​</v>
      </c>
      <c r="B11" s="47">
        <f>B5</f>
        <v>74599</v>
      </c>
      <c r="C11" s="47">
        <f>C5</f>
        <v>0</v>
      </c>
      <c r="D11" s="47">
        <f>D5</f>
        <v>1301</v>
      </c>
      <c r="G11" s="49" t="str">
        <f t="shared" si="3"/>
        <v>Noir</v>
      </c>
      <c r="H11" s="51">
        <f t="shared" si="3"/>
        <v>120</v>
      </c>
      <c r="I11" s="51">
        <f t="shared" si="3"/>
        <v>18</v>
      </c>
      <c r="J11" s="50">
        <f t="shared" si="3"/>
        <v>0.15</v>
      </c>
      <c r="K11" s="51">
        <f t="shared" si="3"/>
        <v>14</v>
      </c>
      <c r="L11" s="51">
        <f t="shared" si="3"/>
        <v>66805</v>
      </c>
      <c r="M11" s="51">
        <f t="shared" si="3"/>
        <v>34255.589999999997</v>
      </c>
      <c r="N11" s="50">
        <f t="shared" si="3"/>
        <v>0.51276999999999995</v>
      </c>
    </row>
    <row r="12" spans="1:14" ht="18" x14ac:dyDescent="0.25">
      <c r="A12" s="45" t="str">
        <f t="shared" si="2"/>
        <v>% New Customer​</v>
      </c>
      <c r="B12" s="48">
        <f>B6</f>
        <v>0.1691</v>
      </c>
      <c r="C12" s="48">
        <f>C6</f>
        <v>1</v>
      </c>
      <c r="D12" s="48">
        <f>D6</f>
        <v>0.99919999999999998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9ECC-3B4F-40DF-B4D3-D32575CE267A}">
  <dimension ref="B1:T14"/>
  <sheetViews>
    <sheetView workbookViewId="0">
      <selection activeCell="E5" sqref="E5"/>
    </sheetView>
  </sheetViews>
  <sheetFormatPr defaultRowHeight="15" x14ac:dyDescent="0.25"/>
  <cols>
    <col min="2" max="2" width="21.85546875" bestFit="1" customWidth="1"/>
    <col min="3" max="3" width="22.5703125" bestFit="1" customWidth="1"/>
    <col min="4" max="4" width="17.7109375" bestFit="1" customWidth="1"/>
    <col min="5" max="5" width="32.7109375" bestFit="1" customWidth="1"/>
    <col min="6" max="6" width="9.7109375" bestFit="1" customWidth="1"/>
    <col min="7" max="7" width="11.28515625" bestFit="1" customWidth="1"/>
    <col min="8" max="8" width="9.7109375" bestFit="1" customWidth="1"/>
    <col min="9" max="9" width="16.85546875" bestFit="1" customWidth="1"/>
    <col min="10" max="10" width="11.5703125" bestFit="1" customWidth="1"/>
    <col min="14" max="14" width="10.28515625" bestFit="1" customWidth="1"/>
    <col min="15" max="15" width="14.28515625" bestFit="1" customWidth="1"/>
    <col min="16" max="16" width="18" bestFit="1" customWidth="1"/>
    <col min="17" max="17" width="9" bestFit="1" customWidth="1"/>
    <col min="18" max="19" width="12.140625" bestFit="1" customWidth="1"/>
    <col min="20" max="20" width="7.140625" bestFit="1" customWidth="1"/>
  </cols>
  <sheetData>
    <row r="1" spans="2:20" x14ac:dyDescent="0.25">
      <c r="B1" s="7" t="s">
        <v>136</v>
      </c>
      <c r="C1" s="7" t="s">
        <v>137</v>
      </c>
      <c r="D1" s="7" t="s">
        <v>138</v>
      </c>
      <c r="E1" s="7" t="s">
        <v>217</v>
      </c>
      <c r="F1" s="7" t="s">
        <v>3</v>
      </c>
      <c r="G1" s="7" t="s">
        <v>19</v>
      </c>
      <c r="H1" s="7" t="s">
        <v>18</v>
      </c>
      <c r="I1" s="7" t="s">
        <v>139</v>
      </c>
      <c r="M1" s="1"/>
      <c r="N1" s="1"/>
      <c r="O1" s="1"/>
      <c r="P1" s="1"/>
      <c r="Q1" s="1"/>
      <c r="R1" s="1"/>
      <c r="S1" s="1"/>
      <c r="T1" s="1"/>
    </row>
    <row r="2" spans="2:20" x14ac:dyDescent="0.25">
      <c r="B2" s="1" t="s">
        <v>123</v>
      </c>
      <c r="C2" s="3">
        <v>5440</v>
      </c>
      <c r="D2" s="3">
        <v>14830259.310000001</v>
      </c>
      <c r="E2" s="60">
        <f>D2/SUM($D$2:$D$4)</f>
        <v>0.91008988562522308</v>
      </c>
      <c r="F2" s="3">
        <v>6536</v>
      </c>
      <c r="G2" s="3">
        <v>2726.1506079999999</v>
      </c>
      <c r="H2" s="3">
        <v>2269.0115219999998</v>
      </c>
      <c r="I2" s="2">
        <v>1.2015</v>
      </c>
      <c r="J2" s="5">
        <f>D2</f>
        <v>14830259.310000001</v>
      </c>
      <c r="M2" s="1"/>
      <c r="N2" s="3"/>
      <c r="O2" s="3"/>
      <c r="P2" s="9"/>
      <c r="Q2" s="3"/>
      <c r="R2" s="3"/>
      <c r="S2" s="3"/>
      <c r="T2" s="3"/>
    </row>
    <row r="3" spans="2:20" x14ac:dyDescent="0.25">
      <c r="B3" s="1" t="s">
        <v>124</v>
      </c>
      <c r="C3" s="3">
        <v>64</v>
      </c>
      <c r="D3" s="3">
        <v>870911.18</v>
      </c>
      <c r="E3" s="60">
        <f t="shared" ref="E3:E4" si="0">D3/SUM($D$2:$D$4)</f>
        <v>5.3445286399103974E-2</v>
      </c>
      <c r="F3" s="3">
        <v>222</v>
      </c>
      <c r="G3" s="3">
        <v>13607.987187999999</v>
      </c>
      <c r="H3" s="3">
        <v>3923.0233330000001</v>
      </c>
      <c r="I3" s="2">
        <v>3.4687999999999999</v>
      </c>
      <c r="J3" s="5">
        <f>J2+D3</f>
        <v>15701170.49</v>
      </c>
      <c r="M3" s="1"/>
      <c r="N3" s="3"/>
      <c r="O3" s="3"/>
      <c r="P3" s="9"/>
      <c r="Q3" s="3"/>
      <c r="R3" s="3"/>
      <c r="S3" s="3"/>
      <c r="T3" s="3"/>
    </row>
    <row r="4" spans="2:20" x14ac:dyDescent="0.25">
      <c r="B4" s="1" t="s">
        <v>125</v>
      </c>
      <c r="C4" s="3">
        <v>129</v>
      </c>
      <c r="D4" s="3">
        <v>594208.18000000005</v>
      </c>
      <c r="E4" s="60">
        <f t="shared" si="0"/>
        <v>3.6464827975672937E-2</v>
      </c>
      <c r="F4" s="3">
        <v>221</v>
      </c>
      <c r="G4" s="3">
        <v>4606.2649609999999</v>
      </c>
      <c r="H4" s="3">
        <v>2688.724796</v>
      </c>
      <c r="I4" s="2">
        <v>1.7132000000000001</v>
      </c>
      <c r="J4" s="5">
        <f>J3+D4</f>
        <v>16295378.67</v>
      </c>
      <c r="M4" s="1"/>
      <c r="N4" s="3"/>
      <c r="O4" s="3"/>
      <c r="P4" s="9"/>
      <c r="Q4" s="3"/>
      <c r="R4" s="3"/>
      <c r="S4" s="3"/>
      <c r="T4" s="3"/>
    </row>
    <row r="6" spans="2:20" ht="24" thickBot="1" x14ac:dyDescent="0.3">
      <c r="B6" s="52" t="s">
        <v>208</v>
      </c>
      <c r="C6" s="53"/>
      <c r="D6" s="53"/>
      <c r="E6" s="53"/>
      <c r="F6" s="53"/>
      <c r="G6" s="53"/>
      <c r="H6" s="53"/>
      <c r="I6" s="53"/>
    </row>
    <row r="7" spans="2:20" ht="18.75" thickBot="1" x14ac:dyDescent="0.3">
      <c r="B7" s="54" t="s">
        <v>209</v>
      </c>
      <c r="C7" s="55" t="s">
        <v>210</v>
      </c>
      <c r="D7" s="55" t="s">
        <v>211</v>
      </c>
      <c r="E7" s="55" t="s">
        <v>212</v>
      </c>
      <c r="F7" s="55" t="s">
        <v>213</v>
      </c>
      <c r="G7" s="55" t="s">
        <v>214</v>
      </c>
      <c r="H7" s="55" t="s">
        <v>215</v>
      </c>
      <c r="I7" s="56" t="s">
        <v>216</v>
      </c>
    </row>
    <row r="8" spans="2:20" ht="18.75" thickBot="1" x14ac:dyDescent="0.3">
      <c r="B8" s="49" t="str">
        <f>B2</f>
        <v>Ivory</v>
      </c>
      <c r="C8" s="59">
        <f>C2</f>
        <v>5440</v>
      </c>
      <c r="D8" s="59">
        <f t="shared" ref="D8:I8" si="1">D2</f>
        <v>14830259.310000001</v>
      </c>
      <c r="E8" s="50">
        <f t="shared" si="1"/>
        <v>0.91008988562522308</v>
      </c>
      <c r="F8" s="59">
        <f t="shared" si="1"/>
        <v>6536</v>
      </c>
      <c r="G8" s="59">
        <f t="shared" si="1"/>
        <v>2726.1506079999999</v>
      </c>
      <c r="H8" s="59">
        <f t="shared" si="1"/>
        <v>2269.0115219999998</v>
      </c>
      <c r="I8" s="59">
        <f t="shared" si="1"/>
        <v>1.2015</v>
      </c>
    </row>
    <row r="9" spans="2:20" ht="18.75" thickBot="1" x14ac:dyDescent="0.3">
      <c r="B9" s="49" t="str">
        <f t="shared" ref="B9:I10" si="2">B3</f>
        <v>Noir</v>
      </c>
      <c r="C9" s="59">
        <f t="shared" si="2"/>
        <v>64</v>
      </c>
      <c r="D9" s="59">
        <f t="shared" si="2"/>
        <v>870911.18</v>
      </c>
      <c r="E9" s="50">
        <f t="shared" si="2"/>
        <v>5.3445286399103974E-2</v>
      </c>
      <c r="F9" s="59">
        <f t="shared" si="2"/>
        <v>222</v>
      </c>
      <c r="G9" s="59">
        <f t="shared" si="2"/>
        <v>13607.987187999999</v>
      </c>
      <c r="H9" s="59">
        <f t="shared" si="2"/>
        <v>3923.0233330000001</v>
      </c>
      <c r="I9" s="59">
        <f t="shared" si="2"/>
        <v>3.4687999999999999</v>
      </c>
    </row>
    <row r="10" spans="2:20" ht="18.75" thickBot="1" x14ac:dyDescent="0.3">
      <c r="B10" s="49" t="str">
        <f t="shared" si="2"/>
        <v>Ruby</v>
      </c>
      <c r="C10" s="59">
        <f t="shared" si="2"/>
        <v>129</v>
      </c>
      <c r="D10" s="59">
        <f t="shared" si="2"/>
        <v>594208.18000000005</v>
      </c>
      <c r="E10" s="50">
        <f t="shared" si="2"/>
        <v>3.6464827975672937E-2</v>
      </c>
      <c r="F10" s="59">
        <f t="shared" si="2"/>
        <v>221</v>
      </c>
      <c r="G10" s="59">
        <f t="shared" si="2"/>
        <v>4606.2649609999999</v>
      </c>
      <c r="H10" s="59">
        <f t="shared" si="2"/>
        <v>2688.724796</v>
      </c>
      <c r="I10" s="59">
        <f t="shared" si="2"/>
        <v>1.7132000000000001</v>
      </c>
    </row>
    <row r="12" spans="2:20" x14ac:dyDescent="0.25">
      <c r="D12" s="57">
        <v>14830259</v>
      </c>
      <c r="E12" s="58">
        <f>D12/SUM($D$12:$D$14)</f>
        <v>0.91008990402063705</v>
      </c>
    </row>
    <row r="13" spans="2:20" x14ac:dyDescent="0.25">
      <c r="D13" s="57">
        <v>594208</v>
      </c>
      <c r="E13" s="58">
        <f t="shared" ref="E13:E14" si="3">D13/SUM($D$12:$D$14)</f>
        <v>3.6464818428882106E-2</v>
      </c>
    </row>
    <row r="14" spans="2:20" x14ac:dyDescent="0.25">
      <c r="D14" s="57">
        <v>870911</v>
      </c>
      <c r="E14" s="58">
        <f t="shared" si="3"/>
        <v>5.3445277550480876E-2</v>
      </c>
    </row>
  </sheetData>
  <mergeCells count="1">
    <mergeCell ref="B6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34D-A1DA-418C-B433-B20FFE27FBED}">
  <dimension ref="A1:P12"/>
  <sheetViews>
    <sheetView tabSelected="1" topLeftCell="C1" workbookViewId="0">
      <selection activeCell="D4" sqref="D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6.42578125" bestFit="1" customWidth="1"/>
    <col min="5" max="6" width="7.42578125" bestFit="1" customWidth="1"/>
    <col min="7" max="7" width="13.7109375" bestFit="1" customWidth="1"/>
    <col min="10" max="10" width="13.5703125" bestFit="1" customWidth="1"/>
    <col min="11" max="11" width="28.28515625" bestFit="1" customWidth="1"/>
    <col min="12" max="12" width="11.7109375" bestFit="1" customWidth="1"/>
    <col min="13" max="13" width="9.42578125" bestFit="1" customWidth="1"/>
    <col min="14" max="15" width="12.140625" bestFit="1" customWidth="1"/>
    <col min="16" max="16" width="27.28515625" bestFit="1" customWidth="1"/>
  </cols>
  <sheetData>
    <row r="1" spans="1:16" ht="21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218</v>
      </c>
      <c r="J1" s="61" t="s">
        <v>219</v>
      </c>
      <c r="K1" s="62"/>
      <c r="L1" s="62"/>
      <c r="M1" s="62"/>
      <c r="N1" s="62"/>
      <c r="O1" s="62"/>
      <c r="P1" s="63"/>
    </row>
    <row r="2" spans="1:16" ht="18.75" thickBot="1" x14ac:dyDescent="0.3">
      <c r="A2" s="1" t="s">
        <v>6</v>
      </c>
      <c r="B2" s="3">
        <v>1128</v>
      </c>
      <c r="C2" s="3">
        <v>607669.57999999996</v>
      </c>
      <c r="D2" s="3">
        <v>2006</v>
      </c>
      <c r="E2" s="3">
        <v>302.92601200000001</v>
      </c>
      <c r="F2" s="3">
        <v>538.71416699999997</v>
      </c>
      <c r="G2" s="9">
        <v>0.2019</v>
      </c>
      <c r="J2" s="64" t="s">
        <v>220</v>
      </c>
      <c r="K2" s="65" t="s">
        <v>221</v>
      </c>
      <c r="L2" s="65" t="s">
        <v>211</v>
      </c>
      <c r="M2" s="65" t="s">
        <v>213</v>
      </c>
      <c r="N2" s="65" t="s">
        <v>215</v>
      </c>
      <c r="O2" s="65" t="s">
        <v>214</v>
      </c>
      <c r="P2" s="66" t="s">
        <v>222</v>
      </c>
    </row>
    <row r="3" spans="1:16" ht="15.75" thickBot="1" x14ac:dyDescent="0.3">
      <c r="A3" s="1" t="s">
        <v>7</v>
      </c>
      <c r="B3" s="3">
        <v>867</v>
      </c>
      <c r="C3" s="3">
        <v>1265220</v>
      </c>
      <c r="D3" s="3">
        <v>998</v>
      </c>
      <c r="E3" s="3">
        <v>1267.7555110000001</v>
      </c>
      <c r="F3" s="3">
        <v>1459.3079580000001</v>
      </c>
      <c r="G3" s="9">
        <v>0.1552</v>
      </c>
      <c r="J3" s="67" t="str">
        <f>A2</f>
        <v>&lt;=1000</v>
      </c>
      <c r="K3" s="69">
        <f t="shared" ref="K3:P3" si="0">B2</f>
        <v>1128</v>
      </c>
      <c r="L3" s="69">
        <f t="shared" si="0"/>
        <v>607669.57999999996</v>
      </c>
      <c r="M3" s="69">
        <f t="shared" si="0"/>
        <v>2006</v>
      </c>
      <c r="N3" s="69">
        <f t="shared" si="0"/>
        <v>302.92601200000001</v>
      </c>
      <c r="O3" s="69">
        <f t="shared" si="0"/>
        <v>538.71416699999997</v>
      </c>
      <c r="P3" s="68">
        <f t="shared" si="0"/>
        <v>0.2019</v>
      </c>
    </row>
    <row r="4" spans="1:16" ht="15.75" thickBot="1" x14ac:dyDescent="0.3">
      <c r="A4" s="1" t="s">
        <v>8</v>
      </c>
      <c r="B4" s="3">
        <v>933</v>
      </c>
      <c r="C4" s="3">
        <v>1794157</v>
      </c>
      <c r="D4" s="3">
        <v>1031</v>
      </c>
      <c r="E4" s="3">
        <v>1740.2104750000001</v>
      </c>
      <c r="F4" s="3">
        <v>1922.997856</v>
      </c>
      <c r="G4" s="9">
        <v>0.16700000000000001</v>
      </c>
      <c r="J4" s="67" t="str">
        <f t="shared" ref="J4:J12" si="1">A3</f>
        <v>1000-1500</v>
      </c>
      <c r="K4" s="69">
        <f t="shared" ref="K4:K12" si="2">B3</f>
        <v>867</v>
      </c>
      <c r="L4" s="69">
        <f t="shared" ref="L4:L12" si="3">C3</f>
        <v>1265220</v>
      </c>
      <c r="M4" s="69">
        <f t="shared" ref="M4:M12" si="4">D3</f>
        <v>998</v>
      </c>
      <c r="N4" s="69">
        <f t="shared" ref="N4:N12" si="5">E3</f>
        <v>1267.7555110000001</v>
      </c>
      <c r="O4" s="69">
        <f t="shared" ref="O4:O12" si="6">F3</f>
        <v>1459.3079580000001</v>
      </c>
      <c r="P4" s="68">
        <f t="shared" ref="P4:P12" si="7">G3</f>
        <v>0.1552</v>
      </c>
    </row>
    <row r="5" spans="1:16" ht="15.75" thickBot="1" x14ac:dyDescent="0.3">
      <c r="A5" s="1" t="s">
        <v>9</v>
      </c>
      <c r="B5" s="3">
        <v>717</v>
      </c>
      <c r="C5" s="3">
        <v>1745887</v>
      </c>
      <c r="D5" s="3">
        <v>779</v>
      </c>
      <c r="E5" s="3">
        <v>2241.1899870000002</v>
      </c>
      <c r="F5" s="3">
        <v>2434.9888420000002</v>
      </c>
      <c r="G5" s="9">
        <v>0.1283</v>
      </c>
      <c r="J5" s="67" t="str">
        <f t="shared" si="1"/>
        <v>1500-2000</v>
      </c>
      <c r="K5" s="69">
        <f t="shared" si="2"/>
        <v>933</v>
      </c>
      <c r="L5" s="69">
        <f t="shared" si="3"/>
        <v>1794157</v>
      </c>
      <c r="M5" s="69">
        <f t="shared" si="4"/>
        <v>1031</v>
      </c>
      <c r="N5" s="69">
        <f t="shared" si="5"/>
        <v>1740.2104750000001</v>
      </c>
      <c r="O5" s="69">
        <f t="shared" si="6"/>
        <v>1922.997856</v>
      </c>
      <c r="P5" s="68">
        <f t="shared" si="7"/>
        <v>0.16700000000000001</v>
      </c>
    </row>
    <row r="6" spans="1:16" ht="15.75" thickBot="1" x14ac:dyDescent="0.3">
      <c r="A6" s="1" t="s">
        <v>10</v>
      </c>
      <c r="B6" s="3">
        <v>500</v>
      </c>
      <c r="C6" s="3">
        <v>1507370</v>
      </c>
      <c r="D6" s="3">
        <v>550</v>
      </c>
      <c r="E6" s="3">
        <v>2740.6727270000001</v>
      </c>
      <c r="F6" s="3">
        <v>3014.74</v>
      </c>
      <c r="G6" s="9">
        <v>8.9499999999999996E-2</v>
      </c>
      <c r="J6" s="67" t="str">
        <f t="shared" si="1"/>
        <v>2000-2500</v>
      </c>
      <c r="K6" s="69">
        <f t="shared" si="2"/>
        <v>717</v>
      </c>
      <c r="L6" s="69">
        <f t="shared" si="3"/>
        <v>1745887</v>
      </c>
      <c r="M6" s="69">
        <f t="shared" si="4"/>
        <v>779</v>
      </c>
      <c r="N6" s="69">
        <f t="shared" si="5"/>
        <v>2241.1899870000002</v>
      </c>
      <c r="O6" s="69">
        <f t="shared" si="6"/>
        <v>2434.9888420000002</v>
      </c>
      <c r="P6" s="68">
        <f t="shared" si="7"/>
        <v>0.1283</v>
      </c>
    </row>
    <row r="7" spans="1:16" ht="15.75" thickBot="1" x14ac:dyDescent="0.3">
      <c r="A7" s="1" t="s">
        <v>11</v>
      </c>
      <c r="B7" s="3">
        <v>606</v>
      </c>
      <c r="C7" s="3">
        <v>2320883.09</v>
      </c>
      <c r="D7" s="3">
        <v>676</v>
      </c>
      <c r="E7" s="3">
        <v>3433.2590089999999</v>
      </c>
      <c r="F7" s="3">
        <v>3829.840083</v>
      </c>
      <c r="G7" s="9">
        <v>0.1084</v>
      </c>
      <c r="J7" s="67" t="str">
        <f t="shared" si="1"/>
        <v>2500-3000</v>
      </c>
      <c r="K7" s="69">
        <f t="shared" si="2"/>
        <v>500</v>
      </c>
      <c r="L7" s="69">
        <f t="shared" si="3"/>
        <v>1507370</v>
      </c>
      <c r="M7" s="69">
        <f t="shared" si="4"/>
        <v>550</v>
      </c>
      <c r="N7" s="69">
        <f t="shared" si="5"/>
        <v>2740.6727270000001</v>
      </c>
      <c r="O7" s="69">
        <f t="shared" si="6"/>
        <v>3014.74</v>
      </c>
      <c r="P7" s="68">
        <f t="shared" si="7"/>
        <v>8.9499999999999996E-2</v>
      </c>
    </row>
    <row r="8" spans="1:16" ht="15.75" thickBot="1" x14ac:dyDescent="0.3">
      <c r="A8" s="1" t="s">
        <v>12</v>
      </c>
      <c r="B8" s="3">
        <v>320</v>
      </c>
      <c r="C8" s="3">
        <v>1563157</v>
      </c>
      <c r="D8" s="3">
        <v>350</v>
      </c>
      <c r="E8" s="3">
        <v>4466.1628570000003</v>
      </c>
      <c r="F8" s="3">
        <v>4884.8656250000004</v>
      </c>
      <c r="G8" s="9">
        <v>5.7299999999999997E-2</v>
      </c>
      <c r="J8" s="67" t="str">
        <f t="shared" si="1"/>
        <v>3000-4000</v>
      </c>
      <c r="K8" s="69">
        <f t="shared" si="2"/>
        <v>606</v>
      </c>
      <c r="L8" s="69">
        <f t="shared" si="3"/>
        <v>2320883.09</v>
      </c>
      <c r="M8" s="69">
        <f t="shared" si="4"/>
        <v>676</v>
      </c>
      <c r="N8" s="69">
        <f t="shared" si="5"/>
        <v>3433.2590089999999</v>
      </c>
      <c r="O8" s="69">
        <f t="shared" si="6"/>
        <v>3829.840083</v>
      </c>
      <c r="P8" s="68">
        <f t="shared" si="7"/>
        <v>0.1084</v>
      </c>
    </row>
    <row r="9" spans="1:16" ht="15.75" thickBot="1" x14ac:dyDescent="0.3">
      <c r="A9" s="1" t="s">
        <v>13</v>
      </c>
      <c r="B9" s="3">
        <v>261</v>
      </c>
      <c r="C9" s="3">
        <v>1688197</v>
      </c>
      <c r="D9" s="3">
        <v>289</v>
      </c>
      <c r="E9" s="3">
        <v>5841.512111</v>
      </c>
      <c r="F9" s="3">
        <v>6468.187739</v>
      </c>
      <c r="G9" s="9">
        <v>4.6699999999999998E-2</v>
      </c>
      <c r="J9" s="67" t="str">
        <f t="shared" si="1"/>
        <v>4000-5000</v>
      </c>
      <c r="K9" s="69">
        <f t="shared" si="2"/>
        <v>320</v>
      </c>
      <c r="L9" s="69">
        <f t="shared" si="3"/>
        <v>1563157</v>
      </c>
      <c r="M9" s="69">
        <f t="shared" si="4"/>
        <v>350</v>
      </c>
      <c r="N9" s="69">
        <f t="shared" si="5"/>
        <v>4466.1628570000003</v>
      </c>
      <c r="O9" s="69">
        <f t="shared" si="6"/>
        <v>4884.8656250000004</v>
      </c>
      <c r="P9" s="68">
        <f t="shared" si="7"/>
        <v>5.7299999999999997E-2</v>
      </c>
    </row>
    <row r="10" spans="1:16" ht="15.75" thickBot="1" x14ac:dyDescent="0.3">
      <c r="A10" s="1" t="s">
        <v>14</v>
      </c>
      <c r="B10" s="3">
        <v>136</v>
      </c>
      <c r="C10" s="3">
        <v>1303777</v>
      </c>
      <c r="D10" s="3">
        <v>159</v>
      </c>
      <c r="E10" s="3">
        <v>8199.8553460000003</v>
      </c>
      <c r="F10" s="3">
        <v>9586.5955880000001</v>
      </c>
      <c r="G10" s="9">
        <v>2.4299999999999999E-2</v>
      </c>
      <c r="J10" s="67" t="str">
        <f t="shared" si="1"/>
        <v>5000-7000</v>
      </c>
      <c r="K10" s="69">
        <f t="shared" si="2"/>
        <v>261</v>
      </c>
      <c r="L10" s="69">
        <f t="shared" si="3"/>
        <v>1688197</v>
      </c>
      <c r="M10" s="69">
        <f t="shared" si="4"/>
        <v>289</v>
      </c>
      <c r="N10" s="69">
        <f t="shared" si="5"/>
        <v>5841.512111</v>
      </c>
      <c r="O10" s="69">
        <f t="shared" si="6"/>
        <v>6468.187739</v>
      </c>
      <c r="P10" s="68">
        <f t="shared" si="7"/>
        <v>4.6699999999999998E-2</v>
      </c>
    </row>
    <row r="11" spans="1:16" ht="15.75" thickBot="1" x14ac:dyDescent="0.3">
      <c r="A11" s="1" t="s">
        <v>15</v>
      </c>
      <c r="B11" s="3">
        <v>120</v>
      </c>
      <c r="C11" s="3">
        <v>2499061</v>
      </c>
      <c r="D11" s="3">
        <v>141</v>
      </c>
      <c r="E11" s="3">
        <v>17723.836878999999</v>
      </c>
      <c r="F11" s="3">
        <v>20825.508333000002</v>
      </c>
      <c r="G11" s="9">
        <v>2.1499999999999998E-2</v>
      </c>
      <c r="J11" s="67" t="str">
        <f t="shared" si="1"/>
        <v>7000-10000</v>
      </c>
      <c r="K11" s="69">
        <f t="shared" si="2"/>
        <v>136</v>
      </c>
      <c r="L11" s="69">
        <f t="shared" si="3"/>
        <v>1303777</v>
      </c>
      <c r="M11" s="69">
        <f t="shared" si="4"/>
        <v>159</v>
      </c>
      <c r="N11" s="69">
        <f t="shared" si="5"/>
        <v>8199.8553460000003</v>
      </c>
      <c r="O11" s="69">
        <f t="shared" si="6"/>
        <v>9586.5955880000001</v>
      </c>
      <c r="P11" s="68">
        <f t="shared" si="7"/>
        <v>2.4299999999999999E-2</v>
      </c>
    </row>
    <row r="12" spans="1:16" ht="15.75" thickBot="1" x14ac:dyDescent="0.3">
      <c r="J12" s="67" t="str">
        <f t="shared" si="1"/>
        <v>&gt;10000</v>
      </c>
      <c r="K12" s="69">
        <f t="shared" si="2"/>
        <v>120</v>
      </c>
      <c r="L12" s="69">
        <f t="shared" si="3"/>
        <v>2499061</v>
      </c>
      <c r="M12" s="69">
        <f t="shared" si="4"/>
        <v>141</v>
      </c>
      <c r="N12" s="69">
        <f t="shared" si="5"/>
        <v>17723.836878999999</v>
      </c>
      <c r="O12" s="69">
        <f t="shared" si="6"/>
        <v>20825.508333000002</v>
      </c>
      <c r="P12" s="68">
        <f t="shared" si="7"/>
        <v>2.1499999999999998E-2</v>
      </c>
    </row>
  </sheetData>
  <mergeCells count="1">
    <mergeCell ref="J1:P1"/>
  </mergeCells>
  <conditionalFormatting sqref="P3:P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1220-E4C9-4251-961F-0A3DD919D50F}">
  <dimension ref="A1:F8"/>
  <sheetViews>
    <sheetView workbookViewId="0">
      <selection sqref="A1:F1"/>
    </sheetView>
  </sheetViews>
  <sheetFormatPr defaultRowHeight="15" x14ac:dyDescent="0.25"/>
  <cols>
    <col min="1" max="1" width="11.42578125" bestFit="1" customWidth="1"/>
    <col min="2" max="2" width="15.5703125" bestFit="1" customWidth="1"/>
    <col min="3" max="3" width="12.5703125" bestFit="1" customWidth="1"/>
    <col min="4" max="4" width="9" bestFit="1" customWidth="1"/>
    <col min="5" max="6" width="12.140625" bestFit="1" customWidth="1"/>
  </cols>
  <sheetData>
    <row r="1" spans="1:6" x14ac:dyDescent="0.25">
      <c r="A1" s="7" t="s">
        <v>16</v>
      </c>
      <c r="B1" s="7" t="s">
        <v>17</v>
      </c>
      <c r="C1" s="7" t="s">
        <v>2</v>
      </c>
      <c r="D1" s="7" t="s">
        <v>3</v>
      </c>
      <c r="E1" s="7" t="s">
        <v>18</v>
      </c>
      <c r="F1" s="7" t="s">
        <v>19</v>
      </c>
    </row>
    <row r="2" spans="1:6" x14ac:dyDescent="0.25">
      <c r="A2" s="1" t="s">
        <v>23</v>
      </c>
      <c r="B2" s="3">
        <v>1224</v>
      </c>
      <c r="C2" s="3">
        <v>3219929.24</v>
      </c>
      <c r="D2" s="3">
        <v>1386</v>
      </c>
      <c r="E2" s="3">
        <v>2323.18127</v>
      </c>
      <c r="F2" s="3">
        <v>2630.6611440000001</v>
      </c>
    </row>
    <row r="3" spans="1:6" x14ac:dyDescent="0.25">
      <c r="A3" s="1" t="s">
        <v>21</v>
      </c>
      <c r="B3" s="3">
        <v>550</v>
      </c>
      <c r="C3" s="3">
        <v>1557851.3</v>
      </c>
      <c r="D3" s="3">
        <v>749</v>
      </c>
      <c r="E3" s="3">
        <v>2079.9082779999999</v>
      </c>
      <c r="F3" s="3">
        <v>2832.456909</v>
      </c>
    </row>
    <row r="4" spans="1:6" x14ac:dyDescent="0.25">
      <c r="A4" s="1" t="s">
        <v>25</v>
      </c>
      <c r="B4" s="3">
        <v>605</v>
      </c>
      <c r="C4" s="3">
        <v>1822062.82</v>
      </c>
      <c r="D4" s="3">
        <v>775</v>
      </c>
      <c r="E4" s="3">
        <v>2351.0488</v>
      </c>
      <c r="F4" s="3">
        <v>3011.6740829999999</v>
      </c>
    </row>
    <row r="5" spans="1:6" x14ac:dyDescent="0.25">
      <c r="A5" s="1" t="s">
        <v>26</v>
      </c>
      <c r="B5" s="3">
        <v>534</v>
      </c>
      <c r="C5" s="3">
        <v>1690697.91</v>
      </c>
      <c r="D5" s="3">
        <v>652</v>
      </c>
      <c r="E5" s="3">
        <v>2593.0949540000001</v>
      </c>
      <c r="F5" s="3">
        <v>3166.1009549999999</v>
      </c>
    </row>
    <row r="6" spans="1:6" x14ac:dyDescent="0.25">
      <c r="A6" s="1" t="s">
        <v>24</v>
      </c>
      <c r="B6" s="3">
        <v>597</v>
      </c>
      <c r="C6" s="3">
        <v>1836587.31</v>
      </c>
      <c r="D6" s="3">
        <v>786</v>
      </c>
      <c r="E6" s="3">
        <v>2336.6250759999998</v>
      </c>
      <c r="F6" s="3">
        <v>3076.3606530000002</v>
      </c>
    </row>
    <row r="7" spans="1:6" x14ac:dyDescent="0.25">
      <c r="A7" s="1" t="s">
        <v>20</v>
      </c>
      <c r="B7" s="3">
        <v>873</v>
      </c>
      <c r="C7" s="3">
        <v>2779740.72</v>
      </c>
      <c r="D7" s="3">
        <v>1102</v>
      </c>
      <c r="E7" s="3">
        <v>2522.4507440000002</v>
      </c>
      <c r="F7" s="3">
        <v>3184.1245359999998</v>
      </c>
    </row>
    <row r="8" spans="1:6" x14ac:dyDescent="0.25">
      <c r="A8" s="1" t="s">
        <v>22</v>
      </c>
      <c r="B8" s="3">
        <v>1205</v>
      </c>
      <c r="C8" s="3">
        <v>3388509.37</v>
      </c>
      <c r="D8" s="3">
        <v>1529</v>
      </c>
      <c r="E8" s="3">
        <v>2216.1604769999999</v>
      </c>
      <c r="F8" s="3">
        <v>2812.0409709999999</v>
      </c>
    </row>
  </sheetData>
  <sortState xmlns:xlrd2="http://schemas.microsoft.com/office/spreadsheetml/2017/richdata2" ref="A2:F8">
    <sortCondition ref="A2:A8" customList="Sunday,Monday,Tuesday,Wednesday,Thursday,Friday,Saturday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FF70-240D-476D-B641-1981FAB58968}">
  <dimension ref="A1:G9"/>
  <sheetViews>
    <sheetView workbookViewId="0">
      <selection activeCell="G7" sqref="G7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15.5703125" bestFit="1" customWidth="1"/>
    <col min="4" max="4" width="12.5703125" bestFit="1" customWidth="1"/>
    <col min="5" max="5" width="9" bestFit="1" customWidth="1"/>
    <col min="6" max="7" width="12.140625" bestFit="1" customWidth="1"/>
  </cols>
  <sheetData>
    <row r="1" spans="1:7" x14ac:dyDescent="0.25">
      <c r="A1" s="7" t="s">
        <v>27</v>
      </c>
      <c r="B1" s="7" t="s">
        <v>28</v>
      </c>
      <c r="C1" s="7" t="s">
        <v>17</v>
      </c>
      <c r="D1" s="7" t="s">
        <v>2</v>
      </c>
      <c r="E1" s="7" t="s">
        <v>3</v>
      </c>
      <c r="F1" s="7" t="s">
        <v>18</v>
      </c>
      <c r="G1" s="7" t="s">
        <v>19</v>
      </c>
    </row>
    <row r="2" spans="1:7" x14ac:dyDescent="0.25">
      <c r="A2" s="1" t="s">
        <v>29</v>
      </c>
      <c r="B2" s="1" t="s">
        <v>30</v>
      </c>
      <c r="C2" s="3">
        <v>354</v>
      </c>
      <c r="D2" s="3">
        <v>1433082.89</v>
      </c>
      <c r="E2" s="3">
        <v>448</v>
      </c>
      <c r="F2" s="3">
        <v>3198.8457370000001</v>
      </c>
      <c r="G2" s="3">
        <v>4048.2567509999999</v>
      </c>
    </row>
    <row r="3" spans="1:7" x14ac:dyDescent="0.25">
      <c r="A3" s="1" t="s">
        <v>31</v>
      </c>
      <c r="B3" s="1" t="s">
        <v>32</v>
      </c>
      <c r="C3" s="3">
        <v>1348</v>
      </c>
      <c r="D3" s="3">
        <v>3793803.29</v>
      </c>
      <c r="E3" s="3">
        <v>1897</v>
      </c>
      <c r="F3" s="3">
        <v>1999.896305</v>
      </c>
      <c r="G3" s="3">
        <v>2814.3941319999999</v>
      </c>
    </row>
    <row r="4" spans="1:7" x14ac:dyDescent="0.25">
      <c r="A4" s="1" t="s">
        <v>33</v>
      </c>
      <c r="B4" s="1" t="s">
        <v>34</v>
      </c>
      <c r="C4" s="3">
        <v>1140</v>
      </c>
      <c r="D4" s="3">
        <v>3649892.37</v>
      </c>
      <c r="E4" s="3">
        <v>1612</v>
      </c>
      <c r="F4" s="3">
        <v>2264.2012220000001</v>
      </c>
      <c r="G4" s="3">
        <v>3201.6599740000001</v>
      </c>
    </row>
    <row r="5" spans="1:7" x14ac:dyDescent="0.25">
      <c r="A5" s="1" t="s">
        <v>35</v>
      </c>
      <c r="B5" s="1" t="s">
        <v>36</v>
      </c>
      <c r="C5" s="3">
        <v>491</v>
      </c>
      <c r="D5" s="3">
        <v>1371317.62</v>
      </c>
      <c r="E5" s="3">
        <v>581</v>
      </c>
      <c r="F5" s="3">
        <v>2360.271291</v>
      </c>
      <c r="G5" s="3">
        <v>2792.9075760000001</v>
      </c>
    </row>
    <row r="6" spans="1:7" x14ac:dyDescent="0.25">
      <c r="A6" s="1" t="s">
        <v>37</v>
      </c>
      <c r="B6" s="1" t="s">
        <v>38</v>
      </c>
      <c r="C6" s="3">
        <v>427</v>
      </c>
      <c r="D6" s="3">
        <v>1071670</v>
      </c>
      <c r="E6" s="3">
        <v>438</v>
      </c>
      <c r="F6" s="3">
        <v>2446.7351600000002</v>
      </c>
      <c r="G6" s="3">
        <v>2509.7658080000001</v>
      </c>
    </row>
    <row r="7" spans="1:7" x14ac:dyDescent="0.25">
      <c r="A7" s="1" t="s">
        <v>39</v>
      </c>
      <c r="B7" s="1" t="s">
        <v>40</v>
      </c>
      <c r="C7" s="3">
        <v>347</v>
      </c>
      <c r="D7" s="3">
        <v>655635</v>
      </c>
      <c r="E7" s="3">
        <v>373</v>
      </c>
      <c r="F7" s="3">
        <v>1757.734584</v>
      </c>
      <c r="G7" s="3">
        <v>1889.43804</v>
      </c>
    </row>
    <row r="8" spans="1:7" x14ac:dyDescent="0.25">
      <c r="A8" s="1" t="s">
        <v>41</v>
      </c>
      <c r="B8" s="1" t="s">
        <v>42</v>
      </c>
      <c r="C8" s="3">
        <v>1119</v>
      </c>
      <c r="D8" s="3">
        <v>3050791.43</v>
      </c>
      <c r="E8" s="3">
        <v>1244</v>
      </c>
      <c r="F8" s="3">
        <v>2452.4046859999999</v>
      </c>
      <c r="G8" s="3">
        <v>2726.3551649999999</v>
      </c>
    </row>
    <row r="9" spans="1:7" x14ac:dyDescent="0.25">
      <c r="A9" s="1" t="s">
        <v>43</v>
      </c>
      <c r="B9" s="1" t="s">
        <v>44</v>
      </c>
      <c r="C9" s="3">
        <v>362</v>
      </c>
      <c r="D9" s="3">
        <v>1269186.07</v>
      </c>
      <c r="E9" s="3">
        <v>386</v>
      </c>
      <c r="F9" s="3">
        <v>3288.0468129999999</v>
      </c>
      <c r="G9" s="3">
        <v>3506.0388670000002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1E34-F072-4912-8CD0-CBAB69DCEECF}">
  <dimension ref="A1:N9"/>
  <sheetViews>
    <sheetView topLeftCell="C1" workbookViewId="0">
      <selection activeCell="M2" sqref="M2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15" bestFit="1" customWidth="1"/>
    <col min="4" max="4" width="16.85546875" bestFit="1" customWidth="1"/>
    <col min="5" max="5" width="18.42578125" style="4" bestFit="1" customWidth="1"/>
    <col min="6" max="6" width="12.5703125" bestFit="1" customWidth="1"/>
    <col min="7" max="7" width="12.85546875" bestFit="1" customWidth="1"/>
    <col min="8" max="8" width="14.42578125" style="4" bestFit="1" customWidth="1"/>
    <col min="9" max="9" width="9" bestFit="1" customWidth="1"/>
    <col min="10" max="10" width="12.140625" bestFit="1" customWidth="1"/>
    <col min="11" max="11" width="13.7109375" style="4" bestFit="1" customWidth="1"/>
    <col min="12" max="12" width="18.85546875" bestFit="1" customWidth="1"/>
    <col min="13" max="13" width="16" bestFit="1" customWidth="1"/>
    <col min="14" max="14" width="19.28515625" style="4" bestFit="1" customWidth="1"/>
  </cols>
  <sheetData>
    <row r="1" spans="1:14" x14ac:dyDescent="0.25">
      <c r="A1" s="7" t="s">
        <v>27</v>
      </c>
      <c r="B1" s="7" t="s">
        <v>28</v>
      </c>
      <c r="C1" s="7" t="s">
        <v>45</v>
      </c>
      <c r="D1" s="7" t="s">
        <v>46</v>
      </c>
      <c r="E1" s="12" t="s">
        <v>52</v>
      </c>
      <c r="F1" s="7" t="s">
        <v>2</v>
      </c>
      <c r="G1" s="7" t="s">
        <v>47</v>
      </c>
      <c r="H1" s="12" t="s">
        <v>53</v>
      </c>
      <c r="I1" s="7" t="s">
        <v>3</v>
      </c>
      <c r="J1" s="7" t="s">
        <v>54</v>
      </c>
      <c r="K1" s="12" t="s">
        <v>55</v>
      </c>
      <c r="L1" s="7" t="s">
        <v>48</v>
      </c>
      <c r="M1" s="7" t="s">
        <v>51</v>
      </c>
      <c r="N1" s="12" t="s">
        <v>56</v>
      </c>
    </row>
    <row r="2" spans="1:14" x14ac:dyDescent="0.25">
      <c r="A2" s="1" t="s">
        <v>35</v>
      </c>
      <c r="B2" s="1" t="s">
        <v>36</v>
      </c>
      <c r="C2" s="3">
        <v>495</v>
      </c>
      <c r="D2" s="3">
        <v>140</v>
      </c>
      <c r="E2" s="9">
        <v>0.2828</v>
      </c>
      <c r="F2" s="3">
        <v>1365467.17</v>
      </c>
      <c r="G2" s="3">
        <v>364185.17</v>
      </c>
      <c r="H2" s="9">
        <v>0.26671099999999998</v>
      </c>
      <c r="I2" s="3">
        <v>581</v>
      </c>
      <c r="J2" s="3">
        <v>215</v>
      </c>
      <c r="K2" s="9">
        <v>0.37009999999999998</v>
      </c>
      <c r="L2" s="3">
        <v>90</v>
      </c>
      <c r="M2" s="3">
        <v>246272</v>
      </c>
      <c r="N2" s="9">
        <v>0.18035699999999999</v>
      </c>
    </row>
    <row r="3" spans="1:14" x14ac:dyDescent="0.25">
      <c r="A3" s="1" t="s">
        <v>41</v>
      </c>
      <c r="B3" s="1" t="s">
        <v>42</v>
      </c>
      <c r="C3" s="3">
        <v>1120</v>
      </c>
      <c r="D3" s="3">
        <v>376</v>
      </c>
      <c r="E3" s="9">
        <v>0.3357</v>
      </c>
      <c r="F3" s="3">
        <v>3052788</v>
      </c>
      <c r="G3" s="3">
        <v>1071313</v>
      </c>
      <c r="H3" s="9">
        <v>0.35092899999999999</v>
      </c>
      <c r="I3" s="3">
        <v>1239</v>
      </c>
      <c r="J3" s="3">
        <v>468</v>
      </c>
      <c r="K3" s="9">
        <v>0.37769999999999998</v>
      </c>
      <c r="L3" s="3">
        <v>118</v>
      </c>
      <c r="M3" s="3">
        <v>291400</v>
      </c>
      <c r="N3" s="9">
        <v>9.5453999999999997E-2</v>
      </c>
    </row>
    <row r="4" spans="1:14" x14ac:dyDescent="0.25">
      <c r="A4" s="1" t="s">
        <v>29</v>
      </c>
      <c r="B4" s="1" t="s">
        <v>30</v>
      </c>
      <c r="C4" s="3">
        <v>359</v>
      </c>
      <c r="D4" s="3">
        <v>169</v>
      </c>
      <c r="E4" s="9">
        <v>0.4708</v>
      </c>
      <c r="F4" s="3">
        <v>1441866.89</v>
      </c>
      <c r="G4" s="3">
        <v>801201</v>
      </c>
      <c r="H4" s="9">
        <v>0.55566899999999997</v>
      </c>
      <c r="I4" s="3">
        <v>450</v>
      </c>
      <c r="J4" s="3">
        <v>252</v>
      </c>
      <c r="K4" s="9">
        <v>0.56000000000000005</v>
      </c>
      <c r="L4" s="3">
        <v>101</v>
      </c>
      <c r="M4" s="3">
        <v>224482</v>
      </c>
      <c r="N4" s="9">
        <v>0.15568799999999999</v>
      </c>
    </row>
    <row r="5" spans="1:14" x14ac:dyDescent="0.25">
      <c r="A5" s="1" t="s">
        <v>39</v>
      </c>
      <c r="B5" s="1" t="s">
        <v>40</v>
      </c>
      <c r="C5" s="3">
        <v>347</v>
      </c>
      <c r="D5" s="3">
        <v>117</v>
      </c>
      <c r="E5" s="9">
        <v>0.3372</v>
      </c>
      <c r="F5" s="3">
        <v>655635</v>
      </c>
      <c r="G5" s="3">
        <v>244542</v>
      </c>
      <c r="H5" s="9">
        <v>0.37298500000000001</v>
      </c>
      <c r="I5" s="3">
        <v>373</v>
      </c>
      <c r="J5" s="3">
        <v>134</v>
      </c>
      <c r="K5" s="9">
        <v>0.35920000000000002</v>
      </c>
      <c r="L5" s="3">
        <v>29</v>
      </c>
      <c r="M5" s="3">
        <v>52324</v>
      </c>
      <c r="N5" s="9">
        <v>7.9807000000000003E-2</v>
      </c>
    </row>
    <row r="6" spans="1:14" x14ac:dyDescent="0.25">
      <c r="A6" s="1" t="s">
        <v>33</v>
      </c>
      <c r="B6" s="1" t="s">
        <v>34</v>
      </c>
      <c r="C6" s="3">
        <v>1157</v>
      </c>
      <c r="D6" s="3">
        <v>587</v>
      </c>
      <c r="E6" s="9">
        <v>0.50729999999999997</v>
      </c>
      <c r="F6" s="3">
        <v>3644104.25</v>
      </c>
      <c r="G6" s="3">
        <v>2158728</v>
      </c>
      <c r="H6" s="9">
        <v>0.59238900000000005</v>
      </c>
      <c r="I6" s="3">
        <v>1590</v>
      </c>
      <c r="J6" s="3">
        <v>987</v>
      </c>
      <c r="K6" s="9">
        <v>0.62080000000000002</v>
      </c>
      <c r="L6" s="3">
        <v>12</v>
      </c>
      <c r="M6" s="3">
        <v>16932</v>
      </c>
      <c r="N6" s="9">
        <v>4.646E-3</v>
      </c>
    </row>
    <row r="7" spans="1:14" x14ac:dyDescent="0.25">
      <c r="A7" s="1" t="s">
        <v>31</v>
      </c>
      <c r="B7" s="1" t="s">
        <v>32</v>
      </c>
      <c r="C7" s="3">
        <v>1363</v>
      </c>
      <c r="D7" s="3">
        <v>534</v>
      </c>
      <c r="E7" s="9">
        <v>0.39179999999999998</v>
      </c>
      <c r="F7" s="3">
        <v>3793365.29</v>
      </c>
      <c r="G7" s="3">
        <v>1348148</v>
      </c>
      <c r="H7" s="9">
        <v>0.35539599999999999</v>
      </c>
      <c r="I7" s="3">
        <v>1921</v>
      </c>
      <c r="J7" s="3">
        <v>1057</v>
      </c>
      <c r="K7" s="9">
        <v>0.55020000000000002</v>
      </c>
      <c r="L7" s="3">
        <v>42</v>
      </c>
      <c r="M7" s="3">
        <v>76007</v>
      </c>
      <c r="N7" s="9">
        <v>2.0036999999999999E-2</v>
      </c>
    </row>
    <row r="8" spans="1:14" x14ac:dyDescent="0.25">
      <c r="A8" s="1" t="s">
        <v>37</v>
      </c>
      <c r="B8" s="1" t="s">
        <v>38</v>
      </c>
      <c r="C8" s="3">
        <v>429</v>
      </c>
      <c r="D8" s="3">
        <v>59</v>
      </c>
      <c r="E8" s="9">
        <v>0.13750000000000001</v>
      </c>
      <c r="F8" s="3">
        <v>1072395</v>
      </c>
      <c r="G8" s="3">
        <v>188809</v>
      </c>
      <c r="H8" s="9">
        <v>0.176063</v>
      </c>
      <c r="I8" s="3">
        <v>440</v>
      </c>
      <c r="J8" s="3">
        <v>70</v>
      </c>
      <c r="K8" s="9">
        <v>0.15909999999999999</v>
      </c>
      <c r="L8" s="3">
        <v>4</v>
      </c>
      <c r="M8" s="3">
        <v>5734</v>
      </c>
      <c r="N8" s="9">
        <v>5.3470000000000002E-3</v>
      </c>
    </row>
    <row r="9" spans="1:14" x14ac:dyDescent="0.25">
      <c r="A9" s="1" t="s">
        <v>43</v>
      </c>
      <c r="B9" s="1" t="s">
        <v>44</v>
      </c>
      <c r="C9" s="3">
        <v>364</v>
      </c>
      <c r="D9" s="3">
        <v>40</v>
      </c>
      <c r="E9" s="9">
        <v>0.1099</v>
      </c>
      <c r="F9" s="3">
        <v>1269757.07</v>
      </c>
      <c r="G9" s="3">
        <v>106230.17</v>
      </c>
      <c r="H9" s="9">
        <v>8.3662E-2</v>
      </c>
      <c r="I9" s="3">
        <v>385</v>
      </c>
      <c r="J9" s="3">
        <v>48</v>
      </c>
      <c r="K9" s="9">
        <v>0.12470000000000001</v>
      </c>
      <c r="L9" s="3">
        <v>31</v>
      </c>
      <c r="M9" s="3">
        <v>56902</v>
      </c>
      <c r="N9" s="9">
        <v>4.4812999999999999E-2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Detials LTL KPIS</vt:lpstr>
      <vt:lpstr>coupon data</vt:lpstr>
      <vt:lpstr>coupon performance</vt:lpstr>
      <vt:lpstr>Tier migration &amp; tier wise data</vt:lpstr>
      <vt:lpstr>Tier wise spend</vt:lpstr>
      <vt:lpstr>ATV Banding </vt:lpstr>
      <vt:lpstr>Day wise data</vt:lpstr>
      <vt:lpstr>store wise part 1</vt:lpstr>
      <vt:lpstr>store wise part 2</vt:lpstr>
      <vt:lpstr>Life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2025-10-28T11:55:52Z</dcterms:created>
  <dcterms:modified xsi:type="dcterms:W3CDTF">2025-10-30T16:36:56Z</dcterms:modified>
</cp:coreProperties>
</file>