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ink/ink2.xml" ContentType="application/inkml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bookViews>
    <workbookView xWindow="-105" yWindow="-105" windowWidth="19425" windowHeight="10425" activeTab="3"/>
  </bookViews>
  <sheets>
    <sheet name="CHI-2" sheetId="8" r:id="rId1"/>
    <sheet name="regresja liniowa" sheetId="9" r:id="rId2"/>
    <sheet name="ZAD INDYW.1" sheetId="12" r:id="rId3"/>
    <sheet name="ZAD INDYW. 2" sheetId="1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3" l="1"/>
  <c r="C37" i="13" l="1"/>
  <c r="K17" i="13"/>
  <c r="K13" i="13"/>
  <c r="K14" i="13"/>
  <c r="K15" i="13"/>
  <c r="K16" i="13"/>
  <c r="K12" i="13"/>
  <c r="J13" i="13"/>
  <c r="J14" i="13"/>
  <c r="J15" i="13"/>
  <c r="J16" i="13"/>
  <c r="J12" i="13"/>
  <c r="I13" i="13"/>
  <c r="I14" i="13"/>
  <c r="I15" i="13"/>
  <c r="I16" i="13"/>
  <c r="I12" i="13"/>
  <c r="C29" i="13"/>
  <c r="C28" i="13"/>
  <c r="C23" i="13"/>
  <c r="G17" i="13"/>
  <c r="H17" i="13"/>
  <c r="F17" i="13"/>
  <c r="H12" i="13"/>
  <c r="H13" i="13"/>
  <c r="H14" i="13"/>
  <c r="H15" i="13"/>
  <c r="H16" i="13"/>
  <c r="G13" i="13"/>
  <c r="G14" i="13"/>
  <c r="G15" i="13"/>
  <c r="G16" i="13"/>
  <c r="G12" i="13"/>
  <c r="C20" i="13"/>
  <c r="E13" i="13" s="1"/>
  <c r="C19" i="13"/>
  <c r="D15" i="13" s="1"/>
  <c r="J17" i="9"/>
  <c r="J13" i="9"/>
  <c r="J7" i="9"/>
  <c r="J8" i="9"/>
  <c r="J9" i="9"/>
  <c r="J10" i="9"/>
  <c r="J11" i="9"/>
  <c r="J12" i="9"/>
  <c r="J6" i="9"/>
  <c r="I7" i="9"/>
  <c r="I8" i="9"/>
  <c r="I9" i="9"/>
  <c r="I10" i="9"/>
  <c r="I11" i="9"/>
  <c r="I12" i="9"/>
  <c r="I6" i="9"/>
  <c r="C20" i="9"/>
  <c r="C25" i="9"/>
  <c r="C24" i="9"/>
  <c r="J16" i="9"/>
  <c r="J15" i="9"/>
  <c r="H16" i="9"/>
  <c r="H15" i="9"/>
  <c r="C19" i="9"/>
  <c r="G13" i="9"/>
  <c r="H13" i="9"/>
  <c r="F13" i="9"/>
  <c r="H6" i="9"/>
  <c r="H7" i="9"/>
  <c r="H8" i="9"/>
  <c r="H9" i="9"/>
  <c r="H10" i="9"/>
  <c r="H11" i="9"/>
  <c r="H12" i="9"/>
  <c r="G7" i="9"/>
  <c r="G8" i="9"/>
  <c r="G9" i="9"/>
  <c r="G10" i="9"/>
  <c r="G11" i="9"/>
  <c r="G12" i="9"/>
  <c r="G6" i="9"/>
  <c r="F7" i="9"/>
  <c r="F8" i="9"/>
  <c r="F9" i="9"/>
  <c r="F10" i="9"/>
  <c r="F11" i="9"/>
  <c r="F12" i="9"/>
  <c r="F6" i="9"/>
  <c r="E7" i="9"/>
  <c r="E8" i="9"/>
  <c r="E9" i="9"/>
  <c r="E10" i="9"/>
  <c r="E11" i="9"/>
  <c r="E12" i="9"/>
  <c r="E6" i="9"/>
  <c r="C16" i="9"/>
  <c r="C15" i="9"/>
  <c r="D10" i="9" s="1"/>
  <c r="E13" i="12"/>
  <c r="F13" i="12"/>
  <c r="D13" i="12"/>
  <c r="G12" i="12"/>
  <c r="G11" i="12"/>
  <c r="G10" i="12"/>
  <c r="E12" i="13" l="1"/>
  <c r="E16" i="13"/>
  <c r="E15" i="13"/>
  <c r="F15" i="13" s="1"/>
  <c r="E14" i="13"/>
  <c r="D14" i="13"/>
  <c r="D13" i="13"/>
  <c r="F13" i="13" s="1"/>
  <c r="D12" i="13"/>
  <c r="D16" i="13"/>
  <c r="D9" i="9"/>
  <c r="D7" i="9"/>
  <c r="D6" i="9"/>
  <c r="D8" i="9"/>
  <c r="D12" i="9"/>
  <c r="D11" i="9"/>
  <c r="G13" i="12"/>
  <c r="E20" i="12"/>
  <c r="J11" i="12" s="1"/>
  <c r="J17" i="12" s="1"/>
  <c r="J23" i="12" s="1"/>
  <c r="F19" i="12"/>
  <c r="K10" i="12" s="1"/>
  <c r="K16" i="12" s="1"/>
  <c r="K22" i="12" s="1"/>
  <c r="D20" i="12"/>
  <c r="I11" i="12" s="1"/>
  <c r="I17" i="12" s="1"/>
  <c r="I23" i="12" s="1"/>
  <c r="F18" i="12"/>
  <c r="K9" i="12" s="1"/>
  <c r="K15" i="12" s="1"/>
  <c r="K21" i="12" s="1"/>
  <c r="E19" i="12"/>
  <c r="J10" i="12" s="1"/>
  <c r="J16" i="12" s="1"/>
  <c r="J22" i="12" s="1"/>
  <c r="D18" i="12"/>
  <c r="I9" i="12" s="1"/>
  <c r="I15" i="12" s="1"/>
  <c r="I21" i="12" s="1"/>
  <c r="D19" i="12"/>
  <c r="I10" i="12" s="1"/>
  <c r="I16" i="12" s="1"/>
  <c r="I22" i="12" s="1"/>
  <c r="E18" i="12"/>
  <c r="J9" i="12" s="1"/>
  <c r="J15" i="12" s="1"/>
  <c r="J21" i="12" s="1"/>
  <c r="F20" i="12"/>
  <c r="K11" i="12" s="1"/>
  <c r="K17" i="12" s="1"/>
  <c r="K23" i="12" s="1"/>
  <c r="G11" i="8"/>
  <c r="G10" i="8"/>
  <c r="E12" i="8"/>
  <c r="F12" i="8"/>
  <c r="D12" i="8"/>
  <c r="F14" i="13" l="1"/>
  <c r="F16" i="13"/>
  <c r="F12" i="13"/>
  <c r="L26" i="12"/>
  <c r="O36" i="12" s="1"/>
  <c r="C22" i="12"/>
  <c r="G12" i="8"/>
  <c r="C22" i="8" l="1"/>
  <c r="L26" i="8" l="1"/>
</calcChain>
</file>

<file path=xl/comments1.xml><?xml version="1.0" encoding="utf-8"?>
<comments xmlns="http://schemas.openxmlformats.org/spreadsheetml/2006/main">
  <authors>
    <author>marcin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Kowariancja informuje o kierunku zależności (+,-) lub jej braku (0)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 xml:space="preserve">Wsp. Korelacji liniowej Pearsona. Informuje o kierunku oraz sile zależności. Możemy przyjąć, że dla r(X,Y): &lt;0,2 brak zal. &lt;0,2;0,4) słaba zal. &lt;0,4;0,7) umiarkowana zal. &lt;0,7;0,9) dość silna oraz &gt;0,9 bardzo silna 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Wsp. Determinacji liniowej. Informuje o tym, jaka część zmienności zmiennej objaśnianej Y jest wyjaśniona przez zmienność zmiennej objaśniającej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 xml:space="preserve">Równanie oszacowanej liniowej funkcji regresji 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 xml:space="preserve">wsp. kierunkowy </t>
        </r>
        <r>
          <rPr>
            <sz val="9"/>
            <color indexed="81"/>
            <rFont val="Tahoma"/>
            <family val="2"/>
          </rPr>
          <t xml:space="preserve">regresji liniowej zmiennej Y względem zmiennej X. Informuje, o ile średnio zmieni się wartość zmiennej objaśnianej Y, jeżeli wartość zmiennej objaśniającej X wzrośnie o jednostkę.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wsp. przecięcia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Odchylenie standardowe składnika resztowego. Informuje o tym, jakie jest średnie odchylenie empirycznych wartości zmiennej objaśnianej Y od wartości teoretycznych obliczonych z oszacowanej funkcji regresji .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Współczynnik rozbieżności. Informuje nas o tym, jaka część całkowitej zmienności zmiennej objaśnianej Y nie została wyjaśniona przez oszacowaną funkcję regresji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Wsp. Determinacji liniowej (wielorakiej). Informuje o tym, jaka część zmienności zmiennej objaśnianej Y jest wyjaśniona przez zmienność zmiennej objaśniającej X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Standardowy błąd szacunku prametru a1. Informuje on o tym, 
o ile średnio biorąc mylimy się zarówno na plus jak i minus, szacując parametr a1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Standardowy błąd szacunku prametru a0. Informuje on o tym, 
o ile średnio biorąc mylimy się zarówno na plus jak i minus, szacując parametr a0</t>
        </r>
      </text>
    </comment>
  </commentList>
</comments>
</file>

<file path=xl/sharedStrings.xml><?xml version="1.0" encoding="utf-8"?>
<sst xmlns="http://schemas.openxmlformats.org/spreadsheetml/2006/main" count="140" uniqueCount="85">
  <si>
    <t>X</t>
  </si>
  <si>
    <t>Y</t>
  </si>
  <si>
    <t>xi-xśr</t>
  </si>
  <si>
    <t>yi-yśr</t>
  </si>
  <si>
    <t>(xi-xśr)*(yi-yśr)</t>
  </si>
  <si>
    <t>(xi-xśr)^2</t>
  </si>
  <si>
    <t>(yi-yśr)^2</t>
  </si>
  <si>
    <t>xśr=</t>
  </si>
  <si>
    <t>yśr=</t>
  </si>
  <si>
    <t>cov(X,Y)=</t>
  </si>
  <si>
    <t>r(X,Y)=</t>
  </si>
  <si>
    <t>mężczyźni</t>
  </si>
  <si>
    <t>kobiety</t>
  </si>
  <si>
    <t>inne</t>
  </si>
  <si>
    <t>herbata</t>
  </si>
  <si>
    <t xml:space="preserve">kawa </t>
  </si>
  <si>
    <t>Wartości empiryczne (np. z ankiety)</t>
  </si>
  <si>
    <t>Liczebności  teoretyczne (przypadek braku zależności)</t>
  </si>
  <si>
    <t>Analiza z użyciem tabeli</t>
  </si>
  <si>
    <t>Odl.</t>
  </si>
  <si>
    <t>cena/m2</t>
  </si>
  <si>
    <t>Interpretacja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</si>
  <si>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>(X,Y)=</t>
    </r>
  </si>
  <si>
    <t>y=a1*x+a0</t>
  </si>
  <si>
    <t>a1=</t>
  </si>
  <si>
    <t>a0=</t>
  </si>
  <si>
    <t>Równanie regresji liniowej</t>
  </si>
  <si>
    <t>y=</t>
  </si>
  <si>
    <t>Miary dobroci dopasowania</t>
  </si>
  <si>
    <t>se=</t>
  </si>
  <si>
    <r>
      <t>ϕ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=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</si>
  <si>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</si>
  <si>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 xml:space="preserve">Poniższa równość zachodzi w przypadku regresji liniowej z jedną zmianną objaśniającą </t>
  </si>
  <si>
    <t>D(a1)</t>
  </si>
  <si>
    <r>
      <t>R=r</t>
    </r>
    <r>
      <rPr>
        <sz val="14"/>
        <color theme="1"/>
        <rFont val="Calibri"/>
        <family val="2"/>
        <charset val="238"/>
        <scheme val="minor"/>
      </rPr>
      <t>xy</t>
    </r>
  </si>
  <si>
    <t>D(a0)</t>
  </si>
  <si>
    <t xml:space="preserve">Zadanie 1. </t>
  </si>
  <si>
    <t>Zbadano 100 dorosłych osób pod względem preferowanego porannego napoju. Dane zapisanow w postaci poniższej tabeli.</t>
  </si>
  <si>
    <t>Polecenia:</t>
  </si>
  <si>
    <t>Postaraj się odpowiedzieć, czy istnieje zależność między płcią a preferowanym napojem i jak silna jest to zależność.</t>
  </si>
  <si>
    <t>Oblicz statystykę chi-kwadrat oraz współczynnik V-Cramera,</t>
  </si>
  <si>
    <t>wykład str. 41</t>
  </si>
  <si>
    <r>
      <rPr>
        <sz val="12"/>
        <color theme="1"/>
        <rFont val="Symbol"/>
        <family val="1"/>
        <charset val="2"/>
      </rPr>
      <t xml:space="preserve">· </t>
    </r>
    <r>
      <rPr>
        <sz val="12"/>
        <color theme="1"/>
        <rFont val="Calibri"/>
        <family val="2"/>
        <charset val="238"/>
        <scheme val="minor"/>
      </rPr>
      <t>Iloczyn Schura (po elementach)</t>
    </r>
  </si>
  <si>
    <t>Rozwiązanie:</t>
  </si>
  <si>
    <t>¦  dzielenie po elementach</t>
  </si>
  <si>
    <t>suma wszystkich elementów powyższej macierzy</t>
  </si>
  <si>
    <t>https://www.youtube.com/watch?v=ODxEoDyF6RI</t>
  </si>
  <si>
    <t>https://www.youtube.com/watch?v=1Ldl5Zfcm1Y</t>
  </si>
  <si>
    <t>https://www.youtube.com/watch?v=qYOMO83Z1WU</t>
  </si>
  <si>
    <t>https://zie.pg.edu.pl/documents/214262/41061439/Korelacja%20dla%20jako%C5%9Bciowych</t>
  </si>
  <si>
    <t>y=-0,24x+7,89</t>
  </si>
  <si>
    <t>Mieszkania</t>
  </si>
  <si>
    <t>Interpret.</t>
  </si>
  <si>
    <t>mp4</t>
  </si>
  <si>
    <t>video-1</t>
  </si>
  <si>
    <t>k=2</t>
  </si>
  <si>
    <t>Zbadano X dorosłych osób pod względem preferowanego porannego napoju oraz preferowanego pierwszego posiłku. Dane zapisanow w postaci poniższej tabeli.</t>
  </si>
  <si>
    <t>jajecznica</t>
  </si>
  <si>
    <t>chleb plus dodatki</t>
  </si>
  <si>
    <t>Postaraj się odpowiedzieć, czy istnieje zależność między tymi cechami</t>
  </si>
  <si>
    <r>
      <t>Zadanie 1. Pewien prywatny przedsiębiorca jest właścicielem sieci małych i średnich sklepów spożywczych w Krakowie. Przedmiotem zainteresowania przedsiębiorcy są wzajemne zależności: dziennego obrotu (</t>
    </r>
    <r>
      <rPr>
        <i/>
        <sz val="12"/>
        <color theme="1"/>
        <rFont val="Times New Roman"/>
        <family val="1"/>
        <charset val="238"/>
      </rPr>
      <t>Y</t>
    </r>
    <r>
      <rPr>
        <sz val="12"/>
        <color theme="1"/>
        <rFont val="Times New Roman"/>
        <family val="1"/>
        <charset val="238"/>
      </rPr>
      <t>) oraz liczby zatrudnionych ekspedientek (</t>
    </r>
    <r>
      <rPr>
        <i/>
        <sz val="12"/>
        <color theme="1"/>
        <rFont val="Times New Roman"/>
        <family val="1"/>
        <charset val="238"/>
      </rPr>
      <t>X</t>
    </r>
    <r>
      <rPr>
        <sz val="12"/>
        <color theme="1"/>
        <rFont val="Times New Roman"/>
        <family val="1"/>
        <charset val="238"/>
      </rPr>
      <t>). Tabelka poniżej przedstawia niezbędne dane do analizy</t>
    </r>
  </si>
  <si>
    <t>Polecenia C49</t>
  </si>
  <si>
    <t>`</t>
  </si>
  <si>
    <t>Wielkość dziennego obrotu [tyś. zł]</t>
  </si>
  <si>
    <t>Liczba ekspedientek</t>
  </si>
  <si>
    <t>S(a1)</t>
  </si>
  <si>
    <t>R^2+ϕ^2=1</t>
  </si>
  <si>
    <t>S(a0)</t>
  </si>
  <si>
    <r>
      <t>a)</t>
    </r>
    <r>
      <rPr>
        <sz val="7"/>
        <color theme="1"/>
        <rFont val="Times New Roman"/>
        <family val="1"/>
        <charset val="238"/>
      </rPr>
      <t xml:space="preserve">      </t>
    </r>
    <r>
      <rPr>
        <sz val="12"/>
        <color theme="1"/>
        <rFont val="Times New Roman"/>
        <family val="1"/>
        <charset val="238"/>
      </rPr>
      <t>nanieść posiadane informacje na wykres korelacyjny,</t>
    </r>
  </si>
  <si>
    <r>
      <t>c)</t>
    </r>
    <r>
      <rPr>
        <sz val="7"/>
        <color theme="1"/>
        <rFont val="Times New Roman"/>
        <family val="1"/>
        <charset val="238"/>
      </rPr>
      <t xml:space="preserve">      </t>
    </r>
    <r>
      <rPr>
        <sz val="12"/>
        <color theme="1"/>
        <rFont val="Times New Roman"/>
        <family val="1"/>
        <charset val="238"/>
      </rPr>
      <t xml:space="preserve">oszacować funkcję regresji </t>
    </r>
    <r>
      <rPr>
        <i/>
        <sz val="12"/>
        <color theme="1"/>
        <rFont val="Times New Roman"/>
        <family val="1"/>
        <charset val="238"/>
      </rPr>
      <t>Y</t>
    </r>
    <r>
      <rPr>
        <sz val="12"/>
        <color theme="1"/>
        <rFont val="Times New Roman"/>
        <family val="1"/>
        <charset val="238"/>
      </rPr>
      <t xml:space="preserve"> względem </t>
    </r>
    <r>
      <rPr>
        <i/>
        <sz val="12"/>
        <color theme="1"/>
        <rFont val="Times New Roman"/>
        <family val="1"/>
        <charset val="238"/>
      </rPr>
      <t>X</t>
    </r>
    <r>
      <rPr>
        <sz val="12"/>
        <color theme="1"/>
        <rFont val="Times New Roman"/>
        <family val="1"/>
        <charset val="238"/>
      </rPr>
      <t xml:space="preserve"> i zinterpretować jej parametry oraz ocenić dopasowanie otrzymanego modelu do danych empirycznych wyznaczając poznane miary dopasowania (zinterpretować je),</t>
    </r>
  </si>
  <si>
    <t>j=(suma cyfr z albumu)modulo20</t>
  </si>
  <si>
    <r>
      <t>b)</t>
    </r>
    <r>
      <rPr>
        <sz val="7"/>
        <color theme="1"/>
        <rFont val="Times New Roman"/>
        <family val="1"/>
        <charset val="238"/>
      </rPr>
      <t xml:space="preserve">      </t>
    </r>
    <r>
      <rPr>
        <sz val="12"/>
        <color theme="1"/>
        <rFont val="Times New Roman"/>
        <family val="1"/>
        <charset val="238"/>
      </rPr>
      <t>oszacować i zinterpretować wartość rxy</t>
    </r>
  </si>
  <si>
    <t>Sx=</t>
  </si>
  <si>
    <t>Vx=</t>
  </si>
  <si>
    <t>Vy</t>
  </si>
  <si>
    <t>Sy=</t>
  </si>
  <si>
    <t>y_osz</t>
  </si>
  <si>
    <t>Pole z róznicy</t>
  </si>
  <si>
    <t>ś pole=</t>
  </si>
  <si>
    <t>śren</t>
  </si>
  <si>
    <t>ok</t>
  </si>
  <si>
    <t>Y_osz</t>
  </si>
  <si>
    <t>Y_bok</t>
  </si>
  <si>
    <t>Y_bok_pole</t>
  </si>
  <si>
    <t>se2=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</si>
</sst>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charset val="238"/>
      <scheme val="minor"/>
    </font>
    <font>
      <sz val="9"/>
      <color indexed="81"/>
      <name val="Tahoma"/>
      <family val="2"/>
    </font>
    <font>
      <sz val="28"/>
      <color theme="1"/>
      <name val="Calibri"/>
      <family val="2"/>
      <charset val="238"/>
      <scheme val="minor"/>
    </font>
    <font>
      <sz val="12"/>
      <color theme="1"/>
      <name val="Symbol"/>
      <family val="1"/>
      <charset val="2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7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1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1"/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1"/>
    </xf>
    <xf numFmtId="0" fontId="6" fillId="0" borderId="0" xfId="1" applyAlignment="1">
      <alignment horizontal="left" vertical="center" indent="1"/>
    </xf>
    <xf numFmtId="0" fontId="7" fillId="0" borderId="0" xfId="0" applyFont="1"/>
    <xf numFmtId="0" fontId="0" fillId="5" borderId="1" xfId="0" applyFill="1" applyBorder="1" applyAlignment="1">
      <alignment horizontal="center"/>
    </xf>
    <xf numFmtId="0" fontId="9" fillId="0" borderId="0" xfId="0" applyFont="1"/>
    <xf numFmtId="0" fontId="12" fillId="0" borderId="0" xfId="0" applyFont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7" borderId="1" xfId="0" applyFill="1" applyBorder="1"/>
    <xf numFmtId="0" fontId="5" fillId="0" borderId="0" xfId="0" applyFont="1" applyAlignment="1">
      <alignment vertical="center"/>
    </xf>
    <xf numFmtId="0" fontId="0" fillId="4" borderId="1" xfId="0" applyFill="1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7" fillId="0" borderId="0" xfId="0" applyFont="1" applyAlignment="1">
      <alignment vertical="center" wrapText="1"/>
    </xf>
    <xf numFmtId="0" fontId="0" fillId="0" borderId="1" xfId="0" applyBorder="1" applyAlignment="1">
      <alignment horizontal="center" wrapText="1"/>
    </xf>
    <xf numFmtId="0" fontId="20" fillId="5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0" xfId="0" applyFont="1"/>
    <xf numFmtId="0" fontId="16" fillId="0" borderId="0" xfId="0" applyFont="1"/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9" fontId="0" fillId="0" borderId="0" xfId="0" applyNumberFormat="1"/>
    <xf numFmtId="10" fontId="0" fillId="0" borderId="0" xfId="0" applyNumberFormat="1"/>
    <xf numFmtId="0" fontId="0" fillId="0" borderId="9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7" fillId="0" borderId="6" xfId="0" applyFont="1" applyBorder="1" applyAlignment="1">
      <alignment horizontal="left" wrapText="1"/>
    </xf>
    <xf numFmtId="0" fontId="17" fillId="0" borderId="7" xfId="0" applyFont="1" applyBorder="1" applyAlignment="1">
      <alignment horizontal="left" wrapText="1"/>
    </xf>
    <xf numFmtId="0" fontId="17" fillId="0" borderId="8" xfId="0" applyFont="1" applyBorder="1" applyAlignment="1">
      <alignment horizontal="left" wrapText="1"/>
    </xf>
    <xf numFmtId="0" fontId="17" fillId="0" borderId="0" xfId="0" applyFont="1" applyAlignment="1">
      <alignment horizontal="left" vertical="center"/>
    </xf>
  </cellXfs>
  <cellStyles count="3">
    <cellStyle name="Hiperłącze" xfId="1" builtinId="8"/>
    <cellStyle name="Normalny" xfId="0" builtinId="0"/>
    <cellStyle name="Normalny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INDYW. 2'!$C$11</c:f>
              <c:strCache>
                <c:ptCount val="1"/>
                <c:pt idx="0">
                  <c:v>Liczba ekspedientek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INDYW. 2'!$B$12:$B$16</c:f>
              <c:numCache>
                <c:formatCode>General</c:formatCode>
                <c:ptCount val="5"/>
                <c:pt idx="0">
                  <c:v>1.5</c:v>
                </c:pt>
                <c:pt idx="1">
                  <c:v>2</c:v>
                </c:pt>
                <c:pt idx="2">
                  <c:v>4.5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'ZAD INDYW. 2'!$C$12:$C$16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9-4717-9E50-133C547E7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37144"/>
        <c:axId val="589038456"/>
      </c:scatterChart>
      <c:valAx>
        <c:axId val="58903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038456"/>
        <c:crosses val="autoZero"/>
        <c:crossBetween val="midCat"/>
      </c:valAx>
      <c:valAx>
        <c:axId val="5890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03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emf"/><Relationship Id="rId1" Type="http://schemas.openxmlformats.org/officeDocument/2006/relationships/customXml" Target="../ink/ink2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wmf"/><Relationship Id="rId1" Type="http://schemas.openxmlformats.org/officeDocument/2006/relationships/image" Target="../media/image4.wmf"/><Relationship Id="rId6" Type="http://schemas.openxmlformats.org/officeDocument/2006/relationships/image" Target="../media/image9.wmf"/><Relationship Id="rId5" Type="http://schemas.openxmlformats.org/officeDocument/2006/relationships/image" Target="../media/image8.wmf"/><Relationship Id="rId4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9</xdr:row>
      <xdr:rowOff>114300</xdr:rowOff>
    </xdr:to>
    <xdr:sp macro="" textlink="">
      <xdr:nvSpPr>
        <xdr:cNvPr id="6145" name="AutoShape 1" descr="{\displaystyle V={\sqrt {\frac {\chi ^{2}}{n\min(k-1,r-1)}}},}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114300</xdr:rowOff>
    </xdr:to>
    <xdr:sp macro="" textlink="">
      <xdr:nvSpPr>
        <xdr:cNvPr id="6146" name="AutoShape 2" descr="\chi ^{2}">
          <a:extLst>
            <a:ext uri="{FF2B5EF4-FFF2-40B4-BE49-F238E27FC236}">
              <a16:creationId xmlns:a16="http://schemas.microsoft.com/office/drawing/2014/main" id="{00000000-0008-0000-00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114300</xdr:rowOff>
    </xdr:to>
    <xdr:sp macro="" textlink="">
      <xdr:nvSpPr>
        <xdr:cNvPr id="6147" name="AutoShape 3" descr="n">
          <a:extLst>
            <a:ext uri="{FF2B5EF4-FFF2-40B4-BE49-F238E27FC236}">
              <a16:creationId xmlns:a16="http://schemas.microsoft.com/office/drawing/2014/main" id="{00000000-0008-0000-00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106018</xdr:rowOff>
    </xdr:to>
    <xdr:sp macro="" textlink="">
      <xdr:nvSpPr>
        <xdr:cNvPr id="6148" name="AutoShape 4" descr="{\displaystyle \min(k-1,r-1)}">
          <a:extLst>
            <a:ext uri="{FF2B5EF4-FFF2-40B4-BE49-F238E27FC236}">
              <a16:creationId xmlns:a16="http://schemas.microsoft.com/office/drawing/2014/main" id="{00000000-0008-0000-00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114300</xdr:rowOff>
    </xdr:to>
    <xdr:sp macro="" textlink="">
      <xdr:nvSpPr>
        <xdr:cNvPr id="6149" name="AutoShape 5" descr="{\displaystyle k-1;}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114300</xdr:rowOff>
    </xdr:to>
    <xdr:sp macro="" textlink="">
      <xdr:nvSpPr>
        <xdr:cNvPr id="6150" name="AutoShape 6" descr="{\displaystyle r-1,}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304800</xdr:colOff>
      <xdr:row>22</xdr:row>
      <xdr:rowOff>114300</xdr:rowOff>
    </xdr:to>
    <xdr:sp macro="" textlink="">
      <xdr:nvSpPr>
        <xdr:cNvPr id="6151" name="AutoShape 7" descr="k">
          <a:extLst>
            <a:ext uri="{FF2B5EF4-FFF2-40B4-BE49-F238E27FC236}">
              <a16:creationId xmlns:a16="http://schemas.microsoft.com/office/drawing/2014/main" id="{00000000-0008-0000-00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304800</xdr:colOff>
      <xdr:row>24</xdr:row>
      <xdr:rowOff>114300</xdr:rowOff>
    </xdr:to>
    <xdr:sp macro="" textlink="">
      <xdr:nvSpPr>
        <xdr:cNvPr id="6152" name="AutoShape 8" descr="r">
          <a:extLst>
            <a:ext uri="{FF2B5EF4-FFF2-40B4-BE49-F238E27FC236}">
              <a16:creationId xmlns:a16="http://schemas.microsoft.com/office/drawing/2014/main" id="{00000000-0008-0000-00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206086</xdr:colOff>
      <xdr:row>7</xdr:row>
      <xdr:rowOff>156794</xdr:rowOff>
    </xdr:from>
    <xdr:to>
      <xdr:col>14</xdr:col>
      <xdr:colOff>224086</xdr:colOff>
      <xdr:row>8</xdr:row>
      <xdr:rowOff>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Pismo odręczn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14:cNvPr>
            <xdr14:cNvContentPartPr/>
          </xdr14:nvContentPartPr>
          <xdr14:nvPr macro=""/>
          <xdr14:xfrm>
            <a:off x="8910471" y="728294"/>
            <a:ext cx="18000" cy="33840"/>
          </xdr14:xfrm>
        </xdr:contentPart>
      </mc:Choice>
      <mc:Fallback xmlns="">
        <xdr:pic>
          <xdr:nvPicPr>
            <xdr:cNvPr id="5" name="Pismo odręczne 4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903631" y="721526"/>
              <a:ext cx="27000" cy="42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424880</xdr:colOff>
      <xdr:row>4</xdr:row>
      <xdr:rowOff>56029</xdr:rowOff>
    </xdr:from>
    <xdr:to>
      <xdr:col>40</xdr:col>
      <xdr:colOff>146011</xdr:colOff>
      <xdr:row>41</xdr:row>
      <xdr:rowOff>143395</xdr:rowOff>
    </xdr:to>
    <xdr:pic>
      <xdr:nvPicPr>
        <xdr:cNvPr id="6206" name="Obraz 6205">
          <a:extLst>
            <a:ext uri="{FF2B5EF4-FFF2-40B4-BE49-F238E27FC236}">
              <a16:creationId xmlns:a16="http://schemas.microsoft.com/office/drawing/2014/main" id="{00000000-0008-0000-0000-00003E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3086" y="818029"/>
          <a:ext cx="10008131" cy="715827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16</xdr:row>
      <xdr:rowOff>189842</xdr:rowOff>
    </xdr:from>
    <xdr:ext cx="723243" cy="393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07" name="pole tekstowe 6206">
              <a:extLst>
                <a:ext uri="{FF2B5EF4-FFF2-40B4-BE49-F238E27FC236}">
                  <a16:creationId xmlns:a16="http://schemas.microsoft.com/office/drawing/2014/main" id="{00000000-0008-0000-0000-00003F180000}"/>
                </a:ext>
              </a:extLst>
            </xdr:cNvPr>
            <xdr:cNvSpPr txBox="1"/>
          </xdr:nvSpPr>
          <xdr:spPr>
            <a:xfrm>
              <a:off x="0" y="3237842"/>
              <a:ext cx="723243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l-PL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2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l-PL" sz="2400"/>
            </a:p>
          </xdr:txBody>
        </xdr:sp>
      </mc:Choice>
      <mc:Fallback xmlns="">
        <xdr:sp macro="" textlink="">
          <xdr:nvSpPr>
            <xdr:cNvPr id="6207" name="pole tekstowe 6206"/>
            <xdr:cNvSpPr txBox="1"/>
          </xdr:nvSpPr>
          <xdr:spPr>
            <a:xfrm>
              <a:off x="0" y="3237842"/>
              <a:ext cx="723243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2400" b="0" i="0">
                  <a:latin typeface="Cambria Math" panose="02040503050406030204" pitchFamily="18" charset="0"/>
                </a:rPr>
                <a:t>𝑋 ̂</a:t>
              </a:r>
              <a:endParaRPr lang="pl-PL" sz="2400"/>
            </a:p>
          </xdr:txBody>
        </xdr:sp>
      </mc:Fallback>
    </mc:AlternateContent>
    <xdr:clientData/>
  </xdr:oneCellAnchor>
  <xdr:oneCellAnchor>
    <xdr:from>
      <xdr:col>8</xdr:col>
      <xdr:colOff>16566</xdr:colOff>
      <xdr:row>11</xdr:row>
      <xdr:rowOff>182218</xdr:rowOff>
    </xdr:from>
    <xdr:ext cx="2360543" cy="3474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pole tekstowe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SpPr txBox="1"/>
          </xdr:nvSpPr>
          <xdr:spPr>
            <a:xfrm>
              <a:off x="5110370" y="2476501"/>
              <a:ext cx="2360543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ctrlPr>
                        <a:rPr lang="pl-PL" sz="20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acc>
                        <m:accPr>
                          <m:chr m:val="̂"/>
                          <m:ctrlPr>
                            <a:rPr lang="pl-PL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</m:e>
                  </m:d>
                </m:oMath>
              </a14:m>
              <a:r>
                <a:rPr lang="pl-PL" sz="2000">
                  <a:sym typeface="Symbol" panose="05050102010706020507" pitchFamily="18" charset="2"/>
                </a:rPr>
                <a:t></a:t>
              </a:r>
              <a14:m>
                <m:oMath xmlns:m="http://schemas.openxmlformats.org/officeDocument/2006/math">
                  <m:d>
                    <m:dPr>
                      <m:ctrlPr>
                        <a:rPr lang="pl-PL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acc>
                        <m:accPr>
                          <m:chr m:val="̂"/>
                          <m:ctrlPr>
                            <a:rPr lang="pl-PL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</m:e>
                  </m:d>
                </m:oMath>
              </a14:m>
              <a:endParaRPr lang="pl-PL" sz="2000"/>
            </a:p>
          </xdr:txBody>
        </xdr:sp>
      </mc:Choice>
      <mc:Fallback xmlns="">
        <xdr:sp macro="" textlink="">
          <xdr:nvSpPr>
            <xdr:cNvPr id="97" name="pole tekstowe 96"/>
            <xdr:cNvSpPr txBox="1"/>
          </xdr:nvSpPr>
          <xdr:spPr>
            <a:xfrm>
              <a:off x="5110370" y="2476501"/>
              <a:ext cx="2360543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2000" i="0">
                  <a:latin typeface="Cambria Math" panose="02040503050406030204" pitchFamily="18" charset="0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𝑋−𝑋 ̂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2000">
                  <a:sym typeface="Symbol" panose="05050102010706020507" pitchFamily="18" charset="2"/>
                </a:rPr>
                <a:t></a:t>
              </a:r>
              <a:r>
                <a:rPr lang="pl-PL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𝑋−𝑋 ̂ )</a:t>
              </a:r>
              <a:endParaRPr lang="pl-PL" sz="2000"/>
            </a:p>
          </xdr:txBody>
        </xdr:sp>
      </mc:Fallback>
    </mc:AlternateContent>
    <xdr:clientData/>
  </xdr:oneCellAnchor>
  <xdr:oneCellAnchor>
    <xdr:from>
      <xdr:col>0</xdr:col>
      <xdr:colOff>165539</xdr:colOff>
      <xdr:row>8</xdr:row>
      <xdr:rowOff>185245</xdr:rowOff>
    </xdr:from>
    <xdr:ext cx="472966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pole tekstowe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SpPr txBox="1"/>
          </xdr:nvSpPr>
          <xdr:spPr>
            <a:xfrm>
              <a:off x="165539" y="1709245"/>
              <a:ext cx="472966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24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pl-PL" sz="2400"/>
            </a:p>
          </xdr:txBody>
        </xdr:sp>
      </mc:Choice>
      <mc:Fallback xmlns="">
        <xdr:sp macro="" textlink="">
          <xdr:nvSpPr>
            <xdr:cNvPr id="98" name="pole tekstowe 97"/>
            <xdr:cNvSpPr txBox="1"/>
          </xdr:nvSpPr>
          <xdr:spPr>
            <a:xfrm>
              <a:off x="165539" y="1709245"/>
              <a:ext cx="472966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2400" b="0" i="0">
                  <a:latin typeface="Cambria Math" panose="02040503050406030204" pitchFamily="18" charset="0"/>
                </a:rPr>
                <a:t>𝑋</a:t>
              </a:r>
              <a:endParaRPr lang="pl-PL" sz="2400"/>
            </a:p>
          </xdr:txBody>
        </xdr:sp>
      </mc:Fallback>
    </mc:AlternateContent>
    <xdr:clientData/>
  </xdr:oneCellAnchor>
  <xdr:oneCellAnchor>
    <xdr:from>
      <xdr:col>7</xdr:col>
      <xdr:colOff>438978</xdr:colOff>
      <xdr:row>6</xdr:row>
      <xdr:rowOff>8282</xdr:rowOff>
    </xdr:from>
    <xdr:ext cx="1283805" cy="3474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pole tekstowe 98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 txBox="1"/>
          </xdr:nvSpPr>
          <xdr:spPr>
            <a:xfrm>
              <a:off x="4919869" y="1151282"/>
              <a:ext cx="1283805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l-PL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pl-PL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̂"/>
                            <m:ctrlPr>
                              <a:rPr lang="pl-PL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pl-PL" sz="2000"/>
            </a:p>
          </xdr:txBody>
        </xdr:sp>
      </mc:Choice>
      <mc:Fallback xmlns="">
        <xdr:sp macro="" textlink="">
          <xdr:nvSpPr>
            <xdr:cNvPr id="99" name="pole tekstowe 98"/>
            <xdr:cNvSpPr txBox="1"/>
          </xdr:nvSpPr>
          <xdr:spPr>
            <a:xfrm>
              <a:off x="4919869" y="1151282"/>
              <a:ext cx="1283805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2000" i="0">
                  <a:latin typeface="Cambria Math" panose="02040503050406030204" pitchFamily="18" charset="0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𝑋−𝑋 ̂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pl-PL" sz="2000"/>
            </a:p>
          </xdr:txBody>
        </xdr:sp>
      </mc:Fallback>
    </mc:AlternateContent>
    <xdr:clientData/>
  </xdr:oneCellAnchor>
  <xdr:oneCellAnchor>
    <xdr:from>
      <xdr:col>7</xdr:col>
      <xdr:colOff>579783</xdr:colOff>
      <xdr:row>17</xdr:row>
      <xdr:rowOff>124239</xdr:rowOff>
    </xdr:from>
    <xdr:ext cx="2360543" cy="426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pole tekstowe 99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 txBox="1"/>
          </xdr:nvSpPr>
          <xdr:spPr>
            <a:xfrm>
              <a:off x="5060674" y="3371022"/>
              <a:ext cx="2360543" cy="426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2000" b="0" i="0">
                      <a:latin typeface="Cambria Math" panose="02040503050406030204" pitchFamily="18" charset="0"/>
                    </a:rPr>
                    <m:t>[</m:t>
                  </m:r>
                  <m:d>
                    <m:dPr>
                      <m:ctrlPr>
                        <a:rPr lang="pl-PL" sz="20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acc>
                        <m:accPr>
                          <m:chr m:val="̂"/>
                          <m:ctrlPr>
                            <a:rPr lang="pl-PL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</m:e>
                  </m:d>
                </m:oMath>
              </a14:m>
              <a:r>
                <a:rPr lang="pl-PL" sz="2000">
                  <a:sym typeface="Symbol" panose="05050102010706020507" pitchFamily="18" charset="2"/>
                </a:rPr>
                <a:t></a:t>
              </a:r>
              <a14:m>
                <m:oMath xmlns:m="http://schemas.openxmlformats.org/officeDocument/2006/math">
                  <m:d>
                    <m:dPr>
                      <m:ctrlPr>
                        <a:rPr lang="pl-PL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acc>
                        <m:accPr>
                          <m:chr m:val="̂"/>
                          <m:ctrlPr>
                            <a:rPr lang="pl-PL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</m:e>
                  </m:d>
                </m:oMath>
              </a14:m>
              <a:r>
                <a:rPr lang="pl-PL" sz="2000">
                  <a:latin typeface="Perpetua Titling MT" panose="02020502060505020804" pitchFamily="18" charset="0"/>
                </a:rPr>
                <a:t>]</a:t>
              </a:r>
              <a:r>
                <a:rPr lang="pl-PL" sz="2800">
                  <a:latin typeface="Perpetua Titling MT" panose="02020502060505020804" pitchFamily="18" charset="0"/>
                </a:rPr>
                <a:t>¦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l-PL" sz="2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20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</m:oMath>
              </a14:m>
              <a:endParaRPr lang="pl-PL" sz="2000"/>
            </a:p>
          </xdr:txBody>
        </xdr:sp>
      </mc:Choice>
      <mc:Fallback xmlns="">
        <xdr:sp macro="" textlink="">
          <xdr:nvSpPr>
            <xdr:cNvPr id="100" name="pole tekstowe 99"/>
            <xdr:cNvSpPr txBox="1"/>
          </xdr:nvSpPr>
          <xdr:spPr>
            <a:xfrm>
              <a:off x="5060674" y="3371022"/>
              <a:ext cx="2360543" cy="426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2000" b="0" i="0">
                  <a:latin typeface="Cambria Math" panose="02040503050406030204" pitchFamily="18" charset="0"/>
                </a:rPr>
                <a:t>[</a:t>
              </a:r>
              <a:r>
                <a:rPr lang="pl-PL" sz="2000" i="0">
                  <a:latin typeface="Cambria Math" panose="02040503050406030204" pitchFamily="18" charset="0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𝑋−𝑋 ̂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pl-PL" sz="2000">
                  <a:sym typeface="Symbol" panose="05050102010706020507" pitchFamily="18" charset="2"/>
                </a:rPr>
                <a:t></a:t>
              </a:r>
              <a:r>
                <a:rPr lang="pl-PL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𝑋−𝑋 ̂ )</a:t>
              </a:r>
              <a:r>
                <a:rPr lang="pl-PL" sz="2000">
                  <a:latin typeface="Perpetua Titling MT" panose="02020502060505020804" pitchFamily="18" charset="0"/>
                </a:rPr>
                <a:t>]</a:t>
              </a:r>
              <a:r>
                <a:rPr lang="pl-PL" sz="2800">
                  <a:latin typeface="Perpetua Titling MT" panose="02020502060505020804" pitchFamily="18" charset="0"/>
                </a:rPr>
                <a:t>¦</a:t>
              </a:r>
              <a:r>
                <a:rPr lang="pl-PL" sz="2000" b="0" i="0">
                  <a:latin typeface="Cambria Math" panose="02040503050406030204" pitchFamily="18" charset="0"/>
                </a:rPr>
                <a:t>𝑋 ̂</a:t>
              </a:r>
              <a:endParaRPr lang="pl-PL" sz="2000"/>
            </a:p>
          </xdr:txBody>
        </xdr:sp>
      </mc:Fallback>
    </mc:AlternateContent>
    <xdr:clientData/>
  </xdr:oneCellAnchor>
  <xdr:twoCellAnchor editAs="oneCell">
    <xdr:from>
      <xdr:col>8</xdr:col>
      <xdr:colOff>49697</xdr:colOff>
      <xdr:row>24</xdr:row>
      <xdr:rowOff>3616</xdr:rowOff>
    </xdr:from>
    <xdr:to>
      <xdr:col>10</xdr:col>
      <xdr:colOff>521806</xdr:colOff>
      <xdr:row>26</xdr:row>
      <xdr:rowOff>159853</xdr:rowOff>
    </xdr:to>
    <xdr:pic>
      <xdr:nvPicPr>
        <xdr:cNvPr id="103" name="Obraz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1" y="4592181"/>
          <a:ext cx="1697935" cy="53723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13</xdr:col>
      <xdr:colOff>212195</xdr:colOff>
      <xdr:row>39</xdr:row>
      <xdr:rowOff>118241</xdr:rowOff>
    </xdr:to>
    <xdr:pic>
      <xdr:nvPicPr>
        <xdr:cNvPr id="104" name="Obraz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7810" y="5347138"/>
          <a:ext cx="3266764" cy="2213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457200</xdr:colOff>
          <xdr:row>13</xdr:row>
          <xdr:rowOff>152400</xdr:rowOff>
        </xdr:from>
        <xdr:to>
          <xdr:col>17</xdr:col>
          <xdr:colOff>142875</xdr:colOff>
          <xdr:row>17</xdr:row>
          <xdr:rowOff>161925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104775</xdr:colOff>
          <xdr:row>1</xdr:row>
          <xdr:rowOff>114300</xdr:rowOff>
        </xdr:from>
        <xdr:to>
          <xdr:col>18</xdr:col>
          <xdr:colOff>361950</xdr:colOff>
          <xdr:row>9</xdr:row>
          <xdr:rowOff>57150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485775</xdr:colOff>
          <xdr:row>18</xdr:row>
          <xdr:rowOff>142875</xdr:rowOff>
        </xdr:from>
        <xdr:to>
          <xdr:col>17</xdr:col>
          <xdr:colOff>504825</xdr:colOff>
          <xdr:row>22</xdr:row>
          <xdr:rowOff>95250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190500</xdr:colOff>
          <xdr:row>22</xdr:row>
          <xdr:rowOff>95250</xdr:rowOff>
        </xdr:from>
        <xdr:to>
          <xdr:col>17</xdr:col>
          <xdr:colOff>85725</xdr:colOff>
          <xdr:row>25</xdr:row>
          <xdr:rowOff>171450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133350</xdr:colOff>
          <xdr:row>27</xdr:row>
          <xdr:rowOff>180975</xdr:rowOff>
        </xdr:from>
        <xdr:to>
          <xdr:col>14</xdr:col>
          <xdr:colOff>85725</xdr:colOff>
          <xdr:row>35</xdr:row>
          <xdr:rowOff>161925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542925</xdr:colOff>
          <xdr:row>22</xdr:row>
          <xdr:rowOff>123825</xdr:rowOff>
        </xdr:from>
        <xdr:to>
          <xdr:col>10</xdr:col>
          <xdr:colOff>104775</xdr:colOff>
          <xdr:row>28</xdr:row>
          <xdr:rowOff>142875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1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14</xdr:col>
      <xdr:colOff>476250</xdr:colOff>
      <xdr:row>10</xdr:row>
      <xdr:rowOff>72832</xdr:rowOff>
    </xdr:from>
    <xdr:to>
      <xdr:col>18</xdr:col>
      <xdr:colOff>371475</xdr:colOff>
      <xdr:row>13</xdr:row>
      <xdr:rowOff>88900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1914332"/>
          <a:ext cx="2333625" cy="568518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40</xdr:row>
      <xdr:rowOff>257175</xdr:rowOff>
    </xdr:from>
    <xdr:to>
      <xdr:col>12</xdr:col>
      <xdr:colOff>552449</xdr:colOff>
      <xdr:row>53</xdr:row>
      <xdr:rowOff>171450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8134350"/>
          <a:ext cx="4076699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12</xdr:col>
      <xdr:colOff>304800</xdr:colOff>
      <xdr:row>9</xdr:row>
      <xdr:rowOff>114300</xdr:rowOff>
    </xdr:to>
    <xdr:sp macro="" textlink="">
      <xdr:nvSpPr>
        <xdr:cNvPr id="2" name="AutoShape 1" descr="{\displaystyle V={\sqrt {\frac {\chi ^{2}}{n\min(k-1,r-1)}}},}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114300</xdr:rowOff>
    </xdr:to>
    <xdr:sp macro="" textlink="">
      <xdr:nvSpPr>
        <xdr:cNvPr id="3" name="AutoShape 2" descr="\chi ^{2}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248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114300</xdr:rowOff>
    </xdr:to>
    <xdr:sp macro="" textlink="">
      <xdr:nvSpPr>
        <xdr:cNvPr id="4" name="AutoShape 3" descr="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28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18</xdr:row>
      <xdr:rowOff>106018</xdr:rowOff>
    </xdr:to>
    <xdr:sp macro="" textlink="">
      <xdr:nvSpPr>
        <xdr:cNvPr id="5" name="AutoShape 4" descr="{\displaystyle \min(k-1,r-1)}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3248025"/>
          <a:ext cx="304800" cy="306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114300</xdr:rowOff>
    </xdr:to>
    <xdr:sp macro="" textlink="">
      <xdr:nvSpPr>
        <xdr:cNvPr id="6" name="AutoShape 5" descr="{\displaystyle k-1;}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304800</xdr:colOff>
      <xdr:row>20</xdr:row>
      <xdr:rowOff>114300</xdr:rowOff>
    </xdr:to>
    <xdr:sp macro="" textlink="">
      <xdr:nvSpPr>
        <xdr:cNvPr id="7" name="AutoShape 6" descr="{\displaystyle r-1,}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363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304800</xdr:colOff>
      <xdr:row>22</xdr:row>
      <xdr:rowOff>114300</xdr:rowOff>
    </xdr:to>
    <xdr:sp macro="" textlink="">
      <xdr:nvSpPr>
        <xdr:cNvPr id="8" name="AutoShape 7" descr="k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401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304800</xdr:colOff>
      <xdr:row>24</xdr:row>
      <xdr:rowOff>114300</xdr:rowOff>
    </xdr:to>
    <xdr:sp macro="" textlink="">
      <xdr:nvSpPr>
        <xdr:cNvPr id="9" name="AutoShape 8" descr="r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50570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206086</xdr:colOff>
      <xdr:row>7</xdr:row>
      <xdr:rowOff>156794</xdr:rowOff>
    </xdr:from>
    <xdr:to>
      <xdr:col>14</xdr:col>
      <xdr:colOff>224086</xdr:colOff>
      <xdr:row>8</xdr:row>
      <xdr:rowOff>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14:cNvPr>
            <xdr14:cNvContentPartPr/>
          </xdr14:nvContentPartPr>
          <xdr14:nvPr macro=""/>
          <xdr14:xfrm>
            <a:off x="8910471" y="728294"/>
            <a:ext cx="18000" cy="33840"/>
          </xdr14:xfrm>
        </xdr:contentPart>
      </mc:Choice>
      <mc:Fallback xmlns="">
        <xdr:pic>
          <xdr:nvPicPr>
            <xdr:cNvPr id="5" name="Pismo odręczne 4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903631" y="721526"/>
              <a:ext cx="27000" cy="42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424880</xdr:colOff>
      <xdr:row>4</xdr:row>
      <xdr:rowOff>56029</xdr:rowOff>
    </xdr:from>
    <xdr:to>
      <xdr:col>40</xdr:col>
      <xdr:colOff>146011</xdr:colOff>
      <xdr:row>41</xdr:row>
      <xdr:rowOff>143395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6180" y="818029"/>
          <a:ext cx="10084331" cy="7154916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16</xdr:row>
      <xdr:rowOff>189842</xdr:rowOff>
    </xdr:from>
    <xdr:ext cx="723243" cy="393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0" y="3247367"/>
              <a:ext cx="723243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l-PL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2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l-PL" sz="2400"/>
            </a:p>
          </xdr:txBody>
        </xdr:sp>
      </mc:Choice>
      <mc:Fallback xmlns="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C7BA10B4-DFAA-4532-B955-125B93DBACA1}"/>
                </a:ext>
              </a:extLst>
            </xdr:cNvPr>
            <xdr:cNvSpPr txBox="1"/>
          </xdr:nvSpPr>
          <xdr:spPr>
            <a:xfrm>
              <a:off x="0" y="3247367"/>
              <a:ext cx="723243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2400" b="0" i="0">
                  <a:latin typeface="Cambria Math" panose="02040503050406030204" pitchFamily="18" charset="0"/>
                </a:rPr>
                <a:t>𝑋 ̂</a:t>
              </a:r>
              <a:endParaRPr lang="pl-PL" sz="2400"/>
            </a:p>
          </xdr:txBody>
        </xdr:sp>
      </mc:Fallback>
    </mc:AlternateContent>
    <xdr:clientData/>
  </xdr:oneCellAnchor>
  <xdr:oneCellAnchor>
    <xdr:from>
      <xdr:col>8</xdr:col>
      <xdr:colOff>16566</xdr:colOff>
      <xdr:row>11</xdr:row>
      <xdr:rowOff>182218</xdr:rowOff>
    </xdr:from>
    <xdr:ext cx="2360543" cy="3474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>
            <a:xfrm>
              <a:off x="5083866" y="2277718"/>
              <a:ext cx="2360543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ctrlPr>
                        <a:rPr lang="pl-PL" sz="20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acc>
                        <m:accPr>
                          <m:chr m:val="̂"/>
                          <m:ctrlPr>
                            <a:rPr lang="pl-PL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</m:e>
                  </m:d>
                </m:oMath>
              </a14:m>
              <a:r>
                <a:rPr lang="pl-PL" sz="2000">
                  <a:sym typeface="Symbol" panose="05050102010706020507" pitchFamily="18" charset="2"/>
                </a:rPr>
                <a:t></a:t>
              </a:r>
              <a14:m>
                <m:oMath xmlns:m="http://schemas.openxmlformats.org/officeDocument/2006/math">
                  <m:d>
                    <m:dPr>
                      <m:ctrlPr>
                        <a:rPr lang="pl-PL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acc>
                        <m:accPr>
                          <m:chr m:val="̂"/>
                          <m:ctrlPr>
                            <a:rPr lang="pl-PL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</m:e>
                  </m:d>
                </m:oMath>
              </a14:m>
              <a:endParaRPr lang="pl-PL" sz="2000"/>
            </a:p>
          </xdr:txBody>
        </xdr:sp>
      </mc:Choice>
      <mc:Fallback xmlns="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10DA7932-653A-40DA-A819-BF448B7F786E}"/>
                </a:ext>
              </a:extLst>
            </xdr:cNvPr>
            <xdr:cNvSpPr txBox="1"/>
          </xdr:nvSpPr>
          <xdr:spPr>
            <a:xfrm>
              <a:off x="5083866" y="2277718"/>
              <a:ext cx="2360543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2000" i="0">
                  <a:latin typeface="Cambria Math" panose="02040503050406030204" pitchFamily="18" charset="0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𝑋−𝑋 ̂ )</a:t>
              </a:r>
              <a:r>
                <a:rPr lang="pl-PL" sz="2000">
                  <a:sym typeface="Symbol" panose="05050102010706020507" pitchFamily="18" charset="2"/>
                </a:rPr>
                <a:t></a:t>
              </a:r>
              <a:r>
                <a:rPr lang="pl-PL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𝑋−𝑋 ̂ )</a:t>
              </a:r>
              <a:endParaRPr lang="pl-PL" sz="2000"/>
            </a:p>
          </xdr:txBody>
        </xdr:sp>
      </mc:Fallback>
    </mc:AlternateContent>
    <xdr:clientData/>
  </xdr:oneCellAnchor>
  <xdr:oneCellAnchor>
    <xdr:from>
      <xdr:col>0</xdr:col>
      <xdr:colOff>165539</xdr:colOff>
      <xdr:row>8</xdr:row>
      <xdr:rowOff>185245</xdr:rowOff>
    </xdr:from>
    <xdr:ext cx="472966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>
            <a:xfrm>
              <a:off x="165539" y="1709245"/>
              <a:ext cx="472966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2400" b="0" i="1">
                        <a:latin typeface="Cambria Math" panose="02040503050406030204" pitchFamily="18" charset="0"/>
                      </a:rPr>
                      <m:t>𝑋</m:t>
                    </m:r>
                  </m:oMath>
                </m:oMathPara>
              </a14:m>
              <a:endParaRPr lang="pl-PL" sz="2400"/>
            </a:p>
          </xdr:txBody>
        </xdr:sp>
      </mc:Choice>
      <mc:Fallback xmlns="">
        <xdr:sp macro="" textlink="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647F0EDB-8B48-4E44-B160-40697EFE978B}"/>
                </a:ext>
              </a:extLst>
            </xdr:cNvPr>
            <xdr:cNvSpPr txBox="1"/>
          </xdr:nvSpPr>
          <xdr:spPr>
            <a:xfrm>
              <a:off x="165539" y="1709245"/>
              <a:ext cx="472966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2400" b="0" i="0">
                  <a:latin typeface="Cambria Math" panose="02040503050406030204" pitchFamily="18" charset="0"/>
                </a:rPr>
                <a:t>𝑋</a:t>
              </a:r>
              <a:endParaRPr lang="pl-PL" sz="2400"/>
            </a:p>
          </xdr:txBody>
        </xdr:sp>
      </mc:Fallback>
    </mc:AlternateContent>
    <xdr:clientData/>
  </xdr:oneCellAnchor>
  <xdr:oneCellAnchor>
    <xdr:from>
      <xdr:col>7</xdr:col>
      <xdr:colOff>438978</xdr:colOff>
      <xdr:row>6</xdr:row>
      <xdr:rowOff>8282</xdr:rowOff>
    </xdr:from>
    <xdr:ext cx="1283805" cy="3474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pole tekstowe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4896678" y="1151282"/>
              <a:ext cx="1283805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pl-PL" sz="20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  <m:r>
                          <a:rPr lang="pl-PL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̂"/>
                            <m:ctrlPr>
                              <a:rPr lang="pl-PL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</m:e>
                    </m:d>
                  </m:oMath>
                </m:oMathPara>
              </a14:m>
              <a:endParaRPr lang="pl-PL" sz="2000"/>
            </a:p>
          </xdr:txBody>
        </xdr:sp>
      </mc:Choice>
      <mc:Fallback xmlns="">
        <xdr:sp macro="" textlink="">
          <xdr:nvSpPr>
            <xdr:cNvPr id="15" name="pole tekstowe 14">
              <a:extLst>
                <a:ext uri="{FF2B5EF4-FFF2-40B4-BE49-F238E27FC236}">
                  <a16:creationId xmlns:a16="http://schemas.microsoft.com/office/drawing/2014/main" id="{09C90F8B-267A-4002-B93A-4360ADEBF6DF}"/>
                </a:ext>
              </a:extLst>
            </xdr:cNvPr>
            <xdr:cNvSpPr txBox="1"/>
          </xdr:nvSpPr>
          <xdr:spPr>
            <a:xfrm>
              <a:off x="4896678" y="1151282"/>
              <a:ext cx="1283805" cy="3474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l-PL" sz="2000" i="0">
                  <a:latin typeface="Cambria Math" panose="02040503050406030204" pitchFamily="18" charset="0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𝑋−𝑋 ̂ )</a:t>
              </a:r>
              <a:endParaRPr lang="pl-PL" sz="2000"/>
            </a:p>
          </xdr:txBody>
        </xdr:sp>
      </mc:Fallback>
    </mc:AlternateContent>
    <xdr:clientData/>
  </xdr:oneCellAnchor>
  <xdr:oneCellAnchor>
    <xdr:from>
      <xdr:col>7</xdr:col>
      <xdr:colOff>579783</xdr:colOff>
      <xdr:row>17</xdr:row>
      <xdr:rowOff>124239</xdr:rowOff>
    </xdr:from>
    <xdr:ext cx="2360543" cy="426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5037483" y="3372264"/>
              <a:ext cx="2360543" cy="426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2000" b="0" i="0">
                      <a:latin typeface="Cambria Math" panose="02040503050406030204" pitchFamily="18" charset="0"/>
                    </a:rPr>
                    <m:t>[</m:t>
                  </m:r>
                  <m:d>
                    <m:dPr>
                      <m:ctrlPr>
                        <a:rPr lang="pl-PL" sz="20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acc>
                        <m:accPr>
                          <m:chr m:val="̂"/>
                          <m:ctrlPr>
                            <a:rPr lang="pl-PL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</m:e>
                  </m:d>
                </m:oMath>
              </a14:m>
              <a:r>
                <a:rPr lang="pl-PL" sz="2000">
                  <a:sym typeface="Symbol" panose="05050102010706020507" pitchFamily="18" charset="2"/>
                </a:rPr>
                <a:t></a:t>
              </a:r>
              <a14:m>
                <m:oMath xmlns:m="http://schemas.openxmlformats.org/officeDocument/2006/math">
                  <m:d>
                    <m:dPr>
                      <m:ctrlPr>
                        <a:rPr lang="pl-PL" sz="20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pl-PL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acc>
                        <m:accPr>
                          <m:chr m:val="̂"/>
                          <m:ctrlPr>
                            <a:rPr lang="pl-PL" sz="20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acc>
                    </m:e>
                  </m:d>
                </m:oMath>
              </a14:m>
              <a:r>
                <a:rPr lang="pl-PL" sz="2000">
                  <a:latin typeface="Perpetua Titling MT" panose="02020502060505020804" pitchFamily="18" charset="0"/>
                </a:rPr>
                <a:t>]</a:t>
              </a:r>
              <a:r>
                <a:rPr lang="pl-PL" sz="2800">
                  <a:latin typeface="Perpetua Titling MT" panose="02020502060505020804" pitchFamily="18" charset="0"/>
                </a:rPr>
                <a:t>¦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pl-PL" sz="2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20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</m:acc>
                </m:oMath>
              </a14:m>
              <a:endParaRPr lang="pl-PL" sz="2000"/>
            </a:p>
          </xdr:txBody>
        </xdr:sp>
      </mc:Choice>
      <mc:Fallback xmlns="">
        <xdr:sp macro="" textlink="">
          <xdr:nvSpPr>
            <xdr:cNvPr id="16" name="pole tekstowe 15">
              <a:extLst>
                <a:ext uri="{FF2B5EF4-FFF2-40B4-BE49-F238E27FC236}">
                  <a16:creationId xmlns:a16="http://schemas.microsoft.com/office/drawing/2014/main" id="{E7E67862-8A85-46DE-816F-A3B3E5178F51}"/>
                </a:ext>
              </a:extLst>
            </xdr:cNvPr>
            <xdr:cNvSpPr txBox="1"/>
          </xdr:nvSpPr>
          <xdr:spPr>
            <a:xfrm>
              <a:off x="5037483" y="3372264"/>
              <a:ext cx="2360543" cy="426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2000" b="0" i="0">
                  <a:latin typeface="Cambria Math" panose="02040503050406030204" pitchFamily="18" charset="0"/>
                </a:rPr>
                <a:t>[</a:t>
              </a:r>
              <a:r>
                <a:rPr lang="pl-PL" sz="2000" i="0">
                  <a:latin typeface="Cambria Math" panose="02040503050406030204" pitchFamily="18" charset="0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𝑋−𝑋 ̂ )</a:t>
              </a:r>
              <a:r>
                <a:rPr lang="pl-PL" sz="2000">
                  <a:sym typeface="Symbol" panose="05050102010706020507" pitchFamily="18" charset="2"/>
                </a:rPr>
                <a:t></a:t>
              </a:r>
              <a:r>
                <a:rPr lang="pl-PL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𝑋−𝑋 ̂ )</a:t>
              </a:r>
              <a:r>
                <a:rPr lang="pl-PL" sz="2000">
                  <a:latin typeface="Perpetua Titling MT" panose="02020502060505020804" pitchFamily="18" charset="0"/>
                </a:rPr>
                <a:t>]</a:t>
              </a:r>
              <a:r>
                <a:rPr lang="pl-PL" sz="2800">
                  <a:latin typeface="Perpetua Titling MT" panose="02020502060505020804" pitchFamily="18" charset="0"/>
                </a:rPr>
                <a:t>¦</a:t>
              </a:r>
              <a:r>
                <a:rPr lang="pl-PL" sz="2000" b="0" i="0">
                  <a:latin typeface="Cambria Math" panose="02040503050406030204" pitchFamily="18" charset="0"/>
                </a:rPr>
                <a:t>𝑋 ̂</a:t>
              </a:r>
              <a:endParaRPr lang="pl-PL" sz="2000"/>
            </a:p>
          </xdr:txBody>
        </xdr:sp>
      </mc:Fallback>
    </mc:AlternateContent>
    <xdr:clientData/>
  </xdr:oneCellAnchor>
  <xdr:twoCellAnchor editAs="oneCell">
    <xdr:from>
      <xdr:col>8</xdr:col>
      <xdr:colOff>49697</xdr:colOff>
      <xdr:row>24</xdr:row>
      <xdr:rowOff>3616</xdr:rowOff>
    </xdr:from>
    <xdr:to>
      <xdr:col>10</xdr:col>
      <xdr:colOff>521806</xdr:colOff>
      <xdr:row>26</xdr:row>
      <xdr:rowOff>159853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6997" y="4594666"/>
          <a:ext cx="1691309" cy="53723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13</xdr:col>
      <xdr:colOff>212195</xdr:colOff>
      <xdr:row>39</xdr:row>
      <xdr:rowOff>118241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5353050"/>
          <a:ext cx="3260195" cy="2213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127000</xdr:colOff>
      <xdr:row>10</xdr:row>
      <xdr:rowOff>6350</xdr:rowOff>
    </xdr:from>
    <xdr:to>
      <xdr:col>18</xdr:col>
      <xdr:colOff>546099</xdr:colOff>
      <xdr:row>18</xdr:row>
      <xdr:rowOff>6350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5100" y="1898650"/>
          <a:ext cx="4076699" cy="259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269875</xdr:colOff>
      <xdr:row>20</xdr:row>
      <xdr:rowOff>149225</xdr:rowOff>
    </xdr:from>
    <xdr:to>
      <xdr:col>16</xdr:col>
      <xdr:colOff>574675</xdr:colOff>
      <xdr:row>35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64B4CEF-F46F-C501-9BB5-BC674834F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cm"/>
          <inkml:channel name="T" type="integer" max="2.14748E9" units="dev"/>
        </inkml:traceFormat>
        <inkml:channelProperties>
          <inkml:channelProperty channel="X" name="resolution" value="2080.7085" units="1/cm"/>
          <inkml:channelProperty channel="Y" name="resolution" value="3329.30298" units="1/cm"/>
          <inkml:channelProperty channel="F" name="resolution" value="5.68611" units="1/cm"/>
          <inkml:channelProperty channel="T" name="resolution" value="1" units="1/dev"/>
        </inkml:channelProperties>
      </inkml:inkSource>
      <inkml:timestamp xml:id="ts0" timeString="2020-04-06T07:44:18.929"/>
    </inkml:context>
    <inkml:brush xml:id="br0">
      <inkml:brushProperty name="width" value="0.04667" units="cm"/>
      <inkml:brushProperty name="height" value="0.04667" units="cm"/>
      <inkml:brushProperty name="color" value="#ED1C24"/>
    </inkml:brush>
  </inkml:definitions>
  <inkml:traceGroup>
    <inkml:annotationXML>
      <emma:emma xmlns:emma="http://www.w3.org/2003/04/emma" version="1.0">
        <emma:interpretation id="{C2A9FEEA-0B8C-40DF-B27E-7425ED26507E}" emma:medium="tactile" emma:mode="ink">
          <msink:context xmlns:msink="http://schemas.microsoft.com/ink/2010/main" type="writingRegion" rotatedBoundingBox="24751,2023 24800,2023 24800,2116 24751,2116"/>
        </emma:interpretation>
      </emma:emma>
    </inkml:annotationXML>
    <inkml:traceGroup>
      <inkml:annotationXML>
        <emma:emma xmlns:emma="http://www.w3.org/2003/04/emma" version="1.0">
          <emma:interpretation id="{62331CC5-1EE1-4CFB-95CA-AA0437DA432D}" emma:medium="tactile" emma:mode="ink">
            <msink:context xmlns:msink="http://schemas.microsoft.com/ink/2010/main" type="paragraph" rotatedBoundingBox="24751,2023 24800,2023 24800,2116 24751,2116" alignmentLevel="1"/>
          </emma:interpretation>
        </emma:emma>
      </inkml:annotationXML>
      <inkml:traceGroup>
        <inkml:annotationXML>
          <emma:emma xmlns:emma="http://www.w3.org/2003/04/emma" version="1.0">
            <emma:interpretation id="{1AEB970B-BE42-42B0-9830-58473AB0AAC9}" emma:medium="tactile" emma:mode="ink">
              <msink:context xmlns:msink="http://schemas.microsoft.com/ink/2010/main" type="line" rotatedBoundingBox="24751,2023 24800,2023 24800,2116 24751,2116"/>
            </emma:interpretation>
          </emma:emma>
        </inkml:annotationXML>
        <inkml:traceGroup>
          <inkml:annotationXML>
            <emma:emma xmlns:emma="http://www.w3.org/2003/04/emma" version="1.0">
              <emma:interpretation id="{0AB1409D-3B6F-4ADC-AD70-B7D651361D87}" emma:medium="tactile" emma:mode="ink">
                <msink:context xmlns:msink="http://schemas.microsoft.com/ink/2010/main" type="inkWord" rotatedBoundingBox="24751,2023 24800,2023 24800,2116 24751,2116"/>
              </emma:interpretation>
            </emma:emma>
          </inkml:annotationXML>
          <inkml:trace contextRef="#ctx0" brushRef="#br0">9278-357 468 0,'0'0'137'0,"0"0"-39"15,0 0-36 1,0 0-84-16,0 0-120 0,9 34-36 15,7-7 2-15,8 6-67 0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cm"/>
          <inkml:channel name="T" type="integer" max="2.14748E9" units="dev"/>
        </inkml:traceFormat>
        <inkml:channelProperties>
          <inkml:channelProperty channel="X" name="resolution" value="2080.7085" units="1/cm"/>
          <inkml:channelProperty channel="Y" name="resolution" value="3329.30298" units="1/cm"/>
          <inkml:channelProperty channel="F" name="resolution" value="5.68611" units="1/cm"/>
          <inkml:channelProperty channel="T" name="resolution" value="1" units="1/dev"/>
        </inkml:channelProperties>
      </inkml:inkSource>
      <inkml:timestamp xml:id="ts0" timeString="2021-04-12T06:19:07.145"/>
    </inkml:context>
    <inkml:brush xml:id="br0">
      <inkml:brushProperty name="width" value="0.04667" units="cm"/>
      <inkml:brushProperty name="height" value="0.04667" units="cm"/>
      <inkml:brushProperty name="color" value="#ED1C24"/>
    </inkml:brush>
  </inkml:definitions>
  <inkml:trace contextRef="#ctx0" brushRef="#br0">9278-357 468 0,'0'0'137'0,"0"0"-39"15,0 0-36 1,0 0-84-16,0 0-120 0,9 34-36 15,7-7 2-15,8 6-67 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wmf"/><Relationship Id="rId13" Type="http://schemas.openxmlformats.org/officeDocument/2006/relationships/oleObject" Target="../embeddings/oleObject5.bin"/><Relationship Id="rId3" Type="http://schemas.openxmlformats.org/officeDocument/2006/relationships/drawing" Target="../drawings/drawing2.x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7.wmf"/><Relationship Id="rId1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image" Target="../media/image9.wmf"/><Relationship Id="rId1" Type="http://schemas.openxmlformats.org/officeDocument/2006/relationships/hyperlink" Target="https://drive.google.com/open?id=1TZ6Wyb-5JWFC-UJv_I3FRLaohhNhDKh4" TargetMode="External"/><Relationship Id="rId6" Type="http://schemas.openxmlformats.org/officeDocument/2006/relationships/image" Target="../media/image4.w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5" Type="http://schemas.openxmlformats.org/officeDocument/2006/relationships/oleObject" Target="../embeddings/oleObject6.bin"/><Relationship Id="rId10" Type="http://schemas.openxmlformats.org/officeDocument/2006/relationships/image" Target="../media/image6.wmf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3.bin"/><Relationship Id="rId14" Type="http://schemas.openxmlformats.org/officeDocument/2006/relationships/image" Target="../media/image8.w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A15" zoomScale="145" zoomScaleNormal="145" workbookViewId="0">
      <selection activeCell="B42" sqref="B42"/>
    </sheetView>
  </sheetViews>
  <sheetFormatPr defaultRowHeight="15" x14ac:dyDescent="0.25"/>
  <cols>
    <col min="3" max="3" width="12" customWidth="1"/>
  </cols>
  <sheetData>
    <row r="1" spans="1:31" x14ac:dyDescent="0.25">
      <c r="A1" t="s">
        <v>36</v>
      </c>
      <c r="B1" t="s">
        <v>37</v>
      </c>
      <c r="Y1" t="s">
        <v>46</v>
      </c>
      <c r="AE1" t="s">
        <v>49</v>
      </c>
    </row>
    <row r="2" spans="1:31" x14ac:dyDescent="0.25">
      <c r="A2" s="14" t="s">
        <v>41</v>
      </c>
      <c r="B2" s="14"/>
      <c r="Y2" t="s">
        <v>47</v>
      </c>
    </row>
    <row r="3" spans="1:31" x14ac:dyDescent="0.25">
      <c r="B3" s="2" t="s">
        <v>38</v>
      </c>
      <c r="C3" t="s">
        <v>40</v>
      </c>
      <c r="M3" s="6"/>
      <c r="Y3" t="s">
        <v>48</v>
      </c>
    </row>
    <row r="4" spans="1:31" x14ac:dyDescent="0.25">
      <c r="C4" t="s">
        <v>39</v>
      </c>
      <c r="M4" s="6"/>
    </row>
    <row r="5" spans="1:31" x14ac:dyDescent="0.25">
      <c r="M5" s="6"/>
    </row>
    <row r="6" spans="1:31" x14ac:dyDescent="0.25">
      <c r="I6" t="s">
        <v>43</v>
      </c>
      <c r="M6" s="6"/>
    </row>
    <row r="7" spans="1:31" x14ac:dyDescent="0.25">
      <c r="C7" t="s">
        <v>16</v>
      </c>
      <c r="M7" s="7"/>
    </row>
    <row r="8" spans="1:31" x14ac:dyDescent="0.25">
      <c r="M8" s="7"/>
    </row>
    <row r="9" spans="1:31" x14ac:dyDescent="0.25">
      <c r="D9" s="4" t="s">
        <v>15</v>
      </c>
      <c r="E9" s="4" t="s">
        <v>14</v>
      </c>
      <c r="F9" s="4" t="s">
        <v>13</v>
      </c>
      <c r="I9" s="17"/>
      <c r="J9" s="17"/>
      <c r="K9" s="17"/>
      <c r="M9" s="7"/>
    </row>
    <row r="10" spans="1:31" x14ac:dyDescent="0.25">
      <c r="A10" s="37"/>
      <c r="C10" t="s">
        <v>12</v>
      </c>
      <c r="D10" s="15">
        <v>15</v>
      </c>
      <c r="E10" s="15">
        <v>43</v>
      </c>
      <c r="F10" s="15">
        <v>7</v>
      </c>
      <c r="G10" s="4">
        <f>SUM(D10:F10)</f>
        <v>65</v>
      </c>
      <c r="I10" s="17"/>
      <c r="J10" s="17"/>
      <c r="K10" s="17"/>
    </row>
    <row r="11" spans="1:31" x14ac:dyDescent="0.25">
      <c r="A11" s="38"/>
      <c r="C11" t="s">
        <v>11</v>
      </c>
      <c r="D11" s="15">
        <v>22</v>
      </c>
      <c r="E11" s="15">
        <v>62</v>
      </c>
      <c r="F11" s="15">
        <v>51</v>
      </c>
      <c r="G11" s="4">
        <f>SUM(D11:F11)</f>
        <v>135</v>
      </c>
    </row>
    <row r="12" spans="1:31" ht="15.75" x14ac:dyDescent="0.25">
      <c r="D12" s="4">
        <f>SUM(D10:D11)</f>
        <v>37</v>
      </c>
      <c r="E12" s="4">
        <f t="shared" ref="E12:F12" si="0">SUM(E10:E11)</f>
        <v>105</v>
      </c>
      <c r="F12" s="4">
        <f t="shared" si="0"/>
        <v>58</v>
      </c>
      <c r="G12" s="5">
        <f>SUM(G10:G11)</f>
        <v>200</v>
      </c>
      <c r="I12" s="19" t="s">
        <v>42</v>
      </c>
      <c r="M12" s="8"/>
    </row>
    <row r="13" spans="1:31" x14ac:dyDescent="0.25">
      <c r="M13" s="8"/>
    </row>
    <row r="14" spans="1:31" x14ac:dyDescent="0.25">
      <c r="M14" s="9"/>
    </row>
    <row r="15" spans="1:31" x14ac:dyDescent="0.25">
      <c r="C15" t="s">
        <v>17</v>
      </c>
      <c r="I15" s="18"/>
      <c r="J15" s="18"/>
      <c r="K15" s="18"/>
      <c r="M15" s="8"/>
    </row>
    <row r="16" spans="1:31" x14ac:dyDescent="0.25">
      <c r="I16" s="18"/>
      <c r="J16" s="18"/>
      <c r="K16" s="18"/>
      <c r="M16" s="8"/>
    </row>
    <row r="17" spans="1:13" x14ac:dyDescent="0.25">
      <c r="D17" s="4" t="s">
        <v>15</v>
      </c>
      <c r="E17" s="4" t="s">
        <v>14</v>
      </c>
      <c r="F17" s="4" t="s">
        <v>13</v>
      </c>
      <c r="M17" s="8"/>
    </row>
    <row r="18" spans="1:13" ht="15.75" x14ac:dyDescent="0.25">
      <c r="A18" s="39"/>
      <c r="C18" t="s">
        <v>12</v>
      </c>
      <c r="D18" s="16"/>
      <c r="E18" s="16"/>
      <c r="F18" s="16"/>
      <c r="G18" s="4"/>
      <c r="I18" s="19" t="s">
        <v>44</v>
      </c>
      <c r="M18" s="8"/>
    </row>
    <row r="19" spans="1:13" x14ac:dyDescent="0.25">
      <c r="A19" s="39"/>
      <c r="C19" t="s">
        <v>11</v>
      </c>
      <c r="D19" s="16"/>
      <c r="E19" s="16"/>
      <c r="F19" s="16"/>
      <c r="G19" s="4"/>
      <c r="M19" s="8"/>
    </row>
    <row r="20" spans="1:13" x14ac:dyDescent="0.25">
      <c r="D20" s="4"/>
      <c r="E20" s="4"/>
      <c r="F20" s="4"/>
      <c r="G20" s="5"/>
      <c r="M20" s="8"/>
    </row>
    <row r="21" spans="1:13" x14ac:dyDescent="0.25">
      <c r="I21" s="20"/>
      <c r="J21" s="20"/>
      <c r="K21" s="20"/>
      <c r="M21" s="8"/>
    </row>
    <row r="22" spans="1:13" x14ac:dyDescent="0.25">
      <c r="C22" t="e">
        <f>_xlfn.CHISQ.TEST(D10:F11,D18:F19)</f>
        <v>#DIV/0!</v>
      </c>
      <c r="I22" s="20"/>
      <c r="J22" s="20"/>
      <c r="K22" s="20"/>
      <c r="M22" s="8"/>
    </row>
    <row r="23" spans="1:13" x14ac:dyDescent="0.25">
      <c r="M23" s="8"/>
    </row>
    <row r="24" spans="1:13" x14ac:dyDescent="0.25">
      <c r="I24" t="s">
        <v>45</v>
      </c>
      <c r="M24" s="8"/>
    </row>
    <row r="26" spans="1:13" x14ac:dyDescent="0.25">
      <c r="L26">
        <f>SUM(I21:K22)</f>
        <v>0</v>
      </c>
    </row>
  </sheetData>
  <mergeCells count="2">
    <mergeCell ref="A10:A11"/>
    <mergeCell ref="A18:A1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50"/>
  <sheetViews>
    <sheetView zoomScale="92" workbookViewId="0">
      <selection activeCell="H15" sqref="H15"/>
    </sheetView>
  </sheetViews>
  <sheetFormatPr defaultRowHeight="15" x14ac:dyDescent="0.25"/>
  <sheetData>
    <row r="2" spans="2:15" x14ac:dyDescent="0.25">
      <c r="B2" s="10" t="s">
        <v>18</v>
      </c>
    </row>
    <row r="3" spans="2:15" x14ac:dyDescent="0.25">
      <c r="O3" t="s">
        <v>25</v>
      </c>
    </row>
    <row r="4" spans="2:15" x14ac:dyDescent="0.25">
      <c r="B4" s="4" t="s">
        <v>0</v>
      </c>
      <c r="C4" s="4" t="s">
        <v>1</v>
      </c>
    </row>
    <row r="5" spans="2:15" x14ac:dyDescent="0.25">
      <c r="B5" s="3" t="s">
        <v>19</v>
      </c>
      <c r="C5" s="3" t="s">
        <v>20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4" t="s">
        <v>76</v>
      </c>
      <c r="J5" s="34" t="s">
        <v>77</v>
      </c>
    </row>
    <row r="6" spans="2:15" x14ac:dyDescent="0.25">
      <c r="B6" s="11">
        <v>5</v>
      </c>
      <c r="C6" s="11">
        <v>7</v>
      </c>
      <c r="D6" s="3">
        <f>B6-C$15</f>
        <v>-7</v>
      </c>
      <c r="E6" s="3">
        <f>C6-C$16</f>
        <v>2</v>
      </c>
      <c r="F6" s="3">
        <f>D6*E6</f>
        <v>-14</v>
      </c>
      <c r="G6" s="3">
        <f>POWER(D6,2)</f>
        <v>49</v>
      </c>
      <c r="H6" s="3">
        <f>POWER(E6,2)</f>
        <v>4</v>
      </c>
      <c r="I6" s="35">
        <f>B6*(-0.24)+$C$25</f>
        <v>6.6988764044943823</v>
      </c>
      <c r="J6" s="35">
        <f>POWER(C6-I6,2)</f>
        <v>9.0675419770230886E-2</v>
      </c>
    </row>
    <row r="7" spans="2:15" x14ac:dyDescent="0.25">
      <c r="B7" s="11">
        <v>7</v>
      </c>
      <c r="C7" s="11">
        <v>6</v>
      </c>
      <c r="D7" s="3">
        <f t="shared" ref="D7:D12" si="0">B7-C$15</f>
        <v>-5</v>
      </c>
      <c r="E7" s="3">
        <f t="shared" ref="E7:E12" si="1">C7-C$16</f>
        <v>1</v>
      </c>
      <c r="F7" s="3">
        <f t="shared" ref="F7:F12" si="2">D7*E7</f>
        <v>-5</v>
      </c>
      <c r="G7" s="3">
        <f t="shared" ref="G7:H12" si="3">POWER(D7,2)</f>
        <v>25</v>
      </c>
      <c r="H7" s="3">
        <f t="shared" si="3"/>
        <v>1</v>
      </c>
      <c r="I7" s="35">
        <f t="shared" ref="I7:I12" si="4">B7*(-0.24)+$C$25</f>
        <v>6.2188764044943827</v>
      </c>
      <c r="J7" s="35">
        <f t="shared" ref="J7:J12" si="5">POWER(C7-I7,2)</f>
        <v>4.7906880444388643E-2</v>
      </c>
    </row>
    <row r="8" spans="2:15" x14ac:dyDescent="0.25">
      <c r="B8" s="11">
        <v>10</v>
      </c>
      <c r="C8" s="11">
        <v>6</v>
      </c>
      <c r="D8" s="3">
        <f t="shared" si="0"/>
        <v>-2</v>
      </c>
      <c r="E8" s="3">
        <f t="shared" si="1"/>
        <v>1</v>
      </c>
      <c r="F8" s="3">
        <f t="shared" si="2"/>
        <v>-2</v>
      </c>
      <c r="G8" s="3">
        <f t="shared" si="3"/>
        <v>4</v>
      </c>
      <c r="H8" s="3">
        <f t="shared" si="3"/>
        <v>1</v>
      </c>
      <c r="I8" s="35">
        <f t="shared" si="4"/>
        <v>5.4988764044943821</v>
      </c>
      <c r="J8" s="35">
        <f t="shared" si="5"/>
        <v>0.25112485797247813</v>
      </c>
    </row>
    <row r="9" spans="2:15" x14ac:dyDescent="0.25">
      <c r="B9" s="11">
        <v>12</v>
      </c>
      <c r="C9" s="11">
        <v>4</v>
      </c>
      <c r="D9" s="3">
        <f t="shared" si="0"/>
        <v>0</v>
      </c>
      <c r="E9" s="3">
        <f t="shared" si="1"/>
        <v>-1</v>
      </c>
      <c r="F9" s="3">
        <f t="shared" si="2"/>
        <v>0</v>
      </c>
      <c r="G9" s="3">
        <f t="shared" si="3"/>
        <v>0</v>
      </c>
      <c r="H9" s="3">
        <f t="shared" si="3"/>
        <v>1</v>
      </c>
      <c r="I9" s="35">
        <f t="shared" si="4"/>
        <v>5.0188764044943825</v>
      </c>
      <c r="J9" s="35">
        <f t="shared" si="5"/>
        <v>1.0381091276354006</v>
      </c>
    </row>
    <row r="10" spans="2:15" x14ac:dyDescent="0.25">
      <c r="B10" s="11">
        <v>12</v>
      </c>
      <c r="C10" s="11">
        <v>5</v>
      </c>
      <c r="D10" s="3">
        <f t="shared" si="0"/>
        <v>0</v>
      </c>
      <c r="E10" s="3">
        <f t="shared" si="1"/>
        <v>0</v>
      </c>
      <c r="F10" s="3">
        <f t="shared" si="2"/>
        <v>0</v>
      </c>
      <c r="G10" s="3">
        <f t="shared" si="3"/>
        <v>0</v>
      </c>
      <c r="H10" s="3">
        <f t="shared" si="3"/>
        <v>0</v>
      </c>
      <c r="I10" s="35">
        <f t="shared" si="4"/>
        <v>5.0188764044943825</v>
      </c>
      <c r="J10" s="35">
        <f t="shared" si="5"/>
        <v>3.5631864663554567E-4</v>
      </c>
    </row>
    <row r="11" spans="2:15" x14ac:dyDescent="0.25">
      <c r="B11" s="11">
        <v>18</v>
      </c>
      <c r="C11" s="11">
        <v>4</v>
      </c>
      <c r="D11" s="3">
        <f t="shared" si="0"/>
        <v>6</v>
      </c>
      <c r="E11" s="3">
        <f t="shared" si="1"/>
        <v>-1</v>
      </c>
      <c r="F11" s="3">
        <f t="shared" si="2"/>
        <v>-6</v>
      </c>
      <c r="G11" s="3">
        <f t="shared" si="3"/>
        <v>36</v>
      </c>
      <c r="H11" s="3">
        <f t="shared" si="3"/>
        <v>1</v>
      </c>
      <c r="I11" s="35">
        <f t="shared" si="4"/>
        <v>3.5788764044943822</v>
      </c>
      <c r="J11" s="35">
        <f t="shared" si="5"/>
        <v>0.17734508269157923</v>
      </c>
    </row>
    <row r="12" spans="2:15" x14ac:dyDescent="0.25">
      <c r="B12" s="11">
        <v>20</v>
      </c>
      <c r="C12" s="11">
        <v>3</v>
      </c>
      <c r="D12" s="3">
        <f t="shared" si="0"/>
        <v>8</v>
      </c>
      <c r="E12" s="3">
        <f t="shared" si="1"/>
        <v>-2</v>
      </c>
      <c r="F12" s="3">
        <f t="shared" si="2"/>
        <v>-16</v>
      </c>
      <c r="G12" s="3">
        <f t="shared" si="3"/>
        <v>64</v>
      </c>
      <c r="H12" s="3">
        <f t="shared" si="3"/>
        <v>4</v>
      </c>
      <c r="I12" s="35">
        <f t="shared" si="4"/>
        <v>3.0988764044943826</v>
      </c>
      <c r="J12" s="35">
        <f t="shared" si="5"/>
        <v>9.7765433657367676E-3</v>
      </c>
    </row>
    <row r="13" spans="2:15" x14ac:dyDescent="0.25">
      <c r="F13" s="4">
        <f>SUM(F6:F12)</f>
        <v>-43</v>
      </c>
      <c r="G13" s="4">
        <f t="shared" ref="G13:H13" si="6">SUM(G6:G12)</f>
        <v>178</v>
      </c>
      <c r="H13" s="4">
        <f t="shared" si="6"/>
        <v>12</v>
      </c>
      <c r="J13" s="35">
        <f>SUM(J6:J12)</f>
        <v>1.6152942305264499</v>
      </c>
    </row>
    <row r="14" spans="2:15" x14ac:dyDescent="0.25">
      <c r="F14" t="s">
        <v>21</v>
      </c>
    </row>
    <row r="15" spans="2:15" x14ac:dyDescent="0.25">
      <c r="B15" t="s">
        <v>7</v>
      </c>
      <c r="C15">
        <f>AVERAGE(B6:B12)</f>
        <v>12</v>
      </c>
      <c r="G15" t="s">
        <v>72</v>
      </c>
      <c r="H15">
        <f>SQRT((G13/7))</f>
        <v>5.0426750270636544</v>
      </c>
      <c r="I15" t="s">
        <v>75</v>
      </c>
      <c r="J15">
        <f>SQRT((H13/7))</f>
        <v>1.3093073414159542</v>
      </c>
    </row>
    <row r="16" spans="2:15" x14ac:dyDescent="0.25">
      <c r="B16" t="s">
        <v>8</v>
      </c>
      <c r="C16">
        <f>AVERAGE(C6:C12)</f>
        <v>5</v>
      </c>
      <c r="G16" t="s">
        <v>73</v>
      </c>
      <c r="H16" s="32">
        <f>H15/C15</f>
        <v>0.42022291892197122</v>
      </c>
      <c r="I16" t="s">
        <v>74</v>
      </c>
      <c r="J16" s="33">
        <f>J15/C16</f>
        <v>0.26186146828319085</v>
      </c>
    </row>
    <row r="17" spans="2:13" x14ac:dyDescent="0.25">
      <c r="I17" t="s">
        <v>78</v>
      </c>
      <c r="J17" s="35">
        <f>AVERAGE(J6:J12)</f>
        <v>0.23075631864663571</v>
      </c>
    </row>
    <row r="18" spans="2:13" x14ac:dyDescent="0.25">
      <c r="B18" t="s">
        <v>9</v>
      </c>
      <c r="I18" t="s">
        <v>79</v>
      </c>
      <c r="M18" t="s">
        <v>55</v>
      </c>
    </row>
    <row r="19" spans="2:13" x14ac:dyDescent="0.25">
      <c r="B19" s="4" t="s">
        <v>10</v>
      </c>
      <c r="C19">
        <f>F13/SQRT((G13*H13))</f>
        <v>-0.93039599317701815</v>
      </c>
    </row>
    <row r="20" spans="2:13" ht="17.25" x14ac:dyDescent="0.25">
      <c r="B20" t="s">
        <v>22</v>
      </c>
      <c r="C20" s="32">
        <f>POWER(C19,2)</f>
        <v>0.86563670411985005</v>
      </c>
    </row>
    <row r="22" spans="2:13" x14ac:dyDescent="0.25">
      <c r="B22" t="s">
        <v>23</v>
      </c>
    </row>
    <row r="24" spans="2:13" x14ac:dyDescent="0.25">
      <c r="B24" t="s">
        <v>24</v>
      </c>
      <c r="C24">
        <f>F13/G13</f>
        <v>-0.24157303370786518</v>
      </c>
    </row>
    <row r="25" spans="2:13" x14ac:dyDescent="0.25">
      <c r="B25" t="s">
        <v>25</v>
      </c>
      <c r="C25">
        <f>C16-(C15*C24)</f>
        <v>7.8988764044943824</v>
      </c>
    </row>
    <row r="27" spans="2:13" x14ac:dyDescent="0.25">
      <c r="B27" t="s">
        <v>26</v>
      </c>
    </row>
    <row r="29" spans="2:13" x14ac:dyDescent="0.25">
      <c r="B29" t="s">
        <v>27</v>
      </c>
    </row>
    <row r="31" spans="2:13" x14ac:dyDescent="0.25">
      <c r="B31" t="s">
        <v>28</v>
      </c>
    </row>
    <row r="33" spans="2:20" x14ac:dyDescent="0.25">
      <c r="B33" t="s">
        <v>29</v>
      </c>
    </row>
    <row r="35" spans="2:20" ht="17.25" x14ac:dyDescent="0.25">
      <c r="B35" s="12" t="s">
        <v>30</v>
      </c>
    </row>
    <row r="36" spans="2:20" ht="17.25" x14ac:dyDescent="0.25">
      <c r="B36" t="s">
        <v>31</v>
      </c>
    </row>
    <row r="37" spans="2:20" x14ac:dyDescent="0.25">
      <c r="P37" s="40"/>
      <c r="Q37" s="40"/>
    </row>
    <row r="38" spans="2:20" x14ac:dyDescent="0.25">
      <c r="J38" s="40" t="s">
        <v>32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</row>
    <row r="39" spans="2:20" ht="28.5" x14ac:dyDescent="0.45">
      <c r="B39" t="s">
        <v>33</v>
      </c>
      <c r="N39" s="13" t="s">
        <v>34</v>
      </c>
    </row>
    <row r="40" spans="2:20" x14ac:dyDescent="0.25">
      <c r="B40" t="s">
        <v>35</v>
      </c>
    </row>
    <row r="41" spans="2:20" ht="33.75" x14ac:dyDescent="0.5">
      <c r="N41" s="1"/>
    </row>
    <row r="46" spans="2:20" x14ac:dyDescent="0.25">
      <c r="C46" t="s">
        <v>50</v>
      </c>
    </row>
    <row r="48" spans="2:20" x14ac:dyDescent="0.25">
      <c r="C48" t="s">
        <v>51</v>
      </c>
    </row>
    <row r="50" spans="3:5" x14ac:dyDescent="0.25">
      <c r="C50" t="s">
        <v>52</v>
      </c>
      <c r="D50" s="4" t="s">
        <v>53</v>
      </c>
      <c r="E50" s="6" t="s">
        <v>54</v>
      </c>
    </row>
  </sheetData>
  <sortState ref="B6:C12">
    <sortCondition ref="B6:B12"/>
  </sortState>
  <mergeCells count="2">
    <mergeCell ref="P37:Q37"/>
    <mergeCell ref="J38:T38"/>
  </mergeCells>
  <hyperlinks>
    <hyperlink ref="E50" r:id="rId1"/>
  </hyperlinks>
  <pageMargins left="0.7" right="0.7" top="0.75" bottom="0.75" header="0.3" footer="0.3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Equation.3" shapeId="7169" r:id="rId5">
          <objectPr defaultSize="0" autoPict="0" r:id="rId6">
            <anchor moveWithCells="1" sizeWithCells="1">
              <from>
                <xdr:col>13</xdr:col>
                <xdr:colOff>457200</xdr:colOff>
                <xdr:row>13</xdr:row>
                <xdr:rowOff>152400</xdr:rowOff>
              </from>
              <to>
                <xdr:col>17</xdr:col>
                <xdr:colOff>142875</xdr:colOff>
                <xdr:row>17</xdr:row>
                <xdr:rowOff>161925</xdr:rowOff>
              </to>
            </anchor>
          </objectPr>
        </oleObject>
      </mc:Choice>
      <mc:Fallback>
        <oleObject progId="Equation.3" shapeId="7169" r:id="rId5"/>
      </mc:Fallback>
    </mc:AlternateContent>
    <mc:AlternateContent xmlns:mc="http://schemas.openxmlformats.org/markup-compatibility/2006">
      <mc:Choice Requires="x14">
        <oleObject progId="Equation.DSMT4" shapeId="7170" r:id="rId7">
          <objectPr defaultSize="0" autoPict="0" r:id="rId8">
            <anchor moveWithCells="1" sizeWithCells="1">
              <from>
                <xdr:col>15</xdr:col>
                <xdr:colOff>104775</xdr:colOff>
                <xdr:row>1</xdr:row>
                <xdr:rowOff>114300</xdr:rowOff>
              </from>
              <to>
                <xdr:col>18</xdr:col>
                <xdr:colOff>361950</xdr:colOff>
                <xdr:row>9</xdr:row>
                <xdr:rowOff>57150</xdr:rowOff>
              </to>
            </anchor>
          </objectPr>
        </oleObject>
      </mc:Choice>
      <mc:Fallback>
        <oleObject progId="Equation.DSMT4" shapeId="7170" r:id="rId7"/>
      </mc:Fallback>
    </mc:AlternateContent>
    <mc:AlternateContent xmlns:mc="http://schemas.openxmlformats.org/markup-compatibility/2006">
      <mc:Choice Requires="x14">
        <oleObject progId="Equation.DSMT4" shapeId="7171" r:id="rId9">
          <objectPr defaultSize="0" autoPict="0" r:id="rId10">
            <anchor moveWithCells="1" sizeWithCells="1">
              <from>
                <xdr:col>13</xdr:col>
                <xdr:colOff>485775</xdr:colOff>
                <xdr:row>18</xdr:row>
                <xdr:rowOff>142875</xdr:rowOff>
              </from>
              <to>
                <xdr:col>17</xdr:col>
                <xdr:colOff>504825</xdr:colOff>
                <xdr:row>22</xdr:row>
                <xdr:rowOff>95250</xdr:rowOff>
              </to>
            </anchor>
          </objectPr>
        </oleObject>
      </mc:Choice>
      <mc:Fallback>
        <oleObject progId="Equation.DSMT4" shapeId="7171" r:id="rId9"/>
      </mc:Fallback>
    </mc:AlternateContent>
    <mc:AlternateContent xmlns:mc="http://schemas.openxmlformats.org/markup-compatibility/2006">
      <mc:Choice Requires="x14">
        <oleObject progId="Equation.DSMT4" shapeId="7172" r:id="rId11">
          <objectPr defaultSize="0" autoPict="0" r:id="rId12">
            <anchor moveWithCells="1" sizeWithCells="1">
              <from>
                <xdr:col>14</xdr:col>
                <xdr:colOff>190500</xdr:colOff>
                <xdr:row>22</xdr:row>
                <xdr:rowOff>95250</xdr:rowOff>
              </from>
              <to>
                <xdr:col>17</xdr:col>
                <xdr:colOff>85725</xdr:colOff>
                <xdr:row>25</xdr:row>
                <xdr:rowOff>171450</xdr:rowOff>
              </to>
            </anchor>
          </objectPr>
        </oleObject>
      </mc:Choice>
      <mc:Fallback>
        <oleObject progId="Equation.DSMT4" shapeId="7172" r:id="rId11"/>
      </mc:Fallback>
    </mc:AlternateContent>
    <mc:AlternateContent xmlns:mc="http://schemas.openxmlformats.org/markup-compatibility/2006">
      <mc:Choice Requires="x14">
        <oleObject progId="Equation.DSMT4" shapeId="7173" r:id="rId13">
          <objectPr defaultSize="0" autoPict="0" r:id="rId14">
            <anchor moveWithCells="1" sizeWithCells="1">
              <from>
                <xdr:col>11</xdr:col>
                <xdr:colOff>133350</xdr:colOff>
                <xdr:row>27</xdr:row>
                <xdr:rowOff>180975</xdr:rowOff>
              </from>
              <to>
                <xdr:col>14</xdr:col>
                <xdr:colOff>85725</xdr:colOff>
                <xdr:row>35</xdr:row>
                <xdr:rowOff>161925</xdr:rowOff>
              </to>
            </anchor>
          </objectPr>
        </oleObject>
      </mc:Choice>
      <mc:Fallback>
        <oleObject progId="Equation.DSMT4" shapeId="7173" r:id="rId13"/>
      </mc:Fallback>
    </mc:AlternateContent>
    <mc:AlternateContent xmlns:mc="http://schemas.openxmlformats.org/markup-compatibility/2006">
      <mc:Choice Requires="x14">
        <oleObject progId="Equation.DSMT4" shapeId="7174" r:id="rId15">
          <objectPr defaultSize="0" autoPict="0" r:id="rId16">
            <anchor moveWithCells="1" sizeWithCells="1">
              <from>
                <xdr:col>5</xdr:col>
                <xdr:colOff>542925</xdr:colOff>
                <xdr:row>22</xdr:row>
                <xdr:rowOff>123825</xdr:rowOff>
              </from>
              <to>
                <xdr:col>10</xdr:col>
                <xdr:colOff>104775</xdr:colOff>
                <xdr:row>28</xdr:row>
                <xdr:rowOff>142875</xdr:rowOff>
              </to>
            </anchor>
          </objectPr>
        </oleObject>
      </mc:Choice>
      <mc:Fallback>
        <oleObject progId="Equation.DSMT4" shapeId="7174" r:id="rId1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opLeftCell="A2" zoomScale="110" zoomScaleNormal="110" workbookViewId="0">
      <selection activeCell="D11" sqref="D11"/>
    </sheetView>
  </sheetViews>
  <sheetFormatPr defaultColWidth="9.140625" defaultRowHeight="15" x14ac:dyDescent="0.25"/>
  <cols>
    <col min="3" max="3" width="18.140625" customWidth="1"/>
  </cols>
  <sheetData>
    <row r="1" spans="1:31" x14ac:dyDescent="0.25">
      <c r="A1" t="s">
        <v>36</v>
      </c>
      <c r="B1" t="s">
        <v>56</v>
      </c>
      <c r="Y1" t="s">
        <v>46</v>
      </c>
      <c r="AE1" t="s">
        <v>49</v>
      </c>
    </row>
    <row r="2" spans="1:31" x14ac:dyDescent="0.25">
      <c r="A2" s="14" t="s">
        <v>41</v>
      </c>
      <c r="B2" s="14"/>
      <c r="Y2" t="s">
        <v>47</v>
      </c>
    </row>
    <row r="3" spans="1:31" x14ac:dyDescent="0.25">
      <c r="B3" s="2" t="s">
        <v>38</v>
      </c>
      <c r="C3" t="s">
        <v>40</v>
      </c>
      <c r="M3" s="6"/>
      <c r="Y3" t="s">
        <v>48</v>
      </c>
    </row>
    <row r="4" spans="1:31" x14ac:dyDescent="0.25">
      <c r="C4" t="s">
        <v>59</v>
      </c>
      <c r="M4" s="6"/>
    </row>
    <row r="5" spans="1:31" x14ac:dyDescent="0.25">
      <c r="A5" t="s">
        <v>70</v>
      </c>
      <c r="M5" s="6"/>
    </row>
    <row r="6" spans="1:31" x14ac:dyDescent="0.25">
      <c r="I6" t="s">
        <v>43</v>
      </c>
      <c r="M6" s="6"/>
    </row>
    <row r="7" spans="1:31" x14ac:dyDescent="0.25">
      <c r="C7" t="s">
        <v>16</v>
      </c>
      <c r="M7" s="7"/>
    </row>
    <row r="8" spans="1:31" x14ac:dyDescent="0.25">
      <c r="M8" s="7"/>
    </row>
    <row r="9" spans="1:31" x14ac:dyDescent="0.25">
      <c r="D9" s="4" t="s">
        <v>15</v>
      </c>
      <c r="E9" s="4" t="s">
        <v>14</v>
      </c>
      <c r="F9" s="4" t="s">
        <v>13</v>
      </c>
      <c r="I9" s="31">
        <f>D10-D18</f>
        <v>0.6845238095238102</v>
      </c>
      <c r="J9" s="31">
        <f t="shared" ref="J9:K9" si="0">E10-E18</f>
        <v>-0.72023809523810201</v>
      </c>
      <c r="K9" s="31">
        <f t="shared" si="0"/>
        <v>3.5714285714286476E-2</v>
      </c>
      <c r="M9" s="7"/>
    </row>
    <row r="10" spans="1:31" x14ac:dyDescent="0.25">
      <c r="A10" s="37"/>
      <c r="C10" t="s">
        <v>57</v>
      </c>
      <c r="D10" s="15">
        <v>15</v>
      </c>
      <c r="E10" s="15">
        <v>43</v>
      </c>
      <c r="F10" s="15">
        <v>7</v>
      </c>
      <c r="G10" s="4">
        <f>SUM(D10:F10)</f>
        <v>65</v>
      </c>
      <c r="I10" s="31">
        <f t="shared" ref="I10:I11" si="1">D11-D19</f>
        <v>-0.13095238095238138</v>
      </c>
      <c r="J10" s="31">
        <f t="shared" ref="J10:J11" si="2">E11-E19</f>
        <v>-0.94047619047619335</v>
      </c>
      <c r="K10" s="31">
        <f t="shared" ref="K10:K11" si="3">F11-F19</f>
        <v>1.0714285714285721</v>
      </c>
    </row>
    <row r="11" spans="1:31" x14ac:dyDescent="0.25">
      <c r="A11" s="38"/>
      <c r="C11" t="s">
        <v>58</v>
      </c>
      <c r="D11" s="15">
        <v>10</v>
      </c>
      <c r="E11" s="15">
        <v>30</v>
      </c>
      <c r="F11" s="15">
        <v>6</v>
      </c>
      <c r="G11" s="4">
        <f>SUM(D11:F11)</f>
        <v>46</v>
      </c>
      <c r="I11" s="31">
        <f t="shared" si="1"/>
        <v>-0.55357142857142883</v>
      </c>
      <c r="J11" s="31">
        <f t="shared" si="2"/>
        <v>1.6607142857142847</v>
      </c>
      <c r="K11" s="31">
        <f t="shared" si="3"/>
        <v>-1.1071428571428568</v>
      </c>
    </row>
    <row r="12" spans="1:31" ht="15.75" x14ac:dyDescent="0.25">
      <c r="C12" t="s">
        <v>13</v>
      </c>
      <c r="D12" s="15">
        <v>12</v>
      </c>
      <c r="E12" s="15">
        <v>40</v>
      </c>
      <c r="F12" s="15">
        <v>5</v>
      </c>
      <c r="G12" s="4">
        <f>SUM(D12:F12)</f>
        <v>57</v>
      </c>
      <c r="I12" s="19" t="s">
        <v>42</v>
      </c>
      <c r="M12" s="8"/>
    </row>
    <row r="13" spans="1:31" x14ac:dyDescent="0.25">
      <c r="D13">
        <f>SUM(D10:D12)</f>
        <v>37</v>
      </c>
      <c r="E13">
        <f t="shared" ref="E13:F13" si="4">SUM(E10:E12)</f>
        <v>113</v>
      </c>
      <c r="F13">
        <f t="shared" si="4"/>
        <v>18</v>
      </c>
      <c r="G13">
        <f>SUM(G10:G12)</f>
        <v>168</v>
      </c>
      <c r="M13" s="8"/>
    </row>
    <row r="14" spans="1:31" x14ac:dyDescent="0.25">
      <c r="M14" s="9"/>
    </row>
    <row r="15" spans="1:31" x14ac:dyDescent="0.25">
      <c r="C15" t="s">
        <v>17</v>
      </c>
      <c r="I15" s="18">
        <f>POWER(I9,2)</f>
        <v>0.46857284580498959</v>
      </c>
      <c r="J15" s="18">
        <f t="shared" ref="J15:K15" si="5">POWER(J9,2)</f>
        <v>0.51874291383220927</v>
      </c>
      <c r="K15" s="18">
        <f t="shared" si="5"/>
        <v>1.275510204081687E-3</v>
      </c>
      <c r="M15" s="8"/>
    </row>
    <row r="16" spans="1:31" x14ac:dyDescent="0.25">
      <c r="I16" s="18">
        <f t="shared" ref="I16:K16" si="6">POWER(I10,2)</f>
        <v>1.7148526077097617E-2</v>
      </c>
      <c r="J16" s="18">
        <f t="shared" si="6"/>
        <v>0.8844954648526131</v>
      </c>
      <c r="K16" s="18">
        <f t="shared" si="6"/>
        <v>1.1479591836734708</v>
      </c>
      <c r="M16" s="8"/>
    </row>
    <row r="17" spans="1:13" x14ac:dyDescent="0.25">
      <c r="D17" s="4" t="s">
        <v>15</v>
      </c>
      <c r="E17" s="4" t="s">
        <v>14</v>
      </c>
      <c r="F17" s="4" t="s">
        <v>13</v>
      </c>
      <c r="I17" s="18">
        <f t="shared" ref="I17:K17" si="7">POWER(I11,2)</f>
        <v>0.30644132653061251</v>
      </c>
      <c r="J17" s="18">
        <f t="shared" si="7"/>
        <v>2.7579719387755066</v>
      </c>
      <c r="K17" s="18">
        <f t="shared" si="7"/>
        <v>1.2257653061224481</v>
      </c>
      <c r="M17" s="8"/>
    </row>
    <row r="18" spans="1:13" ht="15.75" x14ac:dyDescent="0.25">
      <c r="A18" s="39"/>
      <c r="C18" t="s">
        <v>57</v>
      </c>
      <c r="D18" s="30">
        <f>D$13/$G$13*$G10</f>
        <v>14.31547619047619</v>
      </c>
      <c r="E18" s="30">
        <f t="shared" ref="E18:F18" si="8">E$13/$G$13*$G10</f>
        <v>43.720238095238102</v>
      </c>
      <c r="F18" s="30">
        <f t="shared" si="8"/>
        <v>6.9642857142857135</v>
      </c>
      <c r="G18" s="4"/>
      <c r="I18" s="19" t="s">
        <v>44</v>
      </c>
      <c r="M18" s="8"/>
    </row>
    <row r="19" spans="1:13" x14ac:dyDescent="0.25">
      <c r="A19" s="39"/>
      <c r="C19" t="s">
        <v>58</v>
      </c>
      <c r="D19" s="30">
        <f t="shared" ref="D19:F19" si="9">D$13/$G$13*$G11</f>
        <v>10.130952380952381</v>
      </c>
      <c r="E19" s="30">
        <f t="shared" si="9"/>
        <v>30.940476190476193</v>
      </c>
      <c r="F19" s="30">
        <f t="shared" si="9"/>
        <v>4.9285714285714279</v>
      </c>
      <c r="G19" s="4"/>
      <c r="M19" s="8"/>
    </row>
    <row r="20" spans="1:13" x14ac:dyDescent="0.25">
      <c r="C20" t="s">
        <v>13</v>
      </c>
      <c r="D20" s="30">
        <f t="shared" ref="D20:F20" si="10">D$13/$G$13*$G12</f>
        <v>12.553571428571429</v>
      </c>
      <c r="E20" s="30">
        <f t="shared" si="10"/>
        <v>38.339285714285715</v>
      </c>
      <c r="F20" s="30">
        <f t="shared" si="10"/>
        <v>6.1071428571428568</v>
      </c>
      <c r="G20" s="5"/>
      <c r="M20" s="8"/>
    </row>
    <row r="21" spans="1:13" x14ac:dyDescent="0.25">
      <c r="I21" s="20">
        <f>I15/D18</f>
        <v>3.2731907731907796E-2</v>
      </c>
      <c r="J21" s="20">
        <f t="shared" ref="J21:K21" si="11">J15/E18</f>
        <v>1.1865052351778236E-2</v>
      </c>
      <c r="K21" s="20">
        <f t="shared" si="11"/>
        <v>1.8315018315019098E-4</v>
      </c>
      <c r="M21" s="8"/>
    </row>
    <row r="22" spans="1:13" x14ac:dyDescent="0.25">
      <c r="C22">
        <f>_xlfn.CHISQ.TEST(D10:F12,D18:F20)</f>
        <v>0.96250245732856243</v>
      </c>
      <c r="I22" s="20">
        <f t="shared" ref="I22:I23" si="12">I16/D19</f>
        <v>1.6926864752951818E-3</v>
      </c>
      <c r="J22" s="20">
        <f t="shared" ref="J22:J23" si="13">J16/E19</f>
        <v>2.858700232690246E-2</v>
      </c>
      <c r="K22" s="20">
        <f t="shared" ref="K22:K23" si="14">K16/F19</f>
        <v>0.23291925465838542</v>
      </c>
      <c r="M22" s="8"/>
    </row>
    <row r="23" spans="1:13" x14ac:dyDescent="0.25">
      <c r="I23" s="20">
        <f t="shared" si="12"/>
        <v>2.4410688884373116E-2</v>
      </c>
      <c r="J23" s="20">
        <f t="shared" si="13"/>
        <v>7.1935923880497604E-2</v>
      </c>
      <c r="K23" s="20">
        <f t="shared" si="14"/>
        <v>0.20071010860484531</v>
      </c>
      <c r="M23" s="8"/>
    </row>
    <row r="24" spans="1:13" x14ac:dyDescent="0.25">
      <c r="I24" t="s">
        <v>45</v>
      </c>
      <c r="M24" s="8"/>
    </row>
    <row r="26" spans="1:13" x14ac:dyDescent="0.25">
      <c r="L26">
        <f>SUM(I21:K23)</f>
        <v>0.60503577509713535</v>
      </c>
    </row>
    <row r="36" spans="15:15" x14ac:dyDescent="0.25">
      <c r="O36">
        <f>SQRT(L26/(G13*2))</f>
        <v>4.2434675815877482E-2</v>
      </c>
    </row>
  </sheetData>
  <mergeCells count="2">
    <mergeCell ref="A10:A11"/>
    <mergeCell ref="A18:A1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A2" workbookViewId="0">
      <selection activeCell="I14" sqref="I14"/>
    </sheetView>
  </sheetViews>
  <sheetFormatPr defaultRowHeight="15" x14ac:dyDescent="0.25"/>
  <cols>
    <col min="6" max="6" width="13.5703125" customWidth="1"/>
  </cols>
  <sheetData>
    <row r="1" spans="1:15" ht="16.5" thickBo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15" ht="15.75" x14ac:dyDescent="0.25">
      <c r="A2" s="22"/>
      <c r="B2" s="42" t="s">
        <v>60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1:15" ht="15.75" thickBot="1" x14ac:dyDescent="0.3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5" x14ac:dyDescent="0.25">
      <c r="B4" t="s">
        <v>70</v>
      </c>
    </row>
    <row r="5" spans="1:15" ht="15.75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6" spans="1:15" x14ac:dyDescent="0.25">
      <c r="B6" t="s">
        <v>61</v>
      </c>
    </row>
    <row r="8" spans="1:15" x14ac:dyDescent="0.25">
      <c r="B8" s="10" t="s">
        <v>18</v>
      </c>
      <c r="I8" t="s">
        <v>62</v>
      </c>
    </row>
    <row r="10" spans="1:15" x14ac:dyDescent="0.25">
      <c r="B10" s="4" t="s">
        <v>0</v>
      </c>
      <c r="C10" s="4" t="s">
        <v>1</v>
      </c>
    </row>
    <row r="11" spans="1:15" ht="60" x14ac:dyDescent="0.25">
      <c r="B11" s="25" t="s">
        <v>63</v>
      </c>
      <c r="C11" s="25" t="s">
        <v>64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4" t="s">
        <v>81</v>
      </c>
      <c r="J11" s="34" t="s">
        <v>82</v>
      </c>
      <c r="K11" s="34" t="s">
        <v>83</v>
      </c>
    </row>
    <row r="12" spans="1:15" ht="23.25" x14ac:dyDescent="0.35">
      <c r="B12" s="26">
        <v>1.5</v>
      </c>
      <c r="C12" s="26">
        <v>1</v>
      </c>
      <c r="D12" s="27">
        <f>B12-$C$19</f>
        <v>-2.1</v>
      </c>
      <c r="E12" s="27">
        <f>C12-$C$20</f>
        <v>-2</v>
      </c>
      <c r="F12" s="27">
        <f>D12*E12</f>
        <v>4.2</v>
      </c>
      <c r="G12" s="27">
        <f>POWER(D12,2)</f>
        <v>4.41</v>
      </c>
      <c r="H12" s="27">
        <f>POWER(E12,2)</f>
        <v>4</v>
      </c>
      <c r="I12" s="35">
        <f>B12*$C$28+($C$29)</f>
        <v>1.2372262773722624</v>
      </c>
      <c r="J12" s="35">
        <f>I12-C12</f>
        <v>0.23722627737226243</v>
      </c>
      <c r="K12" s="36">
        <f>POWER(J12,2)</f>
        <v>5.627630667590159E-2</v>
      </c>
    </row>
    <row r="13" spans="1:15" ht="23.25" x14ac:dyDescent="0.35">
      <c r="B13" s="26">
        <v>2</v>
      </c>
      <c r="C13" s="26">
        <v>2</v>
      </c>
      <c r="D13" s="27">
        <f>B13-$C$19</f>
        <v>-1.6</v>
      </c>
      <c r="E13" s="27">
        <f>C13-$C$20</f>
        <v>-1</v>
      </c>
      <c r="F13" s="27">
        <f t="shared" ref="F13:F16" si="0">D13*E13</f>
        <v>1.6</v>
      </c>
      <c r="G13" s="27">
        <f t="shared" ref="G13:H16" si="1">POWER(D13,2)</f>
        <v>2.5600000000000005</v>
      </c>
      <c r="H13" s="27">
        <f t="shared" si="1"/>
        <v>1</v>
      </c>
      <c r="I13" s="35">
        <f t="shared" ref="I13:I16" si="2">B13*$C$28+($C$29)</f>
        <v>1.6569343065693427</v>
      </c>
      <c r="J13" s="35">
        <f t="shared" ref="J13:J16" si="3">I13-C13</f>
        <v>-0.34306569343065729</v>
      </c>
      <c r="K13" s="36">
        <f t="shared" ref="K13:K16" si="4">POWER(J13,2)</f>
        <v>0.11769407000905774</v>
      </c>
    </row>
    <row r="14" spans="1:15" ht="23.25" x14ac:dyDescent="0.35">
      <c r="B14" s="26">
        <v>4.5</v>
      </c>
      <c r="C14" s="26">
        <v>4</v>
      </c>
      <c r="D14" s="27">
        <f>B14-$C$19</f>
        <v>0.89999999999999991</v>
      </c>
      <c r="E14" s="27">
        <f>C14-$C$20</f>
        <v>1</v>
      </c>
      <c r="F14" s="27">
        <f t="shared" si="0"/>
        <v>0.89999999999999991</v>
      </c>
      <c r="G14" s="27">
        <f t="shared" si="1"/>
        <v>0.80999999999999983</v>
      </c>
      <c r="H14" s="27">
        <f t="shared" si="1"/>
        <v>1</v>
      </c>
      <c r="I14" s="35">
        <f t="shared" si="2"/>
        <v>3.7554744525547443</v>
      </c>
      <c r="J14" s="35">
        <f t="shared" si="3"/>
        <v>-0.24452554744525568</v>
      </c>
      <c r="K14" s="36">
        <f t="shared" si="4"/>
        <v>5.9792743353401984E-2</v>
      </c>
    </row>
    <row r="15" spans="1:15" ht="23.25" x14ac:dyDescent="0.35">
      <c r="B15" s="26">
        <v>4</v>
      </c>
      <c r="C15" s="26">
        <v>3</v>
      </c>
      <c r="D15" s="27">
        <f>B15-$C$19</f>
        <v>0.39999999999999991</v>
      </c>
      <c r="E15" s="27">
        <f>C15-$C$20</f>
        <v>0</v>
      </c>
      <c r="F15" s="27">
        <f t="shared" si="0"/>
        <v>0</v>
      </c>
      <c r="G15" s="27">
        <f t="shared" si="1"/>
        <v>0.15999999999999992</v>
      </c>
      <c r="H15" s="27">
        <f t="shared" si="1"/>
        <v>0</v>
      </c>
      <c r="I15" s="35">
        <f t="shared" si="2"/>
        <v>3.335766423357664</v>
      </c>
      <c r="J15" s="35">
        <f t="shared" si="3"/>
        <v>0.33576642335766405</v>
      </c>
      <c r="K15" s="36">
        <f t="shared" si="4"/>
        <v>0.11273909105439808</v>
      </c>
    </row>
    <row r="16" spans="1:15" ht="23.25" x14ac:dyDescent="0.35">
      <c r="B16" s="26">
        <v>6</v>
      </c>
      <c r="C16" s="26">
        <v>5</v>
      </c>
      <c r="D16" s="27">
        <f>B16-$C$19</f>
        <v>2.4</v>
      </c>
      <c r="E16" s="27">
        <f>C16-$C$20</f>
        <v>2</v>
      </c>
      <c r="F16" s="27">
        <f t="shared" si="0"/>
        <v>4.8</v>
      </c>
      <c r="G16" s="27">
        <f t="shared" si="1"/>
        <v>5.76</v>
      </c>
      <c r="H16" s="27">
        <f t="shared" si="1"/>
        <v>4</v>
      </c>
      <c r="I16" s="35">
        <f t="shared" si="2"/>
        <v>5.014598540145986</v>
      </c>
      <c r="J16" s="35">
        <f t="shared" si="3"/>
        <v>1.459854014598605E-2</v>
      </c>
      <c r="K16" s="36">
        <f t="shared" si="4"/>
        <v>2.131173743939664E-4</v>
      </c>
    </row>
    <row r="17" spans="2:19" x14ac:dyDescent="0.25">
      <c r="F17" s="4">
        <f>SUM(F12:F16)</f>
        <v>11.5</v>
      </c>
      <c r="G17" s="4">
        <f t="shared" ref="G17:H17" si="5">SUM(G12:G16)</f>
        <v>13.7</v>
      </c>
      <c r="H17" s="4">
        <f t="shared" si="5"/>
        <v>10</v>
      </c>
      <c r="K17" s="36">
        <f>SUM(K12:K16)</f>
        <v>0.34671532846715331</v>
      </c>
    </row>
    <row r="18" spans="2:19" x14ac:dyDescent="0.25">
      <c r="F18" s="29" t="s">
        <v>21</v>
      </c>
    </row>
    <row r="19" spans="2:19" x14ac:dyDescent="0.25">
      <c r="B19" t="s">
        <v>7</v>
      </c>
      <c r="C19">
        <f>AVERAGE(B12:B16)</f>
        <v>3.6</v>
      </c>
    </row>
    <row r="20" spans="2:19" ht="15.75" x14ac:dyDescent="0.25">
      <c r="B20" t="s">
        <v>8</v>
      </c>
      <c r="C20">
        <f>AVERAGE(C12:C16)</f>
        <v>3</v>
      </c>
      <c r="J20" t="s">
        <v>80</v>
      </c>
      <c r="K20" s="41" t="s">
        <v>68</v>
      </c>
      <c r="L20" s="41"/>
      <c r="M20" s="41"/>
      <c r="N20" s="41"/>
      <c r="O20" s="41"/>
      <c r="P20" s="41"/>
      <c r="Q20" s="41"/>
      <c r="R20" s="41"/>
      <c r="S20" s="41"/>
    </row>
    <row r="21" spans="2:19" ht="15.75" x14ac:dyDescent="0.25">
      <c r="K21" s="48" t="s">
        <v>71</v>
      </c>
      <c r="L21" s="48"/>
      <c r="M21" s="48"/>
      <c r="N21" s="48"/>
      <c r="O21" s="48"/>
      <c r="P21" s="48"/>
      <c r="Q21" s="48"/>
      <c r="R21" s="48"/>
      <c r="S21" s="48"/>
    </row>
    <row r="22" spans="2:19" ht="15.75" x14ac:dyDescent="0.25">
      <c r="B22" t="s">
        <v>9</v>
      </c>
      <c r="K22" s="41" t="s">
        <v>69</v>
      </c>
      <c r="L22" s="41"/>
      <c r="M22" s="41"/>
      <c r="N22" s="41"/>
      <c r="O22" s="41"/>
      <c r="P22" s="41"/>
      <c r="Q22" s="41"/>
      <c r="R22" s="41"/>
      <c r="S22" s="24"/>
    </row>
    <row r="23" spans="2:19" ht="15.75" x14ac:dyDescent="0.25">
      <c r="B23" s="4" t="s">
        <v>10</v>
      </c>
      <c r="C23">
        <f>F17/SQRT(G17*H17)</f>
        <v>0.98251130637427508</v>
      </c>
      <c r="K23" s="41"/>
      <c r="L23" s="41"/>
      <c r="M23" s="41"/>
      <c r="N23" s="41"/>
      <c r="O23" s="41"/>
      <c r="P23" s="41"/>
      <c r="Q23" s="41"/>
      <c r="R23" s="41"/>
      <c r="S23" s="24"/>
    </row>
    <row r="24" spans="2:19" ht="17.25" x14ac:dyDescent="0.25">
      <c r="B24" t="s">
        <v>22</v>
      </c>
      <c r="K24" s="41"/>
      <c r="L24" s="41"/>
      <c r="M24" s="41"/>
      <c r="N24" s="41"/>
      <c r="O24" s="41"/>
      <c r="P24" s="41"/>
      <c r="Q24" s="41"/>
      <c r="R24" s="41"/>
      <c r="S24" s="24"/>
    </row>
    <row r="26" spans="2:19" x14ac:dyDescent="0.25">
      <c r="B26" t="s">
        <v>23</v>
      </c>
    </row>
    <row r="28" spans="2:19" x14ac:dyDescent="0.25">
      <c r="B28" t="s">
        <v>24</v>
      </c>
      <c r="C28" s="36">
        <f>F17/G17</f>
        <v>0.83941605839416067</v>
      </c>
    </row>
    <row r="29" spans="2:19" x14ac:dyDescent="0.25">
      <c r="B29" t="s">
        <v>25</v>
      </c>
      <c r="C29" s="36">
        <f>C20-(C28*C19)</f>
        <v>-2.1897810218978631E-2</v>
      </c>
    </row>
    <row r="31" spans="2:19" x14ac:dyDescent="0.25">
      <c r="B31" t="s">
        <v>26</v>
      </c>
    </row>
    <row r="33" spans="2:17" x14ac:dyDescent="0.25">
      <c r="B33" t="s">
        <v>27</v>
      </c>
    </row>
    <row r="35" spans="2:17" x14ac:dyDescent="0.25">
      <c r="B35" t="s">
        <v>28</v>
      </c>
    </row>
    <row r="36" spans="2:17" x14ac:dyDescent="0.25">
      <c r="B36" t="s">
        <v>84</v>
      </c>
      <c r="C36">
        <f>(1/(5-2))*K17</f>
        <v>0.11557177615571776</v>
      </c>
    </row>
    <row r="37" spans="2:17" x14ac:dyDescent="0.25">
      <c r="B37" t="s">
        <v>29</v>
      </c>
      <c r="C37">
        <f>SQRT(C36)</f>
        <v>0.33995849181292376</v>
      </c>
    </row>
    <row r="39" spans="2:17" ht="17.25" x14ac:dyDescent="0.25">
      <c r="B39" s="12" t="s">
        <v>30</v>
      </c>
    </row>
    <row r="40" spans="2:17" ht="17.25" x14ac:dyDescent="0.25">
      <c r="B40" t="s">
        <v>31</v>
      </c>
    </row>
    <row r="41" spans="2:17" x14ac:dyDescent="0.25">
      <c r="P41" s="40"/>
      <c r="Q41" s="40"/>
    </row>
    <row r="42" spans="2:17" ht="28.5" x14ac:dyDescent="0.45">
      <c r="H42" s="13" t="s">
        <v>34</v>
      </c>
      <c r="O42" s="4"/>
      <c r="P42" s="4"/>
      <c r="Q42" s="4"/>
    </row>
    <row r="43" spans="2:17" ht="21" x14ac:dyDescent="0.35">
      <c r="B43" t="s">
        <v>65</v>
      </c>
      <c r="H43" s="28" t="s">
        <v>66</v>
      </c>
    </row>
    <row r="44" spans="2:17" x14ac:dyDescent="0.25">
      <c r="B44" t="s">
        <v>67</v>
      </c>
      <c r="I44" s="4"/>
      <c r="J44" s="4"/>
      <c r="K44" s="4"/>
      <c r="L44" s="4"/>
      <c r="M44" s="4"/>
      <c r="N44" s="4"/>
    </row>
    <row r="47" spans="2:17" ht="33.75" x14ac:dyDescent="0.5">
      <c r="N47" s="1"/>
    </row>
    <row r="48" spans="2:17" ht="15.75" x14ac:dyDescent="0.25">
      <c r="B48" s="21"/>
    </row>
    <row r="49" spans="2:13" ht="15.75" x14ac:dyDescent="0.25">
      <c r="B49" s="21"/>
    </row>
    <row r="50" spans="2:13" ht="15.75" x14ac:dyDescent="0.25">
      <c r="B50" s="21"/>
      <c r="L50" s="21"/>
      <c r="M50" s="21"/>
    </row>
    <row r="51" spans="2:13" ht="15.75" x14ac:dyDescent="0.25">
      <c r="B51" s="21"/>
      <c r="L51" s="21"/>
      <c r="M51" s="21"/>
    </row>
    <row r="52" spans="2:13" ht="15.75" x14ac:dyDescent="0.25">
      <c r="B52" s="21"/>
      <c r="L52" s="24"/>
      <c r="M52" s="24"/>
    </row>
    <row r="53" spans="2:13" ht="15.75" x14ac:dyDescent="0.25">
      <c r="C53" s="24"/>
      <c r="D53" s="24"/>
      <c r="E53" s="24"/>
      <c r="F53" s="24"/>
      <c r="G53" s="24"/>
      <c r="H53" s="24"/>
      <c r="L53" s="24"/>
      <c r="M53" s="24"/>
    </row>
    <row r="54" spans="2:13" ht="15.75" x14ac:dyDescent="0.25">
      <c r="L54" s="24"/>
      <c r="M54" s="24"/>
    </row>
    <row r="55" spans="2:13" ht="15.75" x14ac:dyDescent="0.25">
      <c r="I55" s="24"/>
      <c r="J55" s="24"/>
      <c r="K55" s="24"/>
      <c r="L55" s="24"/>
      <c r="M55" s="24"/>
    </row>
  </sheetData>
  <sortState ref="B12:C16">
    <sortCondition ref="B12:B16"/>
  </sortState>
  <mergeCells count="5">
    <mergeCell ref="K22:R24"/>
    <mergeCell ref="B2:O3"/>
    <mergeCell ref="P41:Q41"/>
    <mergeCell ref="K20:S20"/>
    <mergeCell ref="K21:S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CHI-2</vt:lpstr>
      <vt:lpstr>regresja liniowa</vt:lpstr>
      <vt:lpstr>ZAD INDYW.1</vt:lpstr>
      <vt:lpstr>ZAD INDYW.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Rafał</cp:lastModifiedBy>
  <dcterms:created xsi:type="dcterms:W3CDTF">2020-03-29T17:09:29Z</dcterms:created>
  <dcterms:modified xsi:type="dcterms:W3CDTF">2022-11-29T19:23:30Z</dcterms:modified>
</cp:coreProperties>
</file>