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STENTATOR SA\Desktop\Proyectos\Backtesting-crypto-trading\Pruebas\"/>
    </mc:Choice>
  </mc:AlternateContent>
  <xr:revisionPtr revIDLastSave="0" documentId="13_ncr:1_{8A4D817F-8975-41E2-AB6A-6A1F81118EE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istori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2" i="1" l="1"/>
  <c r="S22" i="1"/>
  <c r="O13" i="1"/>
  <c r="P13" i="1" s="1"/>
  <c r="O14" i="1"/>
  <c r="P14" i="1" s="1"/>
  <c r="O15" i="1"/>
  <c r="Q15" i="1" s="1"/>
  <c r="O16" i="1"/>
  <c r="P16" i="1"/>
  <c r="Q16" i="1"/>
  <c r="O17" i="1"/>
  <c r="P17" i="1" s="1"/>
  <c r="Q17" i="1"/>
  <c r="O18" i="1"/>
  <c r="P18" i="1" s="1"/>
  <c r="O19" i="1"/>
  <c r="Q19" i="1" s="1"/>
  <c r="O20" i="1"/>
  <c r="P20" i="1"/>
  <c r="Q20" i="1"/>
  <c r="O21" i="1"/>
  <c r="P21" i="1"/>
  <c r="Q21" i="1"/>
  <c r="O22" i="1"/>
  <c r="P22" i="1" s="1"/>
  <c r="P19" i="1" l="1"/>
  <c r="Q13" i="1"/>
  <c r="P15" i="1"/>
  <c r="P24" i="1" s="1"/>
  <c r="P28" i="1"/>
  <c r="P29" i="1"/>
  <c r="P30" i="1" s="1"/>
  <c r="Q18" i="1"/>
  <c r="Q14" i="1"/>
  <c r="P25" i="1" s="1"/>
  <c r="Q22" i="1"/>
  <c r="P26" i="1" l="1"/>
  <c r="P27" i="1" s="1"/>
</calcChain>
</file>

<file path=xl/sharedStrings.xml><?xml version="1.0" encoding="utf-8"?>
<sst xmlns="http://schemas.openxmlformats.org/spreadsheetml/2006/main" count="89" uniqueCount="29">
  <si>
    <t>date</t>
  </si>
  <si>
    <t>open</t>
  </si>
  <si>
    <t>high</t>
  </si>
  <si>
    <t>low</t>
  </si>
  <si>
    <t>close</t>
  </si>
  <si>
    <t>RSI_10</t>
  </si>
  <si>
    <t>ma_15</t>
  </si>
  <si>
    <t>ma_30</t>
  </si>
  <si>
    <t>bBandP_20</t>
  </si>
  <si>
    <t>bBandUp_20</t>
  </si>
  <si>
    <t>bBandDown_20</t>
  </si>
  <si>
    <t>criterio</t>
  </si>
  <si>
    <t>transaccion</t>
  </si>
  <si>
    <t>monto</t>
  </si>
  <si>
    <t>Holdear</t>
  </si>
  <si>
    <t>NA</t>
  </si>
  <si>
    <t>CALCULO A MANO DEL RSI</t>
  </si>
  <si>
    <t>dif</t>
  </si>
  <si>
    <t>pos</t>
  </si>
  <si>
    <t>neg</t>
  </si>
  <si>
    <t>mean</t>
  </si>
  <si>
    <t>Desv std</t>
  </si>
  <si>
    <t>pos_sum =</t>
  </si>
  <si>
    <t>neg_sum =</t>
  </si>
  <si>
    <t>Rs =</t>
  </si>
  <si>
    <t>RSI =</t>
  </si>
  <si>
    <t>bBand up</t>
  </si>
  <si>
    <t>bBandP</t>
  </si>
  <si>
    <t>bBan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</si>
</sst>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22" fontId="0" fillId="0" borderId="0" xfId="0" applyNumberFormat="1"/>
    <xf numFmtId="164" fontId="0" fillId="0" borderId="0" xfId="0" applyNumberFormat="1"/>
    <xf numFmtId="22" fontId="16" fillId="0" borderId="0" xfId="0" applyNumberFormat="1" applyFont="1"/>
    <xf numFmtId="164" fontId="16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164" fontId="0" fillId="0" borderId="0" xfId="0" applyNumberFormat="1" applyFont="1"/>
    <xf numFmtId="22" fontId="0" fillId="0" borderId="0" xfId="0" applyNumberFormat="1" applyFont="1"/>
    <xf numFmtId="165" fontId="16" fillId="33" borderId="0" xfId="0" applyNumberFormat="1" applyFont="1" applyFill="1" applyAlignment="1">
      <alignment horizontal="center"/>
    </xf>
    <xf numFmtId="164" fontId="16" fillId="33" borderId="0" xfId="0" applyNumberFormat="1" applyFont="1" applyFill="1"/>
    <xf numFmtId="164" fontId="16" fillId="34" borderId="0" xfId="0" applyNumberFormat="1" applyFont="1" applyFill="1"/>
    <xf numFmtId="164" fontId="16" fillId="34" borderId="0" xfId="0" applyNumberFormat="1" applyFont="1" applyFill="1" applyAlignment="1">
      <alignment horizontal="center"/>
    </xf>
    <xf numFmtId="164" fontId="16" fillId="35" borderId="0" xfId="0" applyNumberFormat="1" applyFont="1" applyFill="1"/>
    <xf numFmtId="164" fontId="16" fillId="35" borderId="0" xfId="0" applyNumberFormat="1" applyFont="1" applyFill="1" applyAlignment="1">
      <alignment horizontal="center"/>
    </xf>
    <xf numFmtId="164" fontId="16" fillId="36" borderId="0" xfId="0" applyNumberFormat="1" applyFont="1" applyFill="1"/>
    <xf numFmtId="164" fontId="16" fillId="36" borderId="0" xfId="0" applyNumberFormat="1" applyFont="1" applyFill="1" applyAlignment="1">
      <alignment horizontal="center"/>
    </xf>
    <xf numFmtId="0" fontId="18" fillId="33" borderId="0" xfId="0" applyFont="1" applyFill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"/>
  <sheetViews>
    <sheetView tabSelected="1" workbookViewId="0">
      <pane ySplit="1" topLeftCell="A2" activePane="bottomLeft" state="frozen"/>
      <selection pane="bottomLeft" activeCell="P25" sqref="P25"/>
    </sheetView>
  </sheetViews>
  <sheetFormatPr baseColWidth="10" defaultRowHeight="15" x14ac:dyDescent="0.25"/>
  <cols>
    <col min="1" max="1" width="15.7109375" bestFit="1" customWidth="1"/>
    <col min="2" max="5" width="8.140625" bestFit="1" customWidth="1"/>
    <col min="6" max="6" width="6.85546875" bestFit="1" customWidth="1"/>
    <col min="7" max="8" width="8.7109375" bestFit="1" customWidth="1"/>
    <col min="9" max="9" width="10.85546875" bestFit="1" customWidth="1"/>
    <col min="10" max="10" width="12.140625" bestFit="1" customWidth="1"/>
    <col min="11" max="11" width="14.85546875" bestFit="1" customWidth="1"/>
    <col min="12" max="12" width="8" bestFit="1" customWidth="1"/>
    <col min="13" max="13" width="11" bestFit="1" customWidth="1"/>
    <col min="14" max="14" width="6.85546875" bestFit="1" customWidth="1"/>
    <col min="15" max="15" width="10.85546875" bestFit="1" customWidth="1"/>
    <col min="16" max="16" width="12" bestFit="1" customWidth="1"/>
    <col min="17" max="17" width="5" bestFit="1" customWidth="1"/>
    <col min="18" max="18" width="8.140625" bestFit="1" customWidth="1"/>
    <col min="19" max="19" width="12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9" x14ac:dyDescent="0.25">
      <c r="A2" s="1">
        <v>44479</v>
      </c>
      <c r="B2" s="2">
        <v>54633.5</v>
      </c>
      <c r="C2" s="2">
        <v>54660.6</v>
      </c>
      <c r="D2" s="2">
        <v>54616.6</v>
      </c>
      <c r="E2" s="2">
        <v>54658.1</v>
      </c>
      <c r="F2" s="2"/>
      <c r="G2" s="2"/>
      <c r="H2" s="2"/>
      <c r="I2" s="2"/>
      <c r="J2" s="2"/>
      <c r="K2" s="2"/>
      <c r="L2" t="s">
        <v>14</v>
      </c>
      <c r="M2" t="s">
        <v>15</v>
      </c>
      <c r="N2" s="6"/>
    </row>
    <row r="3" spans="1:19" x14ac:dyDescent="0.25">
      <c r="A3" s="1">
        <v>44479.000694444447</v>
      </c>
      <c r="B3" s="2">
        <v>54660</v>
      </c>
      <c r="C3" s="2">
        <v>54684.3</v>
      </c>
      <c r="D3" s="2">
        <v>54655.3</v>
      </c>
      <c r="E3" s="2">
        <v>54666.8</v>
      </c>
      <c r="F3" s="2"/>
      <c r="G3" s="2"/>
      <c r="H3" s="2"/>
      <c r="I3" s="2"/>
      <c r="J3" s="2"/>
      <c r="K3" s="2"/>
      <c r="L3" t="s">
        <v>14</v>
      </c>
      <c r="M3" t="s">
        <v>15</v>
      </c>
      <c r="N3" s="6">
        <v>20</v>
      </c>
    </row>
    <row r="4" spans="1:19" x14ac:dyDescent="0.25">
      <c r="A4" s="1">
        <v>44479.001388888886</v>
      </c>
      <c r="B4" s="2">
        <v>54669.2</v>
      </c>
      <c r="C4" s="2">
        <v>54701.5</v>
      </c>
      <c r="D4" s="2">
        <v>54661.8</v>
      </c>
      <c r="E4" s="2">
        <v>54701.5</v>
      </c>
      <c r="F4" s="2"/>
      <c r="G4" s="2"/>
      <c r="H4" s="2"/>
      <c r="I4" s="2"/>
      <c r="J4" s="2"/>
      <c r="K4" s="2"/>
      <c r="L4" t="s">
        <v>14</v>
      </c>
      <c r="M4" t="s">
        <v>15</v>
      </c>
      <c r="N4" s="6">
        <v>19</v>
      </c>
    </row>
    <row r="5" spans="1:19" x14ac:dyDescent="0.25">
      <c r="A5" s="1">
        <v>44479.002083333333</v>
      </c>
      <c r="B5" s="2">
        <v>54701.5</v>
      </c>
      <c r="C5" s="2">
        <v>54718.8</v>
      </c>
      <c r="D5" s="2">
        <v>54673.2</v>
      </c>
      <c r="E5" s="2">
        <v>54680.6</v>
      </c>
      <c r="F5" s="2"/>
      <c r="G5" s="2"/>
      <c r="H5" s="2"/>
      <c r="I5" s="2"/>
      <c r="J5" s="2"/>
      <c r="K5" s="2"/>
      <c r="L5" t="s">
        <v>14</v>
      </c>
      <c r="M5" t="s">
        <v>15</v>
      </c>
      <c r="N5" s="6">
        <v>18</v>
      </c>
    </row>
    <row r="6" spans="1:19" x14ac:dyDescent="0.25">
      <c r="A6" s="1">
        <v>44479.00277777778</v>
      </c>
      <c r="B6" s="2">
        <v>54680.5</v>
      </c>
      <c r="C6" s="2">
        <v>54685.5</v>
      </c>
      <c r="D6" s="2">
        <v>54644.3</v>
      </c>
      <c r="E6" s="2">
        <v>54650.400000000001</v>
      </c>
      <c r="F6" s="2"/>
      <c r="G6" s="2"/>
      <c r="H6" s="2"/>
      <c r="I6" s="2"/>
      <c r="J6" s="2"/>
      <c r="K6" s="2"/>
      <c r="L6" t="s">
        <v>14</v>
      </c>
      <c r="M6" t="s">
        <v>15</v>
      </c>
      <c r="N6" s="6">
        <v>17</v>
      </c>
    </row>
    <row r="7" spans="1:19" x14ac:dyDescent="0.25">
      <c r="A7" s="1">
        <v>44479.003472222219</v>
      </c>
      <c r="B7" s="2">
        <v>54650.400000000001</v>
      </c>
      <c r="C7" s="2">
        <v>54656.7</v>
      </c>
      <c r="D7" s="2">
        <v>54602.8</v>
      </c>
      <c r="E7" s="2">
        <v>54609.9</v>
      </c>
      <c r="F7" s="2"/>
      <c r="G7" s="2"/>
      <c r="H7" s="2"/>
      <c r="I7" s="2"/>
      <c r="J7" s="2"/>
      <c r="K7" s="2"/>
      <c r="L7" t="s">
        <v>14</v>
      </c>
      <c r="M7" t="s">
        <v>15</v>
      </c>
      <c r="N7" s="6">
        <v>16</v>
      </c>
    </row>
    <row r="8" spans="1:19" x14ac:dyDescent="0.25">
      <c r="A8" s="1">
        <v>44479.004166666666</v>
      </c>
      <c r="B8" s="2">
        <v>54609.9</v>
      </c>
      <c r="C8" s="2">
        <v>54636.800000000003</v>
      </c>
      <c r="D8" s="2">
        <v>54576.6</v>
      </c>
      <c r="E8" s="2">
        <v>54630.2</v>
      </c>
      <c r="F8" s="2"/>
      <c r="G8" s="2"/>
      <c r="H8" s="2"/>
      <c r="I8" s="2"/>
      <c r="J8" s="2"/>
      <c r="K8" s="2"/>
      <c r="L8" t="s">
        <v>14</v>
      </c>
      <c r="M8" t="s">
        <v>15</v>
      </c>
      <c r="N8" s="6">
        <v>15</v>
      </c>
    </row>
    <row r="9" spans="1:19" x14ac:dyDescent="0.25">
      <c r="A9" s="1">
        <v>44479.004861111112</v>
      </c>
      <c r="B9" s="2">
        <v>54630</v>
      </c>
      <c r="C9" s="2">
        <v>54633.9</v>
      </c>
      <c r="D9" s="2">
        <v>54610.1</v>
      </c>
      <c r="E9" s="2">
        <v>54616.1</v>
      </c>
      <c r="F9" s="2"/>
      <c r="G9" s="2"/>
      <c r="H9" s="2"/>
      <c r="I9" s="2"/>
      <c r="J9" s="2"/>
      <c r="K9" s="2"/>
      <c r="L9" t="s">
        <v>14</v>
      </c>
      <c r="M9" t="s">
        <v>15</v>
      </c>
      <c r="N9" s="6">
        <v>14</v>
      </c>
    </row>
    <row r="10" spans="1:19" x14ac:dyDescent="0.25">
      <c r="A10" s="1">
        <v>44479.005555555559</v>
      </c>
      <c r="B10" s="2">
        <v>54616.1</v>
      </c>
      <c r="C10" s="2">
        <v>54640</v>
      </c>
      <c r="D10" s="2">
        <v>54614.6</v>
      </c>
      <c r="E10" s="2">
        <v>54638.9</v>
      </c>
      <c r="F10" s="2"/>
      <c r="G10" s="2"/>
      <c r="H10" s="2"/>
      <c r="I10" s="2"/>
      <c r="J10" s="2"/>
      <c r="K10" s="2"/>
      <c r="L10" t="s">
        <v>14</v>
      </c>
      <c r="M10" t="s">
        <v>15</v>
      </c>
      <c r="N10" s="6">
        <v>13</v>
      </c>
    </row>
    <row r="11" spans="1:19" x14ac:dyDescent="0.25">
      <c r="A11" s="1">
        <v>44479.006249999999</v>
      </c>
      <c r="B11" s="2">
        <v>54639</v>
      </c>
      <c r="C11" s="2">
        <v>54690</v>
      </c>
      <c r="D11" s="2">
        <v>54638.9</v>
      </c>
      <c r="E11" s="2">
        <v>54683.9</v>
      </c>
      <c r="F11" s="2"/>
      <c r="G11" s="2"/>
      <c r="H11" s="2"/>
      <c r="I11" s="2"/>
      <c r="J11" s="2"/>
      <c r="K11" s="2"/>
      <c r="L11" t="s">
        <v>14</v>
      </c>
      <c r="M11" t="s">
        <v>15</v>
      </c>
      <c r="N11" s="18" t="s">
        <v>16</v>
      </c>
      <c r="O11" s="18"/>
      <c r="P11" s="18"/>
      <c r="Q11" s="18"/>
    </row>
    <row r="12" spans="1:19" x14ac:dyDescent="0.25">
      <c r="A12" s="1">
        <v>44479.006944444445</v>
      </c>
      <c r="B12" s="2">
        <v>54683.9</v>
      </c>
      <c r="C12" s="2">
        <v>54702.2</v>
      </c>
      <c r="D12" s="2">
        <v>54683.9</v>
      </c>
      <c r="E12" s="2">
        <v>54691.3</v>
      </c>
      <c r="F12" s="2">
        <v>56.79</v>
      </c>
      <c r="G12" s="2"/>
      <c r="H12" s="2"/>
      <c r="I12" s="2"/>
      <c r="J12" s="2"/>
      <c r="K12" s="2"/>
      <c r="L12" t="s">
        <v>14</v>
      </c>
      <c r="M12" t="s">
        <v>15</v>
      </c>
      <c r="N12" s="5">
        <v>11</v>
      </c>
      <c r="O12" s="6" t="s">
        <v>17</v>
      </c>
      <c r="P12" s="6" t="s">
        <v>18</v>
      </c>
      <c r="Q12" s="5" t="s">
        <v>19</v>
      </c>
      <c r="R12" s="5" t="s">
        <v>20</v>
      </c>
      <c r="S12" s="5" t="s">
        <v>21</v>
      </c>
    </row>
    <row r="13" spans="1:19" x14ac:dyDescent="0.25">
      <c r="A13" s="1">
        <v>44479.007638888892</v>
      </c>
      <c r="B13" s="2">
        <v>54691.3</v>
      </c>
      <c r="C13" s="2">
        <v>54699.7</v>
      </c>
      <c r="D13" s="2">
        <v>54670.5</v>
      </c>
      <c r="E13" s="2">
        <v>54687.7</v>
      </c>
      <c r="F13" s="2">
        <v>54.36</v>
      </c>
      <c r="G13" s="2"/>
      <c r="H13" s="2"/>
      <c r="I13" s="2"/>
      <c r="J13" s="2"/>
      <c r="K13" s="2"/>
      <c r="L13" t="s">
        <v>14</v>
      </c>
      <c r="M13" t="s">
        <v>15</v>
      </c>
      <c r="N13" s="5">
        <v>10</v>
      </c>
      <c r="O13">
        <f t="shared" ref="O13:O22" si="0">E13-E12</f>
        <v>-3.6000000000058208</v>
      </c>
      <c r="P13" s="6">
        <f>IF(O13&lt;0,0,ABS(O13))</f>
        <v>0</v>
      </c>
      <c r="Q13" s="6">
        <f>IF(O13&lt;0,ABS(O13),0)</f>
        <v>3.6000000000058208</v>
      </c>
    </row>
    <row r="14" spans="1:19" x14ac:dyDescent="0.25">
      <c r="A14" s="1">
        <v>44479.008333333331</v>
      </c>
      <c r="B14" s="2">
        <v>54687.7</v>
      </c>
      <c r="C14" s="2">
        <v>54697.7</v>
      </c>
      <c r="D14" s="2">
        <v>54671.8</v>
      </c>
      <c r="E14" s="2">
        <v>54680.9</v>
      </c>
      <c r="F14" s="2">
        <v>45.13</v>
      </c>
      <c r="G14" s="2"/>
      <c r="H14" s="2"/>
      <c r="I14" s="2"/>
      <c r="J14" s="2"/>
      <c r="K14" s="2"/>
      <c r="L14" t="s">
        <v>14</v>
      </c>
      <c r="M14" t="s">
        <v>15</v>
      </c>
      <c r="N14" s="5">
        <v>9</v>
      </c>
      <c r="O14">
        <f t="shared" si="0"/>
        <v>-6.7999999999956344</v>
      </c>
      <c r="P14" s="6">
        <f t="shared" ref="P14:P22" si="1">IF(O14&lt;0,0,ABS(O14))</f>
        <v>0</v>
      </c>
      <c r="Q14" s="6">
        <f t="shared" ref="Q14:Q22" si="2">IF(O14&lt;0,ABS(O14),0)</f>
        <v>6.7999999999956344</v>
      </c>
    </row>
    <row r="15" spans="1:19" x14ac:dyDescent="0.25">
      <c r="A15" s="1">
        <v>44479.009027777778</v>
      </c>
      <c r="B15" s="2">
        <v>54683.6</v>
      </c>
      <c r="C15" s="2">
        <v>54695.8</v>
      </c>
      <c r="D15" s="2">
        <v>54670.6</v>
      </c>
      <c r="E15" s="2">
        <v>54688.3</v>
      </c>
      <c r="F15" s="2">
        <v>51.94</v>
      </c>
      <c r="G15" s="2"/>
      <c r="H15" s="2"/>
      <c r="I15" s="2"/>
      <c r="J15" s="2"/>
      <c r="K15" s="2"/>
      <c r="L15" t="s">
        <v>14</v>
      </c>
      <c r="M15" t="s">
        <v>15</v>
      </c>
      <c r="N15" s="5">
        <v>8</v>
      </c>
      <c r="O15">
        <f t="shared" si="0"/>
        <v>7.4000000000014552</v>
      </c>
      <c r="P15" s="6">
        <f t="shared" si="1"/>
        <v>7.4000000000014552</v>
      </c>
      <c r="Q15" s="6">
        <f t="shared" si="2"/>
        <v>0</v>
      </c>
    </row>
    <row r="16" spans="1:19" x14ac:dyDescent="0.25">
      <c r="A16" s="1">
        <v>44479.009722222225</v>
      </c>
      <c r="B16" s="2">
        <v>54688.3</v>
      </c>
      <c r="C16" s="2">
        <v>54757.3</v>
      </c>
      <c r="D16" s="2">
        <v>54684.4</v>
      </c>
      <c r="E16" s="2">
        <v>54757.3</v>
      </c>
      <c r="F16" s="2">
        <v>72.56</v>
      </c>
      <c r="G16" s="2">
        <v>54669.46</v>
      </c>
      <c r="H16" s="2"/>
      <c r="I16" s="2"/>
      <c r="J16" s="2"/>
      <c r="K16" s="2"/>
      <c r="L16" t="s">
        <v>14</v>
      </c>
      <c r="M16" t="s">
        <v>15</v>
      </c>
      <c r="N16" s="5">
        <v>7</v>
      </c>
      <c r="O16">
        <f t="shared" si="0"/>
        <v>69</v>
      </c>
      <c r="P16" s="6">
        <f t="shared" si="1"/>
        <v>69</v>
      </c>
      <c r="Q16" s="6">
        <f t="shared" si="2"/>
        <v>0</v>
      </c>
    </row>
    <row r="17" spans="1:19" x14ac:dyDescent="0.25">
      <c r="A17" s="1">
        <v>44479.010416666664</v>
      </c>
      <c r="B17" s="2">
        <v>54757.3</v>
      </c>
      <c r="C17" s="2">
        <v>54857</v>
      </c>
      <c r="D17" s="2">
        <v>54750</v>
      </c>
      <c r="E17" s="2">
        <v>54810.3</v>
      </c>
      <c r="F17" s="2">
        <v>90.18</v>
      </c>
      <c r="G17" s="2">
        <v>54679.61</v>
      </c>
      <c r="H17" s="2"/>
      <c r="I17" s="2"/>
      <c r="J17" s="2"/>
      <c r="K17" s="2"/>
      <c r="L17" t="s">
        <v>14</v>
      </c>
      <c r="M17" t="s">
        <v>15</v>
      </c>
      <c r="N17" s="5">
        <v>6</v>
      </c>
      <c r="O17">
        <f t="shared" si="0"/>
        <v>53</v>
      </c>
      <c r="P17" s="6">
        <f t="shared" si="1"/>
        <v>53</v>
      </c>
      <c r="Q17" s="6">
        <f t="shared" si="2"/>
        <v>0</v>
      </c>
    </row>
    <row r="18" spans="1:19" x14ac:dyDescent="0.25">
      <c r="A18" s="1">
        <v>44479.011111111111</v>
      </c>
      <c r="B18" s="2">
        <v>54810.3</v>
      </c>
      <c r="C18" s="2">
        <v>54844.9</v>
      </c>
      <c r="D18" s="2">
        <v>54754</v>
      </c>
      <c r="E18" s="2">
        <v>54758.7</v>
      </c>
      <c r="F18" s="2">
        <v>72.89</v>
      </c>
      <c r="G18" s="2">
        <v>54685.73</v>
      </c>
      <c r="H18" s="2"/>
      <c r="I18" s="2"/>
      <c r="J18" s="2"/>
      <c r="K18" s="2"/>
      <c r="L18" t="s">
        <v>14</v>
      </c>
      <c r="M18" t="s">
        <v>15</v>
      </c>
      <c r="N18" s="5">
        <v>5</v>
      </c>
      <c r="O18">
        <f t="shared" si="0"/>
        <v>-51.600000000005821</v>
      </c>
      <c r="P18" s="6">
        <f t="shared" si="1"/>
        <v>0</v>
      </c>
      <c r="Q18" s="6">
        <f t="shared" si="2"/>
        <v>51.600000000005821</v>
      </c>
    </row>
    <row r="19" spans="1:19" x14ac:dyDescent="0.25">
      <c r="A19" s="1">
        <v>44479.011805555558</v>
      </c>
      <c r="B19" s="2">
        <v>54758.7</v>
      </c>
      <c r="C19" s="2">
        <v>54771</v>
      </c>
      <c r="D19" s="2">
        <v>54712.5</v>
      </c>
      <c r="E19" s="2">
        <v>54715.199999999997</v>
      </c>
      <c r="F19" s="2">
        <v>65.98</v>
      </c>
      <c r="G19" s="2">
        <v>54686.65</v>
      </c>
      <c r="H19" s="2"/>
      <c r="I19" s="2"/>
      <c r="J19" s="2"/>
      <c r="K19" s="2"/>
      <c r="L19" t="s">
        <v>14</v>
      </c>
      <c r="M19" t="s">
        <v>15</v>
      </c>
      <c r="N19" s="5">
        <v>4</v>
      </c>
      <c r="O19">
        <f t="shared" si="0"/>
        <v>-43.5</v>
      </c>
      <c r="P19" s="6">
        <f t="shared" si="1"/>
        <v>0</v>
      </c>
      <c r="Q19" s="6">
        <f t="shared" si="2"/>
        <v>43.5</v>
      </c>
    </row>
    <row r="20" spans="1:19" x14ac:dyDescent="0.25">
      <c r="A20" s="1">
        <v>44479.012499999997</v>
      </c>
      <c r="B20" s="2">
        <v>54715.199999999997</v>
      </c>
      <c r="C20" s="2">
        <v>54741.7</v>
      </c>
      <c r="D20" s="2">
        <v>54704.9</v>
      </c>
      <c r="E20" s="2">
        <v>54734.7</v>
      </c>
      <c r="F20" s="2">
        <v>65.61</v>
      </c>
      <c r="G20" s="2">
        <v>54690.25</v>
      </c>
      <c r="H20" s="2"/>
      <c r="I20" s="2"/>
      <c r="J20" s="2"/>
      <c r="K20" s="2"/>
      <c r="L20" t="s">
        <v>14</v>
      </c>
      <c r="M20" t="s">
        <v>15</v>
      </c>
      <c r="N20" s="5">
        <v>3</v>
      </c>
      <c r="O20">
        <f t="shared" si="0"/>
        <v>19.5</v>
      </c>
      <c r="P20" s="6">
        <f t="shared" si="1"/>
        <v>19.5</v>
      </c>
      <c r="Q20" s="6">
        <f t="shared" si="2"/>
        <v>0</v>
      </c>
    </row>
    <row r="21" spans="1:19" x14ac:dyDescent="0.25">
      <c r="A21" s="9">
        <v>44479.013194444444</v>
      </c>
      <c r="B21" s="8">
        <v>54734.7</v>
      </c>
      <c r="C21" s="8">
        <v>54763</v>
      </c>
      <c r="D21" s="8">
        <v>54728.2</v>
      </c>
      <c r="E21" s="8">
        <v>54754.3</v>
      </c>
      <c r="F21" s="8">
        <v>62.51</v>
      </c>
      <c r="G21" s="8">
        <v>54697.18</v>
      </c>
      <c r="H21" s="8"/>
      <c r="I21" s="8">
        <v>54690.76</v>
      </c>
      <c r="J21" s="8">
        <v>54769.24</v>
      </c>
      <c r="K21" s="8">
        <v>54612.27</v>
      </c>
      <c r="L21" t="s">
        <v>14</v>
      </c>
      <c r="M21" t="s">
        <v>15</v>
      </c>
      <c r="N21" s="5">
        <v>2</v>
      </c>
      <c r="O21">
        <f t="shared" si="0"/>
        <v>19.600000000005821</v>
      </c>
      <c r="P21" s="6">
        <f t="shared" si="1"/>
        <v>19.600000000005821</v>
      </c>
      <c r="Q21" s="6">
        <f t="shared" si="2"/>
        <v>0</v>
      </c>
    </row>
    <row r="22" spans="1:19" x14ac:dyDescent="0.25">
      <c r="A22" s="3">
        <v>44479.013888888891</v>
      </c>
      <c r="B22" s="8">
        <v>54754.3</v>
      </c>
      <c r="C22" s="8">
        <v>54754.3</v>
      </c>
      <c r="D22" s="8">
        <v>54701</v>
      </c>
      <c r="E22" s="4">
        <v>54717.9</v>
      </c>
      <c r="F22" s="11">
        <v>54.28</v>
      </c>
      <c r="G22" s="8">
        <v>54704.38</v>
      </c>
      <c r="H22" s="4"/>
      <c r="I22" s="12">
        <v>54693.75</v>
      </c>
      <c r="J22" s="14">
        <v>54771.85</v>
      </c>
      <c r="K22" s="16">
        <v>54615.64</v>
      </c>
      <c r="L22" t="s">
        <v>14</v>
      </c>
      <c r="M22" t="s">
        <v>15</v>
      </c>
      <c r="N22" s="5">
        <v>1</v>
      </c>
      <c r="O22">
        <f t="shared" si="0"/>
        <v>-36.400000000001455</v>
      </c>
      <c r="P22" s="6">
        <f t="shared" si="1"/>
        <v>0</v>
      </c>
      <c r="Q22" s="6">
        <f t="shared" si="2"/>
        <v>36.400000000001455</v>
      </c>
      <c r="R22" s="2">
        <f>AVERAGE(E3:E22)</f>
        <v>54693.74500000001</v>
      </c>
      <c r="S22">
        <f>STDEVA(E3:E22)</f>
        <v>52.066743350798568</v>
      </c>
    </row>
    <row r="23" spans="1:19" x14ac:dyDescent="0.25">
      <c r="A23" s="1">
        <v>44479.01458333333</v>
      </c>
      <c r="B23" s="2">
        <v>54717.9</v>
      </c>
      <c r="C23" s="2">
        <v>54786.6</v>
      </c>
      <c r="D23" s="2">
        <v>54717.9</v>
      </c>
      <c r="E23" s="2">
        <v>54782.7</v>
      </c>
      <c r="F23" s="2">
        <v>62.78</v>
      </c>
      <c r="G23" s="2">
        <v>54714.55</v>
      </c>
      <c r="H23" s="2"/>
      <c r="I23" s="2">
        <v>54699.54</v>
      </c>
      <c r="J23" s="2">
        <v>54782.43</v>
      </c>
      <c r="K23" s="2">
        <v>54616.65</v>
      </c>
      <c r="L23" t="s">
        <v>14</v>
      </c>
      <c r="M23" t="s">
        <v>15</v>
      </c>
    </row>
    <row r="24" spans="1:19" x14ac:dyDescent="0.25">
      <c r="A24" s="1">
        <v>44479.015277777777</v>
      </c>
      <c r="B24" s="2">
        <v>54782.7</v>
      </c>
      <c r="C24" s="2">
        <v>54787.4</v>
      </c>
      <c r="D24" s="2">
        <v>54750.8</v>
      </c>
      <c r="E24" s="2">
        <v>54783.1</v>
      </c>
      <c r="F24" s="2">
        <v>63.99</v>
      </c>
      <c r="G24" s="2">
        <v>54725.68</v>
      </c>
      <c r="H24" s="2"/>
      <c r="I24" s="2">
        <v>54703.62</v>
      </c>
      <c r="J24" s="2">
        <v>54791.13</v>
      </c>
      <c r="K24" s="2">
        <v>54616.11</v>
      </c>
      <c r="L24" t="s">
        <v>14</v>
      </c>
      <c r="M24" t="s">
        <v>15</v>
      </c>
      <c r="O24" s="7" t="s">
        <v>22</v>
      </c>
      <c r="P24" s="6">
        <f>SUM(P13:P23)</f>
        <v>168.50000000000728</v>
      </c>
    </row>
    <row r="25" spans="1:19" x14ac:dyDescent="0.25">
      <c r="A25" s="1">
        <v>44479.015972222223</v>
      </c>
      <c r="B25" s="2">
        <v>54783.1</v>
      </c>
      <c r="C25" s="2">
        <v>54838.400000000001</v>
      </c>
      <c r="D25" s="2">
        <v>54783.1</v>
      </c>
      <c r="E25" s="2">
        <v>54817.1</v>
      </c>
      <c r="F25" s="2">
        <v>66.44</v>
      </c>
      <c r="G25" s="2">
        <v>54737.56</v>
      </c>
      <c r="H25" s="2"/>
      <c r="I25" s="2">
        <v>54710.44</v>
      </c>
      <c r="J25" s="2">
        <v>54805.37</v>
      </c>
      <c r="K25" s="2">
        <v>54615.519999999997</v>
      </c>
      <c r="L25" t="s">
        <v>14</v>
      </c>
      <c r="M25" t="s">
        <v>15</v>
      </c>
      <c r="O25" s="7" t="s">
        <v>23</v>
      </c>
      <c r="P25" s="6">
        <f>SUM(Q13:Q24)</f>
        <v>141.90000000000873</v>
      </c>
    </row>
    <row r="26" spans="1:19" x14ac:dyDescent="0.25">
      <c r="A26" s="1">
        <v>44479.01666666667</v>
      </c>
      <c r="B26" s="2">
        <v>54817.8</v>
      </c>
      <c r="C26" s="2">
        <v>54848.7</v>
      </c>
      <c r="D26" s="2">
        <v>54815</v>
      </c>
      <c r="E26" s="2">
        <v>54839.8</v>
      </c>
      <c r="F26" s="2">
        <v>61.94</v>
      </c>
      <c r="G26" s="2">
        <v>54747.95</v>
      </c>
      <c r="H26" s="2"/>
      <c r="I26" s="2">
        <v>54719.92</v>
      </c>
      <c r="J26" s="2">
        <v>54821.66</v>
      </c>
      <c r="K26" s="2">
        <v>54618.17</v>
      </c>
      <c r="L26" t="s">
        <v>14</v>
      </c>
      <c r="M26" t="s">
        <v>15</v>
      </c>
      <c r="O26" s="7" t="s">
        <v>24</v>
      </c>
      <c r="P26" s="6">
        <f>P24/P25</f>
        <v>1.1874559548977937</v>
      </c>
    </row>
    <row r="27" spans="1:19" x14ac:dyDescent="0.25">
      <c r="A27" s="1">
        <v>44479.017361111109</v>
      </c>
      <c r="B27" s="2">
        <v>54839.8</v>
      </c>
      <c r="C27" s="2">
        <v>54866.400000000001</v>
      </c>
      <c r="D27" s="2">
        <v>54801</v>
      </c>
      <c r="E27" s="2">
        <v>54807.5</v>
      </c>
      <c r="F27" s="2">
        <v>49.57</v>
      </c>
      <c r="G27" s="2">
        <v>54755.7</v>
      </c>
      <c r="H27" s="2"/>
      <c r="I27" s="2">
        <v>54729.8</v>
      </c>
      <c r="J27" s="2">
        <v>54827.75</v>
      </c>
      <c r="K27" s="2">
        <v>54631.839999999997</v>
      </c>
      <c r="L27" t="s">
        <v>14</v>
      </c>
      <c r="M27" t="s">
        <v>15</v>
      </c>
      <c r="O27" s="7" t="s">
        <v>25</v>
      </c>
      <c r="P27" s="10">
        <f>100-(100/(1+P26))</f>
        <v>54.284793814432533</v>
      </c>
    </row>
    <row r="28" spans="1:19" x14ac:dyDescent="0.25">
      <c r="A28" s="1">
        <v>44479.018055555556</v>
      </c>
      <c r="B28" s="2">
        <v>54807.5</v>
      </c>
      <c r="C28" s="2">
        <v>54829.5</v>
      </c>
      <c r="D28" s="2">
        <v>54800</v>
      </c>
      <c r="E28" s="2">
        <v>54806.9</v>
      </c>
      <c r="F28" s="2">
        <v>58.8</v>
      </c>
      <c r="G28" s="2">
        <v>54763.65</v>
      </c>
      <c r="H28" s="2"/>
      <c r="I28" s="2">
        <v>54738.63</v>
      </c>
      <c r="J28" s="2">
        <v>54833.19</v>
      </c>
      <c r="K28" s="2">
        <v>54644.07</v>
      </c>
      <c r="L28" t="s">
        <v>14</v>
      </c>
      <c r="M28" t="s">
        <v>15</v>
      </c>
      <c r="O28" s="7" t="s">
        <v>26</v>
      </c>
      <c r="P28" s="15">
        <f>R22+1.5*S22</f>
        <v>54771.845115026204</v>
      </c>
    </row>
    <row r="29" spans="1:19" x14ac:dyDescent="0.25">
      <c r="A29" s="1">
        <v>44479.018750000003</v>
      </c>
      <c r="B29" s="2">
        <v>54806.9</v>
      </c>
      <c r="C29" s="2">
        <v>54817.8</v>
      </c>
      <c r="D29" s="2">
        <v>54790.1</v>
      </c>
      <c r="E29" s="2">
        <v>54790.1</v>
      </c>
      <c r="F29" s="2">
        <v>65.16</v>
      </c>
      <c r="G29" s="2">
        <v>54770.93</v>
      </c>
      <c r="H29" s="2"/>
      <c r="I29" s="2">
        <v>54747.33</v>
      </c>
      <c r="J29" s="2">
        <v>54832.75</v>
      </c>
      <c r="K29" s="2">
        <v>54661.91</v>
      </c>
      <c r="L29" t="s">
        <v>14</v>
      </c>
      <c r="M29" t="s">
        <v>15</v>
      </c>
      <c r="O29" s="7" t="s">
        <v>27</v>
      </c>
      <c r="P29" s="13">
        <f>R22</f>
        <v>54693.74500000001</v>
      </c>
    </row>
    <row r="30" spans="1:19" x14ac:dyDescent="0.25">
      <c r="A30" s="1">
        <v>44479.019444444442</v>
      </c>
      <c r="B30" s="2">
        <v>54790.1</v>
      </c>
      <c r="C30" s="2">
        <v>54792.4</v>
      </c>
      <c r="D30" s="2">
        <v>54770.1</v>
      </c>
      <c r="E30" s="2">
        <v>54777.7</v>
      </c>
      <c r="F30" s="2">
        <v>58.96</v>
      </c>
      <c r="G30" s="2">
        <v>54776.89</v>
      </c>
      <c r="H30" s="2"/>
      <c r="I30" s="2">
        <v>54754.27</v>
      </c>
      <c r="J30" s="2">
        <v>54831.08</v>
      </c>
      <c r="K30" s="2">
        <v>54677.46</v>
      </c>
      <c r="L30" t="s">
        <v>14</v>
      </c>
      <c r="M30" t="s">
        <v>15</v>
      </c>
      <c r="O30" s="7" t="s">
        <v>28</v>
      </c>
      <c r="P30" s="17">
        <f>P29-1.5*S22</f>
        <v>54615.644884973815</v>
      </c>
    </row>
    <row r="31" spans="1:19" x14ac:dyDescent="0.25">
      <c r="A31" s="1">
        <v>44479.020138888889</v>
      </c>
      <c r="B31" s="2">
        <v>54777.7</v>
      </c>
      <c r="C31" s="2">
        <v>54796.3</v>
      </c>
      <c r="D31" s="2">
        <v>54775</v>
      </c>
      <c r="E31" s="2">
        <v>54784.4</v>
      </c>
      <c r="F31" s="2">
        <v>56.63</v>
      </c>
      <c r="G31" s="2">
        <v>54778.69</v>
      </c>
      <c r="H31" s="2">
        <v>54724.08</v>
      </c>
      <c r="I31" s="2">
        <v>54759.3</v>
      </c>
      <c r="J31" s="2">
        <v>54832.52</v>
      </c>
      <c r="K31" s="2">
        <v>54686.07</v>
      </c>
      <c r="L31" t="s">
        <v>14</v>
      </c>
      <c r="M31" t="s">
        <v>15</v>
      </c>
    </row>
    <row r="32" spans="1:19" x14ac:dyDescent="0.25">
      <c r="A32" s="1">
        <v>44479.020833333336</v>
      </c>
      <c r="B32" s="2">
        <v>54784.4</v>
      </c>
      <c r="C32" s="2">
        <v>54809.3</v>
      </c>
      <c r="D32" s="2">
        <v>54780</v>
      </c>
      <c r="E32" s="2">
        <v>54805.3</v>
      </c>
      <c r="F32" s="2">
        <v>70.650000000000006</v>
      </c>
      <c r="G32" s="2">
        <v>54778.36</v>
      </c>
      <c r="H32" s="2">
        <v>54728.98</v>
      </c>
      <c r="I32" s="2">
        <v>54765</v>
      </c>
      <c r="J32" s="2">
        <v>54835.62</v>
      </c>
      <c r="K32" s="2">
        <v>54694.37</v>
      </c>
      <c r="L32" t="s">
        <v>14</v>
      </c>
      <c r="M32" t="s">
        <v>15</v>
      </c>
    </row>
  </sheetData>
  <mergeCells count="1">
    <mergeCell ref="N11:Q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historia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Sustentator</dc:creator>
  <cp:lastModifiedBy>SUSTENTATOR SA</cp:lastModifiedBy>
  <dcterms:created xsi:type="dcterms:W3CDTF">2022-01-24T17:11:27Z</dcterms:created>
  <dcterms:modified xsi:type="dcterms:W3CDTF">2022-01-28T18:05:07Z</dcterms:modified>
</cp:coreProperties>
</file>