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1_{16975DA1-78C9-4457-BFC2-7959DE2D1025}" xr6:coauthVersionLast="43" xr6:coauthVersionMax="43" xr10:uidLastSave="{00000000-0000-0000-0000-000000000000}"/>
  <bookViews>
    <workbookView xWindow="5610" yWindow="2430" windowWidth="24045" windowHeight="13275" tabRatio="788" xr2:uid="{00000000-000D-0000-FFFF-FFFF00000000}"/>
  </bookViews>
  <sheets>
    <sheet name="日历" sheetId="14" r:id="rId1"/>
  </sheets>
  <definedNames>
    <definedName name="Calendar10Month">日历!$C$127</definedName>
    <definedName name="Calendar10MonthOption">MATCH(Calendar10Month,月,0)</definedName>
    <definedName name="Calendar10Year">日历!$B$127</definedName>
    <definedName name="Calendar11Month">日历!$C$141</definedName>
    <definedName name="Calendar11MonthOption">MATCH(Calendar11Month,月,0)</definedName>
    <definedName name="Calendar11Year">日历!$B$141</definedName>
    <definedName name="Calendar12Month">日历!$C$155</definedName>
    <definedName name="Calendar12MonthOption">MATCH(Calendar12Month,月,0)</definedName>
    <definedName name="Calendar12Year">日历!$B$155</definedName>
    <definedName name="Calendar1Month">日历!$C$1</definedName>
    <definedName name="Calendar1MonthOption">MATCH(Calendar1Month,月,0)</definedName>
    <definedName name="Calendar1Year">日历!$B$1</definedName>
    <definedName name="Calendar2Month">日历!$C$15</definedName>
    <definedName name="Calendar2MonthOption">MATCH(Calendar2Month,月,0)</definedName>
    <definedName name="Calendar2Year">日历!$B$15</definedName>
    <definedName name="Calendar3Month">日历!$C$29</definedName>
    <definedName name="Calendar3MonthOption">MATCH(Calendar3Month,月,0)</definedName>
    <definedName name="Calendar3Year">日历!$B$29</definedName>
    <definedName name="Calendar4Month">日历!$C$43</definedName>
    <definedName name="Calendar4MonthOption">MATCH(Calendar4Month,月,0)</definedName>
    <definedName name="Calendar4Year">日历!$B$43</definedName>
    <definedName name="Calendar5Month">日历!$C$57</definedName>
    <definedName name="Calendar5MonthOption">MATCH(Calendar5Month,月,0)</definedName>
    <definedName name="Calendar5Year">日历!$B$57</definedName>
    <definedName name="Calendar6Month">日历!$C$71</definedName>
    <definedName name="Calendar6MonthOption">MATCH(Calendar6Month,月,0)</definedName>
    <definedName name="Calendar6Year">日历!$B$71</definedName>
    <definedName name="Calendar7Month">日历!$C$85</definedName>
    <definedName name="Calendar7MonthOption">MATCH(Calendar7Month,月,0)</definedName>
    <definedName name="Calendar7Year">日历!$B$85</definedName>
    <definedName name="Calendar8Month">日历!$C$99</definedName>
    <definedName name="Calendar8MonthOption">MATCH(Calendar8Month,月,0)</definedName>
    <definedName name="Calendar8Year">日历!$B$99</definedName>
    <definedName name="Calendar9Month">日历!$C$113</definedName>
    <definedName name="Calendar9MonthOption">MATCH(Calendar9Month,月,0)</definedName>
    <definedName name="Calendar9Year">日历!$B$113</definedName>
    <definedName name="_xlnm.Print_Area" localSheetId="0">日历!$B$1:$I$168</definedName>
    <definedName name="WeekdayOption">MATCH(WeekStart,工作日,0)+10</definedName>
    <definedName name="WeekStart">日历!$B$2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C15" i="14" s="1"/>
  <c r="B13" i="14" l="1" a="1"/>
  <c r="B11" i="14" a="1"/>
  <c r="B9" i="14" a="1"/>
  <c r="B7" i="14" a="1"/>
  <c r="B5" i="14" a="1"/>
  <c r="B3" i="14" a="1"/>
  <c r="B15" i="14"/>
  <c r="C29" i="14" s="1"/>
  <c r="H3" i="14" l="1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7" i="14" a="1"/>
  <c r="C27" i="14" l="1"/>
  <c r="B27" i="14"/>
  <c r="B17" i="14" a="1"/>
  <c r="B19" i="14" a="1"/>
  <c r="B21" i="14" a="1"/>
  <c r="B23" i="14" a="1"/>
  <c r="B25" i="14" a="1"/>
  <c r="B29" i="14"/>
  <c r="C43" i="14" s="1"/>
  <c r="B41" i="14" l="1" a="1"/>
  <c r="B39" i="14" a="1"/>
  <c r="B37" i="14" a="1"/>
  <c r="B35" i="14" a="1"/>
  <c r="B33" i="14" a="1"/>
  <c r="B31" i="14" a="1"/>
  <c r="H25" i="14"/>
  <c r="G25" i="14"/>
  <c r="F25" i="14"/>
  <c r="E25" i="14"/>
  <c r="D25" i="14"/>
  <c r="C25" i="14"/>
  <c r="B25" i="14"/>
  <c r="H23" i="14"/>
  <c r="G23" i="14"/>
  <c r="F23" i="14"/>
  <c r="E23" i="14"/>
  <c r="D23" i="14"/>
  <c r="C23" i="14"/>
  <c r="B23" i="14"/>
  <c r="H21" i="14"/>
  <c r="G21" i="14"/>
  <c r="F21" i="14"/>
  <c r="E21" i="14"/>
  <c r="D21" i="14"/>
  <c r="C21" i="14"/>
  <c r="B21" i="14"/>
  <c r="H19" i="14"/>
  <c r="G19" i="14"/>
  <c r="F19" i="14"/>
  <c r="E19" i="14"/>
  <c r="D19" i="14"/>
  <c r="C19" i="14"/>
  <c r="B19" i="14"/>
  <c r="H17" i="14"/>
  <c r="H16" i="14" s="1"/>
  <c r="G17" i="14"/>
  <c r="G16" i="14" s="1"/>
  <c r="F17" i="14"/>
  <c r="F16" i="14" s="1"/>
  <c r="E17" i="14"/>
  <c r="E16" i="14" s="1"/>
  <c r="D17" i="14"/>
  <c r="D16" i="14" s="1"/>
  <c r="C17" i="14"/>
  <c r="C16" i="14" s="1"/>
  <c r="B17" i="14"/>
  <c r="B16" i="14" s="1"/>
  <c r="B43" i="14"/>
  <c r="C57" i="14" s="1"/>
  <c r="B55" i="14" l="1" a="1"/>
  <c r="B53" i="14" a="1"/>
  <c r="B51" i="14" a="1"/>
  <c r="B49" i="14" a="1"/>
  <c r="B47" i="14" a="1"/>
  <c r="B45" i="14" a="1"/>
  <c r="H31" i="14"/>
  <c r="H30" i="14" s="1"/>
  <c r="G31" i="14"/>
  <c r="G30" i="14" s="1"/>
  <c r="F31" i="14"/>
  <c r="F30" i="14" s="1"/>
  <c r="E31" i="14"/>
  <c r="E30" i="14" s="1"/>
  <c r="D31" i="14"/>
  <c r="D30" i="14" s="1"/>
  <c r="C31" i="14"/>
  <c r="C30" i="14" s="1"/>
  <c r="B31" i="14"/>
  <c r="B30" i="14" s="1"/>
  <c r="H33" i="14"/>
  <c r="G33" i="14"/>
  <c r="F33" i="14"/>
  <c r="E33" i="14"/>
  <c r="D33" i="14"/>
  <c r="C33" i="14"/>
  <c r="B33" i="14"/>
  <c r="H35" i="14"/>
  <c r="G35" i="14"/>
  <c r="F35" i="14"/>
  <c r="E35" i="14"/>
  <c r="D35" i="14"/>
  <c r="C35" i="14"/>
  <c r="B35" i="14"/>
  <c r="H37" i="14"/>
  <c r="G37" i="14"/>
  <c r="F37" i="14"/>
  <c r="E37" i="14"/>
  <c r="D37" i="14"/>
  <c r="C37" i="14"/>
  <c r="B37" i="14"/>
  <c r="H39" i="14"/>
  <c r="G39" i="14"/>
  <c r="F39" i="14"/>
  <c r="E39" i="14"/>
  <c r="D39" i="14"/>
  <c r="C39" i="14"/>
  <c r="B39" i="14"/>
  <c r="C41" i="14"/>
  <c r="B41" i="14"/>
  <c r="B57" i="14"/>
  <c r="C71" i="14" s="1"/>
  <c r="B69" i="14" l="1" a="1"/>
  <c r="B67" i="14" a="1"/>
  <c r="B65" i="14" a="1"/>
  <c r="B63" i="14" a="1"/>
  <c r="B61" i="14" a="1"/>
  <c r="B59" i="14" a="1"/>
  <c r="H45" i="14"/>
  <c r="H44" i="14" s="1"/>
  <c r="G45" i="14"/>
  <c r="G44" i="14" s="1"/>
  <c r="F45" i="14"/>
  <c r="F44" i="14" s="1"/>
  <c r="E45" i="14"/>
  <c r="E44" i="14" s="1"/>
  <c r="D45" i="14"/>
  <c r="D44" i="14" s="1"/>
  <c r="C45" i="14"/>
  <c r="C44" i="14" s="1"/>
  <c r="B45" i="14"/>
  <c r="B44" i="14" s="1"/>
  <c r="H47" i="14"/>
  <c r="G47" i="14"/>
  <c r="F47" i="14"/>
  <c r="E47" i="14"/>
  <c r="D47" i="14"/>
  <c r="C47" i="14"/>
  <c r="B47" i="14"/>
  <c r="H49" i="14"/>
  <c r="G49" i="14"/>
  <c r="F49" i="14"/>
  <c r="E49" i="14"/>
  <c r="D49" i="14"/>
  <c r="C49" i="14"/>
  <c r="B49" i="14"/>
  <c r="H51" i="14"/>
  <c r="G51" i="14"/>
  <c r="F51" i="14"/>
  <c r="E51" i="14"/>
  <c r="D51" i="14"/>
  <c r="C51" i="14"/>
  <c r="B51" i="14"/>
  <c r="H53" i="14"/>
  <c r="G53" i="14"/>
  <c r="F53" i="14"/>
  <c r="E53" i="14"/>
  <c r="D53" i="14"/>
  <c r="C53" i="14"/>
  <c r="B53" i="14"/>
  <c r="C55" i="14"/>
  <c r="B55" i="14"/>
  <c r="B71" i="14"/>
  <c r="C85" i="14" s="1"/>
  <c r="B83" i="14" l="1" a="1"/>
  <c r="B81" i="14" a="1"/>
  <c r="B79" i="14" a="1"/>
  <c r="B77" i="14" a="1"/>
  <c r="B75" i="14" a="1"/>
  <c r="B73" i="14" a="1"/>
  <c r="H59" i="14"/>
  <c r="H58" i="14" s="1"/>
  <c r="G59" i="14"/>
  <c r="G58" i="14" s="1"/>
  <c r="F59" i="14"/>
  <c r="F58" i="14" s="1"/>
  <c r="E59" i="14"/>
  <c r="E58" i="14" s="1"/>
  <c r="D59" i="14"/>
  <c r="D58" i="14" s="1"/>
  <c r="C59" i="14"/>
  <c r="C58" i="14" s="1"/>
  <c r="B59" i="14"/>
  <c r="B58" i="14" s="1"/>
  <c r="H61" i="14"/>
  <c r="G61" i="14"/>
  <c r="F61" i="14"/>
  <c r="E61" i="14"/>
  <c r="D61" i="14"/>
  <c r="C61" i="14"/>
  <c r="B61" i="14"/>
  <c r="H63" i="14"/>
  <c r="G63" i="14"/>
  <c r="F63" i="14"/>
  <c r="E63" i="14"/>
  <c r="D63" i="14"/>
  <c r="C63" i="14"/>
  <c r="B63" i="14"/>
  <c r="H65" i="14"/>
  <c r="G65" i="14"/>
  <c r="F65" i="14"/>
  <c r="E65" i="14"/>
  <c r="D65" i="14"/>
  <c r="C65" i="14"/>
  <c r="B65" i="14"/>
  <c r="H67" i="14"/>
  <c r="G67" i="14"/>
  <c r="F67" i="14"/>
  <c r="E67" i="14"/>
  <c r="D67" i="14"/>
  <c r="C67" i="14"/>
  <c r="B67" i="14"/>
  <c r="C69" i="14"/>
  <c r="B69" i="14"/>
  <c r="B85" i="14"/>
  <c r="C99" i="14" s="1"/>
  <c r="B97" i="14" l="1" a="1"/>
  <c r="B95" i="14" a="1"/>
  <c r="B93" i="14" a="1"/>
  <c r="B91" i="14" a="1"/>
  <c r="B89" i="14" a="1"/>
  <c r="B87" i="14" a="1"/>
  <c r="H73" i="14"/>
  <c r="H72" i="14" s="1"/>
  <c r="G73" i="14"/>
  <c r="G72" i="14" s="1"/>
  <c r="F73" i="14"/>
  <c r="F72" i="14" s="1"/>
  <c r="E73" i="14"/>
  <c r="E72" i="14" s="1"/>
  <c r="D73" i="14"/>
  <c r="D72" i="14" s="1"/>
  <c r="C73" i="14"/>
  <c r="C72" i="14" s="1"/>
  <c r="B73" i="14"/>
  <c r="B72" i="14" s="1"/>
  <c r="H75" i="14"/>
  <c r="G75" i="14"/>
  <c r="F75" i="14"/>
  <c r="E75" i="14"/>
  <c r="D75" i="14"/>
  <c r="C75" i="14"/>
  <c r="B75" i="14"/>
  <c r="H77" i="14"/>
  <c r="G77" i="14"/>
  <c r="F77" i="14"/>
  <c r="E77" i="14"/>
  <c r="D77" i="14"/>
  <c r="C77" i="14"/>
  <c r="B77" i="14"/>
  <c r="H79" i="14"/>
  <c r="G79" i="14"/>
  <c r="F79" i="14"/>
  <c r="E79" i="14"/>
  <c r="D79" i="14"/>
  <c r="C79" i="14"/>
  <c r="B79" i="14"/>
  <c r="H81" i="14"/>
  <c r="G81" i="14"/>
  <c r="F81" i="14"/>
  <c r="E81" i="14"/>
  <c r="D81" i="14"/>
  <c r="C81" i="14"/>
  <c r="B81" i="14"/>
  <c r="C83" i="14"/>
  <c r="B83" i="14"/>
  <c r="B99" i="14"/>
  <c r="C113" i="14" s="1"/>
  <c r="B111" i="14" l="1" a="1"/>
  <c r="B109" i="14" a="1"/>
  <c r="B107" i="14" a="1"/>
  <c r="B105" i="14" a="1"/>
  <c r="B103" i="14" a="1"/>
  <c r="B101" i="14" a="1"/>
  <c r="H87" i="14"/>
  <c r="H86" i="14" s="1"/>
  <c r="G87" i="14"/>
  <c r="G86" i="14" s="1"/>
  <c r="F87" i="14"/>
  <c r="F86" i="14" s="1"/>
  <c r="E87" i="14"/>
  <c r="E86" i="14" s="1"/>
  <c r="D87" i="14"/>
  <c r="D86" i="14" s="1"/>
  <c r="C87" i="14"/>
  <c r="C86" i="14" s="1"/>
  <c r="B87" i="14"/>
  <c r="B86" i="14" s="1"/>
  <c r="H89" i="14"/>
  <c r="G89" i="14"/>
  <c r="F89" i="14"/>
  <c r="E89" i="14"/>
  <c r="D89" i="14"/>
  <c r="C89" i="14"/>
  <c r="B89" i="14"/>
  <c r="H91" i="14"/>
  <c r="G91" i="14"/>
  <c r="F91" i="14"/>
  <c r="E91" i="14"/>
  <c r="D91" i="14"/>
  <c r="C91" i="14"/>
  <c r="B91" i="14"/>
  <c r="H93" i="14"/>
  <c r="G93" i="14"/>
  <c r="F93" i="14"/>
  <c r="E93" i="14"/>
  <c r="D93" i="14"/>
  <c r="C93" i="14"/>
  <c r="B93" i="14"/>
  <c r="H95" i="14"/>
  <c r="G95" i="14"/>
  <c r="F95" i="14"/>
  <c r="E95" i="14"/>
  <c r="D95" i="14"/>
  <c r="C95" i="14"/>
  <c r="B95" i="14"/>
  <c r="C97" i="14"/>
  <c r="B97" i="14"/>
  <c r="B113" i="14"/>
  <c r="C127" i="14" s="1"/>
  <c r="B125" i="14" l="1" a="1"/>
  <c r="B123" i="14" a="1"/>
  <c r="B121" i="14" a="1"/>
  <c r="B119" i="14" a="1"/>
  <c r="B117" i="14" a="1"/>
  <c r="B115" i="14" a="1"/>
  <c r="H101" i="14"/>
  <c r="H100" i="14" s="1"/>
  <c r="G101" i="14"/>
  <c r="G100" i="14" s="1"/>
  <c r="F101" i="14"/>
  <c r="F100" i="14" s="1"/>
  <c r="E101" i="14"/>
  <c r="E100" i="14" s="1"/>
  <c r="D101" i="14"/>
  <c r="D100" i="14" s="1"/>
  <c r="C101" i="14"/>
  <c r="C100" i="14" s="1"/>
  <c r="B101" i="14"/>
  <c r="B100" i="14" s="1"/>
  <c r="H103" i="14"/>
  <c r="G103" i="14"/>
  <c r="F103" i="14"/>
  <c r="E103" i="14"/>
  <c r="D103" i="14"/>
  <c r="C103" i="14"/>
  <c r="B103" i="14"/>
  <c r="H105" i="14"/>
  <c r="G105" i="14"/>
  <c r="F105" i="14"/>
  <c r="E105" i="14"/>
  <c r="D105" i="14"/>
  <c r="C105" i="14"/>
  <c r="B105" i="14"/>
  <c r="H107" i="14"/>
  <c r="G107" i="14"/>
  <c r="F107" i="14"/>
  <c r="E107" i="14"/>
  <c r="D107" i="14"/>
  <c r="C107" i="14"/>
  <c r="B107" i="14"/>
  <c r="H109" i="14"/>
  <c r="G109" i="14"/>
  <c r="F109" i="14"/>
  <c r="E109" i="14"/>
  <c r="D109" i="14"/>
  <c r="C109" i="14"/>
  <c r="B109" i="14"/>
  <c r="C111" i="14"/>
  <c r="B111" i="14"/>
  <c r="B127" i="14"/>
  <c r="C141" i="14" s="1"/>
  <c r="B139" i="14" l="1" a="1"/>
  <c r="B137" i="14" a="1"/>
  <c r="B135" i="14" a="1"/>
  <c r="B133" i="14" a="1"/>
  <c r="B131" i="14" a="1"/>
  <c r="B129" i="14" a="1"/>
  <c r="H115" i="14"/>
  <c r="H114" i="14" s="1"/>
  <c r="G115" i="14"/>
  <c r="G114" i="14" s="1"/>
  <c r="F115" i="14"/>
  <c r="F114" i="14" s="1"/>
  <c r="E115" i="14"/>
  <c r="E114" i="14" s="1"/>
  <c r="D115" i="14"/>
  <c r="D114" i="14" s="1"/>
  <c r="C115" i="14"/>
  <c r="C114" i="14" s="1"/>
  <c r="B115" i="14"/>
  <c r="B114" i="14" s="1"/>
  <c r="H117" i="14"/>
  <c r="G117" i="14"/>
  <c r="F117" i="14"/>
  <c r="E117" i="14"/>
  <c r="D117" i="14"/>
  <c r="C117" i="14"/>
  <c r="B117" i="14"/>
  <c r="H119" i="14"/>
  <c r="G119" i="14"/>
  <c r="F119" i="14"/>
  <c r="E119" i="14"/>
  <c r="D119" i="14"/>
  <c r="C119" i="14"/>
  <c r="B119" i="14"/>
  <c r="H121" i="14"/>
  <c r="G121" i="14"/>
  <c r="F121" i="14"/>
  <c r="E121" i="14"/>
  <c r="D121" i="14"/>
  <c r="C121" i="14"/>
  <c r="B121" i="14"/>
  <c r="H123" i="14"/>
  <c r="G123" i="14"/>
  <c r="F123" i="14"/>
  <c r="E123" i="14"/>
  <c r="D123" i="14"/>
  <c r="C123" i="14"/>
  <c r="B123" i="14"/>
  <c r="C125" i="14"/>
  <c r="B125" i="14"/>
  <c r="B141" i="14"/>
  <c r="C155" i="14" s="1"/>
  <c r="B153" i="14" l="1" a="1"/>
  <c r="B151" i="14" a="1"/>
  <c r="B149" i="14" a="1"/>
  <c r="B147" i="14" a="1"/>
  <c r="B145" i="14" a="1"/>
  <c r="B143" i="14" a="1"/>
  <c r="H129" i="14"/>
  <c r="H128" i="14" s="1"/>
  <c r="G129" i="14"/>
  <c r="G128" i="14" s="1"/>
  <c r="F129" i="14"/>
  <c r="F128" i="14" s="1"/>
  <c r="E129" i="14"/>
  <c r="E128" i="14" s="1"/>
  <c r="D129" i="14"/>
  <c r="D128" i="14" s="1"/>
  <c r="C129" i="14"/>
  <c r="C128" i="14" s="1"/>
  <c r="B129" i="14"/>
  <c r="B128" i="14" s="1"/>
  <c r="H131" i="14"/>
  <c r="G131" i="14"/>
  <c r="F131" i="14"/>
  <c r="E131" i="14"/>
  <c r="D131" i="14"/>
  <c r="C131" i="14"/>
  <c r="B131" i="14"/>
  <c r="H133" i="14"/>
  <c r="G133" i="14"/>
  <c r="F133" i="14"/>
  <c r="E133" i="14"/>
  <c r="D133" i="14"/>
  <c r="C133" i="14"/>
  <c r="B133" i="14"/>
  <c r="H135" i="14"/>
  <c r="G135" i="14"/>
  <c r="F135" i="14"/>
  <c r="E135" i="14"/>
  <c r="D135" i="14"/>
  <c r="C135" i="14"/>
  <c r="B135" i="14"/>
  <c r="H137" i="14"/>
  <c r="G137" i="14"/>
  <c r="F137" i="14"/>
  <c r="E137" i="14"/>
  <c r="D137" i="14"/>
  <c r="C137" i="14"/>
  <c r="B137" i="14"/>
  <c r="C139" i="14"/>
  <c r="B139" i="14"/>
  <c r="B155" i="14"/>
  <c r="B167" i="14" l="1" a="1"/>
  <c r="B165" i="14" a="1"/>
  <c r="B163" i="14" a="1"/>
  <c r="B161" i="14" a="1"/>
  <c r="B159" i="14" a="1"/>
  <c r="B157" i="14" a="1"/>
  <c r="H143" i="14"/>
  <c r="H142" i="14" s="1"/>
  <c r="G143" i="14"/>
  <c r="G142" i="14" s="1"/>
  <c r="F143" i="14"/>
  <c r="F142" i="14" s="1"/>
  <c r="E143" i="14"/>
  <c r="E142" i="14" s="1"/>
  <c r="D143" i="14"/>
  <c r="D142" i="14" s="1"/>
  <c r="C143" i="14"/>
  <c r="C142" i="14" s="1"/>
  <c r="B143" i="14"/>
  <c r="B142" i="14" s="1"/>
  <c r="H145" i="14"/>
  <c r="G145" i="14"/>
  <c r="F145" i="14"/>
  <c r="E145" i="14"/>
  <c r="D145" i="14"/>
  <c r="C145" i="14"/>
  <c r="B145" i="14"/>
  <c r="H147" i="14"/>
  <c r="G147" i="14"/>
  <c r="F147" i="14"/>
  <c r="E147" i="14"/>
  <c r="D147" i="14"/>
  <c r="C147" i="14"/>
  <c r="B147" i="14"/>
  <c r="H149" i="14"/>
  <c r="G149" i="14"/>
  <c r="F149" i="14"/>
  <c r="E149" i="14"/>
  <c r="D149" i="14"/>
  <c r="C149" i="14"/>
  <c r="B149" i="14"/>
  <c r="H151" i="14"/>
  <c r="G151" i="14"/>
  <c r="F151" i="14"/>
  <c r="E151" i="14"/>
  <c r="D151" i="14"/>
  <c r="C151" i="14"/>
  <c r="B151" i="14"/>
  <c r="C153" i="14"/>
  <c r="B153" i="14"/>
  <c r="H157" i="14" l="1"/>
  <c r="H156" i="14" s="1"/>
  <c r="G157" i="14"/>
  <c r="G156" i="14" s="1"/>
  <c r="F157" i="14"/>
  <c r="F156" i="14" s="1"/>
  <c r="E157" i="14"/>
  <c r="E156" i="14" s="1"/>
  <c r="D157" i="14"/>
  <c r="D156" i="14" s="1"/>
  <c r="C157" i="14"/>
  <c r="C156" i="14" s="1"/>
  <c r="B157" i="14"/>
  <c r="B156" i="14" s="1"/>
  <c r="H159" i="14"/>
  <c r="G159" i="14"/>
  <c r="F159" i="14"/>
  <c r="E159" i="14"/>
  <c r="D159" i="14"/>
  <c r="C159" i="14"/>
  <c r="B159" i="14"/>
  <c r="H161" i="14"/>
  <c r="G161" i="14"/>
  <c r="F161" i="14"/>
  <c r="E161" i="14"/>
  <c r="D161" i="14"/>
  <c r="C161" i="14"/>
  <c r="B161" i="14"/>
  <c r="H163" i="14"/>
  <c r="G163" i="14"/>
  <c r="F163" i="14"/>
  <c r="E163" i="14"/>
  <c r="D163" i="14"/>
  <c r="C163" i="14"/>
  <c r="B163" i="14"/>
  <c r="H165" i="14"/>
  <c r="G165" i="14"/>
  <c r="F165" i="14"/>
  <c r="E165" i="14"/>
  <c r="D165" i="14"/>
  <c r="C165" i="14"/>
  <c r="B165" i="14"/>
  <c r="C167" i="14"/>
  <c r="B167" i="14"/>
</calcChain>
</file>

<file path=xl/sharedStrings.xml><?xml version="1.0" encoding="utf-8"?>
<sst xmlns="http://schemas.openxmlformats.org/spreadsheetml/2006/main" count="50" uniqueCount="31">
  <si>
    <t>备注：</t>
  </si>
  <si>
    <t>星期一</t>
    <phoneticPr fontId="2" type="noConversion"/>
  </si>
  <si>
    <t>7月</t>
    <phoneticPr fontId="2" type="noConversion"/>
  </si>
  <si>
    <t>Vue基础</t>
    <phoneticPr fontId="2" type="noConversion"/>
  </si>
  <si>
    <t>Vue组件化</t>
    <phoneticPr fontId="2" type="noConversion"/>
  </si>
  <si>
    <t>Vue-route、Vuex</t>
    <phoneticPr fontId="2" type="noConversion"/>
  </si>
  <si>
    <t>Vue项目实战</t>
    <phoneticPr fontId="2" type="noConversion"/>
  </si>
  <si>
    <t>Vue全家桶原理、React基础</t>
    <phoneticPr fontId="2" type="noConversion"/>
  </si>
  <si>
    <t>React进阶</t>
    <phoneticPr fontId="2" type="noConversion"/>
  </si>
  <si>
    <t>React组件化</t>
    <phoneticPr fontId="2" type="noConversion"/>
  </si>
  <si>
    <t>React全家桶</t>
    <phoneticPr fontId="2" type="noConversion"/>
  </si>
  <si>
    <t>React项目实战</t>
    <phoneticPr fontId="2" type="noConversion"/>
  </si>
  <si>
    <t>React原理</t>
    <phoneticPr fontId="2" type="noConversion"/>
  </si>
  <si>
    <t>Node 网络编程</t>
    <phoneticPr fontId="2" type="noConversion"/>
  </si>
  <si>
    <t>Node持久化</t>
    <phoneticPr fontId="2" type="noConversion"/>
  </si>
  <si>
    <t>Koa实战</t>
    <phoneticPr fontId="2" type="noConversion"/>
  </si>
  <si>
    <t>koa源码</t>
    <phoneticPr fontId="2" type="noConversion"/>
  </si>
  <si>
    <t>服务端渲染ssr项目部署</t>
    <phoneticPr fontId="2" type="noConversion"/>
  </si>
  <si>
    <t>微信公众号</t>
    <phoneticPr fontId="2" type="noConversion"/>
  </si>
  <si>
    <t>微信小程序</t>
    <phoneticPr fontId="2" type="noConversion"/>
  </si>
  <si>
    <t>小程序实战</t>
    <phoneticPr fontId="2" type="noConversion"/>
  </si>
  <si>
    <t>前端安全</t>
    <phoneticPr fontId="2" type="noConversion"/>
  </si>
  <si>
    <t>ReactNative</t>
    <phoneticPr fontId="2" type="noConversion"/>
  </si>
  <si>
    <t>Flutter</t>
    <phoneticPr fontId="2" type="noConversion"/>
  </si>
  <si>
    <t>前端工程化</t>
    <phoneticPr fontId="2" type="noConversion"/>
  </si>
  <si>
    <t>自动化测试</t>
    <phoneticPr fontId="2" type="noConversion"/>
  </si>
  <si>
    <t>性能优化</t>
    <phoneticPr fontId="2" type="noConversion"/>
  </si>
  <si>
    <t>面试指导</t>
    <phoneticPr fontId="2" type="noConversion"/>
  </si>
  <si>
    <t>数据结构</t>
    <phoneticPr fontId="2" type="noConversion"/>
  </si>
  <si>
    <t>Angular</t>
    <phoneticPr fontId="2" type="noConversion"/>
  </si>
  <si>
    <t>typescript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</si>
</sst>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20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11"/>
      <name val="微软雅黑"/>
      <family val="2"/>
      <charset val="134"/>
    </font>
    <font>
      <b/>
      <sz val="28"/>
      <color theme="0"/>
      <name val="微软雅黑"/>
      <family val="2"/>
      <charset val="134"/>
    </font>
    <font>
      <sz val="36"/>
      <color theme="4" tint="-0.2499465926084170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/>
      <bottom/>
      <diagonal/>
    </border>
  </borders>
  <cellStyleXfs count="13">
    <xf numFmtId="0" fontId="0" fillId="0" borderId="0" applyFill="0" applyBorder="0" applyProtection="0"/>
    <xf numFmtId="0" fontId="12" fillId="3" borderId="0" applyNumberFormat="0" applyBorder="0" applyAlignment="0" applyProtection="0"/>
    <xf numFmtId="0" fontId="6" fillId="0" borderId="0" applyNumberFormat="0" applyFill="0" applyProtection="0">
      <alignment horizontal="left" indent="3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176" fontId="8" fillId="0" borderId="9" applyFill="0" applyProtection="0">
      <alignment horizontal="left" vertical="center" wrapText="1" indent="1"/>
    </xf>
    <xf numFmtId="176" fontId="11" fillId="0" borderId="6" applyFill="0" applyProtection="0">
      <alignment horizontal="left" vertical="top" wrapText="1" indent="1"/>
    </xf>
    <xf numFmtId="176" fontId="1" fillId="0" borderId="0" applyNumberFormat="0" applyFill="0" applyProtection="0">
      <alignment horizontal="left" vertical="top" wrapText="1" indent="1"/>
    </xf>
    <xf numFmtId="176" fontId="10" fillId="0" borderId="8" applyNumberFormat="0" applyFill="0" applyProtection="0">
      <alignment horizontal="left" vertical="center" wrapText="1" indent="1"/>
    </xf>
    <xf numFmtId="0" fontId="5" fillId="6" borderId="0" applyNumberFormat="0" applyBorder="0" applyProtection="0">
      <alignment horizontal="center"/>
    </xf>
    <xf numFmtId="0" fontId="9" fillId="7" borderId="3" applyNumberFormat="0" applyProtection="0">
      <alignment horizontal="left" vertical="center" indent="1"/>
    </xf>
    <xf numFmtId="0" fontId="9" fillId="6" borderId="3" applyNumberFormat="0" applyProtection="0">
      <alignment horizontal="left" indent="1"/>
    </xf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3" fillId="2" borderId="0" xfId="0" applyFont="1" applyFill="1"/>
    <xf numFmtId="0" fontId="14" fillId="6" borderId="0" xfId="9" applyFont="1">
      <alignment horizontal="center"/>
    </xf>
    <xf numFmtId="0" fontId="15" fillId="0" borderId="0" xfId="2" applyFont="1">
      <alignment horizontal="left" indent="3"/>
    </xf>
    <xf numFmtId="0" fontId="13" fillId="0" borderId="0" xfId="0" applyFont="1"/>
    <xf numFmtId="0" fontId="16" fillId="0" borderId="0" xfId="0" applyFont="1"/>
    <xf numFmtId="0" fontId="17" fillId="7" borderId="3" xfId="10" applyFont="1" applyAlignment="1">
      <alignment horizontal="left" vertical="center" indent="1"/>
    </xf>
    <xf numFmtId="0" fontId="17" fillId="6" borderId="3" xfId="11" applyFont="1" applyAlignment="1">
      <alignment horizontal="left" vertical="center" indent="1"/>
    </xf>
    <xf numFmtId="176" fontId="18" fillId="0" borderId="9" xfId="5" applyFont="1" applyFill="1">
      <alignment horizontal="left" vertical="center" wrapText="1" indent="1"/>
    </xf>
    <xf numFmtId="176" fontId="18" fillId="0" borderId="4" xfId="5" applyFont="1" applyFill="1" applyBorder="1">
      <alignment horizontal="left" vertical="center" wrapText="1" indent="1"/>
    </xf>
    <xf numFmtId="0" fontId="19" fillId="0" borderId="6" xfId="6" applyNumberFormat="1" applyFont="1" applyFill="1">
      <alignment horizontal="left" vertical="top" wrapText="1" indent="1"/>
    </xf>
    <xf numFmtId="0" fontId="19" fillId="0" borderId="5" xfId="6" applyNumberFormat="1" applyFont="1" applyFill="1" applyBorder="1">
      <alignment horizontal="left" vertical="top" wrapText="1" indent="1"/>
    </xf>
    <xf numFmtId="14" fontId="15" fillId="0" borderId="0" xfId="2" applyNumberFormat="1" applyFont="1">
      <alignment horizontal="left" indent="3"/>
    </xf>
    <xf numFmtId="0" fontId="13" fillId="2" borderId="0" xfId="0" applyFont="1" applyFill="1" applyBorder="1"/>
    <xf numFmtId="0" fontId="19" fillId="0" borderId="7" xfId="6" applyNumberFormat="1" applyFont="1" applyFill="1" applyBorder="1">
      <alignment horizontal="left" vertical="top" wrapText="1" indent="1"/>
    </xf>
    <xf numFmtId="176" fontId="13" fillId="0" borderId="8" xfId="8" applyFont="1" applyBorder="1">
      <alignment horizontal="left" vertical="center" wrapText="1" indent="1"/>
    </xf>
    <xf numFmtId="0" fontId="19" fillId="0" borderId="0" xfId="7" applyNumberFormat="1" applyFont="1">
      <alignment horizontal="left" vertical="top" wrapText="1" indent="1"/>
    </xf>
    <xf numFmtId="176" fontId="13" fillId="0" borderId="8" xfId="8" applyFont="1">
      <alignment horizontal="left" vertical="center" wrapText="1" indent="1"/>
    </xf>
    <xf numFmtId="0" fontId="17" fillId="7" borderId="10" xfId="10" applyFont="1" applyBorder="1" applyAlignment="1">
      <alignment horizontal="right" vertical="center"/>
    </xf>
    <xf numFmtId="30" fontId="17" fillId="6" borderId="10" xfId="11" applyNumberFormat="1" applyFont="1" applyBorder="1" applyAlignment="1">
      <alignment horizontal="right" vertical="center"/>
    </xf>
    <xf numFmtId="0" fontId="17" fillId="6" borderId="10" xfId="11" applyFont="1" applyBorder="1" applyAlignment="1">
      <alignment horizontal="right" vertical="center"/>
    </xf>
    <xf numFmtId="176" fontId="18" fillId="0" borderId="10" xfId="5" applyFont="1" applyFill="1" applyBorder="1" applyAlignment="1">
      <alignment horizontal="right" vertical="center" wrapText="1"/>
    </xf>
    <xf numFmtId="0" fontId="19" fillId="0" borderId="10" xfId="6" applyNumberFormat="1" applyFont="1" applyFill="1" applyBorder="1" applyAlignment="1">
      <alignment horizontal="right" vertical="top" wrapText="1"/>
    </xf>
    <xf numFmtId="0" fontId="19" fillId="0" borderId="10" xfId="7" applyNumberFormat="1" applyFont="1" applyBorder="1" applyAlignment="1">
      <alignment horizontal="right" vertical="top" wrapText="1"/>
    </xf>
    <xf numFmtId="0" fontId="13" fillId="0" borderId="0" xfId="0" applyFont="1" applyAlignment="1">
      <alignment horizontal="center" vertical="center"/>
    </xf>
    <xf numFmtId="0" fontId="19" fillId="0" borderId="10" xfId="6" applyNumberFormat="1" applyFont="1" applyFill="1" applyBorder="1" applyAlignment="1">
      <alignment horizontal="center" vertical="center" wrapText="1"/>
    </xf>
    <xf numFmtId="176" fontId="18" fillId="0" borderId="11" xfId="5" applyFont="1" applyFill="1" applyBorder="1">
      <alignment horizontal="left" vertical="center" wrapText="1" indent="1"/>
    </xf>
    <xf numFmtId="176" fontId="13" fillId="0" borderId="5" xfId="8" applyFont="1" applyBorder="1">
      <alignment horizontal="left" vertical="center" wrapText="1" indent="1"/>
    </xf>
    <xf numFmtId="0" fontId="13" fillId="0" borderId="10" xfId="8" applyNumberFormat="1" applyFont="1" applyBorder="1" applyAlignment="1">
      <alignment horizontal="left" vertical="center" wrapText="1"/>
    </xf>
    <xf numFmtId="0" fontId="16" fillId="0" borderId="0" xfId="0" applyFont="1" applyAlignment="1">
      <alignment horizontal="right" vertical="center"/>
    </xf>
    <xf numFmtId="0" fontId="17" fillId="7" borderId="3" xfId="10" applyFont="1" applyAlignment="1">
      <alignment horizontal="right" vertical="center"/>
    </xf>
    <xf numFmtId="0" fontId="17" fillId="6" borderId="3" xfId="11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176" fontId="18" fillId="0" borderId="9" xfId="5" applyFont="1" applyFill="1" applyAlignment="1">
      <alignment horizontal="right" vertical="center" wrapText="1"/>
    </xf>
    <xf numFmtId="176" fontId="18" fillId="0" borderId="9" xfId="5" applyNumberFormat="1" applyFont="1" applyFill="1" applyAlignment="1">
      <alignment horizontal="right" vertical="center" wrapText="1"/>
    </xf>
    <xf numFmtId="176" fontId="18" fillId="0" borderId="4" xfId="5" applyFont="1" applyFill="1" applyBorder="1" applyAlignment="1">
      <alignment horizontal="right" vertical="center" wrapText="1"/>
    </xf>
  </cellXfs>
  <cellStyles count="13">
    <cellStyle name="40% - 着色 1" xfId="1" builtinId="31" customBuiltin="1"/>
    <cellStyle name="备注" xfId="7" xr:uid="{00000000-0005-0000-0000-000001000000}"/>
    <cellStyle name="备注页眉" xfId="8" xr:uid="{00000000-0005-0000-0000-000002000000}"/>
    <cellStyle name="标题" xfId="9" builtinId="15" customBuiltin="1"/>
    <cellStyle name="标题 1" xfId="2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常规" xfId="0" builtinId="0" customBuiltin="1"/>
    <cellStyle name="天" xfId="5" xr:uid="{00000000-0005-0000-0000-000009000000}"/>
    <cellStyle name="天详细信息" xfId="6" xr:uid="{00000000-0005-0000-0000-00000A000000}"/>
    <cellStyle name="着色 1" xfId="3" builtinId="29" customBuiltin="1"/>
    <cellStyle name="着色 5" xfId="4" builtinId="4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topLeftCell="A13" zoomScale="85" zoomScaleNormal="85" workbookViewId="0">
      <selection activeCell="D24" sqref="D24"/>
    </sheetView>
  </sheetViews>
  <sheetFormatPr defaultColWidth="8.75" defaultRowHeight="16.5" x14ac:dyDescent="0.3"/>
  <cols>
    <col min="1" max="1" width="2" style="4" customWidth="1"/>
    <col min="2" max="2" width="18.25" style="4" customWidth="1"/>
    <col min="3" max="8" width="17.625" style="4" customWidth="1"/>
    <col min="9" max="9" width="2.5" style="4" customWidth="1"/>
    <col min="10" max="13" width="8.75" style="4"/>
    <col min="14" max="14" width="6.75" style="4" customWidth="1"/>
    <col min="15" max="16384" width="8.75" style="4"/>
  </cols>
  <sheetData>
    <row r="1" spans="1:8" ht="54" customHeight="1" x14ac:dyDescent="0.75">
      <c r="A1" s="1"/>
      <c r="B1" s="2">
        <f ca="1">YEAR(TODAY())</f>
        <v>2019</v>
      </c>
      <c r="C1" s="3" t="s">
        <v>2</v>
      </c>
      <c r="D1" s="1"/>
      <c r="E1" s="1"/>
      <c r="F1" s="1"/>
      <c r="G1" s="1"/>
      <c r="H1" s="1"/>
    </row>
    <row r="2" spans="1:8" ht="14.25" customHeight="1" x14ac:dyDescent="0.35">
      <c r="A2" s="5"/>
      <c r="B2" s="18" t="s">
        <v>1</v>
      </c>
      <c r="C2" s="19" t="str">
        <f t="shared" ref="C2:H2" ca="1" si="0">UPPER(TEXT(C3,"aaaa"))</f>
        <v>星期二</v>
      </c>
      <c r="D2" s="18" t="str">
        <f t="shared" ca="1" si="0"/>
        <v>星期三</v>
      </c>
      <c r="E2" s="20" t="str">
        <f t="shared" ca="1" si="0"/>
        <v>星期四</v>
      </c>
      <c r="F2" s="18" t="str">
        <f t="shared" ca="1" si="0"/>
        <v>星期五</v>
      </c>
      <c r="G2" s="20" t="str">
        <f t="shared" ca="1" si="0"/>
        <v>星期六</v>
      </c>
      <c r="H2" s="18" t="str">
        <f t="shared" ca="1" si="0"/>
        <v>星期日</v>
      </c>
    </row>
    <row r="3" spans="1:8" ht="16.5" customHeight="1" x14ac:dyDescent="0.3">
      <c r="B3" s="21">
        <f t="array" aca="1" ref="B3:H3" ca="1">日+1+DATE(Calendar1Year,Calendar1MonthOption,1)-WEEKDAY(DATE(Calendar1Year,Calendar1MonthOption,1),WeekdayOption)</f>
        <v>43647</v>
      </c>
      <c r="C3" s="21">
        <f ca="1"/>
        <v>43648</v>
      </c>
      <c r="D3" s="21">
        <f ca="1"/>
        <v>43649</v>
      </c>
      <c r="E3" s="21">
        <f ca="1"/>
        <v>43650</v>
      </c>
      <c r="F3" s="21">
        <f ca="1"/>
        <v>43651</v>
      </c>
      <c r="G3" s="21">
        <f ca="1"/>
        <v>43652</v>
      </c>
      <c r="H3" s="21">
        <f ca="1"/>
        <v>43653</v>
      </c>
    </row>
    <row r="4" spans="1:8" s="24" customFormat="1" ht="56.25" customHeight="1" x14ac:dyDescent="0.3">
      <c r="B4" s="25"/>
      <c r="C4" s="25"/>
      <c r="D4" s="25"/>
      <c r="E4" s="25"/>
      <c r="F4" s="25"/>
      <c r="G4" s="25"/>
      <c r="H4" s="25"/>
    </row>
    <row r="5" spans="1:8" ht="16.5" customHeight="1" x14ac:dyDescent="0.3">
      <c r="B5" s="21">
        <f t="array" aca="1" ref="B5:H5" ca="1">日+8+DATE(Calendar1Year,Calendar1MonthOption,1)-WEEKDAY(DATE(Calendar1Year,Calendar1MonthOption,1),WeekdayOption)</f>
        <v>43654</v>
      </c>
      <c r="C5" s="21">
        <f ca="1"/>
        <v>43655</v>
      </c>
      <c r="D5" s="21">
        <f ca="1"/>
        <v>43656</v>
      </c>
      <c r="E5" s="21">
        <f ca="1"/>
        <v>43657</v>
      </c>
      <c r="F5" s="21">
        <f ca="1"/>
        <v>43658</v>
      </c>
      <c r="G5" s="21">
        <f ca="1"/>
        <v>43659</v>
      </c>
      <c r="H5" s="21">
        <f ca="1"/>
        <v>43660</v>
      </c>
    </row>
    <row r="6" spans="1:8" s="24" customFormat="1" ht="56.25" customHeight="1" x14ac:dyDescent="0.3">
      <c r="B6" s="25"/>
      <c r="C6" s="25"/>
      <c r="D6" s="25"/>
      <c r="E6" s="25"/>
      <c r="F6" s="25"/>
      <c r="G6" s="25"/>
      <c r="H6" s="25"/>
    </row>
    <row r="7" spans="1:8" ht="16.5" customHeight="1" x14ac:dyDescent="0.3">
      <c r="B7" s="21">
        <f t="array" aca="1" ref="B7:H7" ca="1">日+15+DATE(Calendar1Year,Calendar1MonthOption,1)-WEEKDAY(DATE(Calendar1Year,Calendar1MonthOption,1),WeekdayOption)</f>
        <v>43661</v>
      </c>
      <c r="C7" s="21">
        <f ca="1"/>
        <v>43662</v>
      </c>
      <c r="D7" s="21">
        <f ca="1"/>
        <v>43663</v>
      </c>
      <c r="E7" s="21">
        <f ca="1"/>
        <v>43664</v>
      </c>
      <c r="F7" s="21">
        <f ca="1"/>
        <v>43665</v>
      </c>
      <c r="G7" s="21">
        <f ca="1"/>
        <v>43666</v>
      </c>
      <c r="H7" s="21">
        <f ca="1"/>
        <v>43667</v>
      </c>
    </row>
    <row r="8" spans="1:8" s="24" customFormat="1" ht="56.25" customHeight="1" x14ac:dyDescent="0.3">
      <c r="B8" s="25"/>
      <c r="C8" s="25" t="s">
        <v>3</v>
      </c>
      <c r="D8" s="25" t="s">
        <v>4</v>
      </c>
      <c r="E8" s="25" t="s">
        <v>5</v>
      </c>
      <c r="F8" s="25" t="s">
        <v>6</v>
      </c>
      <c r="G8" s="25" t="s">
        <v>7</v>
      </c>
      <c r="H8" s="25" t="s">
        <v>8</v>
      </c>
    </row>
    <row r="9" spans="1:8" ht="16.5" customHeight="1" x14ac:dyDescent="0.3">
      <c r="B9" s="21">
        <f t="array" aca="1" ref="B9:H9" ca="1">日+22+DATE(Calendar1Year,Calendar1MonthOption,1)-WEEKDAY(DATE(Calendar1Year,Calendar1MonthOption,1),WeekdayOption)</f>
        <v>43668</v>
      </c>
      <c r="C9" s="21">
        <f ca="1"/>
        <v>43669</v>
      </c>
      <c r="D9" s="21">
        <f ca="1"/>
        <v>43670</v>
      </c>
      <c r="E9" s="21">
        <f ca="1"/>
        <v>43671</v>
      </c>
      <c r="F9" s="21">
        <f ca="1"/>
        <v>43672</v>
      </c>
      <c r="G9" s="21">
        <f ca="1"/>
        <v>43673</v>
      </c>
      <c r="H9" s="21">
        <f ca="1"/>
        <v>43674</v>
      </c>
    </row>
    <row r="10" spans="1:8" s="24" customFormat="1" ht="56.25" customHeight="1" x14ac:dyDescent="0.3">
      <c r="B10" s="25" t="s">
        <v>9</v>
      </c>
      <c r="C10" s="25" t="s">
        <v>10</v>
      </c>
      <c r="D10" s="25" t="s">
        <v>11</v>
      </c>
      <c r="E10" s="25" t="s">
        <v>12</v>
      </c>
      <c r="F10" s="25" t="s">
        <v>13</v>
      </c>
      <c r="G10" s="25" t="s">
        <v>14</v>
      </c>
      <c r="H10" s="25" t="s">
        <v>15</v>
      </c>
    </row>
    <row r="11" spans="1:8" ht="16.5" customHeight="1" x14ac:dyDescent="0.3">
      <c r="B11" s="21">
        <f t="array" aca="1" ref="B11:H11" ca="1">日+29+DATE(Calendar1Year,Calendar1MonthOption,1)-WEEKDAY(DATE(Calendar1Year,Calendar1MonthOption,1),WeekdayOption)</f>
        <v>43675</v>
      </c>
      <c r="C11" s="21">
        <f ca="1"/>
        <v>43676</v>
      </c>
      <c r="D11" s="21">
        <f ca="1"/>
        <v>43677</v>
      </c>
      <c r="E11" s="21">
        <f ca="1"/>
        <v>43678</v>
      </c>
      <c r="F11" s="21">
        <f ca="1"/>
        <v>43679</v>
      </c>
      <c r="G11" s="21">
        <f ca="1"/>
        <v>43680</v>
      </c>
      <c r="H11" s="21">
        <f ca="1"/>
        <v>43681</v>
      </c>
    </row>
    <row r="12" spans="1:8" s="24" customFormat="1" ht="57" customHeight="1" x14ac:dyDescent="0.3">
      <c r="B12" s="25" t="s">
        <v>16</v>
      </c>
      <c r="C12" s="25" t="s">
        <v>17</v>
      </c>
      <c r="D12" s="25" t="s">
        <v>18</v>
      </c>
      <c r="E12" s="25"/>
      <c r="F12" s="25"/>
      <c r="G12" s="25"/>
      <c r="H12" s="25"/>
    </row>
    <row r="13" spans="1:8" ht="16.5" customHeight="1" x14ac:dyDescent="0.3">
      <c r="B13" s="21">
        <f t="array" aca="1" ref="B13:C13" ca="1">日+36+DATE(Calendar1Year,Calendar1MonthOption,1)-WEEKDAY(DATE(Calendar1Year,Calendar1MonthOption,1),WeekdayOption)</f>
        <v>43682</v>
      </c>
      <c r="C13" s="21">
        <f ca="1"/>
        <v>43683</v>
      </c>
      <c r="D13" s="28" t="s">
        <v>0</v>
      </c>
      <c r="E13" s="28"/>
      <c r="F13" s="28"/>
      <c r="G13" s="28"/>
      <c r="H13" s="28"/>
    </row>
    <row r="14" spans="1:8" ht="63.75" customHeight="1" x14ac:dyDescent="0.3">
      <c r="B14" s="22"/>
      <c r="C14" s="22"/>
      <c r="D14" s="23"/>
      <c r="E14" s="23"/>
      <c r="F14" s="23"/>
      <c r="G14" s="23"/>
      <c r="H14" s="23"/>
    </row>
    <row r="15" spans="1:8" ht="54" customHeight="1" x14ac:dyDescent="0.75">
      <c r="A15" s="1"/>
      <c r="B15" s="2">
        <f ca="1">YEAR(DATE(Calendar1Year,Calendar1MonthOption+1,1))</f>
        <v>2019</v>
      </c>
      <c r="C15" s="12" t="str">
        <f ca="1">TEXT(DATE(Calendar1Year,Calendar1MonthOption+1,1),"m月")</f>
        <v>8月</v>
      </c>
      <c r="D15" s="13"/>
      <c r="E15" s="13"/>
      <c r="F15" s="13"/>
      <c r="G15" s="13"/>
      <c r="H15" s="1"/>
    </row>
    <row r="16" spans="1:8" s="32" customFormat="1" ht="14.25" customHeight="1" x14ac:dyDescent="0.3">
      <c r="A16" s="29"/>
      <c r="B16" s="30" t="str">
        <f t="shared" ref="B16:H16" ca="1" si="1">UPPER(TEXT(B17,"aaaa"))</f>
        <v>星期一</v>
      </c>
      <c r="C16" s="31" t="str">
        <f t="shared" ca="1" si="1"/>
        <v>星期二</v>
      </c>
      <c r="D16" s="30" t="str">
        <f t="shared" ca="1" si="1"/>
        <v>星期三</v>
      </c>
      <c r="E16" s="31" t="str">
        <f t="shared" ca="1" si="1"/>
        <v>星期四</v>
      </c>
      <c r="F16" s="30" t="str">
        <f t="shared" ca="1" si="1"/>
        <v>星期五</v>
      </c>
      <c r="G16" s="31" t="str">
        <f t="shared" ca="1" si="1"/>
        <v>星期六</v>
      </c>
      <c r="H16" s="30" t="str">
        <f t="shared" ca="1" si="1"/>
        <v>星期日</v>
      </c>
    </row>
    <row r="17" spans="1:8" s="32" customFormat="1" ht="16.5" customHeight="1" x14ac:dyDescent="0.3">
      <c r="B17" s="33">
        <f t="array" aca="1" ref="B17:H17" ca="1">日+1+DATE(Calendar2Year,Calendar2MonthOption,1)-WEEKDAY(DATE(Calendar2Year,Calendar2MonthOption,1),WeekdayOption)</f>
        <v>43675</v>
      </c>
      <c r="C17" s="34">
        <f ca="1"/>
        <v>43676</v>
      </c>
      <c r="D17" s="34">
        <f ca="1"/>
        <v>43677</v>
      </c>
      <c r="E17" s="33">
        <f ca="1"/>
        <v>43678</v>
      </c>
      <c r="F17" s="33">
        <f ca="1"/>
        <v>43679</v>
      </c>
      <c r="G17" s="33">
        <f ca="1"/>
        <v>43680</v>
      </c>
      <c r="H17" s="35">
        <f ca="1"/>
        <v>43681</v>
      </c>
    </row>
    <row r="18" spans="1:8" s="24" customFormat="1" ht="56.25" customHeight="1" x14ac:dyDescent="0.3">
      <c r="B18" s="25"/>
      <c r="C18" s="25"/>
      <c r="D18" s="25"/>
      <c r="E18" s="25" t="s">
        <v>19</v>
      </c>
      <c r="F18" s="25" t="s">
        <v>20</v>
      </c>
      <c r="G18" s="25" t="s">
        <v>21</v>
      </c>
      <c r="H18" s="25" t="s">
        <v>22</v>
      </c>
    </row>
    <row r="19" spans="1:8" s="32" customFormat="1" ht="16.5" customHeight="1" x14ac:dyDescent="0.3">
      <c r="B19" s="21">
        <f t="array" aca="1" ref="B19:H19" ca="1">日+8+DATE(Calendar2Year,Calendar2MonthOption,1)-WEEKDAY(DATE(Calendar2Year,Calendar2MonthOption,1),WeekdayOption)</f>
        <v>43682</v>
      </c>
      <c r="C19" s="21">
        <f ca="1"/>
        <v>43683</v>
      </c>
      <c r="D19" s="21">
        <f ca="1"/>
        <v>43684</v>
      </c>
      <c r="E19" s="21">
        <f ca="1"/>
        <v>43685</v>
      </c>
      <c r="F19" s="21">
        <f ca="1"/>
        <v>43686</v>
      </c>
      <c r="G19" s="21">
        <f ca="1"/>
        <v>43687</v>
      </c>
      <c r="H19" s="21">
        <f ca="1"/>
        <v>43688</v>
      </c>
    </row>
    <row r="20" spans="1:8" s="24" customFormat="1" ht="56.25" customHeight="1" x14ac:dyDescent="0.3">
      <c r="B20" s="25" t="s">
        <v>22</v>
      </c>
      <c r="C20" s="25" t="s">
        <v>23</v>
      </c>
      <c r="D20" s="25" t="s">
        <v>24</v>
      </c>
      <c r="E20" s="25" t="s">
        <v>25</v>
      </c>
      <c r="F20" s="25" t="s">
        <v>26</v>
      </c>
      <c r="G20" s="25" t="s">
        <v>27</v>
      </c>
      <c r="H20" s="25" t="s">
        <v>28</v>
      </c>
    </row>
    <row r="21" spans="1:8" s="32" customFormat="1" ht="16.5" customHeight="1" x14ac:dyDescent="0.3">
      <c r="B21" s="21">
        <f t="array" aca="1" ref="B21:H21" ca="1">日+15+DATE(Calendar2Year,Calendar2MonthOption,1)-WEEKDAY(DATE(Calendar2Year,Calendar2MonthOption,1),WeekdayOption)</f>
        <v>43689</v>
      </c>
      <c r="C21" s="21">
        <f ca="1"/>
        <v>43690</v>
      </c>
      <c r="D21" s="21">
        <f ca="1"/>
        <v>43691</v>
      </c>
      <c r="E21" s="21">
        <f ca="1"/>
        <v>43692</v>
      </c>
      <c r="F21" s="21">
        <f ca="1"/>
        <v>43693</v>
      </c>
      <c r="G21" s="21">
        <f ca="1"/>
        <v>43694</v>
      </c>
      <c r="H21" s="21">
        <f ca="1"/>
        <v>43695</v>
      </c>
    </row>
    <row r="22" spans="1:8" s="24" customFormat="1" ht="56.25" customHeight="1" x14ac:dyDescent="0.3">
      <c r="B22" s="25" t="s">
        <v>29</v>
      </c>
      <c r="C22" s="25" t="s">
        <v>29</v>
      </c>
      <c r="D22" s="25" t="s">
        <v>29</v>
      </c>
      <c r="E22" s="25" t="s">
        <v>29</v>
      </c>
      <c r="F22" s="25" t="s">
        <v>29</v>
      </c>
      <c r="G22" s="25" t="s">
        <v>29</v>
      </c>
      <c r="H22" s="25" t="s">
        <v>29</v>
      </c>
    </row>
    <row r="23" spans="1:8" s="32" customFormat="1" ht="16.5" customHeight="1" x14ac:dyDescent="0.3">
      <c r="B23" s="21">
        <f t="array" aca="1" ref="B23:H23" ca="1">日+22+DATE(Calendar2Year,Calendar2MonthOption,1)-WEEKDAY(DATE(Calendar2Year,Calendar2MonthOption,1),WeekdayOption)</f>
        <v>43696</v>
      </c>
      <c r="C23" s="21">
        <f ca="1"/>
        <v>43697</v>
      </c>
      <c r="D23" s="21">
        <f ca="1"/>
        <v>43698</v>
      </c>
      <c r="E23" s="21">
        <f ca="1"/>
        <v>43699</v>
      </c>
      <c r="F23" s="21">
        <f ca="1"/>
        <v>43700</v>
      </c>
      <c r="G23" s="21">
        <f ca="1"/>
        <v>43701</v>
      </c>
      <c r="H23" s="21">
        <f ca="1"/>
        <v>43702</v>
      </c>
    </row>
    <row r="24" spans="1:8" s="24" customFormat="1" ht="56.25" customHeight="1" x14ac:dyDescent="0.3">
      <c r="B24" s="25" t="s">
        <v>30</v>
      </c>
      <c r="C24" s="25" t="s">
        <v>30</v>
      </c>
      <c r="D24" s="25"/>
      <c r="E24" s="25"/>
      <c r="F24" s="25"/>
      <c r="G24" s="25"/>
      <c r="H24" s="25"/>
    </row>
    <row r="25" spans="1:8" s="32" customFormat="1" ht="16.5" customHeight="1" x14ac:dyDescent="0.3">
      <c r="B25" s="21">
        <f t="array" aca="1" ref="B25:H25" ca="1">日+29+DATE(Calendar2Year,Calendar2MonthOption,1)-WEEKDAY(DATE(Calendar2Year,Calendar2MonthOption,1),WeekdayOption)</f>
        <v>43703</v>
      </c>
      <c r="C25" s="21">
        <f ca="1"/>
        <v>43704</v>
      </c>
      <c r="D25" s="21">
        <f ca="1"/>
        <v>43705</v>
      </c>
      <c r="E25" s="21">
        <f ca="1"/>
        <v>43706</v>
      </c>
      <c r="F25" s="21">
        <f ca="1"/>
        <v>43707</v>
      </c>
      <c r="G25" s="21">
        <f ca="1"/>
        <v>43708</v>
      </c>
      <c r="H25" s="21">
        <f ca="1"/>
        <v>43709</v>
      </c>
    </row>
    <row r="26" spans="1:8" s="24" customFormat="1" ht="57" customHeight="1" x14ac:dyDescent="0.3">
      <c r="B26" s="25"/>
      <c r="C26" s="25"/>
      <c r="D26" s="25"/>
      <c r="E26" s="25"/>
      <c r="F26" s="25"/>
      <c r="G26" s="25"/>
      <c r="H26" s="25"/>
    </row>
    <row r="27" spans="1:8" ht="16.5" customHeight="1" x14ac:dyDescent="0.3">
      <c r="B27" s="26">
        <f t="array" aca="1" ref="B27:C27" ca="1">日+36+DATE(Calendar2Year,Calendar2MonthOption,1)-WEEKDAY(DATE(Calendar2Year,Calendar2MonthOption,1),WeekdayOption)</f>
        <v>43710</v>
      </c>
      <c r="C27" s="26">
        <f ca="1"/>
        <v>43711</v>
      </c>
      <c r="D27" s="27" t="s">
        <v>0</v>
      </c>
      <c r="E27" s="27"/>
      <c r="F27" s="27"/>
      <c r="G27" s="27"/>
      <c r="H27" s="2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75">
      <c r="A29" s="1"/>
      <c r="B29" s="2">
        <f ca="1">YEAR(DATE(Calendar2Year,Calendar2MonthOption+1,1))</f>
        <v>2019</v>
      </c>
      <c r="C29" s="3" t="str">
        <f ca="1">TEXT(DATE(Calendar2Year,Calendar2MonthOption+1,1),"m月")</f>
        <v>9月</v>
      </c>
      <c r="D29" s="13"/>
      <c r="E29" s="13"/>
      <c r="F29" s="13"/>
      <c r="G29" s="13"/>
      <c r="H29" s="1"/>
    </row>
    <row r="30" spans="1:8" ht="14.25" customHeight="1" x14ac:dyDescent="0.35">
      <c r="A30" s="5"/>
      <c r="B30" s="6" t="str">
        <f t="shared" ref="B30:H30" ca="1" si="2">UPPER(TEXT(B31,"aaaa"))</f>
        <v>星期一</v>
      </c>
      <c r="C30" s="7" t="str">
        <f t="shared" ca="1" si="2"/>
        <v>星期二</v>
      </c>
      <c r="D30" s="6" t="str">
        <f t="shared" ca="1" si="2"/>
        <v>星期三</v>
      </c>
      <c r="E30" s="7" t="str">
        <f t="shared" ca="1" si="2"/>
        <v>星期四</v>
      </c>
      <c r="F30" s="6" t="str">
        <f t="shared" ca="1" si="2"/>
        <v>星期五</v>
      </c>
      <c r="G30" s="7" t="str">
        <f t="shared" ca="1" si="2"/>
        <v>星期六</v>
      </c>
      <c r="H30" s="6" t="str">
        <f t="shared" ca="1" si="2"/>
        <v>星期日</v>
      </c>
    </row>
    <row r="31" spans="1:8" ht="16.5" customHeight="1" x14ac:dyDescent="0.3">
      <c r="B31" s="8">
        <f t="array" aca="1" ref="B31:H31" ca="1">日+1+DATE(Calendar3Year,Calendar3MonthOption,1)-WEEKDAY(DATE(Calendar3Year,Calendar3MonthOption,1),WeekdayOption)</f>
        <v>43703</v>
      </c>
      <c r="C31" s="8">
        <f ca="1"/>
        <v>43704</v>
      </c>
      <c r="D31" s="8">
        <f ca="1"/>
        <v>43705</v>
      </c>
      <c r="E31" s="8">
        <f ca="1"/>
        <v>43706</v>
      </c>
      <c r="F31" s="8">
        <f ca="1"/>
        <v>43707</v>
      </c>
      <c r="G31" s="8">
        <f ca="1"/>
        <v>43708</v>
      </c>
      <c r="H31" s="9">
        <f ca="1"/>
        <v>43709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8">
        <f t="array" aca="1" ref="B33:H33" ca="1">日+8+DATE(Calendar3Year,Calendar3MonthOption,1)-WEEKDAY(DATE(Calendar3Year,Calendar3MonthOption,1),WeekdayOption)</f>
        <v>43710</v>
      </c>
      <c r="C33" s="8">
        <f ca="1"/>
        <v>43711</v>
      </c>
      <c r="D33" s="8">
        <f ca="1"/>
        <v>43712</v>
      </c>
      <c r="E33" s="8">
        <f ca="1"/>
        <v>43713</v>
      </c>
      <c r="F33" s="8">
        <f ca="1"/>
        <v>43714</v>
      </c>
      <c r="G33" s="8">
        <f ca="1"/>
        <v>43715</v>
      </c>
      <c r="H33" s="9">
        <f ca="1"/>
        <v>43716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8">
        <f t="array" aca="1" ref="B35:H35" ca="1">日+15+DATE(Calendar3Year,Calendar3MonthOption,1)-WEEKDAY(DATE(Calendar3Year,Calendar3MonthOption,1),WeekdayOption)</f>
        <v>43717</v>
      </c>
      <c r="C35" s="8">
        <f ca="1"/>
        <v>43718</v>
      </c>
      <c r="D35" s="8">
        <f ca="1"/>
        <v>43719</v>
      </c>
      <c r="E35" s="8">
        <f ca="1"/>
        <v>43720</v>
      </c>
      <c r="F35" s="8">
        <f ca="1"/>
        <v>43721</v>
      </c>
      <c r="G35" s="8">
        <f ca="1"/>
        <v>43722</v>
      </c>
      <c r="H35" s="9">
        <f ca="1"/>
        <v>43723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8">
        <f t="array" aca="1" ref="B37:H37" ca="1">日+22+DATE(Calendar3Year,Calendar3MonthOption,1)-WEEKDAY(DATE(Calendar3Year,Calendar3MonthOption,1),WeekdayOption)</f>
        <v>43724</v>
      </c>
      <c r="C37" s="8">
        <f ca="1"/>
        <v>43725</v>
      </c>
      <c r="D37" s="8">
        <f ca="1"/>
        <v>43726</v>
      </c>
      <c r="E37" s="8">
        <f ca="1"/>
        <v>43727</v>
      </c>
      <c r="F37" s="8">
        <f ca="1"/>
        <v>43728</v>
      </c>
      <c r="G37" s="8">
        <f ca="1"/>
        <v>43729</v>
      </c>
      <c r="H37" s="9">
        <f ca="1"/>
        <v>43730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8">
        <f t="array" aca="1" ref="B39:H39" ca="1">日+29+DATE(Calendar3Year,Calendar3MonthOption,1)-WEEKDAY(DATE(Calendar3Year,Calendar3MonthOption,1),WeekdayOption)</f>
        <v>43731</v>
      </c>
      <c r="C39" s="8">
        <f ca="1"/>
        <v>43732</v>
      </c>
      <c r="D39" s="8">
        <f ca="1"/>
        <v>43733</v>
      </c>
      <c r="E39" s="8">
        <f ca="1"/>
        <v>43734</v>
      </c>
      <c r="F39" s="8">
        <f ca="1"/>
        <v>43735</v>
      </c>
      <c r="G39" s="8">
        <f ca="1"/>
        <v>43736</v>
      </c>
      <c r="H39" s="9">
        <f ca="1"/>
        <v>43737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4"/>
    </row>
    <row r="41" spans="1:8" ht="16.5" customHeight="1" x14ac:dyDescent="0.3">
      <c r="B41" s="8">
        <f t="array" aca="1" ref="B41:C41" ca="1">日+36+DATE(Calendar3Year,Calendar3MonthOption,1)-WEEKDAY(DATE(Calendar3Year,Calendar3MonthOption,1),WeekdayOption)</f>
        <v>43738</v>
      </c>
      <c r="C41" s="8">
        <f ca="1"/>
        <v>43739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6"/>
      <c r="E42" s="16"/>
      <c r="F42" s="16"/>
      <c r="G42" s="16"/>
      <c r="H42" s="16"/>
    </row>
    <row r="43" spans="1:8" ht="54" customHeight="1" x14ac:dyDescent="0.75">
      <c r="A43" s="1"/>
      <c r="B43" s="2">
        <f ca="1">YEAR(DATE(Calendar3Year,Calendar3MonthOption+1,1))</f>
        <v>2019</v>
      </c>
      <c r="C43" s="3" t="str">
        <f ca="1">TEXT(DATE(Calendar3Year,Calendar3MonthOption+1,1),"m月")</f>
        <v>10月</v>
      </c>
      <c r="D43" s="13"/>
      <c r="E43" s="13"/>
      <c r="F43" s="13"/>
      <c r="G43" s="13"/>
      <c r="H43" s="1"/>
    </row>
    <row r="44" spans="1:8" ht="14.25" customHeight="1" x14ac:dyDescent="0.35">
      <c r="A44" s="5"/>
      <c r="B44" s="6" t="str">
        <f t="shared" ref="B44:H44" ca="1" si="3">UPPER(TEXT(B45,"aaaa"))</f>
        <v>星期一</v>
      </c>
      <c r="C44" s="7" t="str">
        <f t="shared" ca="1" si="3"/>
        <v>星期二</v>
      </c>
      <c r="D44" s="6" t="str">
        <f t="shared" ca="1" si="3"/>
        <v>星期三</v>
      </c>
      <c r="E44" s="7" t="str">
        <f t="shared" ca="1" si="3"/>
        <v>星期四</v>
      </c>
      <c r="F44" s="6" t="str">
        <f t="shared" ca="1" si="3"/>
        <v>星期五</v>
      </c>
      <c r="G44" s="7" t="str">
        <f t="shared" ca="1" si="3"/>
        <v>星期六</v>
      </c>
      <c r="H44" s="6" t="str">
        <f t="shared" ca="1" si="3"/>
        <v>星期日</v>
      </c>
    </row>
    <row r="45" spans="1:8" ht="16.5" customHeight="1" x14ac:dyDescent="0.3">
      <c r="B45" s="8">
        <f t="array" aca="1" ref="B45:H45" ca="1">日+1+DATE(Calendar4Year,Calendar4MonthOption,1)-WEEKDAY(DATE(Calendar4Year,Calendar4MonthOption,1),WeekdayOption)</f>
        <v>43738</v>
      </c>
      <c r="C45" s="8">
        <f ca="1"/>
        <v>43739</v>
      </c>
      <c r="D45" s="8">
        <f ca="1"/>
        <v>43740</v>
      </c>
      <c r="E45" s="8">
        <f ca="1"/>
        <v>43741</v>
      </c>
      <c r="F45" s="8">
        <f ca="1"/>
        <v>43742</v>
      </c>
      <c r="G45" s="8">
        <f ca="1"/>
        <v>43743</v>
      </c>
      <c r="H45" s="9">
        <f ca="1"/>
        <v>43744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8">
        <f t="array" aca="1" ref="B47:H47" ca="1">日+8+DATE(Calendar4Year,Calendar4MonthOption,1)-WEEKDAY(DATE(Calendar4Year,Calendar4MonthOption,1),WeekdayOption)</f>
        <v>43745</v>
      </c>
      <c r="C47" s="8">
        <f ca="1"/>
        <v>43746</v>
      </c>
      <c r="D47" s="8">
        <f ca="1"/>
        <v>43747</v>
      </c>
      <c r="E47" s="8">
        <f ca="1"/>
        <v>43748</v>
      </c>
      <c r="F47" s="8">
        <f ca="1"/>
        <v>43749</v>
      </c>
      <c r="G47" s="8">
        <f ca="1"/>
        <v>43750</v>
      </c>
      <c r="H47" s="9">
        <f ca="1"/>
        <v>43751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8">
        <f t="array" aca="1" ref="B49:H49" ca="1">日+15+DATE(Calendar4Year,Calendar4MonthOption,1)-WEEKDAY(DATE(Calendar4Year,Calendar4MonthOption,1),WeekdayOption)</f>
        <v>43752</v>
      </c>
      <c r="C49" s="8">
        <f ca="1"/>
        <v>43753</v>
      </c>
      <c r="D49" s="8">
        <f ca="1"/>
        <v>43754</v>
      </c>
      <c r="E49" s="8">
        <f ca="1"/>
        <v>43755</v>
      </c>
      <c r="F49" s="8">
        <f ca="1"/>
        <v>43756</v>
      </c>
      <c r="G49" s="8">
        <f ca="1"/>
        <v>43757</v>
      </c>
      <c r="H49" s="9">
        <f ca="1"/>
        <v>43758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8">
        <f t="array" aca="1" ref="B51:H51" ca="1">日+22+DATE(Calendar4Year,Calendar4MonthOption,1)-WEEKDAY(DATE(Calendar4Year,Calendar4MonthOption,1),WeekdayOption)</f>
        <v>43759</v>
      </c>
      <c r="C51" s="8">
        <f ca="1"/>
        <v>43760</v>
      </c>
      <c r="D51" s="8">
        <f ca="1"/>
        <v>43761</v>
      </c>
      <c r="E51" s="8">
        <f ca="1"/>
        <v>43762</v>
      </c>
      <c r="F51" s="8">
        <f ca="1"/>
        <v>43763</v>
      </c>
      <c r="G51" s="8">
        <f ca="1"/>
        <v>43764</v>
      </c>
      <c r="H51" s="9">
        <f ca="1"/>
        <v>43765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8">
        <f t="array" aca="1" ref="B53:H53" ca="1">日+29+DATE(Calendar4Year,Calendar4MonthOption,1)-WEEKDAY(DATE(Calendar4Year,Calendar4MonthOption,1),WeekdayOption)</f>
        <v>43766</v>
      </c>
      <c r="C53" s="8">
        <f ca="1"/>
        <v>43767</v>
      </c>
      <c r="D53" s="8">
        <f ca="1"/>
        <v>43768</v>
      </c>
      <c r="E53" s="8">
        <f ca="1"/>
        <v>43769</v>
      </c>
      <c r="F53" s="8">
        <f ca="1"/>
        <v>43770</v>
      </c>
      <c r="G53" s="8">
        <f ca="1"/>
        <v>43771</v>
      </c>
      <c r="H53" s="9">
        <f ca="1"/>
        <v>43772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4"/>
    </row>
    <row r="55" spans="1:8" ht="16.5" customHeight="1" x14ac:dyDescent="0.3">
      <c r="B55" s="8">
        <f t="array" aca="1" ref="B55:C55" ca="1">日+36+DATE(Calendar4Year,Calendar4MonthOption,1)-WEEKDAY(DATE(Calendar4Year,Calendar4MonthOption,1),WeekdayOption)</f>
        <v>43773</v>
      </c>
      <c r="C55" s="8">
        <f ca="1"/>
        <v>43774</v>
      </c>
      <c r="D55" s="15" t="s">
        <v>0</v>
      </c>
      <c r="E55" s="15"/>
      <c r="F55" s="15"/>
      <c r="G55" s="15"/>
      <c r="H55" s="15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75">
      <c r="A57" s="1"/>
      <c r="B57" s="2">
        <f ca="1">YEAR(DATE(Calendar4Year,Calendar4MonthOption+1,1))</f>
        <v>2019</v>
      </c>
      <c r="C57" s="3" t="str">
        <f ca="1">TEXT(DATE(Calendar4Year,Calendar4MonthOption+1,1),"m月")</f>
        <v>11月</v>
      </c>
      <c r="D57" s="13"/>
      <c r="E57" s="13"/>
      <c r="F57" s="13"/>
      <c r="G57" s="13"/>
      <c r="H57" s="1"/>
    </row>
    <row r="58" spans="1:8" ht="14.25" customHeight="1" x14ac:dyDescent="0.35">
      <c r="A58" s="5"/>
      <c r="B58" s="6" t="str">
        <f t="shared" ref="B58:H58" ca="1" si="4">UPPER(TEXT(B59,"aaaa"))</f>
        <v>星期一</v>
      </c>
      <c r="C58" s="7" t="str">
        <f t="shared" ca="1" si="4"/>
        <v>星期二</v>
      </c>
      <c r="D58" s="6" t="str">
        <f t="shared" ca="1" si="4"/>
        <v>星期三</v>
      </c>
      <c r="E58" s="7" t="str">
        <f t="shared" ca="1" si="4"/>
        <v>星期四</v>
      </c>
      <c r="F58" s="6" t="str">
        <f t="shared" ca="1" si="4"/>
        <v>星期五</v>
      </c>
      <c r="G58" s="7" t="str">
        <f t="shared" ca="1" si="4"/>
        <v>星期六</v>
      </c>
      <c r="H58" s="6" t="str">
        <f t="shared" ca="1" si="4"/>
        <v>星期日</v>
      </c>
    </row>
    <row r="59" spans="1:8" ht="16.5" customHeight="1" x14ac:dyDescent="0.3">
      <c r="B59" s="8">
        <f t="array" aca="1" ref="B59:H59" ca="1">日+1+DATE(Calendar5Year,Calendar5MonthOption,1)-WEEKDAY(DATE(Calendar5Year,Calendar5MonthOption,1),WeekdayOption)</f>
        <v>43766</v>
      </c>
      <c r="C59" s="8">
        <f ca="1"/>
        <v>43767</v>
      </c>
      <c r="D59" s="8">
        <f ca="1"/>
        <v>43768</v>
      </c>
      <c r="E59" s="8">
        <f ca="1"/>
        <v>43769</v>
      </c>
      <c r="F59" s="8">
        <f ca="1"/>
        <v>43770</v>
      </c>
      <c r="G59" s="8">
        <f ca="1"/>
        <v>43771</v>
      </c>
      <c r="H59" s="9">
        <f ca="1"/>
        <v>43772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8">
        <f t="array" aca="1" ref="B61:H61" ca="1">日+8+DATE(Calendar5Year,Calendar5MonthOption,1)-WEEKDAY(DATE(Calendar5Year,Calendar5MonthOption,1),WeekdayOption)</f>
        <v>43773</v>
      </c>
      <c r="C61" s="8">
        <f ca="1"/>
        <v>43774</v>
      </c>
      <c r="D61" s="8">
        <f ca="1"/>
        <v>43775</v>
      </c>
      <c r="E61" s="8">
        <f ca="1"/>
        <v>43776</v>
      </c>
      <c r="F61" s="8">
        <f ca="1"/>
        <v>43777</v>
      </c>
      <c r="G61" s="8">
        <f ca="1"/>
        <v>43778</v>
      </c>
      <c r="H61" s="9">
        <f ca="1"/>
        <v>43779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8">
        <f t="array" aca="1" ref="B63:H63" ca="1">日+15+DATE(Calendar5Year,Calendar5MonthOption,1)-WEEKDAY(DATE(Calendar5Year,Calendar5MonthOption,1),WeekdayOption)</f>
        <v>43780</v>
      </c>
      <c r="C63" s="8">
        <f ca="1"/>
        <v>43781</v>
      </c>
      <c r="D63" s="8">
        <f ca="1"/>
        <v>43782</v>
      </c>
      <c r="E63" s="8">
        <f ca="1"/>
        <v>43783</v>
      </c>
      <c r="F63" s="8">
        <f ca="1"/>
        <v>43784</v>
      </c>
      <c r="G63" s="8">
        <f ca="1"/>
        <v>43785</v>
      </c>
      <c r="H63" s="9">
        <f ca="1"/>
        <v>43786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8">
        <f t="array" aca="1" ref="B65:H65" ca="1">日+22+DATE(Calendar5Year,Calendar5MonthOption,1)-WEEKDAY(DATE(Calendar5Year,Calendar5MonthOption,1),WeekdayOption)</f>
        <v>43787</v>
      </c>
      <c r="C65" s="8">
        <f ca="1"/>
        <v>43788</v>
      </c>
      <c r="D65" s="8">
        <f ca="1"/>
        <v>43789</v>
      </c>
      <c r="E65" s="8">
        <f ca="1"/>
        <v>43790</v>
      </c>
      <c r="F65" s="8">
        <f ca="1"/>
        <v>43791</v>
      </c>
      <c r="G65" s="8">
        <f ca="1"/>
        <v>43792</v>
      </c>
      <c r="H65" s="9">
        <f ca="1"/>
        <v>43793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8">
        <f t="array" aca="1" ref="B67:H67" ca="1">日+29+DATE(Calendar5Year,Calendar5MonthOption,1)-WEEKDAY(DATE(Calendar5Year,Calendar5MonthOption,1),WeekdayOption)</f>
        <v>43794</v>
      </c>
      <c r="C67" s="8">
        <f ca="1"/>
        <v>43795</v>
      </c>
      <c r="D67" s="8">
        <f ca="1"/>
        <v>43796</v>
      </c>
      <c r="E67" s="8">
        <f ca="1"/>
        <v>43797</v>
      </c>
      <c r="F67" s="8">
        <f ca="1"/>
        <v>43798</v>
      </c>
      <c r="G67" s="8">
        <f ca="1"/>
        <v>43799</v>
      </c>
      <c r="H67" s="9">
        <f ca="1"/>
        <v>43800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4"/>
    </row>
    <row r="69" spans="1:8" ht="16.5" customHeight="1" x14ac:dyDescent="0.3">
      <c r="B69" s="8">
        <f t="array" aca="1" ref="B69:C69" ca="1">日+36+DATE(Calendar5Year,Calendar5MonthOption,1)-WEEKDAY(DATE(Calendar5Year,Calendar5MonthOption,1),WeekdayOption)</f>
        <v>43801</v>
      </c>
      <c r="C69" s="8">
        <f ca="1"/>
        <v>43802</v>
      </c>
      <c r="D69" s="15" t="s">
        <v>0</v>
      </c>
      <c r="E69" s="15"/>
      <c r="F69" s="15"/>
      <c r="G69" s="15"/>
      <c r="H69" s="15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75">
      <c r="A71" s="1"/>
      <c r="B71" s="2">
        <f ca="1">YEAR(DATE(Calendar5Year,Calendar5MonthOption+1,1))</f>
        <v>2019</v>
      </c>
      <c r="C71" s="3" t="str">
        <f ca="1">TEXT(DATE(Calendar5Year,Calendar5MonthOption+1,1),"m月")</f>
        <v>12月</v>
      </c>
      <c r="D71" s="13"/>
      <c r="E71" s="13"/>
      <c r="F71" s="13"/>
      <c r="G71" s="13"/>
      <c r="H71" s="1"/>
    </row>
    <row r="72" spans="1:8" ht="14.25" customHeight="1" x14ac:dyDescent="0.35">
      <c r="A72" s="5"/>
      <c r="B72" s="6" t="str">
        <f t="shared" ref="B72:H72" ca="1" si="5">UPPER(TEXT(B73,"aaaa"))</f>
        <v>星期一</v>
      </c>
      <c r="C72" s="7" t="str">
        <f t="shared" ca="1" si="5"/>
        <v>星期二</v>
      </c>
      <c r="D72" s="6" t="str">
        <f t="shared" ca="1" si="5"/>
        <v>星期三</v>
      </c>
      <c r="E72" s="7" t="str">
        <f t="shared" ca="1" si="5"/>
        <v>星期四</v>
      </c>
      <c r="F72" s="6" t="str">
        <f t="shared" ca="1" si="5"/>
        <v>星期五</v>
      </c>
      <c r="G72" s="7" t="str">
        <f t="shared" ca="1" si="5"/>
        <v>星期六</v>
      </c>
      <c r="H72" s="6" t="str">
        <f t="shared" ca="1" si="5"/>
        <v>星期日</v>
      </c>
    </row>
    <row r="73" spans="1:8" ht="16.5" customHeight="1" x14ac:dyDescent="0.3">
      <c r="B73" s="8">
        <f t="array" aca="1" ref="B73:H73" ca="1">日+1+DATE(Calendar6Year,Calendar6MonthOption,1)-WEEKDAY(DATE(Calendar6Year,Calendar6MonthOption,1),WeekdayOption)</f>
        <v>43794</v>
      </c>
      <c r="C73" s="8">
        <f ca="1"/>
        <v>43795</v>
      </c>
      <c r="D73" s="8">
        <f ca="1"/>
        <v>43796</v>
      </c>
      <c r="E73" s="8">
        <f ca="1"/>
        <v>43797</v>
      </c>
      <c r="F73" s="8">
        <f ca="1"/>
        <v>43798</v>
      </c>
      <c r="G73" s="8">
        <f ca="1"/>
        <v>43799</v>
      </c>
      <c r="H73" s="9">
        <f ca="1"/>
        <v>43800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8">
        <f t="array" aca="1" ref="B75:H75" ca="1">日+8+DATE(Calendar6Year,Calendar6MonthOption,1)-WEEKDAY(DATE(Calendar6Year,Calendar6MonthOption,1),WeekdayOption)</f>
        <v>43801</v>
      </c>
      <c r="C75" s="8">
        <f ca="1"/>
        <v>43802</v>
      </c>
      <c r="D75" s="8">
        <f ca="1"/>
        <v>43803</v>
      </c>
      <c r="E75" s="8">
        <f ca="1"/>
        <v>43804</v>
      </c>
      <c r="F75" s="8">
        <f ca="1"/>
        <v>43805</v>
      </c>
      <c r="G75" s="8">
        <f ca="1"/>
        <v>43806</v>
      </c>
      <c r="H75" s="9">
        <f ca="1"/>
        <v>43807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8">
        <f t="array" aca="1" ref="B77:H77" ca="1">日+15+DATE(Calendar6Year,Calendar6MonthOption,1)-WEEKDAY(DATE(Calendar6Year,Calendar6MonthOption,1),WeekdayOption)</f>
        <v>43808</v>
      </c>
      <c r="C77" s="8">
        <f ca="1"/>
        <v>43809</v>
      </c>
      <c r="D77" s="8">
        <f ca="1"/>
        <v>43810</v>
      </c>
      <c r="E77" s="8">
        <f ca="1"/>
        <v>43811</v>
      </c>
      <c r="F77" s="8">
        <f ca="1"/>
        <v>43812</v>
      </c>
      <c r="G77" s="8">
        <f ca="1"/>
        <v>43813</v>
      </c>
      <c r="H77" s="9">
        <f ca="1"/>
        <v>43814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8">
        <f t="array" aca="1" ref="B79:H79" ca="1">日+22+DATE(Calendar6Year,Calendar6MonthOption,1)-WEEKDAY(DATE(Calendar6Year,Calendar6MonthOption,1),WeekdayOption)</f>
        <v>43815</v>
      </c>
      <c r="C79" s="8">
        <f ca="1"/>
        <v>43816</v>
      </c>
      <c r="D79" s="8">
        <f ca="1"/>
        <v>43817</v>
      </c>
      <c r="E79" s="8">
        <f ca="1"/>
        <v>43818</v>
      </c>
      <c r="F79" s="8">
        <f ca="1"/>
        <v>43819</v>
      </c>
      <c r="G79" s="8">
        <f ca="1"/>
        <v>43820</v>
      </c>
      <c r="H79" s="9">
        <f ca="1"/>
        <v>43821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8">
        <f t="array" aca="1" ref="B81:H81" ca="1">日+29+DATE(Calendar6Year,Calendar6MonthOption,1)-WEEKDAY(DATE(Calendar6Year,Calendar6MonthOption,1),WeekdayOption)</f>
        <v>43822</v>
      </c>
      <c r="C81" s="8">
        <f ca="1"/>
        <v>43823</v>
      </c>
      <c r="D81" s="8">
        <f ca="1"/>
        <v>43824</v>
      </c>
      <c r="E81" s="8">
        <f ca="1"/>
        <v>43825</v>
      </c>
      <c r="F81" s="8">
        <f ca="1"/>
        <v>43826</v>
      </c>
      <c r="G81" s="8">
        <f ca="1"/>
        <v>43827</v>
      </c>
      <c r="H81" s="9">
        <f ca="1"/>
        <v>43828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4"/>
    </row>
    <row r="83" spans="1:8" ht="16.5" customHeight="1" x14ac:dyDescent="0.3">
      <c r="B83" s="8">
        <f t="array" aca="1" ref="B83:C83" ca="1">日+36+DATE(Calendar6Year,Calendar6MonthOption,1)-WEEKDAY(DATE(Calendar6Year,Calendar6MonthOption,1),WeekdayOption)</f>
        <v>43829</v>
      </c>
      <c r="C83" s="8">
        <f ca="1"/>
        <v>43830</v>
      </c>
      <c r="D83" s="15" t="s">
        <v>0</v>
      </c>
      <c r="E83" s="15"/>
      <c r="F83" s="15"/>
      <c r="G83" s="15"/>
      <c r="H83" s="15"/>
    </row>
    <row r="84" spans="1:8" ht="63.75" customHeight="1" x14ac:dyDescent="0.3">
      <c r="B84" s="10"/>
      <c r="C84" s="10"/>
      <c r="D84" s="16"/>
      <c r="E84" s="16"/>
      <c r="F84" s="16"/>
      <c r="G84" s="16"/>
      <c r="H84" s="16"/>
    </row>
    <row r="85" spans="1:8" ht="54" customHeight="1" x14ac:dyDescent="0.75">
      <c r="A85" s="1"/>
      <c r="B85" s="2">
        <f ca="1">YEAR(DATE(Calendar6Year,Calendar6MonthOption+1,1))</f>
        <v>2020</v>
      </c>
      <c r="C85" s="3" t="str">
        <f ca="1">TEXT(DATE(Calendar6Year,Calendar6MonthOption+1,1),"m月")</f>
        <v>1月</v>
      </c>
      <c r="D85" s="13"/>
      <c r="E85" s="13"/>
      <c r="F85" s="13"/>
      <c r="G85" s="13"/>
      <c r="H85" s="1"/>
    </row>
    <row r="86" spans="1:8" ht="14.25" customHeight="1" x14ac:dyDescent="0.35">
      <c r="A86" s="5"/>
      <c r="B86" s="6" t="str">
        <f t="shared" ref="B86:H86" ca="1" si="6">UPPER(TEXT(B87,"aaaa"))</f>
        <v>星期一</v>
      </c>
      <c r="C86" s="7" t="str">
        <f t="shared" ca="1" si="6"/>
        <v>星期二</v>
      </c>
      <c r="D86" s="6" t="str">
        <f t="shared" ca="1" si="6"/>
        <v>星期三</v>
      </c>
      <c r="E86" s="7" t="str">
        <f t="shared" ca="1" si="6"/>
        <v>星期四</v>
      </c>
      <c r="F86" s="6" t="str">
        <f t="shared" ca="1" si="6"/>
        <v>星期五</v>
      </c>
      <c r="G86" s="7" t="str">
        <f t="shared" ca="1" si="6"/>
        <v>星期六</v>
      </c>
      <c r="H86" s="6" t="str">
        <f t="shared" ca="1" si="6"/>
        <v>星期日</v>
      </c>
    </row>
    <row r="87" spans="1:8" ht="16.5" customHeight="1" x14ac:dyDescent="0.3">
      <c r="B87" s="8">
        <f t="array" aca="1" ref="B87:H87" ca="1">日+1+DATE(Calendar7Year,Calendar7MonthOption,1)-WEEKDAY(DATE(Calendar7Year,Calendar7MonthOption,1),WeekdayOption)</f>
        <v>43829</v>
      </c>
      <c r="C87" s="8">
        <f ca="1"/>
        <v>43830</v>
      </c>
      <c r="D87" s="8">
        <f ca="1"/>
        <v>43831</v>
      </c>
      <c r="E87" s="8">
        <f ca="1"/>
        <v>43832</v>
      </c>
      <c r="F87" s="8">
        <f ca="1"/>
        <v>43833</v>
      </c>
      <c r="G87" s="8">
        <f ca="1"/>
        <v>43834</v>
      </c>
      <c r="H87" s="9">
        <f ca="1"/>
        <v>43835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8">
        <f t="array" aca="1" ref="B89:H89" ca="1">日+8+DATE(Calendar7Year,Calendar7MonthOption,1)-WEEKDAY(DATE(Calendar7Year,Calendar7MonthOption,1),WeekdayOption)</f>
        <v>43836</v>
      </c>
      <c r="C89" s="8">
        <f ca="1"/>
        <v>43837</v>
      </c>
      <c r="D89" s="8">
        <f ca="1"/>
        <v>43838</v>
      </c>
      <c r="E89" s="8">
        <f ca="1"/>
        <v>43839</v>
      </c>
      <c r="F89" s="8">
        <f ca="1"/>
        <v>43840</v>
      </c>
      <c r="G89" s="8">
        <f ca="1"/>
        <v>43841</v>
      </c>
      <c r="H89" s="9">
        <f ca="1"/>
        <v>43842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8">
        <f t="array" aca="1" ref="B91:H91" ca="1">日+15+DATE(Calendar7Year,Calendar7MonthOption,1)-WEEKDAY(DATE(Calendar7Year,Calendar7MonthOption,1),WeekdayOption)</f>
        <v>43843</v>
      </c>
      <c r="C91" s="8">
        <f ca="1"/>
        <v>43844</v>
      </c>
      <c r="D91" s="8">
        <f ca="1"/>
        <v>43845</v>
      </c>
      <c r="E91" s="8">
        <f ca="1"/>
        <v>43846</v>
      </c>
      <c r="F91" s="8">
        <f ca="1"/>
        <v>43847</v>
      </c>
      <c r="G91" s="8">
        <f ca="1"/>
        <v>43848</v>
      </c>
      <c r="H91" s="9">
        <f ca="1"/>
        <v>43849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8">
        <f t="array" aca="1" ref="B93:H93" ca="1">日+22+DATE(Calendar7Year,Calendar7MonthOption,1)-WEEKDAY(DATE(Calendar7Year,Calendar7MonthOption,1),WeekdayOption)</f>
        <v>43850</v>
      </c>
      <c r="C93" s="8">
        <f ca="1"/>
        <v>43851</v>
      </c>
      <c r="D93" s="8">
        <f ca="1"/>
        <v>43852</v>
      </c>
      <c r="E93" s="8">
        <f ca="1"/>
        <v>43853</v>
      </c>
      <c r="F93" s="8">
        <f ca="1"/>
        <v>43854</v>
      </c>
      <c r="G93" s="8">
        <f ca="1"/>
        <v>43855</v>
      </c>
      <c r="H93" s="9">
        <f ca="1"/>
        <v>43856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8">
        <f t="array" aca="1" ref="B95:H95" ca="1">日+29+DATE(Calendar7Year,Calendar7MonthOption,1)-WEEKDAY(DATE(Calendar7Year,Calendar7MonthOption,1),WeekdayOption)</f>
        <v>43857</v>
      </c>
      <c r="C95" s="8">
        <f ca="1"/>
        <v>43858</v>
      </c>
      <c r="D95" s="8">
        <f ca="1"/>
        <v>43859</v>
      </c>
      <c r="E95" s="8">
        <f ca="1"/>
        <v>43860</v>
      </c>
      <c r="F95" s="8">
        <f ca="1"/>
        <v>43861</v>
      </c>
      <c r="G95" s="8">
        <f ca="1"/>
        <v>43862</v>
      </c>
      <c r="H95" s="9">
        <f ca="1"/>
        <v>43863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4"/>
    </row>
    <row r="97" spans="1:8" ht="16.5" customHeight="1" x14ac:dyDescent="0.3">
      <c r="B97" s="8">
        <f t="array" aca="1" ref="B97:C97" ca="1">日+36+DATE(Calendar7Year,Calendar7MonthOption,1)-WEEKDAY(DATE(Calendar7Year,Calendar7MonthOption,1),WeekdayOption)</f>
        <v>43864</v>
      </c>
      <c r="C97" s="8">
        <f ca="1"/>
        <v>43865</v>
      </c>
      <c r="D97" s="15" t="s">
        <v>0</v>
      </c>
      <c r="E97" s="15"/>
      <c r="F97" s="15"/>
      <c r="G97" s="15"/>
      <c r="H97" s="15"/>
    </row>
    <row r="98" spans="1:8" ht="63.75" customHeight="1" x14ac:dyDescent="0.3">
      <c r="B98" s="10"/>
      <c r="C98" s="10"/>
      <c r="D98" s="16"/>
      <c r="E98" s="16"/>
      <c r="F98" s="16"/>
      <c r="G98" s="16"/>
      <c r="H98" s="16"/>
    </row>
    <row r="99" spans="1:8" ht="54" customHeight="1" x14ac:dyDescent="0.75">
      <c r="A99" s="1"/>
      <c r="B99" s="2">
        <f ca="1">YEAR(DATE(Calendar7Year,Calendar7MonthOption+1,1))</f>
        <v>2020</v>
      </c>
      <c r="C99" s="3" t="str">
        <f ca="1">TEXT(DATE(Calendar7Year,Calendar7MonthOption+1,1),"m月")</f>
        <v>2月</v>
      </c>
      <c r="D99" s="13"/>
      <c r="E99" s="13"/>
      <c r="F99" s="13"/>
      <c r="G99" s="13"/>
      <c r="H99" s="1"/>
    </row>
    <row r="100" spans="1:8" ht="14.25" customHeight="1" x14ac:dyDescent="0.35">
      <c r="A100" s="5"/>
      <c r="B100" s="6" t="str">
        <f t="shared" ref="B100:H100" ca="1" si="7">UPPER(TEXT(B101,"aaaa"))</f>
        <v>星期一</v>
      </c>
      <c r="C100" s="7" t="str">
        <f t="shared" ca="1" si="7"/>
        <v>星期二</v>
      </c>
      <c r="D100" s="6" t="str">
        <f t="shared" ca="1" si="7"/>
        <v>星期三</v>
      </c>
      <c r="E100" s="7" t="str">
        <f t="shared" ca="1" si="7"/>
        <v>星期四</v>
      </c>
      <c r="F100" s="6" t="str">
        <f t="shared" ca="1" si="7"/>
        <v>星期五</v>
      </c>
      <c r="G100" s="7" t="str">
        <f t="shared" ca="1" si="7"/>
        <v>星期六</v>
      </c>
      <c r="H100" s="6" t="str">
        <f t="shared" ca="1" si="7"/>
        <v>星期日</v>
      </c>
    </row>
    <row r="101" spans="1:8" ht="16.5" customHeight="1" x14ac:dyDescent="0.3">
      <c r="B101" s="8">
        <f t="array" aca="1" ref="B101:H101" ca="1">日+1+DATE(Calendar8Year,Calendar8MonthOption,1)-WEEKDAY(DATE(Calendar8Year,Calendar8MonthOption,1),WeekdayOption)</f>
        <v>43857</v>
      </c>
      <c r="C101" s="8">
        <f ca="1"/>
        <v>43858</v>
      </c>
      <c r="D101" s="8">
        <f ca="1"/>
        <v>43859</v>
      </c>
      <c r="E101" s="8">
        <f ca="1"/>
        <v>43860</v>
      </c>
      <c r="F101" s="8">
        <f ca="1"/>
        <v>43861</v>
      </c>
      <c r="G101" s="8">
        <f ca="1"/>
        <v>43862</v>
      </c>
      <c r="H101" s="9">
        <f ca="1"/>
        <v>43863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8">
        <f t="array" aca="1" ref="B103:H103" ca="1">日+8+DATE(Calendar8Year,Calendar8MonthOption,1)-WEEKDAY(DATE(Calendar8Year,Calendar8MonthOption,1),WeekdayOption)</f>
        <v>43864</v>
      </c>
      <c r="C103" s="8">
        <f ca="1"/>
        <v>43865</v>
      </c>
      <c r="D103" s="8">
        <f ca="1"/>
        <v>43866</v>
      </c>
      <c r="E103" s="8">
        <f ca="1"/>
        <v>43867</v>
      </c>
      <c r="F103" s="8">
        <f ca="1"/>
        <v>43868</v>
      </c>
      <c r="G103" s="8">
        <f ca="1"/>
        <v>43869</v>
      </c>
      <c r="H103" s="9">
        <f ca="1"/>
        <v>43870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8">
        <f t="array" aca="1" ref="B105:H105" ca="1">日+15+DATE(Calendar8Year,Calendar8MonthOption,1)-WEEKDAY(DATE(Calendar8Year,Calendar8MonthOption,1),WeekdayOption)</f>
        <v>43871</v>
      </c>
      <c r="C105" s="8">
        <f ca="1"/>
        <v>43872</v>
      </c>
      <c r="D105" s="8">
        <f ca="1"/>
        <v>43873</v>
      </c>
      <c r="E105" s="8">
        <f ca="1"/>
        <v>43874</v>
      </c>
      <c r="F105" s="8">
        <f ca="1"/>
        <v>43875</v>
      </c>
      <c r="G105" s="8">
        <f ca="1"/>
        <v>43876</v>
      </c>
      <c r="H105" s="9">
        <f ca="1"/>
        <v>43877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8">
        <f t="array" aca="1" ref="B107:H107" ca="1">日+22+DATE(Calendar8Year,Calendar8MonthOption,1)-WEEKDAY(DATE(Calendar8Year,Calendar8MonthOption,1),WeekdayOption)</f>
        <v>43878</v>
      </c>
      <c r="C107" s="8">
        <f ca="1"/>
        <v>43879</v>
      </c>
      <c r="D107" s="8">
        <f ca="1"/>
        <v>43880</v>
      </c>
      <c r="E107" s="8">
        <f ca="1"/>
        <v>43881</v>
      </c>
      <c r="F107" s="8">
        <f ca="1"/>
        <v>43882</v>
      </c>
      <c r="G107" s="8">
        <f ca="1"/>
        <v>43883</v>
      </c>
      <c r="H107" s="9">
        <f ca="1"/>
        <v>43884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8">
        <f t="array" aca="1" ref="B109:H109" ca="1">日+29+DATE(Calendar8Year,Calendar8MonthOption,1)-WEEKDAY(DATE(Calendar8Year,Calendar8MonthOption,1),WeekdayOption)</f>
        <v>43885</v>
      </c>
      <c r="C109" s="8">
        <f ca="1"/>
        <v>43886</v>
      </c>
      <c r="D109" s="8">
        <f ca="1"/>
        <v>43887</v>
      </c>
      <c r="E109" s="8">
        <f ca="1"/>
        <v>43888</v>
      </c>
      <c r="F109" s="8">
        <f ca="1"/>
        <v>43889</v>
      </c>
      <c r="G109" s="8">
        <f ca="1"/>
        <v>43890</v>
      </c>
      <c r="H109" s="9">
        <f ca="1"/>
        <v>43891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4"/>
    </row>
    <row r="111" spans="1:8" ht="16.5" customHeight="1" x14ac:dyDescent="0.3">
      <c r="B111" s="8">
        <f t="array" aca="1" ref="B111:C111" ca="1">日+36+DATE(Calendar8Year,Calendar8MonthOption,1)-WEEKDAY(DATE(Calendar8Year,Calendar8MonthOption,1),WeekdayOption)</f>
        <v>43892</v>
      </c>
      <c r="C111" s="8">
        <f ca="1"/>
        <v>43893</v>
      </c>
      <c r="D111" s="15" t="s">
        <v>0</v>
      </c>
      <c r="E111" s="15"/>
      <c r="F111" s="15"/>
      <c r="G111" s="15"/>
      <c r="H111" s="15"/>
    </row>
    <row r="112" spans="1:8" ht="63.75" customHeight="1" x14ac:dyDescent="0.3">
      <c r="B112" s="10"/>
      <c r="C112" s="10"/>
      <c r="D112" s="16"/>
      <c r="E112" s="16"/>
      <c r="F112" s="16"/>
      <c r="G112" s="16"/>
      <c r="H112" s="16"/>
    </row>
    <row r="113" spans="1:8" ht="54" customHeight="1" x14ac:dyDescent="0.75">
      <c r="A113" s="1"/>
      <c r="B113" s="2">
        <f ca="1">YEAR(DATE(Calendar8Year,Calendar8MonthOption+1,1))</f>
        <v>2020</v>
      </c>
      <c r="C113" s="3" t="str">
        <f ca="1">TEXT(DATE(Calendar8Year,Calendar8MonthOption+1,1),"m月")</f>
        <v>3月</v>
      </c>
      <c r="D113" s="13"/>
      <c r="E113" s="13"/>
      <c r="F113" s="13"/>
      <c r="G113" s="13"/>
      <c r="H113" s="1"/>
    </row>
    <row r="114" spans="1:8" ht="14.25" customHeight="1" x14ac:dyDescent="0.35">
      <c r="A114" s="5"/>
      <c r="B114" s="6" t="str">
        <f t="shared" ref="B114:H114" ca="1" si="8">UPPER(TEXT(B115,"aaaa"))</f>
        <v>星期一</v>
      </c>
      <c r="C114" s="7" t="str">
        <f t="shared" ca="1" si="8"/>
        <v>星期二</v>
      </c>
      <c r="D114" s="6" t="str">
        <f t="shared" ca="1" si="8"/>
        <v>星期三</v>
      </c>
      <c r="E114" s="7" t="str">
        <f t="shared" ca="1" si="8"/>
        <v>星期四</v>
      </c>
      <c r="F114" s="6" t="str">
        <f t="shared" ca="1" si="8"/>
        <v>星期五</v>
      </c>
      <c r="G114" s="7" t="str">
        <f t="shared" ca="1" si="8"/>
        <v>星期六</v>
      </c>
      <c r="H114" s="6" t="str">
        <f t="shared" ca="1" si="8"/>
        <v>星期日</v>
      </c>
    </row>
    <row r="115" spans="1:8" ht="16.5" customHeight="1" x14ac:dyDescent="0.3">
      <c r="B115" s="8">
        <f t="array" aca="1" ref="B115:H115" ca="1">日+1+DATE(Calendar9Year,Calendar9MonthOption,1)-WEEKDAY(DATE(Calendar9Year,Calendar9MonthOption,1),WeekdayOption)</f>
        <v>43885</v>
      </c>
      <c r="C115" s="8">
        <f ca="1"/>
        <v>43886</v>
      </c>
      <c r="D115" s="8">
        <f ca="1"/>
        <v>43887</v>
      </c>
      <c r="E115" s="8">
        <f ca="1"/>
        <v>43888</v>
      </c>
      <c r="F115" s="8">
        <f ca="1"/>
        <v>43889</v>
      </c>
      <c r="G115" s="8">
        <f ca="1"/>
        <v>43890</v>
      </c>
      <c r="H115" s="9">
        <f ca="1"/>
        <v>43891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8">
        <f t="array" aca="1" ref="B117:H117" ca="1">日+8+DATE(Calendar9Year,Calendar9MonthOption,1)-WEEKDAY(DATE(Calendar9Year,Calendar9MonthOption,1),WeekdayOption)</f>
        <v>43892</v>
      </c>
      <c r="C117" s="8">
        <f ca="1"/>
        <v>43893</v>
      </c>
      <c r="D117" s="8">
        <f ca="1"/>
        <v>43894</v>
      </c>
      <c r="E117" s="8">
        <f ca="1"/>
        <v>43895</v>
      </c>
      <c r="F117" s="8">
        <f ca="1"/>
        <v>43896</v>
      </c>
      <c r="G117" s="8">
        <f ca="1"/>
        <v>43897</v>
      </c>
      <c r="H117" s="9">
        <f ca="1"/>
        <v>43898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8">
        <f t="array" aca="1" ref="B119:H119" ca="1">日+15+DATE(Calendar9Year,Calendar9MonthOption,1)-WEEKDAY(DATE(Calendar9Year,Calendar9MonthOption,1),WeekdayOption)</f>
        <v>43899</v>
      </c>
      <c r="C119" s="8">
        <f ca="1"/>
        <v>43900</v>
      </c>
      <c r="D119" s="8">
        <f ca="1"/>
        <v>43901</v>
      </c>
      <c r="E119" s="8">
        <f ca="1"/>
        <v>43902</v>
      </c>
      <c r="F119" s="8">
        <f ca="1"/>
        <v>43903</v>
      </c>
      <c r="G119" s="8">
        <f ca="1"/>
        <v>43904</v>
      </c>
      <c r="H119" s="9">
        <f ca="1"/>
        <v>43905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8">
        <f t="array" aca="1" ref="B121:H121" ca="1">日+22+DATE(Calendar9Year,Calendar9MonthOption,1)-WEEKDAY(DATE(Calendar9Year,Calendar9MonthOption,1),WeekdayOption)</f>
        <v>43906</v>
      </c>
      <c r="C121" s="8">
        <f ca="1"/>
        <v>43907</v>
      </c>
      <c r="D121" s="8">
        <f ca="1"/>
        <v>43908</v>
      </c>
      <c r="E121" s="8">
        <f ca="1"/>
        <v>43909</v>
      </c>
      <c r="F121" s="8">
        <f ca="1"/>
        <v>43910</v>
      </c>
      <c r="G121" s="8">
        <f ca="1"/>
        <v>43911</v>
      </c>
      <c r="H121" s="9">
        <f ca="1"/>
        <v>43912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8">
        <f t="array" aca="1" ref="B123:H123" ca="1">日+29+DATE(Calendar9Year,Calendar9MonthOption,1)-WEEKDAY(DATE(Calendar9Year,Calendar9MonthOption,1),WeekdayOption)</f>
        <v>43913</v>
      </c>
      <c r="C123" s="8">
        <f ca="1"/>
        <v>43914</v>
      </c>
      <c r="D123" s="8">
        <f ca="1"/>
        <v>43915</v>
      </c>
      <c r="E123" s="8">
        <f ca="1"/>
        <v>43916</v>
      </c>
      <c r="F123" s="8">
        <f ca="1"/>
        <v>43917</v>
      </c>
      <c r="G123" s="8">
        <f ca="1"/>
        <v>43918</v>
      </c>
      <c r="H123" s="9">
        <f ca="1"/>
        <v>43919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4"/>
    </row>
    <row r="125" spans="1:8" ht="16.5" customHeight="1" x14ac:dyDescent="0.3">
      <c r="B125" s="8">
        <f t="array" aca="1" ref="B125:C125" ca="1">日+36+DATE(Calendar9Year,Calendar9MonthOption,1)-WEEKDAY(DATE(Calendar9Year,Calendar9MonthOption,1),WeekdayOption)</f>
        <v>43920</v>
      </c>
      <c r="C125" s="8">
        <f ca="1"/>
        <v>43921</v>
      </c>
      <c r="D125" s="15" t="s">
        <v>0</v>
      </c>
      <c r="E125" s="15"/>
      <c r="F125" s="15"/>
      <c r="G125" s="15"/>
      <c r="H125" s="15"/>
    </row>
    <row r="126" spans="1:8" ht="63.75" customHeight="1" x14ac:dyDescent="0.3">
      <c r="B126" s="10"/>
      <c r="C126" s="10"/>
      <c r="D126" s="16"/>
      <c r="E126" s="16"/>
      <c r="F126" s="16"/>
      <c r="G126" s="16"/>
      <c r="H126" s="16"/>
    </row>
    <row r="127" spans="1:8" ht="54" customHeight="1" x14ac:dyDescent="0.75">
      <c r="A127" s="1"/>
      <c r="B127" s="2">
        <f ca="1">YEAR(DATE(Calendar9Year,Calendar9MonthOption+1,1))</f>
        <v>2020</v>
      </c>
      <c r="C127" s="3" t="str">
        <f ca="1">TEXT(DATE(Calendar9Year,Calendar9MonthOption+1,1),"m月")</f>
        <v>4月</v>
      </c>
      <c r="D127" s="13"/>
      <c r="E127" s="13"/>
      <c r="F127" s="13"/>
      <c r="G127" s="13"/>
      <c r="H127" s="1"/>
    </row>
    <row r="128" spans="1:8" ht="14.25" customHeight="1" x14ac:dyDescent="0.35">
      <c r="A128" s="5"/>
      <c r="B128" s="6" t="str">
        <f t="shared" ref="B128:H128" ca="1" si="9">UPPER(TEXT(B129,"aaaa"))</f>
        <v>星期一</v>
      </c>
      <c r="C128" s="7" t="str">
        <f t="shared" ca="1" si="9"/>
        <v>星期二</v>
      </c>
      <c r="D128" s="6" t="str">
        <f t="shared" ca="1" si="9"/>
        <v>星期三</v>
      </c>
      <c r="E128" s="7" t="str">
        <f t="shared" ca="1" si="9"/>
        <v>星期四</v>
      </c>
      <c r="F128" s="6" t="str">
        <f t="shared" ca="1" si="9"/>
        <v>星期五</v>
      </c>
      <c r="G128" s="7" t="str">
        <f t="shared" ca="1" si="9"/>
        <v>星期六</v>
      </c>
      <c r="H128" s="6" t="str">
        <f t="shared" ca="1" si="9"/>
        <v>星期日</v>
      </c>
    </row>
    <row r="129" spans="2:8" ht="16.5" customHeight="1" x14ac:dyDescent="0.3">
      <c r="B129" s="8">
        <f t="array" aca="1" ref="B129:H129" ca="1">日+1+DATE(Calendar10Year,Calendar10MonthOption,1)-WEEKDAY(DATE(Calendar10Year,Calendar10MonthOption,1),WeekdayOption)</f>
        <v>43920</v>
      </c>
      <c r="C129" s="8">
        <f ca="1"/>
        <v>43921</v>
      </c>
      <c r="D129" s="8">
        <f ca="1"/>
        <v>43922</v>
      </c>
      <c r="E129" s="8">
        <f ca="1"/>
        <v>43923</v>
      </c>
      <c r="F129" s="8">
        <f ca="1"/>
        <v>43924</v>
      </c>
      <c r="G129" s="8">
        <f ca="1"/>
        <v>43925</v>
      </c>
      <c r="H129" s="9">
        <f ca="1"/>
        <v>43926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8">
        <f t="array" aca="1" ref="B131:H131" ca="1">日+8+DATE(Calendar10Year,Calendar10MonthOption,1)-WEEKDAY(DATE(Calendar10Year,Calendar10MonthOption,1),WeekdayOption)</f>
        <v>43927</v>
      </c>
      <c r="C131" s="8">
        <f ca="1"/>
        <v>43928</v>
      </c>
      <c r="D131" s="8">
        <f ca="1"/>
        <v>43929</v>
      </c>
      <c r="E131" s="8">
        <f ca="1"/>
        <v>43930</v>
      </c>
      <c r="F131" s="8">
        <f ca="1"/>
        <v>43931</v>
      </c>
      <c r="G131" s="8">
        <f ca="1"/>
        <v>43932</v>
      </c>
      <c r="H131" s="9">
        <f ca="1"/>
        <v>43933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8">
        <f t="array" aca="1" ref="B133:H133" ca="1">日+15+DATE(Calendar10Year,Calendar10MonthOption,1)-WEEKDAY(DATE(Calendar10Year,Calendar10MonthOption,1),WeekdayOption)</f>
        <v>43934</v>
      </c>
      <c r="C133" s="8">
        <f ca="1"/>
        <v>43935</v>
      </c>
      <c r="D133" s="8">
        <f ca="1"/>
        <v>43936</v>
      </c>
      <c r="E133" s="8">
        <f ca="1"/>
        <v>43937</v>
      </c>
      <c r="F133" s="8">
        <f ca="1"/>
        <v>43938</v>
      </c>
      <c r="G133" s="8">
        <f ca="1"/>
        <v>43939</v>
      </c>
      <c r="H133" s="9">
        <f ca="1"/>
        <v>43940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8">
        <f t="array" aca="1" ref="B135:H135" ca="1">日+22+DATE(Calendar10Year,Calendar10MonthOption,1)-WEEKDAY(DATE(Calendar10Year,Calendar10MonthOption,1),WeekdayOption)</f>
        <v>43941</v>
      </c>
      <c r="C135" s="8">
        <f ca="1"/>
        <v>43942</v>
      </c>
      <c r="D135" s="8">
        <f ca="1"/>
        <v>43943</v>
      </c>
      <c r="E135" s="8">
        <f ca="1"/>
        <v>43944</v>
      </c>
      <c r="F135" s="8">
        <f ca="1"/>
        <v>43945</v>
      </c>
      <c r="G135" s="8">
        <f ca="1"/>
        <v>43946</v>
      </c>
      <c r="H135" s="9">
        <f ca="1"/>
        <v>43947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8">
        <f t="array" aca="1" ref="B137:H137" ca="1">日+29+DATE(Calendar10Year,Calendar10MonthOption,1)-WEEKDAY(DATE(Calendar10Year,Calendar10MonthOption,1),WeekdayOption)</f>
        <v>43948</v>
      </c>
      <c r="C137" s="8">
        <f ca="1"/>
        <v>43949</v>
      </c>
      <c r="D137" s="8">
        <f ca="1"/>
        <v>43950</v>
      </c>
      <c r="E137" s="8">
        <f ca="1"/>
        <v>43951</v>
      </c>
      <c r="F137" s="8">
        <f ca="1"/>
        <v>43952</v>
      </c>
      <c r="G137" s="8">
        <f ca="1"/>
        <v>43953</v>
      </c>
      <c r="H137" s="9">
        <f ca="1"/>
        <v>43954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4"/>
    </row>
    <row r="139" spans="2:8" ht="16.5" customHeight="1" x14ac:dyDescent="0.3">
      <c r="B139" s="8">
        <f t="array" aca="1" ref="B139:C139" ca="1">日+36+DATE(Calendar10Year,Calendar10MonthOption,1)-WEEKDAY(DATE(Calendar10Year,Calendar10MonthOption,1),WeekdayOption)</f>
        <v>43955</v>
      </c>
      <c r="C139" s="8">
        <f ca="1"/>
        <v>43956</v>
      </c>
      <c r="D139" s="15" t="s">
        <v>0</v>
      </c>
      <c r="E139" s="15"/>
      <c r="F139" s="15"/>
      <c r="G139" s="15"/>
      <c r="H139" s="15"/>
    </row>
    <row r="140" spans="2:8" ht="63.75" customHeight="1" x14ac:dyDescent="0.3">
      <c r="B140" s="10"/>
      <c r="C140" s="10"/>
      <c r="D140" s="16"/>
      <c r="E140" s="16"/>
      <c r="F140" s="16"/>
      <c r="G140" s="16"/>
      <c r="H140" s="16"/>
    </row>
    <row r="141" spans="2:8" ht="54" customHeight="1" x14ac:dyDescent="0.75">
      <c r="B141" s="2">
        <f ca="1">YEAR(DATE(Calendar10Year,Calendar10MonthOption+1,1))</f>
        <v>2020</v>
      </c>
      <c r="C141" s="3" t="str">
        <f ca="1">TEXT(DATE(Calendar10Year,Calendar10MonthOption+1,1),"m月")</f>
        <v>5月</v>
      </c>
      <c r="D141" s="13"/>
      <c r="E141" s="13"/>
      <c r="F141" s="13"/>
      <c r="G141" s="13"/>
      <c r="H141" s="1"/>
    </row>
    <row r="142" spans="2:8" ht="14.25" customHeight="1" x14ac:dyDescent="0.3">
      <c r="B142" s="6" t="str">
        <f t="shared" ref="B142:H142" ca="1" si="10">UPPER(TEXT(B143,"aaaa"))</f>
        <v>星期一</v>
      </c>
      <c r="C142" s="7" t="str">
        <f t="shared" ca="1" si="10"/>
        <v>星期二</v>
      </c>
      <c r="D142" s="6" t="str">
        <f t="shared" ca="1" si="10"/>
        <v>星期三</v>
      </c>
      <c r="E142" s="7" t="str">
        <f t="shared" ca="1" si="10"/>
        <v>星期四</v>
      </c>
      <c r="F142" s="6" t="str">
        <f t="shared" ca="1" si="10"/>
        <v>星期五</v>
      </c>
      <c r="G142" s="7" t="str">
        <f t="shared" ca="1" si="10"/>
        <v>星期六</v>
      </c>
      <c r="H142" s="6" t="str">
        <f t="shared" ca="1" si="10"/>
        <v>星期日</v>
      </c>
    </row>
    <row r="143" spans="2:8" ht="16.5" customHeight="1" x14ac:dyDescent="0.3">
      <c r="B143" s="8">
        <f t="array" aca="1" ref="B143:H143" ca="1">日+1+DATE(Calendar11Year,Calendar11MonthOption,1)-WEEKDAY(DATE(Calendar11Year,Calendar11MonthOption,1),WeekdayOption)</f>
        <v>43948</v>
      </c>
      <c r="C143" s="8">
        <f ca="1"/>
        <v>43949</v>
      </c>
      <c r="D143" s="8">
        <f ca="1"/>
        <v>43950</v>
      </c>
      <c r="E143" s="8">
        <f ca="1"/>
        <v>43951</v>
      </c>
      <c r="F143" s="8">
        <f ca="1"/>
        <v>43952</v>
      </c>
      <c r="G143" s="8">
        <f ca="1"/>
        <v>43953</v>
      </c>
      <c r="H143" s="9">
        <f ca="1"/>
        <v>43954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8">
        <f t="array" aca="1" ref="B145:H145" ca="1">日+8+DATE(Calendar11Year,Calendar11MonthOption,1)-WEEKDAY(DATE(Calendar11Year,Calendar11MonthOption,1),WeekdayOption)</f>
        <v>43955</v>
      </c>
      <c r="C145" s="8">
        <f ca="1"/>
        <v>43956</v>
      </c>
      <c r="D145" s="8">
        <f ca="1"/>
        <v>43957</v>
      </c>
      <c r="E145" s="8">
        <f ca="1"/>
        <v>43958</v>
      </c>
      <c r="F145" s="8">
        <f ca="1"/>
        <v>43959</v>
      </c>
      <c r="G145" s="8">
        <f ca="1"/>
        <v>43960</v>
      </c>
      <c r="H145" s="9">
        <f ca="1"/>
        <v>43961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8">
        <f t="array" aca="1" ref="B147:H147" ca="1">日+15+DATE(Calendar11Year,Calendar11MonthOption,1)-WEEKDAY(DATE(Calendar11Year,Calendar11MonthOption,1),WeekdayOption)</f>
        <v>43962</v>
      </c>
      <c r="C147" s="8">
        <f ca="1"/>
        <v>43963</v>
      </c>
      <c r="D147" s="8">
        <f ca="1"/>
        <v>43964</v>
      </c>
      <c r="E147" s="8">
        <f ca="1"/>
        <v>43965</v>
      </c>
      <c r="F147" s="8">
        <f ca="1"/>
        <v>43966</v>
      </c>
      <c r="G147" s="8">
        <f ca="1"/>
        <v>43967</v>
      </c>
      <c r="H147" s="9">
        <f ca="1"/>
        <v>43968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8">
        <f t="array" aca="1" ref="B149:H149" ca="1">日+22+DATE(Calendar11Year,Calendar11MonthOption,1)-WEEKDAY(DATE(Calendar11Year,Calendar11MonthOption,1),WeekdayOption)</f>
        <v>43969</v>
      </c>
      <c r="C149" s="8">
        <f ca="1"/>
        <v>43970</v>
      </c>
      <c r="D149" s="8">
        <f ca="1"/>
        <v>43971</v>
      </c>
      <c r="E149" s="8">
        <f ca="1"/>
        <v>43972</v>
      </c>
      <c r="F149" s="8">
        <f ca="1"/>
        <v>43973</v>
      </c>
      <c r="G149" s="8">
        <f ca="1"/>
        <v>43974</v>
      </c>
      <c r="H149" s="9">
        <f ca="1"/>
        <v>43975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8">
        <f t="array" aca="1" ref="B151:H151" ca="1">日+29+DATE(Calendar11Year,Calendar11MonthOption,1)-WEEKDAY(DATE(Calendar11Year,Calendar11MonthOption,1),WeekdayOption)</f>
        <v>43976</v>
      </c>
      <c r="C151" s="8">
        <f ca="1"/>
        <v>43977</v>
      </c>
      <c r="D151" s="8">
        <f ca="1"/>
        <v>43978</v>
      </c>
      <c r="E151" s="8">
        <f ca="1"/>
        <v>43979</v>
      </c>
      <c r="F151" s="8">
        <f ca="1"/>
        <v>43980</v>
      </c>
      <c r="G151" s="8">
        <f ca="1"/>
        <v>43981</v>
      </c>
      <c r="H151" s="9">
        <f ca="1"/>
        <v>43982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4"/>
    </row>
    <row r="153" spans="2:8" ht="16.5" customHeight="1" x14ac:dyDescent="0.3">
      <c r="B153" s="8">
        <f t="array" aca="1" ref="B153:C153" ca="1">日+36+DATE(Calendar11Year,Calendar11MonthOption,1)-WEEKDAY(DATE(Calendar11Year,Calendar11MonthOption,1),WeekdayOption)</f>
        <v>43983</v>
      </c>
      <c r="C153" s="8">
        <f ca="1"/>
        <v>43984</v>
      </c>
      <c r="D153" s="15" t="s">
        <v>0</v>
      </c>
      <c r="E153" s="15"/>
      <c r="F153" s="15"/>
      <c r="G153" s="15"/>
      <c r="H153" s="15"/>
    </row>
    <row r="154" spans="2:8" ht="63.75" customHeight="1" x14ac:dyDescent="0.3">
      <c r="B154" s="10"/>
      <c r="C154" s="10"/>
      <c r="D154" s="16"/>
      <c r="E154" s="16"/>
      <c r="F154" s="16"/>
      <c r="G154" s="16"/>
      <c r="H154" s="16"/>
    </row>
    <row r="155" spans="2:8" ht="54" customHeight="1" x14ac:dyDescent="0.75">
      <c r="B155" s="2">
        <f ca="1">YEAR(DATE(Calendar11Year,Calendar11MonthOption+1,1))</f>
        <v>2020</v>
      </c>
      <c r="C155" s="3" t="str">
        <f ca="1">TEXT(DATE(Calendar11Year,Calendar11MonthOption+1,1),"m月")</f>
        <v>6月</v>
      </c>
      <c r="D155" s="13"/>
      <c r="E155" s="13"/>
      <c r="F155" s="13"/>
      <c r="G155" s="13"/>
      <c r="H155" s="1"/>
    </row>
    <row r="156" spans="2:8" ht="14.25" customHeight="1" x14ac:dyDescent="0.3">
      <c r="B156" s="6" t="str">
        <f t="shared" ref="B156:H156" ca="1" si="11">UPPER(TEXT(B157,"aaaa"))</f>
        <v>星期一</v>
      </c>
      <c r="C156" s="7" t="str">
        <f t="shared" ca="1" si="11"/>
        <v>星期二</v>
      </c>
      <c r="D156" s="6" t="str">
        <f t="shared" ca="1" si="11"/>
        <v>星期三</v>
      </c>
      <c r="E156" s="7" t="str">
        <f t="shared" ca="1" si="11"/>
        <v>星期四</v>
      </c>
      <c r="F156" s="6" t="str">
        <f t="shared" ca="1" si="11"/>
        <v>星期五</v>
      </c>
      <c r="G156" s="7" t="str">
        <f t="shared" ca="1" si="11"/>
        <v>星期六</v>
      </c>
      <c r="H156" s="6" t="str">
        <f t="shared" ca="1" si="11"/>
        <v>星期日</v>
      </c>
    </row>
    <row r="157" spans="2:8" ht="16.5" customHeight="1" x14ac:dyDescent="0.3">
      <c r="B157" s="8">
        <f t="array" aca="1" ref="B157:H157" ca="1">日+1+DATE(Calendar12Year,Calendar12MonthOption,1)-WEEKDAY(DATE(Calendar12Year,Calendar12MonthOption,1),WeekdayOption)</f>
        <v>43983</v>
      </c>
      <c r="C157" s="8">
        <f ca="1"/>
        <v>43984</v>
      </c>
      <c r="D157" s="8">
        <f ca="1"/>
        <v>43985</v>
      </c>
      <c r="E157" s="8">
        <f ca="1"/>
        <v>43986</v>
      </c>
      <c r="F157" s="8">
        <f ca="1"/>
        <v>43987</v>
      </c>
      <c r="G157" s="8">
        <f ca="1"/>
        <v>43988</v>
      </c>
      <c r="H157" s="9">
        <f ca="1"/>
        <v>43989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8">
        <f t="array" aca="1" ref="B159:H159" ca="1">日+8+DATE(Calendar12Year,Calendar12MonthOption,1)-WEEKDAY(DATE(Calendar12Year,Calendar12MonthOption,1),WeekdayOption)</f>
        <v>43990</v>
      </c>
      <c r="C159" s="8">
        <f ca="1"/>
        <v>43991</v>
      </c>
      <c r="D159" s="8">
        <f ca="1"/>
        <v>43992</v>
      </c>
      <c r="E159" s="8">
        <f ca="1"/>
        <v>43993</v>
      </c>
      <c r="F159" s="8">
        <f ca="1"/>
        <v>43994</v>
      </c>
      <c r="G159" s="8">
        <f ca="1"/>
        <v>43995</v>
      </c>
      <c r="H159" s="9">
        <f ca="1"/>
        <v>43996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8">
        <f t="array" aca="1" ref="B161:H161" ca="1">日+15+DATE(Calendar12Year,Calendar12MonthOption,1)-WEEKDAY(DATE(Calendar12Year,Calendar12MonthOption,1),WeekdayOption)</f>
        <v>43997</v>
      </c>
      <c r="C161" s="8">
        <f ca="1"/>
        <v>43998</v>
      </c>
      <c r="D161" s="8">
        <f ca="1"/>
        <v>43999</v>
      </c>
      <c r="E161" s="8">
        <f ca="1"/>
        <v>44000</v>
      </c>
      <c r="F161" s="8">
        <f ca="1"/>
        <v>44001</v>
      </c>
      <c r="G161" s="8">
        <f ca="1"/>
        <v>44002</v>
      </c>
      <c r="H161" s="9">
        <f ca="1"/>
        <v>44003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8">
        <f t="array" aca="1" ref="B163:H163" ca="1">日+22+DATE(Calendar12Year,Calendar12MonthOption,1)-WEEKDAY(DATE(Calendar12Year,Calendar12MonthOption,1),WeekdayOption)</f>
        <v>44004</v>
      </c>
      <c r="C163" s="8">
        <f ca="1"/>
        <v>44005</v>
      </c>
      <c r="D163" s="8">
        <f ca="1"/>
        <v>44006</v>
      </c>
      <c r="E163" s="8">
        <f ca="1"/>
        <v>44007</v>
      </c>
      <c r="F163" s="8">
        <f ca="1"/>
        <v>44008</v>
      </c>
      <c r="G163" s="8">
        <f ca="1"/>
        <v>44009</v>
      </c>
      <c r="H163" s="9">
        <f ca="1"/>
        <v>44010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8">
        <f t="array" aca="1" ref="B165:H165" ca="1">日+29+DATE(Calendar12Year,Calendar12MonthOption,1)-WEEKDAY(DATE(Calendar12Year,Calendar12MonthOption,1),WeekdayOption)</f>
        <v>44011</v>
      </c>
      <c r="C165" s="8">
        <f ca="1"/>
        <v>44012</v>
      </c>
      <c r="D165" s="8">
        <f ca="1"/>
        <v>44013</v>
      </c>
      <c r="E165" s="8">
        <f ca="1"/>
        <v>44014</v>
      </c>
      <c r="F165" s="8">
        <f ca="1"/>
        <v>44015</v>
      </c>
      <c r="G165" s="8">
        <f ca="1"/>
        <v>44016</v>
      </c>
      <c r="H165" s="9">
        <f ca="1"/>
        <v>44017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4"/>
    </row>
    <row r="167" spans="2:8" ht="16.5" customHeight="1" x14ac:dyDescent="0.3">
      <c r="B167" s="8">
        <f t="array" aca="1" ref="B167:C167" ca="1">日+36+DATE(Calendar12Year,Calendar12MonthOption,1)-WEEKDAY(DATE(Calendar12Year,Calendar12MonthOption,1),WeekdayOption)</f>
        <v>44018</v>
      </c>
      <c r="C167" s="8">
        <f ca="1"/>
        <v>44019</v>
      </c>
      <c r="D167" s="15" t="s">
        <v>0</v>
      </c>
      <c r="E167" s="15"/>
      <c r="F167" s="15"/>
      <c r="G167" s="15"/>
      <c r="H167" s="15"/>
    </row>
    <row r="168" spans="2:8" ht="63.75" customHeight="1" x14ac:dyDescent="0.3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1">
    <dataValidation type="list" allowBlank="1" showInputMessage="1" showErrorMessage="1" error="仅下拉列表中的日期可用于工作日标题。若要选择其他工作日，请选择“取消”，然后按 ALT + 向下箭头从下拉列表中选择" prompt="从下拉列表中选择一周的开始日期。按 ALT + 向下箭头以打开下拉列表，然后按 ENTER 选择某一天。该日历将自动更新" sqref="B2" xr:uid="{00000000-0002-0000-0000-000000000000}">
      <formula1>"星期日,星期一,星期二,星期三,星期四,星期五,星期六"</formula1>
    </dataValidation>
    <dataValidation type="list" allowBlank="1" showInputMessage="1" showErrorMessage="1" error="从列表的条目中选择一个月。选择“取消”，然后按 ALT + 向下箭头从下拉列表中选择" sqref="C1" xr:uid="{00000000-0002-0000-0000-000001000000}">
      <formula1>"1月,2月,3月,4月,5月,6月,7月,8月,9月,10月,11月,12月"</formula1>
    </dataValidation>
    <dataValidation allowBlank="1" showInputMessage="1" prompt="此工作簿是一个包含 12 个月的日历。在单元格 B1 中键入起始年份，然后在单元格 C1 中选择起始月份。该日历将自动更新后续月份" sqref="A1" xr:uid="{00000000-0002-0000-0000-000002000000}"/>
    <dataValidation allowBlank="1" showInputMessage="1" showErrorMessage="1" prompt="为此日历输入年份" sqref="B1" xr:uid="{00000000-0002-0000-0000-000003000000}"/>
    <dataValidation allowBlank="1" showInputMessage="1" prompt="自动确定工作日。若要更改工作日，请在 B2 中选择一周的新起始日期" sqref="C2:H2 B16" xr:uid="{00000000-0002-0000-0000-000004000000}"/>
    <dataValidation allowBlank="1" showInputMessage="1" prompt="日期" sqref="B3" xr:uid="{00000000-0002-0000-0000-000005000000}"/>
    <dataValidation allowBlank="1" showInputMessage="1" prompt="在此处输入每月备注" sqref="D14" xr:uid="{00000000-0002-0000-0000-000006000000}"/>
    <dataValidation allowBlank="1" showInputMessage="1" prompt="每月备注标题" sqref="D13" xr:uid="{00000000-0002-0000-0000-000007000000}"/>
    <dataValidation allowBlank="1" showInputMessage="1" prompt="在此处输入每日备注" sqref="B4" xr:uid="{00000000-0002-0000-0000-000008000000}"/>
    <dataValidation allowBlank="1" showInputMessage="1" prompt="日历年由在 B1 中输入的年份自动确定" sqref="B15" xr:uid="{00000000-0002-0000-0000-000009000000}"/>
    <dataValidation allowBlank="1" showInputMessage="1" prompt="日历月由在 C1 中选择的月份抵消" sqref="C15" xr:uid="{00000000-0002-0000-0000-00000A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26</vt:i4>
      </vt:variant>
    </vt:vector>
  </HeadingPairs>
  <TitlesOfParts>
    <vt:vector size="27" baseType="lpstr">
      <vt:lpstr>日历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日历!Print_Area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Administrator</cp:lastModifiedBy>
  <dcterms:created xsi:type="dcterms:W3CDTF">2016-07-26T15:53:57Z</dcterms:created>
  <dcterms:modified xsi:type="dcterms:W3CDTF">2019-07-16T01:12:29Z</dcterms:modified>
</cp:coreProperties>
</file>