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6299a72da767457/"/>
    </mc:Choice>
  </mc:AlternateContent>
  <xr:revisionPtr revIDLastSave="105" documentId="8_{F3DB6EBF-D63C-4EF3-83BA-1096A143FD3F}" xr6:coauthVersionLast="47" xr6:coauthVersionMax="47" xr10:uidLastSave="{B11D7042-DE1C-47DC-8DE7-415A5E23A5A8}"/>
  <bookViews>
    <workbookView xWindow="-120" yWindow="-120" windowWidth="38640" windowHeight="21120" activeTab="1" xr2:uid="{85BA456D-D184-4FCC-AF6B-C951B263C493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2" l="1"/>
  <c r="S20" i="2"/>
  <c r="T20" i="2"/>
  <c r="U20" i="2"/>
  <c r="W20" i="2"/>
  <c r="S19" i="2"/>
  <c r="S18" i="2"/>
  <c r="S17" i="2"/>
  <c r="S16" i="2"/>
  <c r="S15" i="2"/>
  <c r="S14" i="2"/>
  <c r="S13" i="2"/>
  <c r="S12" i="2"/>
  <c r="S11" i="2"/>
  <c r="S10" i="2"/>
  <c r="S9" i="2"/>
  <c r="S8" i="2"/>
  <c r="Y7" i="2"/>
  <c r="U8" i="2"/>
  <c r="T9" i="2" s="1"/>
  <c r="V8" i="2" l="1"/>
  <c r="U9" i="2"/>
  <c r="V9" i="2" s="1"/>
  <c r="X9" i="2" s="1"/>
  <c r="I8" i="2"/>
  <c r="M7" i="2"/>
  <c r="N7" i="2" s="1"/>
  <c r="L20" i="2"/>
  <c r="X8" i="2" l="1"/>
  <c r="T10" i="2"/>
  <c r="U10" i="2" s="1"/>
  <c r="V10" i="2" s="1"/>
  <c r="X10" i="2" s="1"/>
  <c r="K8" i="2"/>
  <c r="J8" i="2"/>
  <c r="M8" i="2" s="1"/>
  <c r="G20" i="2"/>
  <c r="H9" i="2"/>
  <c r="I9" i="2" s="1"/>
  <c r="Y8" i="2" l="1"/>
  <c r="Y9" i="2" s="1"/>
  <c r="Y10" i="2"/>
  <c r="T11" i="2"/>
  <c r="U11" i="2" s="1"/>
  <c r="V11" i="2" s="1"/>
  <c r="X11" i="2" s="1"/>
  <c r="K9" i="2"/>
  <c r="J9" i="2"/>
  <c r="H10" i="2"/>
  <c r="I10" i="2" s="1"/>
  <c r="Y11" i="2" l="1"/>
  <c r="T12" i="2"/>
  <c r="U12" i="2" s="1"/>
  <c r="V12" i="2" s="1"/>
  <c r="X12" i="2" s="1"/>
  <c r="K10" i="2"/>
  <c r="J10" i="2"/>
  <c r="M9" i="2"/>
  <c r="M10" i="2"/>
  <c r="N8" i="2"/>
  <c r="H11" i="2"/>
  <c r="I11" i="2" s="1"/>
  <c r="Y12" i="2" l="1"/>
  <c r="T13" i="2"/>
  <c r="U13" i="2" s="1"/>
  <c r="V13" i="2" s="1"/>
  <c r="X13" i="2" s="1"/>
  <c r="J11" i="2"/>
  <c r="K11" i="2"/>
  <c r="N9" i="2"/>
  <c r="N10" i="2" s="1"/>
  <c r="M11" i="2"/>
  <c r="H12" i="2"/>
  <c r="I12" i="2" s="1"/>
  <c r="Y13" i="2" l="1"/>
  <c r="T14" i="2"/>
  <c r="U14" i="2" s="1"/>
  <c r="V14" i="2" s="1"/>
  <c r="X14" i="2" s="1"/>
  <c r="K12" i="2"/>
  <c r="J12" i="2"/>
  <c r="N11" i="2"/>
  <c r="M12" i="2"/>
  <c r="H13" i="2"/>
  <c r="I13" i="2" s="1"/>
  <c r="Y14" i="2" l="1"/>
  <c r="T15" i="2"/>
  <c r="U15" i="2" s="1"/>
  <c r="V15" i="2" s="1"/>
  <c r="X15" i="2" s="1"/>
  <c r="J13" i="2"/>
  <c r="K13" i="2"/>
  <c r="N12" i="2"/>
  <c r="H14" i="2"/>
  <c r="I14" i="2" s="1"/>
  <c r="Y15" i="2" l="1"/>
  <c r="T16" i="2"/>
  <c r="U16" i="2" s="1"/>
  <c r="V16" i="2" s="1"/>
  <c r="X16" i="2" s="1"/>
  <c r="K14" i="2"/>
  <c r="J14" i="2"/>
  <c r="M13" i="2"/>
  <c r="N13" i="2" s="1"/>
  <c r="H15" i="2"/>
  <c r="I15" i="2" s="1"/>
  <c r="Y16" i="2" l="1"/>
  <c r="T17" i="2"/>
  <c r="U17" i="2" s="1"/>
  <c r="V17" i="2" s="1"/>
  <c r="X17" i="2" s="1"/>
  <c r="J15" i="2"/>
  <c r="K15" i="2"/>
  <c r="M14" i="2"/>
  <c r="N14" i="2" s="1"/>
  <c r="H16" i="2"/>
  <c r="I16" i="2" s="1"/>
  <c r="Y17" i="2" l="1"/>
  <c r="T18" i="2"/>
  <c r="U18" i="2" s="1"/>
  <c r="V18" i="2" s="1"/>
  <c r="X18" i="2" s="1"/>
  <c r="K16" i="2"/>
  <c r="J16" i="2"/>
  <c r="M15" i="2"/>
  <c r="N15" i="2" s="1"/>
  <c r="H17" i="2"/>
  <c r="I17" i="2" s="1"/>
  <c r="Y18" i="2" l="1"/>
  <c r="T19" i="2"/>
  <c r="U19" i="2" s="1"/>
  <c r="V19" i="2" s="1"/>
  <c r="J17" i="2"/>
  <c r="K17" i="2"/>
  <c r="M16" i="2"/>
  <c r="N16" i="2" s="1"/>
  <c r="H18" i="2"/>
  <c r="I18" i="2" s="1"/>
  <c r="X19" i="2" l="1"/>
  <c r="X20" i="2" s="1"/>
  <c r="V20" i="2"/>
  <c r="Y19" i="2"/>
  <c r="Y20" i="2" s="1"/>
  <c r="K18" i="2"/>
  <c r="J18" i="2"/>
  <c r="M17" i="2"/>
  <c r="N17" i="2" s="1"/>
  <c r="H19" i="2"/>
  <c r="I19" i="2" s="1"/>
  <c r="K19" i="2" l="1"/>
  <c r="J19" i="2"/>
  <c r="K20" i="2"/>
  <c r="M18" i="2"/>
  <c r="N18" i="2" s="1"/>
  <c r="J20" i="2"/>
  <c r="H20" i="2"/>
  <c r="I20" i="2"/>
  <c r="M19" i="2" l="1"/>
  <c r="M20" i="2" s="1"/>
  <c r="N19" i="2" l="1"/>
  <c r="N20" i="2" s="1"/>
</calcChain>
</file>

<file path=xl/sharedStrings.xml><?xml version="1.0" encoding="utf-8"?>
<sst xmlns="http://schemas.openxmlformats.org/spreadsheetml/2006/main" count="53" uniqueCount="32">
  <si>
    <t>Item</t>
  </si>
  <si>
    <t>Freelancer Valor Fechado</t>
  </si>
  <si>
    <t>Dev como Sócio (Equity)</t>
  </si>
  <si>
    <t>Full Stack Dev</t>
  </si>
  <si>
    <t>R$ 15.000 – R$ 25.000</t>
  </si>
  <si>
    <t>Designer UX/UI</t>
  </si>
  <si>
    <t>R$ 1.500 – R$ 3.000</t>
  </si>
  <si>
    <t>Infraestrutura Cloud</t>
  </si>
  <si>
    <t>R$ 350 – R$ 600</t>
  </si>
  <si>
    <t>APIs de Dados Financeiros</t>
  </si>
  <si>
    <t>R$ 500 – R$ 900</t>
  </si>
  <si>
    <t>Gen AI/ML (APIs OpenAI, etc.)</t>
  </si>
  <si>
    <t>R$ 100 – R$ 500</t>
  </si>
  <si>
    <t>Domínio/Hospedagem/SSL</t>
  </si>
  <si>
    <t>Data Engineer (opcional, pontual)</t>
  </si>
  <si>
    <t>R$ 2.500 – R$ 4.000</t>
  </si>
  <si>
    <t>Total estimado (até entrega do MVP)</t>
  </si>
  <si>
    <t>R$ 20.250 – R$ 34.300</t>
  </si>
  <si>
    <t>R$ 5.250 – R$ 9.300</t>
  </si>
  <si>
    <t>Mês</t>
  </si>
  <si>
    <t>Clientes</t>
  </si>
  <si>
    <t>Receita (R$)</t>
  </si>
  <si>
    <t>Custos (R$)</t>
  </si>
  <si>
    <t>Resultado Mensal (R$)</t>
  </si>
  <si>
    <t>Resultado Acumulado (R$)</t>
  </si>
  <si>
    <t>-</t>
  </si>
  <si>
    <t>Total</t>
  </si>
  <si>
    <t>Novos clientes</t>
  </si>
  <si>
    <t>Clientes saíndo</t>
  </si>
  <si>
    <t>Usuários Free</t>
  </si>
  <si>
    <t>Receita Taxa Manut.
(R$)</t>
  </si>
  <si>
    <t>Receita %Lucro Negociação
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</si>
</sst>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.6"/>
      <color theme="1"/>
      <name val="Arial"/>
      <family val="2"/>
    </font>
    <font>
      <sz val="9.6"/>
      <color theme="1"/>
      <name val="Arial"/>
      <family val="2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FF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7FEFF"/>
        <bgColor indexed="64"/>
      </patternFill>
    </fill>
    <fill>
      <patternFill patternType="solid">
        <fgColor rgb="FFEFFDFF"/>
        <bgColor indexed="64"/>
      </patternFill>
    </fill>
    <fill>
      <patternFill patternType="solid">
        <fgColor rgb="FFCAEDF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left" vertical="center" wrapText="1"/>
    </xf>
    <xf numFmtId="6" fontId="3" fillId="3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/>
    <xf numFmtId="0" fontId="2" fillId="3" borderId="2" xfId="0" applyFont="1" applyFill="1" applyBorder="1" applyAlignment="1">
      <alignment horizontal="left" vertical="center" wrapText="1"/>
    </xf>
    <xf numFmtId="3" fontId="0" fillId="0" borderId="0" xfId="0" applyNumberFormat="1"/>
    <xf numFmtId="3" fontId="3" fillId="3" borderId="0" xfId="0" applyNumberFormat="1" applyFont="1" applyFill="1" applyBorder="1" applyAlignment="1">
      <alignment horizontal="right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right" vertical="center" wrapText="1"/>
    </xf>
    <xf numFmtId="3" fontId="1" fillId="3" borderId="2" xfId="0" applyNumberFormat="1" applyFont="1" applyFill="1" applyBorder="1" applyAlignment="1">
      <alignment horizontal="right"/>
    </xf>
    <xf numFmtId="0" fontId="3" fillId="4" borderId="0" xfId="0" applyFont="1" applyFill="1" applyBorder="1" applyAlignment="1">
      <alignment horizontal="center" vertical="center" wrapText="1"/>
    </xf>
    <xf numFmtId="3" fontId="3" fillId="4" borderId="0" xfId="0" applyNumberFormat="1" applyFont="1" applyFill="1" applyBorder="1" applyAlignment="1">
      <alignment horizontal="right" wrapText="1"/>
    </xf>
    <xf numFmtId="0" fontId="3" fillId="3" borderId="0" xfId="0" applyFont="1" applyFill="1" applyBorder="1" applyAlignment="1">
      <alignment wrapText="1"/>
    </xf>
    <xf numFmtId="3" fontId="3" fillId="3" borderId="0" xfId="0" applyNumberFormat="1" applyFont="1" applyFill="1" applyBorder="1" applyAlignment="1">
      <alignment wrapText="1"/>
    </xf>
    <xf numFmtId="0" fontId="3" fillId="4" borderId="0" xfId="0" applyFont="1" applyFill="1" applyBorder="1" applyAlignment="1">
      <alignment vertical="center" wrapText="1"/>
    </xf>
    <xf numFmtId="3" fontId="3" fillId="4" borderId="0" xfId="0" applyNumberFormat="1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right" vertical="center" wrapText="1"/>
    </xf>
    <xf numFmtId="0" fontId="6" fillId="3" borderId="4" xfId="0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vertical="center"/>
    </xf>
    <xf numFmtId="3" fontId="4" fillId="3" borderId="4" xfId="0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EFFDFF"/>
      <color rgb="FFF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170E-68B4-4882-928A-ECA71E16C81C}">
  <dimension ref="E7:G15"/>
  <sheetViews>
    <sheetView showGridLines="0" zoomScale="145" zoomScaleNormal="145" workbookViewId="0">
      <selection activeCell="E15" sqref="E15:G15"/>
    </sheetView>
  </sheetViews>
  <sheetFormatPr defaultRowHeight="15" x14ac:dyDescent="0.25"/>
  <cols>
    <col min="5" max="5" width="37.28515625" customWidth="1"/>
    <col min="6" max="6" width="21.140625" customWidth="1"/>
    <col min="7" max="7" width="20.140625" customWidth="1"/>
    <col min="11" max="11" width="6.85546875" customWidth="1"/>
    <col min="16" max="16" width="10.140625" bestFit="1" customWidth="1"/>
  </cols>
  <sheetData>
    <row r="7" spans="5:7" ht="25.5" x14ac:dyDescent="0.25">
      <c r="E7" s="1" t="s">
        <v>0</v>
      </c>
      <c r="F7" s="1" t="s">
        <v>1</v>
      </c>
      <c r="G7" s="1" t="s">
        <v>2</v>
      </c>
    </row>
    <row r="8" spans="5:7" x14ac:dyDescent="0.25">
      <c r="E8" s="2" t="s">
        <v>3</v>
      </c>
      <c r="F8" s="3" t="s">
        <v>4</v>
      </c>
      <c r="G8" s="4">
        <v>0</v>
      </c>
    </row>
    <row r="9" spans="5:7" x14ac:dyDescent="0.25">
      <c r="E9" s="2" t="s">
        <v>5</v>
      </c>
      <c r="F9" s="3" t="s">
        <v>6</v>
      </c>
      <c r="G9" s="3" t="s">
        <v>6</v>
      </c>
    </row>
    <row r="10" spans="5:7" x14ac:dyDescent="0.25">
      <c r="E10" s="2" t="s">
        <v>7</v>
      </c>
      <c r="F10" s="3" t="s">
        <v>8</v>
      </c>
      <c r="G10" s="3" t="s">
        <v>8</v>
      </c>
    </row>
    <row r="11" spans="5:7" x14ac:dyDescent="0.25">
      <c r="E11" s="2" t="s">
        <v>9</v>
      </c>
      <c r="F11" s="3" t="s">
        <v>10</v>
      </c>
      <c r="G11" s="3" t="s">
        <v>10</v>
      </c>
    </row>
    <row r="12" spans="5:7" x14ac:dyDescent="0.25">
      <c r="E12" s="2" t="s">
        <v>11</v>
      </c>
      <c r="F12" s="3" t="s">
        <v>12</v>
      </c>
      <c r="G12" s="3" t="s">
        <v>12</v>
      </c>
    </row>
    <row r="13" spans="5:7" x14ac:dyDescent="0.25">
      <c r="E13" s="2" t="s">
        <v>13</v>
      </c>
      <c r="F13" s="4">
        <v>300</v>
      </c>
      <c r="G13" s="4">
        <v>300</v>
      </c>
    </row>
    <row r="14" spans="5:7" x14ac:dyDescent="0.25">
      <c r="E14" s="2" t="s">
        <v>14</v>
      </c>
      <c r="F14" s="3" t="s">
        <v>15</v>
      </c>
      <c r="G14" s="3" t="s">
        <v>15</v>
      </c>
    </row>
    <row r="15" spans="5:7" x14ac:dyDescent="0.25">
      <c r="E15" s="5" t="s">
        <v>16</v>
      </c>
      <c r="F15" s="6" t="s">
        <v>17</v>
      </c>
      <c r="G15" s="6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EB1D-12AF-4415-A0F2-078C048D559D}">
  <dimension ref="F6:Y20"/>
  <sheetViews>
    <sheetView tabSelected="1" topLeftCell="B1" zoomScale="160" zoomScaleNormal="160" workbookViewId="0">
      <selection activeCell="Q6" sqref="Q6:Y20"/>
    </sheetView>
  </sheetViews>
  <sheetFormatPr defaultRowHeight="15" x14ac:dyDescent="0.25"/>
  <cols>
    <col min="6" max="6" width="5.28515625" customWidth="1"/>
    <col min="7" max="7" width="7.140625" customWidth="1"/>
    <col min="8" max="8" width="7.7109375" customWidth="1"/>
    <col min="9" max="9" width="7.5703125" customWidth="1"/>
    <col min="10" max="10" width="12.5703125" customWidth="1"/>
    <col min="11" max="11" width="14.7109375" customWidth="1"/>
    <col min="12" max="12" width="8.28515625" customWidth="1"/>
    <col min="13" max="13" width="9.85546875" customWidth="1"/>
    <col min="14" max="14" width="11.85546875" customWidth="1"/>
    <col min="25" max="25" width="10.28515625" customWidth="1"/>
  </cols>
  <sheetData>
    <row r="6" spans="6:25" ht="46.5" customHeight="1" thickBot="1" x14ac:dyDescent="0.3">
      <c r="F6" s="1" t="s">
        <v>19</v>
      </c>
      <c r="G6" s="1" t="s">
        <v>27</v>
      </c>
      <c r="H6" s="1" t="s">
        <v>28</v>
      </c>
      <c r="I6" s="1" t="s">
        <v>20</v>
      </c>
      <c r="J6" s="1" t="s">
        <v>30</v>
      </c>
      <c r="K6" s="1" t="s">
        <v>31</v>
      </c>
      <c r="L6" s="1" t="s">
        <v>22</v>
      </c>
      <c r="M6" s="1" t="s">
        <v>23</v>
      </c>
      <c r="N6" s="1" t="s">
        <v>24</v>
      </c>
      <c r="Q6" s="21" t="s">
        <v>19</v>
      </c>
      <c r="R6" s="21" t="s">
        <v>29</v>
      </c>
      <c r="S6" s="21" t="s">
        <v>27</v>
      </c>
      <c r="T6" s="21" t="s">
        <v>28</v>
      </c>
      <c r="U6" s="21" t="s">
        <v>20</v>
      </c>
      <c r="V6" s="21" t="s">
        <v>21</v>
      </c>
      <c r="W6" s="21" t="s">
        <v>22</v>
      </c>
      <c r="X6" s="21" t="s">
        <v>23</v>
      </c>
      <c r="Y6" s="21" t="s">
        <v>24</v>
      </c>
    </row>
    <row r="7" spans="6:25" x14ac:dyDescent="0.25">
      <c r="F7" s="9">
        <v>0</v>
      </c>
      <c r="G7" s="16"/>
      <c r="H7" s="17" t="s">
        <v>25</v>
      </c>
      <c r="I7" s="16" t="s">
        <v>25</v>
      </c>
      <c r="J7" s="8" t="s">
        <v>25</v>
      </c>
      <c r="K7" s="8" t="s">
        <v>25</v>
      </c>
      <c r="L7" s="8">
        <v>-9300</v>
      </c>
      <c r="M7" s="8">
        <f>L7</f>
        <v>-9300</v>
      </c>
      <c r="N7" s="8">
        <f>M7</f>
        <v>-9300</v>
      </c>
      <c r="Q7" s="22">
        <v>0</v>
      </c>
      <c r="R7" s="23" t="s">
        <v>25</v>
      </c>
      <c r="S7" s="23" t="s">
        <v>25</v>
      </c>
      <c r="T7" s="8" t="s">
        <v>25</v>
      </c>
      <c r="U7" s="8" t="s">
        <v>25</v>
      </c>
      <c r="V7" s="8" t="s">
        <v>25</v>
      </c>
      <c r="W7" s="8">
        <v>-9300</v>
      </c>
      <c r="X7" s="8">
        <v>-9300</v>
      </c>
      <c r="Y7" s="8">
        <f>X7</f>
        <v>-9300</v>
      </c>
    </row>
    <row r="8" spans="6:25" x14ac:dyDescent="0.25">
      <c r="F8" s="9">
        <v>1</v>
      </c>
      <c r="G8" s="2">
        <v>30</v>
      </c>
      <c r="H8" s="17">
        <v>0</v>
      </c>
      <c r="I8" s="16">
        <f>SUM(G8:H8)</f>
        <v>30</v>
      </c>
      <c r="J8" s="8">
        <f>I8*19.9</f>
        <v>597</v>
      </c>
      <c r="K8" s="8">
        <f>I8*25%*200*10%</f>
        <v>150</v>
      </c>
      <c r="L8" s="8">
        <v>-1600</v>
      </c>
      <c r="M8" s="8">
        <f>SUM(J8:L8)</f>
        <v>-853</v>
      </c>
      <c r="N8" s="8">
        <f>N7+M8</f>
        <v>-10153</v>
      </c>
      <c r="P8" s="7"/>
      <c r="Q8" s="22">
        <v>1</v>
      </c>
      <c r="R8" s="23">
        <v>500</v>
      </c>
      <c r="S8" s="23">
        <f>R8*5%</f>
        <v>25</v>
      </c>
      <c r="T8" s="8">
        <v>0</v>
      </c>
      <c r="U8" s="8">
        <f>SUM(S8:T8)</f>
        <v>25</v>
      </c>
      <c r="V8" s="8">
        <f>U8*39.9</f>
        <v>997.5</v>
      </c>
      <c r="W8" s="8">
        <v>-2000</v>
      </c>
      <c r="X8" s="8">
        <f>SUM(V8:W8)</f>
        <v>-1002.5</v>
      </c>
      <c r="Y8" s="8">
        <f>Y7+X8</f>
        <v>-10302.5</v>
      </c>
    </row>
    <row r="9" spans="6:25" x14ac:dyDescent="0.25">
      <c r="F9" s="9">
        <v>2</v>
      </c>
      <c r="G9" s="2">
        <v>30</v>
      </c>
      <c r="H9" s="17">
        <f>ROUND(I8*-8%,0)</f>
        <v>-2</v>
      </c>
      <c r="I9" s="16">
        <f>I8+SUM(G9:H9)</f>
        <v>58</v>
      </c>
      <c r="J9" s="8">
        <f t="shared" ref="J9:J19" si="0">I9*19.9</f>
        <v>1154.1999999999998</v>
      </c>
      <c r="K9" s="8">
        <f t="shared" ref="K9:K19" si="1">I9*25%*200*10%</f>
        <v>290</v>
      </c>
      <c r="L9" s="8">
        <v>-1600</v>
      </c>
      <c r="M9" s="8">
        <f t="shared" ref="M9:M19" si="2">SUM(J9:L9)</f>
        <v>-155.80000000000018</v>
      </c>
      <c r="N9" s="8">
        <f t="shared" ref="N9:N19" si="3">N8+M9</f>
        <v>-10308.799999999999</v>
      </c>
      <c r="P9" s="7"/>
      <c r="Q9" s="22">
        <v>2</v>
      </c>
      <c r="R9" s="23">
        <v>500</v>
      </c>
      <c r="S9" s="23">
        <f t="shared" ref="S9:S19" si="4">R9*5%</f>
        <v>25</v>
      </c>
      <c r="T9" s="8">
        <f>ROUND(U8*-8%,0)</f>
        <v>-2</v>
      </c>
      <c r="U9" s="8">
        <f>U8+SUM(S9:T9)</f>
        <v>48</v>
      </c>
      <c r="V9" s="8">
        <f t="shared" ref="V9:V19" si="5">U9*39.9</f>
        <v>1915.1999999999998</v>
      </c>
      <c r="W9" s="8">
        <v>-2000</v>
      </c>
      <c r="X9" s="8">
        <f t="shared" ref="X9:X19" si="6">SUM(V9:W9)</f>
        <v>-84.800000000000182</v>
      </c>
      <c r="Y9" s="8">
        <f t="shared" ref="Y9:Y19" si="7">Y8+X9</f>
        <v>-10387.299999999999</v>
      </c>
    </row>
    <row r="10" spans="6:25" x14ac:dyDescent="0.25">
      <c r="F10" s="9">
        <v>3</v>
      </c>
      <c r="G10" s="2">
        <v>30</v>
      </c>
      <c r="H10" s="17">
        <f>ROUND(I9*-8%,0)</f>
        <v>-5</v>
      </c>
      <c r="I10" s="16">
        <f t="shared" ref="I10:I19" si="8">I9+SUM(G10:H10)</f>
        <v>83</v>
      </c>
      <c r="J10" s="8">
        <f t="shared" si="0"/>
        <v>1651.6999999999998</v>
      </c>
      <c r="K10" s="8">
        <f t="shared" si="1"/>
        <v>415</v>
      </c>
      <c r="L10" s="8">
        <v>-1600</v>
      </c>
      <c r="M10" s="8">
        <f t="shared" si="2"/>
        <v>466.69999999999982</v>
      </c>
      <c r="N10" s="8">
        <f t="shared" si="3"/>
        <v>-9842.0999999999985</v>
      </c>
      <c r="P10" s="7"/>
      <c r="Q10" s="22">
        <v>3</v>
      </c>
      <c r="R10" s="23">
        <v>500</v>
      </c>
      <c r="S10" s="23">
        <f t="shared" si="4"/>
        <v>25</v>
      </c>
      <c r="T10" s="8">
        <f>ROUND(U9*-8%,0)</f>
        <v>-4</v>
      </c>
      <c r="U10" s="8">
        <f t="shared" ref="U10:U19" si="9">U9+SUM(S10:T10)</f>
        <v>69</v>
      </c>
      <c r="V10" s="8">
        <f t="shared" si="5"/>
        <v>2753.1</v>
      </c>
      <c r="W10" s="8">
        <v>-2000</v>
      </c>
      <c r="X10" s="8">
        <f t="shared" si="6"/>
        <v>753.09999999999991</v>
      </c>
      <c r="Y10" s="8">
        <f t="shared" si="7"/>
        <v>-9634.1999999999989</v>
      </c>
    </row>
    <row r="11" spans="6:25" x14ac:dyDescent="0.25">
      <c r="F11" s="9">
        <v>4</v>
      </c>
      <c r="G11" s="2">
        <v>30</v>
      </c>
      <c r="H11" s="17">
        <f>ROUND(I10*-8%,0)</f>
        <v>-7</v>
      </c>
      <c r="I11" s="16">
        <f t="shared" si="8"/>
        <v>106</v>
      </c>
      <c r="J11" s="8">
        <f t="shared" si="0"/>
        <v>2109.3999999999996</v>
      </c>
      <c r="K11" s="8">
        <f t="shared" si="1"/>
        <v>530</v>
      </c>
      <c r="L11" s="8">
        <v>-1600</v>
      </c>
      <c r="M11" s="8">
        <f t="shared" si="2"/>
        <v>1039.3999999999996</v>
      </c>
      <c r="N11" s="8">
        <f t="shared" si="3"/>
        <v>-8802.6999999999989</v>
      </c>
      <c r="P11" s="7"/>
      <c r="Q11" s="24">
        <v>4</v>
      </c>
      <c r="R11" s="25">
        <v>500</v>
      </c>
      <c r="S11" s="25">
        <f t="shared" si="4"/>
        <v>25</v>
      </c>
      <c r="T11" s="8">
        <f>ROUND(U10*-8%,0)</f>
        <v>-6</v>
      </c>
      <c r="U11" s="8">
        <f t="shared" si="9"/>
        <v>88</v>
      </c>
      <c r="V11" s="8">
        <f t="shared" si="5"/>
        <v>3511.2</v>
      </c>
      <c r="W11" s="8">
        <v>-2000</v>
      </c>
      <c r="X11" s="8">
        <f t="shared" si="6"/>
        <v>1511.1999999999998</v>
      </c>
      <c r="Y11" s="8">
        <f t="shared" si="7"/>
        <v>-8122.9999999999991</v>
      </c>
    </row>
    <row r="12" spans="6:25" x14ac:dyDescent="0.25">
      <c r="F12" s="9">
        <v>5</v>
      </c>
      <c r="G12" s="2">
        <v>30</v>
      </c>
      <c r="H12" s="17">
        <f>ROUND(I11*-8%,0)</f>
        <v>-8</v>
      </c>
      <c r="I12" s="16">
        <f t="shared" si="8"/>
        <v>128</v>
      </c>
      <c r="J12" s="8">
        <f t="shared" si="0"/>
        <v>2547.1999999999998</v>
      </c>
      <c r="K12" s="8">
        <f t="shared" si="1"/>
        <v>640</v>
      </c>
      <c r="L12" s="8">
        <v>-1600</v>
      </c>
      <c r="M12" s="8">
        <f t="shared" si="2"/>
        <v>1587.1999999999998</v>
      </c>
      <c r="N12" s="8">
        <f t="shared" si="3"/>
        <v>-7215.4999999999991</v>
      </c>
      <c r="P12" s="7"/>
      <c r="Q12" s="22">
        <v>5</v>
      </c>
      <c r="R12" s="23">
        <v>500</v>
      </c>
      <c r="S12" s="23">
        <f t="shared" si="4"/>
        <v>25</v>
      </c>
      <c r="T12" s="8">
        <f>ROUND(U11*-8%,0)</f>
        <v>-7</v>
      </c>
      <c r="U12" s="8">
        <f t="shared" si="9"/>
        <v>106</v>
      </c>
      <c r="V12" s="8">
        <f t="shared" si="5"/>
        <v>4229.3999999999996</v>
      </c>
      <c r="W12" s="8">
        <v>-2000</v>
      </c>
      <c r="X12" s="8">
        <f t="shared" si="6"/>
        <v>2229.3999999999996</v>
      </c>
      <c r="Y12" s="8">
        <f t="shared" si="7"/>
        <v>-5893.5999999999995</v>
      </c>
    </row>
    <row r="13" spans="6:25" x14ac:dyDescent="0.25">
      <c r="F13" s="9">
        <v>6</v>
      </c>
      <c r="G13" s="2">
        <v>30</v>
      </c>
      <c r="H13" s="17">
        <f>ROUND(I12*-8%,0)</f>
        <v>-10</v>
      </c>
      <c r="I13" s="16">
        <f t="shared" si="8"/>
        <v>148</v>
      </c>
      <c r="J13" s="8">
        <f t="shared" si="0"/>
        <v>2945.2</v>
      </c>
      <c r="K13" s="8">
        <f t="shared" si="1"/>
        <v>740</v>
      </c>
      <c r="L13" s="8">
        <v>-1600</v>
      </c>
      <c r="M13" s="8">
        <f t="shared" si="2"/>
        <v>2085.1999999999998</v>
      </c>
      <c r="N13" s="8">
        <f t="shared" si="3"/>
        <v>-5130.2999999999993</v>
      </c>
      <c r="P13" s="7"/>
      <c r="Q13" s="22">
        <v>6</v>
      </c>
      <c r="R13" s="23">
        <v>500</v>
      </c>
      <c r="S13" s="23">
        <f t="shared" si="4"/>
        <v>25</v>
      </c>
      <c r="T13" s="8">
        <f>ROUND(U12*-8%,0)</f>
        <v>-8</v>
      </c>
      <c r="U13" s="8">
        <f t="shared" si="9"/>
        <v>123</v>
      </c>
      <c r="V13" s="8">
        <f t="shared" si="5"/>
        <v>4907.7</v>
      </c>
      <c r="W13" s="8">
        <v>-2000</v>
      </c>
      <c r="X13" s="8">
        <f t="shared" si="6"/>
        <v>2907.7</v>
      </c>
      <c r="Y13" s="8">
        <f t="shared" si="7"/>
        <v>-2985.8999999999996</v>
      </c>
    </row>
    <row r="14" spans="6:25" x14ac:dyDescent="0.25">
      <c r="F14" s="9">
        <v>7</v>
      </c>
      <c r="G14" s="2">
        <v>30</v>
      </c>
      <c r="H14" s="17">
        <f>ROUND(I13*-8%,0)</f>
        <v>-12</v>
      </c>
      <c r="I14" s="16">
        <f t="shared" si="8"/>
        <v>166</v>
      </c>
      <c r="J14" s="8">
        <f t="shared" si="0"/>
        <v>3303.3999999999996</v>
      </c>
      <c r="K14" s="8">
        <f t="shared" si="1"/>
        <v>830</v>
      </c>
      <c r="L14" s="8">
        <v>-1600</v>
      </c>
      <c r="M14" s="8">
        <f t="shared" si="2"/>
        <v>2533.3999999999996</v>
      </c>
      <c r="N14" s="8">
        <f t="shared" si="3"/>
        <v>-2596.8999999999996</v>
      </c>
      <c r="P14" s="7"/>
      <c r="Q14" s="22">
        <v>7</v>
      </c>
      <c r="R14" s="23">
        <v>500</v>
      </c>
      <c r="S14" s="23">
        <f t="shared" si="4"/>
        <v>25</v>
      </c>
      <c r="T14" s="8">
        <f>ROUND(U13*-8%,0)</f>
        <v>-10</v>
      </c>
      <c r="U14" s="8">
        <f t="shared" si="9"/>
        <v>138</v>
      </c>
      <c r="V14" s="8">
        <f t="shared" si="5"/>
        <v>5506.2</v>
      </c>
      <c r="W14" s="8">
        <v>-2000</v>
      </c>
      <c r="X14" s="8">
        <f t="shared" si="6"/>
        <v>3506.2</v>
      </c>
      <c r="Y14" s="8">
        <f t="shared" si="7"/>
        <v>520.30000000000018</v>
      </c>
    </row>
    <row r="15" spans="6:25" x14ac:dyDescent="0.25">
      <c r="F15" s="14">
        <v>8</v>
      </c>
      <c r="G15" s="18">
        <v>30</v>
      </c>
      <c r="H15" s="19">
        <f>ROUND(I14*-8%,0)</f>
        <v>-13</v>
      </c>
      <c r="I15" s="20">
        <f t="shared" si="8"/>
        <v>183</v>
      </c>
      <c r="J15" s="15">
        <f t="shared" si="0"/>
        <v>3641.7</v>
      </c>
      <c r="K15" s="15">
        <f t="shared" si="1"/>
        <v>915</v>
      </c>
      <c r="L15" s="15">
        <v>-1600</v>
      </c>
      <c r="M15" s="15">
        <f t="shared" si="2"/>
        <v>2956.7</v>
      </c>
      <c r="N15" s="15">
        <f t="shared" si="3"/>
        <v>359.80000000000018</v>
      </c>
      <c r="P15" s="7"/>
      <c r="Q15" s="22">
        <v>8</v>
      </c>
      <c r="R15" s="23">
        <v>500</v>
      </c>
      <c r="S15" s="23">
        <f t="shared" si="4"/>
        <v>25</v>
      </c>
      <c r="T15" s="8">
        <f>ROUND(U14*-8%,0)</f>
        <v>-11</v>
      </c>
      <c r="U15" s="8">
        <f t="shared" si="9"/>
        <v>152</v>
      </c>
      <c r="V15" s="8">
        <f t="shared" si="5"/>
        <v>6064.8</v>
      </c>
      <c r="W15" s="8">
        <v>-2000</v>
      </c>
      <c r="X15" s="8">
        <f t="shared" si="6"/>
        <v>4064.8</v>
      </c>
      <c r="Y15" s="8">
        <f t="shared" si="7"/>
        <v>4585.1000000000004</v>
      </c>
    </row>
    <row r="16" spans="6:25" x14ac:dyDescent="0.25">
      <c r="F16" s="9">
        <v>9</v>
      </c>
      <c r="G16" s="2">
        <v>30</v>
      </c>
      <c r="H16" s="17">
        <f>ROUND(I15*-8%,0)</f>
        <v>-15</v>
      </c>
      <c r="I16" s="16">
        <f t="shared" si="8"/>
        <v>198</v>
      </c>
      <c r="J16" s="8">
        <f t="shared" si="0"/>
        <v>3940.2</v>
      </c>
      <c r="K16" s="8">
        <f t="shared" si="1"/>
        <v>990</v>
      </c>
      <c r="L16" s="8">
        <v>-1600</v>
      </c>
      <c r="M16" s="8">
        <f t="shared" si="2"/>
        <v>3330.2</v>
      </c>
      <c r="N16" s="8">
        <f t="shared" si="3"/>
        <v>3690</v>
      </c>
      <c r="P16" s="7"/>
      <c r="Q16" s="22">
        <v>9</v>
      </c>
      <c r="R16" s="23">
        <v>500</v>
      </c>
      <c r="S16" s="23">
        <f t="shared" si="4"/>
        <v>25</v>
      </c>
      <c r="T16" s="8">
        <f>ROUND(U15*-8%,0)</f>
        <v>-12</v>
      </c>
      <c r="U16" s="8">
        <f t="shared" si="9"/>
        <v>165</v>
      </c>
      <c r="V16" s="8">
        <f t="shared" si="5"/>
        <v>6583.5</v>
      </c>
      <c r="W16" s="8">
        <v>-2000</v>
      </c>
      <c r="X16" s="8">
        <f t="shared" si="6"/>
        <v>4583.5</v>
      </c>
      <c r="Y16" s="8">
        <f t="shared" si="7"/>
        <v>9168.6</v>
      </c>
    </row>
    <row r="17" spans="6:25" x14ac:dyDescent="0.25">
      <c r="F17" s="9">
        <v>10</v>
      </c>
      <c r="G17" s="2">
        <v>30</v>
      </c>
      <c r="H17" s="17">
        <f>ROUND(I16*-8%,0)</f>
        <v>-16</v>
      </c>
      <c r="I17" s="16">
        <f t="shared" si="8"/>
        <v>212</v>
      </c>
      <c r="J17" s="8">
        <f t="shared" si="0"/>
        <v>4218.7999999999993</v>
      </c>
      <c r="K17" s="8">
        <f t="shared" si="1"/>
        <v>1060</v>
      </c>
      <c r="L17" s="8">
        <v>-1600</v>
      </c>
      <c r="M17" s="8">
        <f t="shared" si="2"/>
        <v>3678.7999999999993</v>
      </c>
      <c r="N17" s="8">
        <f t="shared" si="3"/>
        <v>7368.7999999999993</v>
      </c>
      <c r="P17" s="7"/>
      <c r="Q17" s="22">
        <v>10</v>
      </c>
      <c r="R17" s="23">
        <v>500</v>
      </c>
      <c r="S17" s="23">
        <f t="shared" si="4"/>
        <v>25</v>
      </c>
      <c r="T17" s="8">
        <f>ROUND(U16*-8%,0)</f>
        <v>-13</v>
      </c>
      <c r="U17" s="8">
        <f t="shared" si="9"/>
        <v>177</v>
      </c>
      <c r="V17" s="8">
        <f t="shared" si="5"/>
        <v>7062.3</v>
      </c>
      <c r="W17" s="8">
        <v>-2000</v>
      </c>
      <c r="X17" s="8">
        <f t="shared" si="6"/>
        <v>5062.3</v>
      </c>
      <c r="Y17" s="8">
        <f t="shared" si="7"/>
        <v>14230.900000000001</v>
      </c>
    </row>
    <row r="18" spans="6:25" x14ac:dyDescent="0.25">
      <c r="F18" s="9">
        <v>11</v>
      </c>
      <c r="G18" s="2">
        <v>30</v>
      </c>
      <c r="H18" s="17">
        <f>ROUND(I17*-8%,0)</f>
        <v>-17</v>
      </c>
      <c r="I18" s="16">
        <f t="shared" si="8"/>
        <v>225</v>
      </c>
      <c r="J18" s="8">
        <f t="shared" si="0"/>
        <v>4477.5</v>
      </c>
      <c r="K18" s="8">
        <f t="shared" si="1"/>
        <v>1125</v>
      </c>
      <c r="L18" s="8">
        <v>-1600</v>
      </c>
      <c r="M18" s="8">
        <f t="shared" si="2"/>
        <v>4002.5</v>
      </c>
      <c r="N18" s="8">
        <f t="shared" si="3"/>
        <v>11371.3</v>
      </c>
      <c r="P18" s="7"/>
      <c r="Q18" s="22">
        <v>11</v>
      </c>
      <c r="R18" s="23">
        <v>500</v>
      </c>
      <c r="S18" s="23">
        <f t="shared" si="4"/>
        <v>25</v>
      </c>
      <c r="T18" s="8">
        <f>ROUND(U17*-8%,0)</f>
        <v>-14</v>
      </c>
      <c r="U18" s="8">
        <f t="shared" si="9"/>
        <v>188</v>
      </c>
      <c r="V18" s="8">
        <f t="shared" si="5"/>
        <v>7501.2</v>
      </c>
      <c r="W18" s="8">
        <v>-2000</v>
      </c>
      <c r="X18" s="8">
        <f t="shared" si="6"/>
        <v>5501.2</v>
      </c>
      <c r="Y18" s="8">
        <f t="shared" si="7"/>
        <v>19732.100000000002</v>
      </c>
    </row>
    <row r="19" spans="6:25" ht="15.75" thickBot="1" x14ac:dyDescent="0.3">
      <c r="F19" s="9">
        <v>12</v>
      </c>
      <c r="G19" s="2">
        <v>30</v>
      </c>
      <c r="H19" s="17">
        <f>ROUND(I18*-8%,0)</f>
        <v>-18</v>
      </c>
      <c r="I19" s="16">
        <f t="shared" si="8"/>
        <v>237</v>
      </c>
      <c r="J19" s="8">
        <f t="shared" si="0"/>
        <v>4716.2999999999993</v>
      </c>
      <c r="K19" s="8">
        <f t="shared" si="1"/>
        <v>1185</v>
      </c>
      <c r="L19" s="8">
        <v>-1600</v>
      </c>
      <c r="M19" s="8">
        <f t="shared" si="2"/>
        <v>4301.2999999999993</v>
      </c>
      <c r="N19" s="8">
        <f t="shared" si="3"/>
        <v>15672.599999999999</v>
      </c>
      <c r="P19" s="7"/>
      <c r="Q19" s="22">
        <v>12</v>
      </c>
      <c r="R19" s="23">
        <v>500</v>
      </c>
      <c r="S19" s="23">
        <f t="shared" si="4"/>
        <v>25</v>
      </c>
      <c r="T19" s="8">
        <f>ROUND(U18*-8%,0)</f>
        <v>-15</v>
      </c>
      <c r="U19" s="8">
        <f t="shared" si="9"/>
        <v>198</v>
      </c>
      <c r="V19" s="8">
        <f t="shared" si="5"/>
        <v>7900.2</v>
      </c>
      <c r="W19" s="8">
        <v>-2000</v>
      </c>
      <c r="X19" s="8">
        <f t="shared" si="6"/>
        <v>5900.2</v>
      </c>
      <c r="Y19" s="8">
        <f t="shared" si="7"/>
        <v>25632.300000000003</v>
      </c>
    </row>
    <row r="20" spans="6:25" x14ac:dyDescent="0.25">
      <c r="F20" s="11" t="s">
        <v>26</v>
      </c>
      <c r="G20" s="13">
        <f>SUM(G8:G19)</f>
        <v>360</v>
      </c>
      <c r="H20" s="13">
        <f>SUM(H7:H19)</f>
        <v>-123</v>
      </c>
      <c r="I20" s="10">
        <f>I19</f>
        <v>237</v>
      </c>
      <c r="J20" s="12">
        <f>SUM(J7:J19)</f>
        <v>35302.6</v>
      </c>
      <c r="K20" s="12">
        <f>SUM(K8:K19)</f>
        <v>8870</v>
      </c>
      <c r="L20" s="13">
        <f>SUM(L7:L19)</f>
        <v>-28500</v>
      </c>
      <c r="M20" s="12">
        <f>SUM(M7:M19)</f>
        <v>15672.599999999999</v>
      </c>
      <c r="N20" s="12">
        <f>N19</f>
        <v>15672.599999999999</v>
      </c>
      <c r="Q20" s="26" t="s">
        <v>26</v>
      </c>
      <c r="R20" s="27">
        <f>SUM(R7:R19)</f>
        <v>6000</v>
      </c>
      <c r="S20" s="28">
        <f>SUM(S7:S19)</f>
        <v>300</v>
      </c>
      <c r="T20" s="30">
        <f>SUM(T7:T19)</f>
        <v>-102</v>
      </c>
      <c r="U20" s="29">
        <f>U19</f>
        <v>198</v>
      </c>
      <c r="V20" s="29">
        <f>SUM(V7:V19)</f>
        <v>58932.299999999996</v>
      </c>
      <c r="W20" s="30">
        <f>SUM(W7:W19)</f>
        <v>-33300</v>
      </c>
      <c r="X20" s="29">
        <f>SUM(X7:X19)</f>
        <v>25632.300000000003</v>
      </c>
      <c r="Y20" s="29">
        <f>Y19</f>
        <v>25632.300000000003</v>
      </c>
    </row>
  </sheetData>
  <conditionalFormatting sqref="G20 J7:N20">
    <cfRule type="cellIs" dxfId="4" priority="6" operator="lessThan">
      <formula>0</formula>
    </cfRule>
  </conditionalFormatting>
  <conditionalFormatting sqref="H7:H19">
    <cfRule type="cellIs" dxfId="3" priority="5" operator="lessThan">
      <formula>0</formula>
    </cfRule>
  </conditionalFormatting>
  <conditionalFormatting sqref="H20">
    <cfRule type="cellIs" dxfId="2" priority="3" operator="lessThan">
      <formula>0</formula>
    </cfRule>
  </conditionalFormatting>
  <conditionalFormatting sqref="T7:Y1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Melo</dc:creator>
  <cp:lastModifiedBy>Renato Melo</cp:lastModifiedBy>
  <dcterms:created xsi:type="dcterms:W3CDTF">2025-08-06T18:42:04Z</dcterms:created>
  <dcterms:modified xsi:type="dcterms:W3CDTF">2025-08-06T21:04:54Z</dcterms:modified>
</cp:coreProperties>
</file>