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ren\Documents\"/>
    </mc:Choice>
  </mc:AlternateContent>
  <xr:revisionPtr revIDLastSave="0" documentId="13_ncr:1_{5342E333-D4E1-4036-A24F-55577E28D927}" xr6:coauthVersionLast="47" xr6:coauthVersionMax="47" xr10:uidLastSave="{00000000-0000-0000-0000-000000000000}"/>
  <bookViews>
    <workbookView xWindow="-120" yWindow="-120" windowWidth="29040" windowHeight="15990" xr2:uid="{9F6AFFA6-8BBF-4AB5-9957-543C3DA884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E4" i="1" s="1"/>
  <c r="B19" i="1" s="1"/>
  <c r="E2" i="1"/>
  <c r="F2" i="1" s="1"/>
  <c r="E5" i="1" l="1"/>
  <c r="B23" i="1"/>
  <c r="D23" i="1" s="1"/>
  <c r="C23" i="1" l="1"/>
  <c r="B27" i="1"/>
  <c r="D27" i="1" s="1"/>
  <c r="B25" i="1"/>
  <c r="D25" i="1" s="1"/>
  <c r="B22" i="1"/>
  <c r="D22" i="1" s="1"/>
  <c r="B26" i="1"/>
  <c r="D26" i="1" s="1"/>
  <c r="B30" i="1"/>
  <c r="D30" i="1" s="1"/>
  <c r="B24" i="1"/>
  <c r="D24" i="1" s="1"/>
  <c r="B29" i="1"/>
  <c r="D29" i="1" s="1"/>
  <c r="B28" i="1"/>
  <c r="D28" i="1" s="1"/>
  <c r="B32" i="1"/>
  <c r="D32" i="1" s="1"/>
  <c r="B31" i="1"/>
  <c r="D31" i="1" s="1"/>
  <c r="C28" i="1" l="1"/>
  <c r="C31" i="1"/>
  <c r="E31" i="1" s="1"/>
  <c r="C26" i="1"/>
  <c r="C29" i="1"/>
  <c r="E29" i="1" s="1"/>
  <c r="C27" i="1"/>
  <c r="C32" i="1"/>
  <c r="C30" i="1"/>
  <c r="E30" i="1" s="1"/>
  <c r="C22" i="1"/>
  <c r="C25" i="1"/>
  <c r="C24" i="1"/>
  <c r="E23" i="1"/>
  <c r="E24" i="1" l="1"/>
  <c r="E28" i="1"/>
  <c r="E25" i="1"/>
  <c r="E27" i="1"/>
  <c r="E22" i="1"/>
  <c r="E32" i="1"/>
  <c r="E26" i="1"/>
</calcChain>
</file>

<file path=xl/sharedStrings.xml><?xml version="1.0" encoding="utf-8"?>
<sst xmlns="http://schemas.openxmlformats.org/spreadsheetml/2006/main" count="24" uniqueCount="21">
  <si>
    <t>Damage</t>
  </si>
  <si>
    <t>Attack</t>
  </si>
  <si>
    <t>Value (%)</t>
  </si>
  <si>
    <t>15s Burst</t>
  </si>
  <si>
    <t>Oz Ring</t>
  </si>
  <si>
    <t>RoR4</t>
  </si>
  <si>
    <t>Cont4</t>
  </si>
  <si>
    <t>Burst Boost</t>
  </si>
  <si>
    <t>%</t>
  </si>
  <si>
    <t>∆</t>
  </si>
  <si>
    <t>Fill</t>
  </si>
  <si>
    <t>Burst Base</t>
  </si>
  <si>
    <t>Equibirum</t>
  </si>
  <si>
    <t>BB</t>
  </si>
  <si>
    <t>BA_BB</t>
  </si>
  <si>
    <t>Uptime</t>
  </si>
  <si>
    <t xml:space="preserve">C/R </t>
  </si>
  <si>
    <t>*</t>
  </si>
  <si>
    <t>YES</t>
  </si>
  <si>
    <t>Read ^</t>
  </si>
  <si>
    <t>* Assumes that you can stagger your burst in a fashion that its fully inside a cont4 activation, select YES or NO if this is true below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</si>
</sst>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BA_BB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Sheet1!$B$22:$B$32</c:f>
              <c:numCache>
                <c:formatCode>0.00%</c:formatCode>
                <c:ptCount val="11"/>
                <c:pt idx="0">
                  <c:v>1</c:v>
                </c:pt>
                <c:pt idx="1">
                  <c:v>0.8234670436472874</c:v>
                </c:pt>
                <c:pt idx="2">
                  <c:v>0.69990988284770195</c:v>
                </c:pt>
                <c:pt idx="3">
                  <c:v>0.60859344390753556</c:v>
                </c:pt>
                <c:pt idx="4">
                  <c:v>0.53835489833641392</c:v>
                </c:pt>
                <c:pt idx="5">
                  <c:v>0.48265147591921281</c:v>
                </c:pt>
                <c:pt idx="6">
                  <c:v>0.4373944058569551</c:v>
                </c:pt>
                <c:pt idx="7">
                  <c:v>0.39989702222603618</c:v>
                </c:pt>
                <c:pt idx="8">
                  <c:v>0.36832121403730628</c:v>
                </c:pt>
                <c:pt idx="9">
                  <c:v>0.34136693282543401</c:v>
                </c:pt>
                <c:pt idx="10">
                  <c:v>0.31808873720136516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C-43BD-92BD-CBCD7F7A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8176"/>
        <c:axId val="122235456"/>
      </c:scatterChart>
      <c:valAx>
        <c:axId val="18654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35456"/>
        <c:crosses val="autoZero"/>
        <c:crossBetween val="midCat"/>
      </c:valAx>
      <c:valAx>
        <c:axId val="1222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BA_BB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4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Adjusted</a:t>
            </a:r>
            <a:r>
              <a:rPr lang="en-US" baseline="0"/>
              <a:t> BA Damage vs Uptime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RoR4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Sheet1!$C$22:$C$32</c:f>
              <c:numCache>
                <c:formatCode>0.00%</c:formatCode>
                <c:ptCount val="11"/>
                <c:pt idx="0">
                  <c:v>1.4291845493562232</c:v>
                </c:pt>
                <c:pt idx="1">
                  <c:v>1.3534193320374626</c:v>
                </c:pt>
                <c:pt idx="2">
                  <c:v>1.300390507659958</c:v>
                </c:pt>
                <c:pt idx="3">
                  <c:v>1.2611989029646076</c:v>
                </c:pt>
                <c:pt idx="4">
                  <c:v>1.2310536044362292</c:v>
                </c:pt>
                <c:pt idx="5">
                  <c:v>1.2071465561885033</c:v>
                </c:pt>
                <c:pt idx="6">
                  <c:v>1.1877229209686502</c:v>
                </c:pt>
                <c:pt idx="7">
                  <c:v>1.171629623272977</c:v>
                </c:pt>
                <c:pt idx="8">
                  <c:v>1.1580777742649384</c:v>
                </c:pt>
                <c:pt idx="9">
                  <c:v>1.1465094132297999</c:v>
                </c:pt>
                <c:pt idx="10">
                  <c:v>1.1365187713310578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8-4670-B7BD-280B06A48A02}"/>
            </c:ext>
          </c:extLst>
        </c:ser>
        <c:ser>
          <c:idx val="2"/>
          <c:order val="1"/>
          <c:tx>
            <c:v>Cont4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Sheet1!$A$22:$A$32</c:f>
              <c:numCache>
                <c:formatCode>0%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Sheet1!$D$22:$D$32</c:f>
              <c:numCache>
                <c:formatCode>0.00%</c:formatCode>
                <c:ptCount val="11"/>
                <c:pt idx="0">
                  <c:v>1.2254291845493563</c:v>
                </c:pt>
                <c:pt idx="1">
                  <c:v>1.2121639577504633</c:v>
                </c:pt>
                <c:pt idx="2">
                  <c:v>1.202879494415702</c:v>
                </c:pt>
                <c:pt idx="3">
                  <c:v>1.1960176976269576</c:v>
                </c:pt>
                <c:pt idx="4">
                  <c:v>1.1907397582762806</c:v>
                </c:pt>
                <c:pt idx="5">
                  <c:v>1.1865540325789079</c:v>
                </c:pt>
                <c:pt idx="6">
                  <c:v>1.1831532777791653</c:v>
                </c:pt>
                <c:pt idx="7">
                  <c:v>1.1803356095742812</c:v>
                </c:pt>
                <c:pt idx="8">
                  <c:v>1.177962906677124</c:v>
                </c:pt>
                <c:pt idx="9">
                  <c:v>1.1759374794658883</c:v>
                </c:pt>
                <c:pt idx="10">
                  <c:v>1.1741882845801168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98-4670-B7BD-280B06A48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640735"/>
        <c:axId val="973778095"/>
      </c:scatterChart>
      <c:valAx>
        <c:axId val="55064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778095"/>
        <c:crosses val="autoZero"/>
        <c:crossBetween val="midCat"/>
      </c:valAx>
      <c:valAx>
        <c:axId val="973778095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Adjusted 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40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4437467191601048"/>
          <c:y val="0.20412037037037037"/>
          <c:w val="0.14451421697287839"/>
          <c:h val="0.15625109361329836"/>
        </c:manualLayout>
      </c:layout>
      <c:overlay val="1"/>
      <c:spPr>
        <a:solidFill>
          <a:schemeClr val="bg1"/>
        </a:solidFill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11</xdr:row>
      <xdr:rowOff>104775</xdr:rowOff>
    </xdr:from>
    <xdr:to>
      <xdr:col>6</xdr:col>
      <xdr:colOff>247650</xdr:colOff>
      <xdr:row>12</xdr:row>
      <xdr:rowOff>123825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2A0246AF-EEA8-CBA5-4C85-C6B8C213219A}"/>
            </a:ext>
          </a:extLst>
        </xdr:cNvPr>
        <xdr:cNvSpPr/>
      </xdr:nvSpPr>
      <xdr:spPr>
        <a:xfrm>
          <a:off x="3419475" y="2200275"/>
          <a:ext cx="628650" cy="2095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100012</xdr:colOff>
      <xdr:row>18</xdr:row>
      <xdr:rowOff>128587</xdr:rowOff>
    </xdr:from>
    <xdr:to>
      <xdr:col>13</xdr:col>
      <xdr:colOff>404812</xdr:colOff>
      <xdr:row>33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D90B05-8E2D-B2DE-1165-DD7148B2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11</xdr:row>
      <xdr:rowOff>85725</xdr:rowOff>
    </xdr:from>
    <xdr:to>
      <xdr:col>15</xdr:col>
      <xdr:colOff>438150</xdr:colOff>
      <xdr:row>12</xdr:row>
      <xdr:rowOff>104775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11C7DE50-CF7D-4803-B5CB-0DE5F083B695}"/>
            </a:ext>
          </a:extLst>
        </xdr:cNvPr>
        <xdr:cNvSpPr/>
      </xdr:nvSpPr>
      <xdr:spPr>
        <a:xfrm>
          <a:off x="9096375" y="2181225"/>
          <a:ext cx="628650" cy="20955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390525</xdr:colOff>
      <xdr:row>18</xdr:row>
      <xdr:rowOff>128587</xdr:rowOff>
    </xdr:from>
    <xdr:to>
      <xdr:col>21</xdr:col>
      <xdr:colOff>85725</xdr:colOff>
      <xdr:row>33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5D225A-E51C-5164-2A29-0F583071F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47625</xdr:colOff>
      <xdr:row>9</xdr:row>
      <xdr:rowOff>114299</xdr:rowOff>
    </xdr:from>
    <xdr:ext cx="3248025" cy="9783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016A87E-71F6-4F8C-BC85-14ADDB8556C8}"/>
                </a:ext>
              </a:extLst>
            </xdr:cNvPr>
            <xdr:cNvSpPr txBox="1"/>
          </xdr:nvSpPr>
          <xdr:spPr>
            <a:xfrm>
              <a:off x="47625" y="1828799"/>
              <a:ext cx="3248025" cy="97834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𝐸𝑞𝑢𝑖𝑙𝑏𝑖𝑟𝑖𝑢𝑚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𝐵𝐵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𝐵𝐵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𝑅𝑜𝑅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4 − 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𝐶𝑜𝑛𝑡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 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016A87E-71F6-4F8C-BC85-14ADDB8556C8}"/>
                </a:ext>
              </a:extLst>
            </xdr:cNvPr>
            <xdr:cNvSpPr txBox="1"/>
          </xdr:nvSpPr>
          <xdr:spPr>
            <a:xfrm>
              <a:off x="47625" y="1828799"/>
              <a:ext cx="3248025" cy="97834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𝐸𝑞𝑢𝑖𝑙𝑏𝑖𝑟𝑖𝑢𝑚=1/(1−𝐵𝐵)∗𝐵𝐵(∆𝑅𝑜𝑅4 − ∆𝐶𝑜𝑛𝑡4)/(∆𝐶𝑜𝑛𝑡4 ∗8/12)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285750</xdr:colOff>
      <xdr:row>14</xdr:row>
      <xdr:rowOff>152400</xdr:rowOff>
    </xdr:from>
    <xdr:ext cx="2689701" cy="55924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440F34A-F426-41BA-9CB7-3EB0A1ECB8E3}"/>
                </a:ext>
              </a:extLst>
            </xdr:cNvPr>
            <xdr:cNvSpPr txBox="1"/>
          </xdr:nvSpPr>
          <xdr:spPr>
            <a:xfrm>
              <a:off x="285750" y="2819400"/>
              <a:ext cx="2689701" cy="55924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𝐵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𝐵𝐵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𝐵𝐵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𝐵𝐵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𝑈𝑝𝑇𝑖𝑚𝑒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𝑈𝑝𝑇𝑖𝑚𝑒</m:t>
                        </m:r>
                      </m:den>
                    </m:f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C440F34A-F426-41BA-9CB7-3EB0A1ECB8E3}"/>
                </a:ext>
              </a:extLst>
            </xdr:cNvPr>
            <xdr:cNvSpPr txBox="1"/>
          </xdr:nvSpPr>
          <xdr:spPr>
            <a:xfrm>
              <a:off x="285750" y="2819400"/>
              <a:ext cx="2689701" cy="559245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𝐵𝐴_𝐵𝐵=𝐵𝐵/(𝐵𝐵∗(1−𝑈𝑝𝑇𝑖𝑚𝑒)+𝑈𝑝𝑇𝑖𝑚𝑒)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6</xdr:col>
      <xdr:colOff>400049</xdr:colOff>
      <xdr:row>9</xdr:row>
      <xdr:rowOff>57150</xdr:rowOff>
    </xdr:from>
    <xdr:ext cx="4791076" cy="10450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2CA7C5-7700-4B56-904A-08F1C8019F52}"/>
                </a:ext>
              </a:extLst>
            </xdr:cNvPr>
            <xdr:cNvSpPr txBox="1"/>
          </xdr:nvSpPr>
          <xdr:spPr>
            <a:xfrm>
              <a:off x="4200524" y="1771650"/>
              <a:ext cx="4791076" cy="10450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𝐸𝑞𝑢𝑖𝑙𝑏𝑟𝑖𝑢𝑚</m:t>
                    </m:r>
                    <m:d>
                      <m:d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𝐵𝐵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𝐵𝐵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𝑈𝑝𝑇𝑖𝑚𝑒</m:t>
                                </m:r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𝑈𝑝𝑇𝑖𝑚𝑒</m:t>
                            </m:r>
                          </m:den>
                        </m:f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f>
                          <m:f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𝐵𝐵</m:t>
                            </m:r>
                          </m:num>
                          <m:den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𝐵𝐵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1−</m:t>
                                </m:r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𝑈𝑝𝑇𝑖𝑚𝑒</m:t>
                                </m:r>
                              </m:e>
                            </m:d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𝑈𝑝𝑇𝑖𝑚𝑒</m:t>
                            </m:r>
                          </m:den>
                        </m:f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𝑅𝑜𝑅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4 − ∆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𝐶𝑜𝑛𝑡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4</m:t>
                            </m:r>
                          </m:e>
                        </m:d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∆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𝐶𝑜𝑛𝑡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 ∗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8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2" name="TextBox 11">
              <a:extLst>
                <a:ext uri="{FF2B5EF4-FFF2-40B4-BE49-F238E27FC236}">
                  <a16:creationId xmlns:a16="http://schemas.microsoft.com/office/drawing/2014/main" id="{DB2CA7C5-7700-4B56-904A-08F1C8019F52}"/>
                </a:ext>
              </a:extLst>
            </xdr:cNvPr>
            <xdr:cNvSpPr txBox="1"/>
          </xdr:nvSpPr>
          <xdr:spPr>
            <a:xfrm>
              <a:off x="4200524" y="1771650"/>
              <a:ext cx="4791076" cy="104502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𝐸𝑞𝑢𝑖𝑙𝑏𝑟𝑖𝑢𝑚(1)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(𝐵𝐵/(𝐵𝐵∗(1−𝑈𝑝𝑇𝑖𝑚𝑒)+𝑈𝑝𝑇𝑖𝑚𝑒))/(1−𝐵𝐵/(𝐵𝐵∗(1−𝑈𝑝𝑇𝑖𝑚𝑒)+𝑈𝑝𝑇𝑖𝑚𝑒))∗</a:t>
              </a:r>
              <a:r>
                <a:rPr lang="en-US" sz="1100" b="0" i="0">
                  <a:latin typeface="Cambria Math" panose="02040503050406030204" pitchFamily="18" charset="0"/>
                </a:rPr>
                <a:t>((∆𝑅𝑜𝑅4 − ∆𝐶𝑜𝑛𝑡4))/(∆𝐶𝑜𝑛𝑡4 ∗8/12)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15</xdr:col>
      <xdr:colOff>542925</xdr:colOff>
      <xdr:row>9</xdr:row>
      <xdr:rowOff>38100</xdr:rowOff>
    </xdr:from>
    <xdr:ext cx="3766025" cy="10640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AB5AE9-1949-4952-9D43-A9600C31BDED}"/>
                </a:ext>
              </a:extLst>
            </xdr:cNvPr>
            <xdr:cNvSpPr txBox="1"/>
          </xdr:nvSpPr>
          <xdr:spPr>
            <a:xfrm>
              <a:off x="9829800" y="1752600"/>
              <a:ext cx="3766025" cy="106407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𝑈𝑝𝑡𝑖𝑚𝑒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f>
                      <m:f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𝐵𝐵</m:t>
                        </m:r>
                        <m:d>
                          <m:d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−∆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𝐶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d>
                              <m:dPr>
                                <m:begChr m:val="{"/>
                                <m:endChr m:val="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eqArr>
                                  <m:eqArr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eqArrPr>
                                  <m:e>
                                    <m:d>
                                      <m:d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f>
                                          <m:fPr>
                                            <m:ctrlP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fPr>
                                          <m:num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2</m:t>
                                            </m:r>
                                          </m:num>
                                          <m:den>
                                            <m:r>
                                              <a:rPr lang="en-US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3</m:t>
                                            </m:r>
                                          </m:den>
                                        </m:f>
                                      </m:e>
                                    </m:d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    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𝑇𝑟𝑖𝑔𝑔𝑒𝑟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𝐹𝑎𝑙𝑠𝑒</m:t>
                                    </m:r>
                                  </m:e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1       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𝑇𝑟𝑖𝑔𝑔𝑒𝑟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𝑇𝑟𝑢𝑒</m:t>
                                    </m:r>
                                  </m:e>
                                </m:eqArr>
                              </m:e>
                            </m:d>
                          </m:e>
                        </m:d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(1−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𝐵𝐵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)∗∆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F4AB5AE9-1949-4952-9D43-A9600C31BDED}"/>
                </a:ext>
              </a:extLst>
            </xdr:cNvPr>
            <xdr:cNvSpPr txBox="1"/>
          </xdr:nvSpPr>
          <xdr:spPr>
            <a:xfrm>
              <a:off x="9829800" y="1752600"/>
              <a:ext cx="3766025" cy="1064070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𝑈𝑝𝑡𝑖𝑚𝑒=3/2∗𝐵𝐵(∆𝑅−∆𝐶∗{█((2/3)      𝑇𝑟𝑖𝑔𝑔𝑒𝑟=𝐹𝑎𝑙𝑠𝑒@1       𝑇𝑟𝑖𝑔𝑔𝑒𝑟=𝑇𝑟𝑢𝑒)┤)/((1−𝐵𝐵)∗∆𝐶)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4225F-C8CA-4614-9892-662FC9FC81F0}">
  <dimension ref="A1:F33"/>
  <sheetViews>
    <sheetView tabSelected="1" workbookViewId="0">
      <selection activeCell="G6" sqref="G6"/>
    </sheetView>
  </sheetViews>
  <sheetFormatPr defaultRowHeight="15" x14ac:dyDescent="0.25"/>
  <cols>
    <col min="1" max="3" width="9.140625" style="1"/>
    <col min="4" max="4" width="11" style="1" bestFit="1" customWidth="1"/>
    <col min="5" max="5" width="9.42578125" style="1" customWidth="1"/>
    <col min="6" max="16384" width="9.140625" style="1"/>
  </cols>
  <sheetData>
    <row r="1" spans="1:6" x14ac:dyDescent="0.25">
      <c r="A1" s="8" t="s">
        <v>10</v>
      </c>
      <c r="B1" s="8" t="s">
        <v>2</v>
      </c>
      <c r="D1" s="1" t="s">
        <v>7</v>
      </c>
      <c r="E1" s="1" t="s">
        <v>8</v>
      </c>
      <c r="F1" s="4" t="s">
        <v>9</v>
      </c>
    </row>
    <row r="2" spans="1:6" x14ac:dyDescent="0.25">
      <c r="A2" s="7" t="s">
        <v>0</v>
      </c>
      <c r="B2" s="6">
        <v>7</v>
      </c>
      <c r="D2" s="1" t="s">
        <v>5</v>
      </c>
      <c r="E2" s="3">
        <f>(1+B3+1)/(1+B3)</f>
        <v>1.4291845493562232</v>
      </c>
      <c r="F2" s="3">
        <f>E2-1</f>
        <v>0.42918454935622319</v>
      </c>
    </row>
    <row r="3" spans="1:6" x14ac:dyDescent="0.25">
      <c r="A3" s="7" t="s">
        <v>1</v>
      </c>
      <c r="B3" s="6">
        <v>1.33</v>
      </c>
      <c r="D3" s="1" t="s">
        <v>6</v>
      </c>
      <c r="E3" s="3">
        <f>(1+B3+0.1)/(1+B3)*(1+B2+1.4)/(1+B2)</f>
        <v>1.2254291845493563</v>
      </c>
      <c r="F3" s="3">
        <f>E3-1</f>
        <v>0.22542918454935634</v>
      </c>
    </row>
    <row r="4" spans="1:6" x14ac:dyDescent="0.25">
      <c r="A4" s="7" t="s">
        <v>3</v>
      </c>
      <c r="B4" s="6">
        <v>0.4</v>
      </c>
      <c r="D4" s="1" t="s">
        <v>11</v>
      </c>
      <c r="E4" s="3">
        <f>IF(B5="None",B4,IF(B5="RoR4",B4/(1+F2)/(1-(B4-B4/(1+F2))),IF(B5="Cont4",B4/(1+F3)/(1-(B4-B4/(1+F3))))))</f>
        <v>0.31808873720136516</v>
      </c>
      <c r="F4" s="3"/>
    </row>
    <row r="5" spans="1:6" x14ac:dyDescent="0.25">
      <c r="A5" s="7" t="s">
        <v>4</v>
      </c>
      <c r="B5" s="5" t="s">
        <v>5</v>
      </c>
      <c r="D5" s="1" t="s">
        <v>12</v>
      </c>
      <c r="E5" s="9">
        <f>3/2*(E4*(F2-F3*IF($B$9="YES",1,2/3)))/((1-E4)*F3)</f>
        <v>0.6324272868775479</v>
      </c>
      <c r="F5" s="3"/>
    </row>
    <row r="6" spans="1:6" x14ac:dyDescent="0.25">
      <c r="F6" s="3"/>
    </row>
    <row r="7" spans="1:6" x14ac:dyDescent="0.25">
      <c r="E7" s="3"/>
      <c r="F7" s="3"/>
    </row>
    <row r="8" spans="1:6" x14ac:dyDescent="0.25">
      <c r="A8" s="10" t="s">
        <v>20</v>
      </c>
      <c r="E8" s="3"/>
      <c r="F8" s="3"/>
    </row>
    <row r="9" spans="1:6" x14ac:dyDescent="0.25">
      <c r="A9" s="1" t="s">
        <v>19</v>
      </c>
      <c r="B9" s="5" t="s">
        <v>18</v>
      </c>
      <c r="E9" s="3"/>
      <c r="F9" s="3"/>
    </row>
    <row r="10" spans="1:6" x14ac:dyDescent="0.25">
      <c r="E10" s="3"/>
      <c r="F10" s="3"/>
    </row>
    <row r="11" spans="1:6" x14ac:dyDescent="0.25">
      <c r="E11" s="3"/>
      <c r="F11" s="3"/>
    </row>
    <row r="19" spans="1:5" x14ac:dyDescent="0.25">
      <c r="A19" s="1" t="s">
        <v>13</v>
      </c>
      <c r="B19" s="3">
        <f>E4</f>
        <v>0.31808873720136516</v>
      </c>
    </row>
    <row r="20" spans="1:5" x14ac:dyDescent="0.25">
      <c r="D20" s="1" t="s">
        <v>17</v>
      </c>
    </row>
    <row r="21" spans="1:5" x14ac:dyDescent="0.25">
      <c r="A21" s="1" t="s">
        <v>15</v>
      </c>
      <c r="B21" s="1" t="s">
        <v>14</v>
      </c>
      <c r="C21" s="1" t="s">
        <v>5</v>
      </c>
      <c r="D21" s="1" t="s">
        <v>6</v>
      </c>
      <c r="E21" s="1" t="s">
        <v>16</v>
      </c>
    </row>
    <row r="22" spans="1:5" x14ac:dyDescent="0.25">
      <c r="A22" s="2">
        <v>0</v>
      </c>
      <c r="B22" s="3">
        <f t="shared" ref="B22:B32" si="0">$B$19/($B$19*(1-A22)+((1)*A22))</f>
        <v>1</v>
      </c>
      <c r="C22" s="3">
        <f>B22*(1+$F$2)+(1-B22)</f>
        <v>1.4291845493562232</v>
      </c>
      <c r="D22" s="3">
        <f t="shared" ref="D22:D32" si="1">B22*(1+$F$3*IF($B$9="YES",1,2/3))+(1-B22)*(1+$F$3*2/3)</f>
        <v>1.2254291845493563</v>
      </c>
      <c r="E22" s="3">
        <f>D22/C22</f>
        <v>0.8574324324324325</v>
      </c>
    </row>
    <row r="23" spans="1:5" x14ac:dyDescent="0.25">
      <c r="A23" s="2">
        <v>0.1</v>
      </c>
      <c r="B23" s="3">
        <f t="shared" si="0"/>
        <v>0.8234670436472874</v>
      </c>
      <c r="C23" s="3">
        <f t="shared" ref="C23:C32" si="2">B23*(1+$F$2)+(1-B23)</f>
        <v>1.3534193320374626</v>
      </c>
      <c r="D23" s="3">
        <f t="shared" si="1"/>
        <v>1.2121639577504633</v>
      </c>
      <c r="E23" s="3">
        <f t="shared" ref="E23:E32" si="3">D23/C23</f>
        <v>0.8956307399020591</v>
      </c>
    </row>
    <row r="24" spans="1:5" x14ac:dyDescent="0.25">
      <c r="A24" s="2">
        <v>0.2</v>
      </c>
      <c r="B24" s="3">
        <f t="shared" si="0"/>
        <v>0.69990988284770195</v>
      </c>
      <c r="C24" s="3">
        <f t="shared" si="2"/>
        <v>1.300390507659958</v>
      </c>
      <c r="D24" s="3">
        <f t="shared" si="1"/>
        <v>1.202879494415702</v>
      </c>
      <c r="E24" s="3">
        <f t="shared" si="3"/>
        <v>0.92501405334023368</v>
      </c>
    </row>
    <row r="25" spans="1:5" x14ac:dyDescent="0.25">
      <c r="A25" s="2">
        <v>0.3</v>
      </c>
      <c r="B25" s="3">
        <f t="shared" si="0"/>
        <v>0.60859344390753556</v>
      </c>
      <c r="C25" s="3">
        <f t="shared" si="2"/>
        <v>1.2611989029646076</v>
      </c>
      <c r="D25" s="3">
        <f t="shared" si="1"/>
        <v>1.1960176976269576</v>
      </c>
      <c r="E25" s="3">
        <f t="shared" si="3"/>
        <v>0.94831806054982026</v>
      </c>
    </row>
    <row r="26" spans="1:5" x14ac:dyDescent="0.25">
      <c r="A26" s="2">
        <v>0.4</v>
      </c>
      <c r="B26" s="3">
        <f t="shared" si="0"/>
        <v>0.53835489833641392</v>
      </c>
      <c r="C26" s="3">
        <f t="shared" si="2"/>
        <v>1.2310536044362292</v>
      </c>
      <c r="D26" s="3">
        <f t="shared" si="1"/>
        <v>1.1907397582762806</v>
      </c>
      <c r="E26" s="3">
        <f t="shared" si="3"/>
        <v>0.96725256640760937</v>
      </c>
    </row>
    <row r="27" spans="1:5" x14ac:dyDescent="0.25">
      <c r="A27" s="2">
        <v>0.5</v>
      </c>
      <c r="B27" s="3">
        <f t="shared" si="0"/>
        <v>0.48265147591921281</v>
      </c>
      <c r="C27" s="3">
        <f t="shared" si="2"/>
        <v>1.2071465561885033</v>
      </c>
      <c r="D27" s="3">
        <f t="shared" si="1"/>
        <v>1.1865540325789079</v>
      </c>
      <c r="E27" s="3">
        <f t="shared" si="3"/>
        <v>0.98294115697549178</v>
      </c>
    </row>
    <row r="28" spans="1:5" x14ac:dyDescent="0.25">
      <c r="A28" s="2">
        <v>0.6</v>
      </c>
      <c r="B28" s="3">
        <f t="shared" si="0"/>
        <v>0.4373944058569551</v>
      </c>
      <c r="C28" s="3">
        <f t="shared" si="2"/>
        <v>1.1877229209686502</v>
      </c>
      <c r="D28" s="3">
        <f t="shared" si="1"/>
        <v>1.1831532777791653</v>
      </c>
      <c r="E28" s="3">
        <f t="shared" si="3"/>
        <v>0.99615260166423492</v>
      </c>
    </row>
    <row r="29" spans="1:5" x14ac:dyDescent="0.25">
      <c r="A29" s="2">
        <v>0.7</v>
      </c>
      <c r="B29" s="3">
        <f t="shared" si="0"/>
        <v>0.39989702222603618</v>
      </c>
      <c r="C29" s="3">
        <f t="shared" si="2"/>
        <v>1.171629623272977</v>
      </c>
      <c r="D29" s="3">
        <f t="shared" si="1"/>
        <v>1.1803356095742812</v>
      </c>
      <c r="E29" s="3">
        <f t="shared" si="3"/>
        <v>1.0074306642034057</v>
      </c>
    </row>
    <row r="30" spans="1:5" x14ac:dyDescent="0.25">
      <c r="A30" s="2">
        <v>0.8</v>
      </c>
      <c r="B30" s="3">
        <f t="shared" si="0"/>
        <v>0.36832121403730628</v>
      </c>
      <c r="C30" s="3">
        <f t="shared" si="2"/>
        <v>1.1580777742649384</v>
      </c>
      <c r="D30" s="3">
        <f t="shared" si="1"/>
        <v>1.177962906677124</v>
      </c>
      <c r="E30" s="3">
        <f t="shared" si="3"/>
        <v>1.0171708091235989</v>
      </c>
    </row>
    <row r="31" spans="1:5" x14ac:dyDescent="0.25">
      <c r="A31" s="2">
        <v>0.9</v>
      </c>
      <c r="B31" s="3">
        <f t="shared" si="0"/>
        <v>0.34136693282543401</v>
      </c>
      <c r="C31" s="3">
        <f t="shared" si="2"/>
        <v>1.1465094132297999</v>
      </c>
      <c r="D31" s="3">
        <f t="shared" si="1"/>
        <v>1.1759374794658883</v>
      </c>
      <c r="E31" s="3">
        <f t="shared" si="3"/>
        <v>1.0256675312880226</v>
      </c>
    </row>
    <row r="32" spans="1:5" x14ac:dyDescent="0.25">
      <c r="A32" s="2">
        <v>1</v>
      </c>
      <c r="B32" s="3">
        <f t="shared" si="0"/>
        <v>0.31808873720136516</v>
      </c>
      <c r="C32" s="3">
        <f t="shared" si="2"/>
        <v>1.1365187713310578</v>
      </c>
      <c r="D32" s="3">
        <f t="shared" si="1"/>
        <v>1.1741882845801168</v>
      </c>
      <c r="E32" s="3">
        <f t="shared" si="3"/>
        <v>1.0331446467927157</v>
      </c>
    </row>
    <row r="33" spans="1:4" x14ac:dyDescent="0.25">
      <c r="A33" s="3"/>
      <c r="B33" s="3"/>
      <c r="C33" s="3"/>
      <c r="D33" s="3"/>
    </row>
  </sheetData>
  <conditionalFormatting sqref="B9">
    <cfRule type="cellIs" dxfId="1" priority="1" operator="equal">
      <formula>"YES"</formula>
    </cfRule>
    <cfRule type="cellIs" dxfId="0" priority="2" operator="equal">
      <formula>"NO"</formula>
    </cfRule>
  </conditionalFormatting>
  <dataValidations count="2">
    <dataValidation type="list" allowBlank="1" showInputMessage="1" showErrorMessage="1" sqref="B5" xr:uid="{91B5AD5F-04BC-436D-B5D5-1115972BDEC9}">
      <formula1>"None, RoR4, Cont4"</formula1>
    </dataValidation>
    <dataValidation type="list" allowBlank="1" showInputMessage="1" showErrorMessage="1" sqref="B9" xr:uid="{5E7CE521-5882-425A-BD27-F4F339617EFE}">
      <formula1>"YES,NO"</formula1>
    </dataValidation>
  </dataValidation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Cheng-Online</dc:creator>
  <cp:lastModifiedBy>Serena Cheng</cp:lastModifiedBy>
  <dcterms:created xsi:type="dcterms:W3CDTF">2024-01-20T18:09:55Z</dcterms:created>
  <dcterms:modified xsi:type="dcterms:W3CDTF">2024-01-21T19:21:11Z</dcterms:modified>
</cp:coreProperties>
</file>