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770" windowHeight="8370" tabRatio="608" firstSheet="2" activeTab="8"/>
  </bookViews>
  <sheets>
    <sheet name="OEE注解" sheetId="6" r:id="rId1"/>
    <sheet name="OEE计算步骤" sheetId="7" r:id="rId2"/>
    <sheet name="标准时间" sheetId="8" r:id="rId3"/>
    <sheet name="27线" sheetId="19" r:id="rId4"/>
    <sheet name="28线" sheetId="18" r:id="rId5"/>
    <sheet name="29线" sheetId="17" r:id="rId6"/>
    <sheet name="30线（7线)" sheetId="16" r:id="rId7"/>
    <sheet name="31大侧（8.9线）" sheetId="20" r:id="rId8"/>
    <sheet name="财务周报" sheetId="13" r:id="rId9"/>
  </sheets>
  <definedNames>
    <definedName name="CumFreq">OFFSET(#REF!,,,#REF!)</definedName>
    <definedName name="Freq">OFFSET(#REF!,,,#REF!)</definedName>
    <definedName name="MainProb">OFFSET(#REF!,,,#REF!)</definedName>
    <definedName name="XAxes">OFFSET(#REF!,,,#REF!)</definedName>
  </definedNames>
  <calcPr calcId="124519" concurrentCalc="0"/>
</workbook>
</file>

<file path=xl/calcChain.xml><?xml version="1.0" encoding="utf-8"?>
<calcChain xmlns="http://schemas.openxmlformats.org/spreadsheetml/2006/main">
  <c r="L4" i="13"/>
  <c r="L5"/>
  <c r="L6"/>
  <c r="L7"/>
  <c r="L3"/>
  <c r="E7"/>
  <c r="E6"/>
  <c r="E5"/>
  <c r="E4"/>
  <c r="E3"/>
  <c r="DV5" i="20"/>
  <c r="DV6"/>
  <c r="DV7"/>
  <c r="DV8"/>
  <c r="DV9"/>
  <c r="DV10"/>
  <c r="DV11"/>
  <c r="DV12"/>
  <c r="DV13"/>
  <c r="DV14"/>
  <c r="DV15"/>
  <c r="DV16"/>
  <c r="DV17"/>
  <c r="DV18"/>
  <c r="DV19"/>
  <c r="DV20"/>
  <c r="DV21"/>
  <c r="DV22"/>
  <c r="DV23"/>
  <c r="DV24"/>
  <c r="DV25"/>
  <c r="DV26"/>
  <c r="DV27"/>
  <c r="DV28"/>
  <c r="DV29"/>
  <c r="DV30"/>
  <c r="DV31"/>
  <c r="DV32"/>
  <c r="DV33"/>
  <c r="DV34"/>
  <c r="DV35"/>
  <c r="DV36"/>
  <c r="DV37"/>
  <c r="DV38"/>
  <c r="DV39"/>
  <c r="DV40"/>
  <c r="DV41"/>
  <c r="DV42"/>
  <c r="DV43"/>
  <c r="DV44"/>
  <c r="DV45"/>
  <c r="DV46"/>
  <c r="DV47"/>
  <c r="DV48"/>
  <c r="DV49"/>
  <c r="DV50"/>
  <c r="DV51"/>
  <c r="DV52"/>
  <c r="DV53"/>
  <c r="DV54"/>
  <c r="DV55"/>
  <c r="DV56"/>
  <c r="DV57"/>
  <c r="DV58"/>
  <c r="DV59"/>
  <c r="DV60"/>
  <c r="DV61"/>
  <c r="DV62"/>
  <c r="DV63"/>
  <c r="DV64"/>
  <c r="DV65"/>
  <c r="DV4"/>
  <c r="F3" i="13"/>
  <c r="G3"/>
  <c r="H3"/>
  <c r="F4"/>
  <c r="G4"/>
  <c r="H4"/>
  <c r="F5"/>
  <c r="G5"/>
  <c r="H5"/>
  <c r="F6"/>
  <c r="G6"/>
  <c r="H6"/>
  <c r="F7"/>
  <c r="G7"/>
  <c r="H7"/>
  <c r="H9"/>
  <c r="D7"/>
  <c r="C7"/>
  <c r="D6"/>
  <c r="C6"/>
  <c r="D5"/>
  <c r="C5"/>
  <c r="D4"/>
  <c r="C4"/>
  <c r="D3"/>
  <c r="C3"/>
  <c r="DW65" i="20"/>
  <c r="DU65"/>
  <c r="DS65"/>
  <c r="DQ65"/>
  <c r="DP65"/>
  <c r="DL65"/>
  <c r="DK65"/>
  <c r="DJ65"/>
  <c r="DI65"/>
  <c r="DH65"/>
  <c r="DG65"/>
  <c r="DC65"/>
  <c r="CZ65"/>
  <c r="CY65"/>
  <c r="CX65"/>
  <c r="CW65"/>
  <c r="CV65"/>
  <c r="CR65"/>
  <c r="CF65"/>
  <c r="CE65"/>
  <c r="CD65"/>
  <c r="CB65"/>
  <c r="BM65"/>
  <c r="AV65"/>
  <c r="AM65"/>
  <c r="AF65"/>
  <c r="Y65"/>
  <c r="N65"/>
  <c r="H65"/>
  <c r="G65"/>
  <c r="F65"/>
  <c r="E65"/>
  <c r="D65"/>
  <c r="DW64"/>
  <c r="DU64"/>
  <c r="DT64"/>
  <c r="DS64"/>
  <c r="DR64"/>
  <c r="DQ64"/>
  <c r="DP64"/>
  <c r="DL64"/>
  <c r="DK64"/>
  <c r="DJ64"/>
  <c r="DI64"/>
  <c r="DH64"/>
  <c r="DG64"/>
  <c r="DC64"/>
  <c r="CZ64"/>
  <c r="CY64"/>
  <c r="CX64"/>
  <c r="CW64"/>
  <c r="CV64"/>
  <c r="CR64"/>
  <c r="CF64"/>
  <c r="CE64"/>
  <c r="CD64"/>
  <c r="CB64"/>
  <c r="BM64"/>
  <c r="AV64"/>
  <c r="AM64"/>
  <c r="AF64"/>
  <c r="Y64"/>
  <c r="N64"/>
  <c r="I64"/>
  <c r="H64"/>
  <c r="G64"/>
  <c r="F64"/>
  <c r="E64"/>
  <c r="D64"/>
  <c r="C64"/>
  <c r="DW63"/>
  <c r="DU63"/>
  <c r="DS63"/>
  <c r="DQ63"/>
  <c r="DP63"/>
  <c r="DL63"/>
  <c r="DK63"/>
  <c r="DJ63"/>
  <c r="DI63"/>
  <c r="DH63"/>
  <c r="DG63"/>
  <c r="DC63"/>
  <c r="CZ63"/>
  <c r="CY63"/>
  <c r="CX63"/>
  <c r="CW63"/>
  <c r="CV63"/>
  <c r="CR63"/>
  <c r="CF63"/>
  <c r="CE63"/>
  <c r="CD63"/>
  <c r="CB63"/>
  <c r="BM63"/>
  <c r="AV63"/>
  <c r="AM63"/>
  <c r="AF63"/>
  <c r="Y63"/>
  <c r="N63"/>
  <c r="H63"/>
  <c r="G63"/>
  <c r="F63"/>
  <c r="E63"/>
  <c r="D63"/>
  <c r="DW62"/>
  <c r="DU62"/>
  <c r="DT62"/>
  <c r="DS62"/>
  <c r="DR62"/>
  <c r="DQ62"/>
  <c r="DP62"/>
  <c r="DL62"/>
  <c r="DK62"/>
  <c r="DJ62"/>
  <c r="DI62"/>
  <c r="DH62"/>
  <c r="DG62"/>
  <c r="DC62"/>
  <c r="CZ62"/>
  <c r="CY62"/>
  <c r="CX62"/>
  <c r="CW62"/>
  <c r="CV62"/>
  <c r="CR62"/>
  <c r="CF62"/>
  <c r="CE62"/>
  <c r="CD62"/>
  <c r="CB62"/>
  <c r="BM62"/>
  <c r="AV62"/>
  <c r="AM62"/>
  <c r="AF62"/>
  <c r="Y62"/>
  <c r="N62"/>
  <c r="I62"/>
  <c r="H62"/>
  <c r="G62"/>
  <c r="F62"/>
  <c r="E62"/>
  <c r="D62"/>
  <c r="C62"/>
  <c r="DW61"/>
  <c r="DU61"/>
  <c r="DS61"/>
  <c r="DQ61"/>
  <c r="DP61"/>
  <c r="DL61"/>
  <c r="DK61"/>
  <c r="DJ61"/>
  <c r="DI61"/>
  <c r="DH61"/>
  <c r="DG61"/>
  <c r="DC61"/>
  <c r="CZ61"/>
  <c r="CY61"/>
  <c r="CX61"/>
  <c r="CW61"/>
  <c r="CV61"/>
  <c r="CR61"/>
  <c r="CF61"/>
  <c r="CE61"/>
  <c r="CD61"/>
  <c r="CB61"/>
  <c r="BM61"/>
  <c r="AV61"/>
  <c r="AM61"/>
  <c r="AF61"/>
  <c r="Y61"/>
  <c r="N61"/>
  <c r="H61"/>
  <c r="G61"/>
  <c r="F61"/>
  <c r="E61"/>
  <c r="D61"/>
  <c r="DW60"/>
  <c r="DU60"/>
  <c r="DT60"/>
  <c r="DS60"/>
  <c r="DR60"/>
  <c r="DQ60"/>
  <c r="DP60"/>
  <c r="DL60"/>
  <c r="DK60"/>
  <c r="DJ60"/>
  <c r="DI60"/>
  <c r="DH60"/>
  <c r="DG60"/>
  <c r="DC60"/>
  <c r="CZ60"/>
  <c r="CY60"/>
  <c r="CX60"/>
  <c r="CW60"/>
  <c r="CV60"/>
  <c r="CR60"/>
  <c r="CF60"/>
  <c r="CE60"/>
  <c r="CD60"/>
  <c r="CB60"/>
  <c r="BM60"/>
  <c r="AV60"/>
  <c r="AM60"/>
  <c r="AF60"/>
  <c r="Y60"/>
  <c r="N60"/>
  <c r="I60"/>
  <c r="H60"/>
  <c r="G60"/>
  <c r="F60"/>
  <c r="E60"/>
  <c r="D60"/>
  <c r="C60"/>
  <c r="DW59"/>
  <c r="DU59"/>
  <c r="DS59"/>
  <c r="DQ59"/>
  <c r="DP59"/>
  <c r="DL59"/>
  <c r="DK59"/>
  <c r="DJ59"/>
  <c r="DI59"/>
  <c r="DH59"/>
  <c r="DG59"/>
  <c r="DC59"/>
  <c r="CZ59"/>
  <c r="CY59"/>
  <c r="CX59"/>
  <c r="CW59"/>
  <c r="CV59"/>
  <c r="CR59"/>
  <c r="CF59"/>
  <c r="CE59"/>
  <c r="CD59"/>
  <c r="CB59"/>
  <c r="BM59"/>
  <c r="AV59"/>
  <c r="AM59"/>
  <c r="AF59"/>
  <c r="Y59"/>
  <c r="N59"/>
  <c r="H59"/>
  <c r="G59"/>
  <c r="F59"/>
  <c r="E59"/>
  <c r="D59"/>
  <c r="DW58"/>
  <c r="DU58"/>
  <c r="DT58"/>
  <c r="DS58"/>
  <c r="DR58"/>
  <c r="DQ58"/>
  <c r="DP58"/>
  <c r="DL58"/>
  <c r="DK58"/>
  <c r="DJ58"/>
  <c r="DI58"/>
  <c r="DH58"/>
  <c r="DG58"/>
  <c r="DC58"/>
  <c r="CZ58"/>
  <c r="CY58"/>
  <c r="CX58"/>
  <c r="CW58"/>
  <c r="CV58"/>
  <c r="CR58"/>
  <c r="CF58"/>
  <c r="CE58"/>
  <c r="CD58"/>
  <c r="CB58"/>
  <c r="BM58"/>
  <c r="AV58"/>
  <c r="AM58"/>
  <c r="AF58"/>
  <c r="Y58"/>
  <c r="N58"/>
  <c r="I58"/>
  <c r="H58"/>
  <c r="G58"/>
  <c r="F58"/>
  <c r="E58"/>
  <c r="D58"/>
  <c r="C58"/>
  <c r="DW57"/>
  <c r="DU57"/>
  <c r="DS57"/>
  <c r="DQ57"/>
  <c r="DP57"/>
  <c r="DL57"/>
  <c r="DK57"/>
  <c r="DJ57"/>
  <c r="DI57"/>
  <c r="DH57"/>
  <c r="DG57"/>
  <c r="DC57"/>
  <c r="CZ57"/>
  <c r="CY57"/>
  <c r="CX57"/>
  <c r="CW57"/>
  <c r="CV57"/>
  <c r="CR57"/>
  <c r="CF57"/>
  <c r="CE57"/>
  <c r="CD57"/>
  <c r="CB57"/>
  <c r="BM57"/>
  <c r="AV57"/>
  <c r="AM57"/>
  <c r="AF57"/>
  <c r="Y57"/>
  <c r="N57"/>
  <c r="H57"/>
  <c r="G57"/>
  <c r="F57"/>
  <c r="E57"/>
  <c r="D57"/>
  <c r="DW56"/>
  <c r="DU56"/>
  <c r="DT56"/>
  <c r="DS56"/>
  <c r="DR56"/>
  <c r="DQ56"/>
  <c r="DP56"/>
  <c r="DL56"/>
  <c r="DK56"/>
  <c r="DJ56"/>
  <c r="DI56"/>
  <c r="DH56"/>
  <c r="DG56"/>
  <c r="DC56"/>
  <c r="CZ56"/>
  <c r="CY56"/>
  <c r="CX56"/>
  <c r="CW56"/>
  <c r="CV56"/>
  <c r="CR56"/>
  <c r="CF56"/>
  <c r="CE56"/>
  <c r="CD56"/>
  <c r="CB56"/>
  <c r="BM56"/>
  <c r="AV56"/>
  <c r="AM56"/>
  <c r="AF56"/>
  <c r="Y56"/>
  <c r="N56"/>
  <c r="I56"/>
  <c r="H56"/>
  <c r="G56"/>
  <c r="F56"/>
  <c r="E56"/>
  <c r="D56"/>
  <c r="C56"/>
  <c r="DW55"/>
  <c r="DU55"/>
  <c r="DS55"/>
  <c r="DQ55"/>
  <c r="DP55"/>
  <c r="DL55"/>
  <c r="DK55"/>
  <c r="DJ55"/>
  <c r="DI55"/>
  <c r="DH55"/>
  <c r="DG55"/>
  <c r="DC55"/>
  <c r="CZ55"/>
  <c r="CY55"/>
  <c r="CX55"/>
  <c r="CW55"/>
  <c r="CV55"/>
  <c r="CR55"/>
  <c r="CF55"/>
  <c r="CE55"/>
  <c r="CD55"/>
  <c r="CB55"/>
  <c r="BM55"/>
  <c r="AV55"/>
  <c r="AM55"/>
  <c r="AF55"/>
  <c r="Y55"/>
  <c r="N55"/>
  <c r="H55"/>
  <c r="G55"/>
  <c r="F55"/>
  <c r="E55"/>
  <c r="D55"/>
  <c r="DW54"/>
  <c r="DU54"/>
  <c r="DT54"/>
  <c r="DS54"/>
  <c r="DR54"/>
  <c r="DQ54"/>
  <c r="DP54"/>
  <c r="DL54"/>
  <c r="DK54"/>
  <c r="DJ54"/>
  <c r="DI54"/>
  <c r="DH54"/>
  <c r="DG54"/>
  <c r="DC54"/>
  <c r="CZ54"/>
  <c r="CY54"/>
  <c r="CX54"/>
  <c r="CW54"/>
  <c r="CV54"/>
  <c r="CR54"/>
  <c r="CF54"/>
  <c r="CE54"/>
  <c r="CD54"/>
  <c r="CB54"/>
  <c r="BM54"/>
  <c r="AV54"/>
  <c r="AM54"/>
  <c r="AF54"/>
  <c r="Y54"/>
  <c r="N54"/>
  <c r="I54"/>
  <c r="H54"/>
  <c r="G54"/>
  <c r="F54"/>
  <c r="E54"/>
  <c r="D54"/>
  <c r="C54"/>
  <c r="DW53"/>
  <c r="DU53"/>
  <c r="DS53"/>
  <c r="DQ53"/>
  <c r="DP53"/>
  <c r="DL53"/>
  <c r="DK53"/>
  <c r="DJ53"/>
  <c r="DI53"/>
  <c r="DH53"/>
  <c r="DG53"/>
  <c r="DC53"/>
  <c r="CZ53"/>
  <c r="CY53"/>
  <c r="CX53"/>
  <c r="CW53"/>
  <c r="CV53"/>
  <c r="CR53"/>
  <c r="CF53"/>
  <c r="CE53"/>
  <c r="CD53"/>
  <c r="CB53"/>
  <c r="BM53"/>
  <c r="AV53"/>
  <c r="AM53"/>
  <c r="AF53"/>
  <c r="Y53"/>
  <c r="N53"/>
  <c r="H53"/>
  <c r="G53"/>
  <c r="F53"/>
  <c r="E53"/>
  <c r="D53"/>
  <c r="DW52"/>
  <c r="DU52"/>
  <c r="DT52"/>
  <c r="DS52"/>
  <c r="DR52"/>
  <c r="DQ52"/>
  <c r="DP52"/>
  <c r="DL52"/>
  <c r="DK52"/>
  <c r="DJ52"/>
  <c r="DI52"/>
  <c r="DH52"/>
  <c r="DG52"/>
  <c r="DC52"/>
  <c r="CZ52"/>
  <c r="CY52"/>
  <c r="CX52"/>
  <c r="CW52"/>
  <c r="CV52"/>
  <c r="CR52"/>
  <c r="CF52"/>
  <c r="CE52"/>
  <c r="CD52"/>
  <c r="CB52"/>
  <c r="BM52"/>
  <c r="AV52"/>
  <c r="AM52"/>
  <c r="AF52"/>
  <c r="Y52"/>
  <c r="N52"/>
  <c r="I52"/>
  <c r="H52"/>
  <c r="G52"/>
  <c r="F52"/>
  <c r="E52"/>
  <c r="D52"/>
  <c r="C52"/>
  <c r="DW51"/>
  <c r="DU51"/>
  <c r="DS51"/>
  <c r="DQ51"/>
  <c r="DP51"/>
  <c r="DL51"/>
  <c r="DK51"/>
  <c r="DJ51"/>
  <c r="DI51"/>
  <c r="DH51"/>
  <c r="DG51"/>
  <c r="DC51"/>
  <c r="CZ51"/>
  <c r="CY51"/>
  <c r="CX51"/>
  <c r="CW51"/>
  <c r="CV51"/>
  <c r="CR51"/>
  <c r="CF51"/>
  <c r="CE51"/>
  <c r="CD51"/>
  <c r="CB51"/>
  <c r="BM51"/>
  <c r="AV51"/>
  <c r="AM51"/>
  <c r="AF51"/>
  <c r="Y51"/>
  <c r="N51"/>
  <c r="H51"/>
  <c r="G51"/>
  <c r="F51"/>
  <c r="E51"/>
  <c r="D51"/>
  <c r="DW50"/>
  <c r="DU50"/>
  <c r="DT50"/>
  <c r="DS50"/>
  <c r="DR50"/>
  <c r="DQ50"/>
  <c r="DP50"/>
  <c r="DL50"/>
  <c r="DK50"/>
  <c r="DJ50"/>
  <c r="DI50"/>
  <c r="DH50"/>
  <c r="DG50"/>
  <c r="DC50"/>
  <c r="CZ50"/>
  <c r="CY50"/>
  <c r="CX50"/>
  <c r="CW50"/>
  <c r="CV50"/>
  <c r="CR50"/>
  <c r="CF50"/>
  <c r="CE50"/>
  <c r="CD50"/>
  <c r="CB50"/>
  <c r="BM50"/>
  <c r="AV50"/>
  <c r="AM50"/>
  <c r="AF50"/>
  <c r="Y50"/>
  <c r="N50"/>
  <c r="I50"/>
  <c r="H50"/>
  <c r="G50"/>
  <c r="F50"/>
  <c r="E50"/>
  <c r="D50"/>
  <c r="C50"/>
  <c r="DW49"/>
  <c r="DU49"/>
  <c r="DS49"/>
  <c r="DQ49"/>
  <c r="DP49"/>
  <c r="DL49"/>
  <c r="DK49"/>
  <c r="DJ49"/>
  <c r="DI49"/>
  <c r="DH49"/>
  <c r="DG49"/>
  <c r="DC49"/>
  <c r="CZ49"/>
  <c r="CY49"/>
  <c r="CX49"/>
  <c r="CW49"/>
  <c r="CV49"/>
  <c r="CR49"/>
  <c r="CF49"/>
  <c r="CE49"/>
  <c r="CD49"/>
  <c r="CB49"/>
  <c r="BM49"/>
  <c r="AV49"/>
  <c r="AM49"/>
  <c r="AF49"/>
  <c r="Y49"/>
  <c r="N49"/>
  <c r="H49"/>
  <c r="G49"/>
  <c r="F49"/>
  <c r="E49"/>
  <c r="D49"/>
  <c r="DW48"/>
  <c r="DU48"/>
  <c r="DT48"/>
  <c r="DS48"/>
  <c r="DR48"/>
  <c r="DQ48"/>
  <c r="DP48"/>
  <c r="DL48"/>
  <c r="DK48"/>
  <c r="DJ48"/>
  <c r="DI48"/>
  <c r="DH48"/>
  <c r="DG48"/>
  <c r="DC48"/>
  <c r="CZ48"/>
  <c r="CY48"/>
  <c r="CX48"/>
  <c r="CW48"/>
  <c r="CV48"/>
  <c r="CR48"/>
  <c r="CF48"/>
  <c r="CE48"/>
  <c r="CD48"/>
  <c r="CB48"/>
  <c r="BM48"/>
  <c r="AV48"/>
  <c r="AM48"/>
  <c r="AF48"/>
  <c r="Y48"/>
  <c r="N48"/>
  <c r="I48"/>
  <c r="H48"/>
  <c r="G48"/>
  <c r="F48"/>
  <c r="E48"/>
  <c r="D48"/>
  <c r="C48"/>
  <c r="DW47"/>
  <c r="DU47"/>
  <c r="DS47"/>
  <c r="DQ47"/>
  <c r="DP47"/>
  <c r="DL47"/>
  <c r="DK47"/>
  <c r="DJ47"/>
  <c r="DI47"/>
  <c r="DH47"/>
  <c r="DG47"/>
  <c r="DC47"/>
  <c r="CZ47"/>
  <c r="CY47"/>
  <c r="CX47"/>
  <c r="CW47"/>
  <c r="CV47"/>
  <c r="CR47"/>
  <c r="CF47"/>
  <c r="CE47"/>
  <c r="CD47"/>
  <c r="CB47"/>
  <c r="BM47"/>
  <c r="AV47"/>
  <c r="AM47"/>
  <c r="AF47"/>
  <c r="Y47"/>
  <c r="N47"/>
  <c r="H47"/>
  <c r="G47"/>
  <c r="F47"/>
  <c r="E47"/>
  <c r="D47"/>
  <c r="DW46"/>
  <c r="DU46"/>
  <c r="DT46"/>
  <c r="DS46"/>
  <c r="DR46"/>
  <c r="DQ46"/>
  <c r="DP46"/>
  <c r="DL46"/>
  <c r="DK46"/>
  <c r="DJ46"/>
  <c r="DI46"/>
  <c r="DH46"/>
  <c r="DG46"/>
  <c r="DC46"/>
  <c r="CZ46"/>
  <c r="CY46"/>
  <c r="CX46"/>
  <c r="CW46"/>
  <c r="CV46"/>
  <c r="CR46"/>
  <c r="CF46"/>
  <c r="CE46"/>
  <c r="CD46"/>
  <c r="CB46"/>
  <c r="BM46"/>
  <c r="AV46"/>
  <c r="AM46"/>
  <c r="AF46"/>
  <c r="Y46"/>
  <c r="N46"/>
  <c r="I46"/>
  <c r="H46"/>
  <c r="G46"/>
  <c r="F46"/>
  <c r="E46"/>
  <c r="D46"/>
  <c r="C46"/>
  <c r="DW45"/>
  <c r="DU45"/>
  <c r="DS45"/>
  <c r="DQ45"/>
  <c r="DP45"/>
  <c r="DL45"/>
  <c r="DK45"/>
  <c r="DJ45"/>
  <c r="DI45"/>
  <c r="DH45"/>
  <c r="DG45"/>
  <c r="DC45"/>
  <c r="CZ45"/>
  <c r="CY45"/>
  <c r="CX45"/>
  <c r="CW45"/>
  <c r="CV45"/>
  <c r="CR45"/>
  <c r="CF45"/>
  <c r="CE45"/>
  <c r="CD45"/>
  <c r="CB45"/>
  <c r="BM45"/>
  <c r="AV45"/>
  <c r="AM45"/>
  <c r="AF45"/>
  <c r="Y45"/>
  <c r="N45"/>
  <c r="H45"/>
  <c r="G45"/>
  <c r="F45"/>
  <c r="E45"/>
  <c r="D45"/>
  <c r="DW44"/>
  <c r="DU44"/>
  <c r="DT44"/>
  <c r="DS44"/>
  <c r="DR44"/>
  <c r="DQ44"/>
  <c r="DP44"/>
  <c r="DL44"/>
  <c r="DK44"/>
  <c r="DJ44"/>
  <c r="DI44"/>
  <c r="DH44"/>
  <c r="DG44"/>
  <c r="DC44"/>
  <c r="CZ44"/>
  <c r="CY44"/>
  <c r="CX44"/>
  <c r="CW44"/>
  <c r="CV44"/>
  <c r="CR44"/>
  <c r="CF44"/>
  <c r="CE44"/>
  <c r="CD44"/>
  <c r="CB44"/>
  <c r="BM44"/>
  <c r="AV44"/>
  <c r="AM44"/>
  <c r="AF44"/>
  <c r="Y44"/>
  <c r="N44"/>
  <c r="I44"/>
  <c r="H44"/>
  <c r="G44"/>
  <c r="F44"/>
  <c r="E44"/>
  <c r="D44"/>
  <c r="C44"/>
  <c r="DW43"/>
  <c r="DU43"/>
  <c r="DS43"/>
  <c r="DQ43"/>
  <c r="DP43"/>
  <c r="DL43"/>
  <c r="DK43"/>
  <c r="DJ43"/>
  <c r="DI43"/>
  <c r="DH43"/>
  <c r="DG43"/>
  <c r="DC43"/>
  <c r="CZ43"/>
  <c r="CY43"/>
  <c r="CX43"/>
  <c r="CW43"/>
  <c r="CV43"/>
  <c r="CR43"/>
  <c r="CF43"/>
  <c r="CE43"/>
  <c r="CD43"/>
  <c r="CB43"/>
  <c r="BM43"/>
  <c r="AV43"/>
  <c r="AM43"/>
  <c r="AF43"/>
  <c r="Y43"/>
  <c r="N43"/>
  <c r="H43"/>
  <c r="G43"/>
  <c r="F43"/>
  <c r="E43"/>
  <c r="D43"/>
  <c r="DW42"/>
  <c r="DU42"/>
  <c r="DT42"/>
  <c r="DS42"/>
  <c r="DR42"/>
  <c r="DQ42"/>
  <c r="DP42"/>
  <c r="DL42"/>
  <c r="DK42"/>
  <c r="DJ42"/>
  <c r="DI42"/>
  <c r="DH42"/>
  <c r="DG42"/>
  <c r="DC42"/>
  <c r="CZ42"/>
  <c r="CY42"/>
  <c r="CX42"/>
  <c r="CW42"/>
  <c r="CV42"/>
  <c r="CR42"/>
  <c r="CF42"/>
  <c r="CE42"/>
  <c r="CD42"/>
  <c r="CB42"/>
  <c r="BM42"/>
  <c r="AV42"/>
  <c r="AM42"/>
  <c r="AF42"/>
  <c r="Y42"/>
  <c r="N42"/>
  <c r="I42"/>
  <c r="H42"/>
  <c r="G42"/>
  <c r="F42"/>
  <c r="E42"/>
  <c r="D42"/>
  <c r="C42"/>
  <c r="DW41"/>
  <c r="DU41"/>
  <c r="DS41"/>
  <c r="DQ41"/>
  <c r="DP41"/>
  <c r="DL41"/>
  <c r="DK41"/>
  <c r="DJ41"/>
  <c r="DI41"/>
  <c r="DH41"/>
  <c r="DG41"/>
  <c r="DC41"/>
  <c r="CZ41"/>
  <c r="CY41"/>
  <c r="CX41"/>
  <c r="CW41"/>
  <c r="CV41"/>
  <c r="CR41"/>
  <c r="CF41"/>
  <c r="CE41"/>
  <c r="CD41"/>
  <c r="CB41"/>
  <c r="BM41"/>
  <c r="AV41"/>
  <c r="AM41"/>
  <c r="AF41"/>
  <c r="Y41"/>
  <c r="N41"/>
  <c r="H41"/>
  <c r="G41"/>
  <c r="F41"/>
  <c r="E41"/>
  <c r="D41"/>
  <c r="DW40"/>
  <c r="DU40"/>
  <c r="DT40"/>
  <c r="DS40"/>
  <c r="DR40"/>
  <c r="DQ40"/>
  <c r="DP40"/>
  <c r="DL40"/>
  <c r="DK40"/>
  <c r="DJ40"/>
  <c r="DI40"/>
  <c r="DH40"/>
  <c r="DG40"/>
  <c r="DC40"/>
  <c r="CZ40"/>
  <c r="CY40"/>
  <c r="CX40"/>
  <c r="CW40"/>
  <c r="CV40"/>
  <c r="CR40"/>
  <c r="CF40"/>
  <c r="CE40"/>
  <c r="CD40"/>
  <c r="CB40"/>
  <c r="BM40"/>
  <c r="AV40"/>
  <c r="AM40"/>
  <c r="AF40"/>
  <c r="Y40"/>
  <c r="N40"/>
  <c r="I40"/>
  <c r="H40"/>
  <c r="G40"/>
  <c r="F40"/>
  <c r="E40"/>
  <c r="D40"/>
  <c r="C40"/>
  <c r="DW39"/>
  <c r="DU39"/>
  <c r="DS39"/>
  <c r="DQ39"/>
  <c r="DP39"/>
  <c r="DL39"/>
  <c r="DK39"/>
  <c r="DJ39"/>
  <c r="DI39"/>
  <c r="DH39"/>
  <c r="DG39"/>
  <c r="DC39"/>
  <c r="CZ39"/>
  <c r="CY39"/>
  <c r="CX39"/>
  <c r="CW39"/>
  <c r="CV39"/>
  <c r="CR39"/>
  <c r="CF39"/>
  <c r="CE39"/>
  <c r="CD39"/>
  <c r="CB39"/>
  <c r="BM39"/>
  <c r="AV39"/>
  <c r="AM39"/>
  <c r="AF39"/>
  <c r="Y39"/>
  <c r="N39"/>
  <c r="H39"/>
  <c r="G39"/>
  <c r="F39"/>
  <c r="E39"/>
  <c r="D39"/>
  <c r="DW38"/>
  <c r="DU38"/>
  <c r="DT38"/>
  <c r="DS38"/>
  <c r="DR38"/>
  <c r="DQ38"/>
  <c r="DP38"/>
  <c r="DL38"/>
  <c r="DK38"/>
  <c r="DJ38"/>
  <c r="DI38"/>
  <c r="DH38"/>
  <c r="DG38"/>
  <c r="DC38"/>
  <c r="CZ38"/>
  <c r="CY38"/>
  <c r="CX38"/>
  <c r="CW38"/>
  <c r="CV38"/>
  <c r="CR38"/>
  <c r="CF38"/>
  <c r="CE38"/>
  <c r="CD38"/>
  <c r="CB38"/>
  <c r="BM38"/>
  <c r="AV38"/>
  <c r="AM38"/>
  <c r="AF38"/>
  <c r="Y38"/>
  <c r="N38"/>
  <c r="I38"/>
  <c r="H38"/>
  <c r="G38"/>
  <c r="F38"/>
  <c r="E38"/>
  <c r="D38"/>
  <c r="C38"/>
  <c r="DW37"/>
  <c r="DU37"/>
  <c r="DS37"/>
  <c r="DQ37"/>
  <c r="DP37"/>
  <c r="DL37"/>
  <c r="DK37"/>
  <c r="DJ37"/>
  <c r="DI37"/>
  <c r="DH37"/>
  <c r="DG37"/>
  <c r="DC37"/>
  <c r="CZ37"/>
  <c r="CY37"/>
  <c r="CX37"/>
  <c r="CW37"/>
  <c r="CV37"/>
  <c r="CR37"/>
  <c r="CF37"/>
  <c r="CE37"/>
  <c r="CD37"/>
  <c r="CB37"/>
  <c r="BM37"/>
  <c r="AV37"/>
  <c r="AM37"/>
  <c r="AF37"/>
  <c r="Y37"/>
  <c r="N37"/>
  <c r="H37"/>
  <c r="G37"/>
  <c r="F37"/>
  <c r="E37"/>
  <c r="D37"/>
  <c r="DW36"/>
  <c r="DU36"/>
  <c r="DT36"/>
  <c r="DS36"/>
  <c r="DR36"/>
  <c r="DQ36"/>
  <c r="DP36"/>
  <c r="DL36"/>
  <c r="DK36"/>
  <c r="DJ36"/>
  <c r="DI36"/>
  <c r="DH36"/>
  <c r="DG36"/>
  <c r="DC36"/>
  <c r="CZ36"/>
  <c r="CY36"/>
  <c r="CX36"/>
  <c r="CW36"/>
  <c r="CV36"/>
  <c r="CR36"/>
  <c r="CF36"/>
  <c r="CE36"/>
  <c r="CD36"/>
  <c r="CB36"/>
  <c r="BM36"/>
  <c r="AV36"/>
  <c r="AM36"/>
  <c r="AF36"/>
  <c r="Y36"/>
  <c r="N36"/>
  <c r="I36"/>
  <c r="H36"/>
  <c r="G36"/>
  <c r="F36"/>
  <c r="E36"/>
  <c r="D36"/>
  <c r="C36"/>
  <c r="DW35"/>
  <c r="DU35"/>
  <c r="DS35"/>
  <c r="DQ35"/>
  <c r="DP35"/>
  <c r="DL35"/>
  <c r="DK35"/>
  <c r="DJ35"/>
  <c r="DI35"/>
  <c r="DH35"/>
  <c r="DG35"/>
  <c r="DC35"/>
  <c r="CZ35"/>
  <c r="CY35"/>
  <c r="CX35"/>
  <c r="CW35"/>
  <c r="CV35"/>
  <c r="CR35"/>
  <c r="CF35"/>
  <c r="CE35"/>
  <c r="CD35"/>
  <c r="CB35"/>
  <c r="BM35"/>
  <c r="AV35"/>
  <c r="AM35"/>
  <c r="AF35"/>
  <c r="Y35"/>
  <c r="N35"/>
  <c r="H35"/>
  <c r="G35"/>
  <c r="F35"/>
  <c r="E35"/>
  <c r="D35"/>
  <c r="DW34"/>
  <c r="DU34"/>
  <c r="DT34"/>
  <c r="DS34"/>
  <c r="DR34"/>
  <c r="DQ34"/>
  <c r="DP34"/>
  <c r="DL34"/>
  <c r="DK34"/>
  <c r="DJ34"/>
  <c r="DI34"/>
  <c r="DH34"/>
  <c r="DG34"/>
  <c r="DC34"/>
  <c r="CZ34"/>
  <c r="CY34"/>
  <c r="CX34"/>
  <c r="CW34"/>
  <c r="CV34"/>
  <c r="CR34"/>
  <c r="CF34"/>
  <c r="CE34"/>
  <c r="CD34"/>
  <c r="CB34"/>
  <c r="BM34"/>
  <c r="AV34"/>
  <c r="AM34"/>
  <c r="AF34"/>
  <c r="Y34"/>
  <c r="N34"/>
  <c r="I34"/>
  <c r="H34"/>
  <c r="G34"/>
  <c r="F34"/>
  <c r="E34"/>
  <c r="D34"/>
  <c r="C34"/>
  <c r="DW33"/>
  <c r="DU33"/>
  <c r="DS33"/>
  <c r="DQ33"/>
  <c r="DP33"/>
  <c r="DL33"/>
  <c r="DK33"/>
  <c r="DJ33"/>
  <c r="DI33"/>
  <c r="DH33"/>
  <c r="DG33"/>
  <c r="DC33"/>
  <c r="CZ33"/>
  <c r="CY33"/>
  <c r="CX33"/>
  <c r="CW33"/>
  <c r="CV33"/>
  <c r="CR33"/>
  <c r="CF33"/>
  <c r="CE33"/>
  <c r="CD33"/>
  <c r="CB33"/>
  <c r="BM33"/>
  <c r="AV33"/>
  <c r="AM33"/>
  <c r="AF33"/>
  <c r="Y33"/>
  <c r="N33"/>
  <c r="H33"/>
  <c r="G33"/>
  <c r="F33"/>
  <c r="E33"/>
  <c r="D33"/>
  <c r="DW32"/>
  <c r="DU32"/>
  <c r="DT32"/>
  <c r="DS32"/>
  <c r="DR32"/>
  <c r="DQ32"/>
  <c r="DP32"/>
  <c r="DL32"/>
  <c r="DK32"/>
  <c r="DJ32"/>
  <c r="DI32"/>
  <c r="DH32"/>
  <c r="DG32"/>
  <c r="DC32"/>
  <c r="CZ32"/>
  <c r="CY32"/>
  <c r="CX32"/>
  <c r="CW32"/>
  <c r="CV32"/>
  <c r="CR32"/>
  <c r="CF32"/>
  <c r="CE32"/>
  <c r="CD32"/>
  <c r="CB32"/>
  <c r="BM32"/>
  <c r="AV32"/>
  <c r="AM32"/>
  <c r="AF32"/>
  <c r="Y32"/>
  <c r="N32"/>
  <c r="I32"/>
  <c r="H32"/>
  <c r="G32"/>
  <c r="F32"/>
  <c r="E32"/>
  <c r="D32"/>
  <c r="C32"/>
  <c r="DW31"/>
  <c r="DU31"/>
  <c r="DS31"/>
  <c r="DQ31"/>
  <c r="DP31"/>
  <c r="DL31"/>
  <c r="DK31"/>
  <c r="DJ31"/>
  <c r="DI31"/>
  <c r="DH31"/>
  <c r="DG31"/>
  <c r="DC31"/>
  <c r="CZ31"/>
  <c r="CY31"/>
  <c r="CX31"/>
  <c r="CW31"/>
  <c r="CV31"/>
  <c r="CR31"/>
  <c r="CF31"/>
  <c r="CE31"/>
  <c r="CD31"/>
  <c r="CB31"/>
  <c r="BM31"/>
  <c r="AV31"/>
  <c r="AM31"/>
  <c r="AF31"/>
  <c r="Y31"/>
  <c r="N31"/>
  <c r="H31"/>
  <c r="G31"/>
  <c r="F31"/>
  <c r="E31"/>
  <c r="D31"/>
  <c r="DW30"/>
  <c r="DU30"/>
  <c r="DT30"/>
  <c r="DS30"/>
  <c r="DR30"/>
  <c r="DQ30"/>
  <c r="DP30"/>
  <c r="DL30"/>
  <c r="DK30"/>
  <c r="DJ30"/>
  <c r="DI30"/>
  <c r="DH30"/>
  <c r="DG30"/>
  <c r="DC30"/>
  <c r="CZ30"/>
  <c r="CY30"/>
  <c r="CX30"/>
  <c r="CW30"/>
  <c r="CV30"/>
  <c r="CR30"/>
  <c r="CF30"/>
  <c r="CE30"/>
  <c r="CD30"/>
  <c r="CB30"/>
  <c r="BM30"/>
  <c r="AV30"/>
  <c r="AM30"/>
  <c r="AF30"/>
  <c r="Y30"/>
  <c r="N30"/>
  <c r="I30"/>
  <c r="H30"/>
  <c r="G30"/>
  <c r="F30"/>
  <c r="E30"/>
  <c r="D30"/>
  <c r="C30"/>
  <c r="DW29"/>
  <c r="DU29"/>
  <c r="DS29"/>
  <c r="DQ29"/>
  <c r="DP29"/>
  <c r="DL29"/>
  <c r="DK29"/>
  <c r="DJ29"/>
  <c r="DI29"/>
  <c r="DH29"/>
  <c r="DG29"/>
  <c r="DC29"/>
  <c r="CZ29"/>
  <c r="CY29"/>
  <c r="CX29"/>
  <c r="CW29"/>
  <c r="CV29"/>
  <c r="CR29"/>
  <c r="CF29"/>
  <c r="CE29"/>
  <c r="CD29"/>
  <c r="CB29"/>
  <c r="BM29"/>
  <c r="AV29"/>
  <c r="AM29"/>
  <c r="AF29"/>
  <c r="Y29"/>
  <c r="N29"/>
  <c r="H29"/>
  <c r="G29"/>
  <c r="F29"/>
  <c r="E29"/>
  <c r="D29"/>
  <c r="DW28"/>
  <c r="DU28"/>
  <c r="DT28"/>
  <c r="DS28"/>
  <c r="DR28"/>
  <c r="DQ28"/>
  <c r="DP28"/>
  <c r="DL28"/>
  <c r="DK28"/>
  <c r="DJ28"/>
  <c r="DI28"/>
  <c r="DH28"/>
  <c r="DG28"/>
  <c r="DC28"/>
  <c r="CZ28"/>
  <c r="CY28"/>
  <c r="CX28"/>
  <c r="CW28"/>
  <c r="CV28"/>
  <c r="CR28"/>
  <c r="CF28"/>
  <c r="CE28"/>
  <c r="CD28"/>
  <c r="CB28"/>
  <c r="BM28"/>
  <c r="AV28"/>
  <c r="AM28"/>
  <c r="AF28"/>
  <c r="Y28"/>
  <c r="N28"/>
  <c r="I28"/>
  <c r="H28"/>
  <c r="G28"/>
  <c r="F28"/>
  <c r="E28"/>
  <c r="D28"/>
  <c r="C28"/>
  <c r="DW27"/>
  <c r="DU27"/>
  <c r="DS27"/>
  <c r="DQ27"/>
  <c r="DP27"/>
  <c r="DL27"/>
  <c r="DK27"/>
  <c r="DJ27"/>
  <c r="DI27"/>
  <c r="DH27"/>
  <c r="DG27"/>
  <c r="DC27"/>
  <c r="CZ27"/>
  <c r="CY27"/>
  <c r="CX27"/>
  <c r="CW27"/>
  <c r="CV27"/>
  <c r="CR27"/>
  <c r="CF27"/>
  <c r="CE27"/>
  <c r="CD27"/>
  <c r="CB27"/>
  <c r="BM27"/>
  <c r="AV27"/>
  <c r="AM27"/>
  <c r="AF27"/>
  <c r="Y27"/>
  <c r="N27"/>
  <c r="H27"/>
  <c r="G27"/>
  <c r="F27"/>
  <c r="E27"/>
  <c r="D27"/>
  <c r="DW26"/>
  <c r="DU26"/>
  <c r="DT26"/>
  <c r="DS26"/>
  <c r="DR26"/>
  <c r="DQ26"/>
  <c r="DP26"/>
  <c r="DL26"/>
  <c r="DK26"/>
  <c r="DJ26"/>
  <c r="DI26"/>
  <c r="DH26"/>
  <c r="DG26"/>
  <c r="DC26"/>
  <c r="CZ26"/>
  <c r="CY26"/>
  <c r="CX26"/>
  <c r="CW26"/>
  <c r="CV26"/>
  <c r="CR26"/>
  <c r="CF26"/>
  <c r="CE26"/>
  <c r="CD26"/>
  <c r="CB26"/>
  <c r="BM26"/>
  <c r="AV26"/>
  <c r="AM26"/>
  <c r="AF26"/>
  <c r="Y26"/>
  <c r="N26"/>
  <c r="I26"/>
  <c r="H26"/>
  <c r="G26"/>
  <c r="F26"/>
  <c r="E26"/>
  <c r="D26"/>
  <c r="C26"/>
  <c r="DW25"/>
  <c r="DU25"/>
  <c r="DS25"/>
  <c r="DQ25"/>
  <c r="DP25"/>
  <c r="DL25"/>
  <c r="DK25"/>
  <c r="DJ25"/>
  <c r="DI25"/>
  <c r="DH25"/>
  <c r="DG25"/>
  <c r="DC25"/>
  <c r="CZ25"/>
  <c r="CY25"/>
  <c r="CX25"/>
  <c r="CW25"/>
  <c r="CV25"/>
  <c r="CR25"/>
  <c r="CF25"/>
  <c r="CE25"/>
  <c r="CD25"/>
  <c r="CB25"/>
  <c r="BM25"/>
  <c r="AV25"/>
  <c r="AM25"/>
  <c r="AF25"/>
  <c r="Y25"/>
  <c r="N25"/>
  <c r="H25"/>
  <c r="G25"/>
  <c r="F25"/>
  <c r="E25"/>
  <c r="D25"/>
  <c r="DW24"/>
  <c r="DU24"/>
  <c r="DT24"/>
  <c r="DS24"/>
  <c r="DR24"/>
  <c r="DQ24"/>
  <c r="DP24"/>
  <c r="DL24"/>
  <c r="DK24"/>
  <c r="DJ24"/>
  <c r="DI24"/>
  <c r="DH24"/>
  <c r="DG24"/>
  <c r="DC24"/>
  <c r="CZ24"/>
  <c r="CY24"/>
  <c r="CX24"/>
  <c r="CW24"/>
  <c r="CV24"/>
  <c r="CR24"/>
  <c r="CF24"/>
  <c r="CE24"/>
  <c r="CD24"/>
  <c r="CB24"/>
  <c r="BM24"/>
  <c r="AV24"/>
  <c r="AM24"/>
  <c r="AF24"/>
  <c r="Y24"/>
  <c r="N24"/>
  <c r="I24"/>
  <c r="H24"/>
  <c r="G24"/>
  <c r="F24"/>
  <c r="E24"/>
  <c r="D24"/>
  <c r="C24"/>
  <c r="DW23"/>
  <c r="DU23"/>
  <c r="DS23"/>
  <c r="DQ23"/>
  <c r="DP23"/>
  <c r="DL23"/>
  <c r="DK23"/>
  <c r="DJ23"/>
  <c r="DI23"/>
  <c r="DH23"/>
  <c r="DG23"/>
  <c r="DC23"/>
  <c r="CZ23"/>
  <c r="CY23"/>
  <c r="CX23"/>
  <c r="CW23"/>
  <c r="CV23"/>
  <c r="CR23"/>
  <c r="CF23"/>
  <c r="CE23"/>
  <c r="CD23"/>
  <c r="CB23"/>
  <c r="BM23"/>
  <c r="AV23"/>
  <c r="AM23"/>
  <c r="AF23"/>
  <c r="Y23"/>
  <c r="N23"/>
  <c r="H23"/>
  <c r="G23"/>
  <c r="F23"/>
  <c r="E23"/>
  <c r="D23"/>
  <c r="DW22"/>
  <c r="DU22"/>
  <c r="DT22"/>
  <c r="DS22"/>
  <c r="DR22"/>
  <c r="DQ22"/>
  <c r="DP22"/>
  <c r="DL22"/>
  <c r="DK22"/>
  <c r="DJ22"/>
  <c r="DI22"/>
  <c r="DH22"/>
  <c r="DG22"/>
  <c r="DC22"/>
  <c r="CZ22"/>
  <c r="CY22"/>
  <c r="CX22"/>
  <c r="CW22"/>
  <c r="CV22"/>
  <c r="CR22"/>
  <c r="CF22"/>
  <c r="CE22"/>
  <c r="CD22"/>
  <c r="CB22"/>
  <c r="BM22"/>
  <c r="AV22"/>
  <c r="AM22"/>
  <c r="AF22"/>
  <c r="Y22"/>
  <c r="N22"/>
  <c r="I22"/>
  <c r="H22"/>
  <c r="G22"/>
  <c r="F22"/>
  <c r="E22"/>
  <c r="D22"/>
  <c r="C22"/>
  <c r="DW21"/>
  <c r="DU21"/>
  <c r="DS21"/>
  <c r="DQ21"/>
  <c r="DP21"/>
  <c r="DL21"/>
  <c r="DK21"/>
  <c r="DJ21"/>
  <c r="DI21"/>
  <c r="DH21"/>
  <c r="DG21"/>
  <c r="DC21"/>
  <c r="CZ21"/>
  <c r="CY21"/>
  <c r="CX21"/>
  <c r="CW21"/>
  <c r="CV21"/>
  <c r="CR21"/>
  <c r="CF21"/>
  <c r="CE21"/>
  <c r="CD21"/>
  <c r="CB21"/>
  <c r="BM21"/>
  <c r="AV21"/>
  <c r="AM21"/>
  <c r="AF21"/>
  <c r="Y21"/>
  <c r="N21"/>
  <c r="H21"/>
  <c r="G21"/>
  <c r="F21"/>
  <c r="E21"/>
  <c r="D21"/>
  <c r="DW20"/>
  <c r="DU20"/>
  <c r="DT20"/>
  <c r="DS20"/>
  <c r="DR20"/>
  <c r="DQ20"/>
  <c r="DP20"/>
  <c r="DL20"/>
  <c r="DK20"/>
  <c r="DJ20"/>
  <c r="DI20"/>
  <c r="DH20"/>
  <c r="DG20"/>
  <c r="DC20"/>
  <c r="CZ20"/>
  <c r="CY20"/>
  <c r="CX20"/>
  <c r="CW20"/>
  <c r="CV20"/>
  <c r="CR20"/>
  <c r="CF20"/>
  <c r="CE20"/>
  <c r="CD20"/>
  <c r="CB20"/>
  <c r="BM20"/>
  <c r="AV20"/>
  <c r="AM20"/>
  <c r="AF20"/>
  <c r="Y20"/>
  <c r="N20"/>
  <c r="I20"/>
  <c r="H20"/>
  <c r="G20"/>
  <c r="F20"/>
  <c r="E20"/>
  <c r="D20"/>
  <c r="C20"/>
  <c r="DW19"/>
  <c r="DU19"/>
  <c r="DS19"/>
  <c r="DQ19"/>
  <c r="DP19"/>
  <c r="DL19"/>
  <c r="DK19"/>
  <c r="DJ19"/>
  <c r="DI19"/>
  <c r="DH19"/>
  <c r="DG19"/>
  <c r="DC19"/>
  <c r="CZ19"/>
  <c r="CY19"/>
  <c r="CX19"/>
  <c r="CW19"/>
  <c r="CV19"/>
  <c r="CR19"/>
  <c r="CF19"/>
  <c r="CE19"/>
  <c r="CD19"/>
  <c r="CB19"/>
  <c r="BM19"/>
  <c r="AV19"/>
  <c r="AM19"/>
  <c r="AF19"/>
  <c r="Y19"/>
  <c r="N19"/>
  <c r="H19"/>
  <c r="G19"/>
  <c r="F19"/>
  <c r="E19"/>
  <c r="D19"/>
  <c r="DW18"/>
  <c r="DU18"/>
  <c r="DT18"/>
  <c r="DS18"/>
  <c r="DR18"/>
  <c r="DQ18"/>
  <c r="DP18"/>
  <c r="DL18"/>
  <c r="DK18"/>
  <c r="DJ18"/>
  <c r="DI18"/>
  <c r="DH18"/>
  <c r="DG18"/>
  <c r="DC18"/>
  <c r="CZ18"/>
  <c r="CY18"/>
  <c r="CX18"/>
  <c r="CW18"/>
  <c r="CV18"/>
  <c r="CR18"/>
  <c r="CF18"/>
  <c r="CE18"/>
  <c r="CD18"/>
  <c r="CB18"/>
  <c r="BM18"/>
  <c r="AV18"/>
  <c r="AM18"/>
  <c r="AF18"/>
  <c r="Y18"/>
  <c r="N18"/>
  <c r="I18"/>
  <c r="H18"/>
  <c r="G18"/>
  <c r="F18"/>
  <c r="E18"/>
  <c r="D18"/>
  <c r="C18"/>
  <c r="DW17"/>
  <c r="DU17"/>
  <c r="DS17"/>
  <c r="DQ17"/>
  <c r="DP17"/>
  <c r="DL17"/>
  <c r="DK17"/>
  <c r="DJ17"/>
  <c r="DI17"/>
  <c r="DH17"/>
  <c r="DG17"/>
  <c r="DC17"/>
  <c r="CZ17"/>
  <c r="CY17"/>
  <c r="CX17"/>
  <c r="CW17"/>
  <c r="CV17"/>
  <c r="CR17"/>
  <c r="CF17"/>
  <c r="CE17"/>
  <c r="CD17"/>
  <c r="CB17"/>
  <c r="BM17"/>
  <c r="AV17"/>
  <c r="AM17"/>
  <c r="AF17"/>
  <c r="Y17"/>
  <c r="N17"/>
  <c r="H17"/>
  <c r="G17"/>
  <c r="F17"/>
  <c r="E17"/>
  <c r="D17"/>
  <c r="DW16"/>
  <c r="DU16"/>
  <c r="DT16"/>
  <c r="DS16"/>
  <c r="DR16"/>
  <c r="DQ16"/>
  <c r="DP16"/>
  <c r="DL16"/>
  <c r="DK16"/>
  <c r="DJ16"/>
  <c r="DI16"/>
  <c r="DH16"/>
  <c r="DG16"/>
  <c r="DC16"/>
  <c r="CZ16"/>
  <c r="CY16"/>
  <c r="CX16"/>
  <c r="CW16"/>
  <c r="CV16"/>
  <c r="CR16"/>
  <c r="CF16"/>
  <c r="CE16"/>
  <c r="CD16"/>
  <c r="CB16"/>
  <c r="BM16"/>
  <c r="AV16"/>
  <c r="AM16"/>
  <c r="AF16"/>
  <c r="Y16"/>
  <c r="N16"/>
  <c r="I16"/>
  <c r="H16"/>
  <c r="G16"/>
  <c r="F16"/>
  <c r="E16"/>
  <c r="D16"/>
  <c r="C16"/>
  <c r="DW15"/>
  <c r="DU15"/>
  <c r="DS15"/>
  <c r="DQ15"/>
  <c r="DP15"/>
  <c r="DL15"/>
  <c r="DK15"/>
  <c r="DJ15"/>
  <c r="DI15"/>
  <c r="DH15"/>
  <c r="DG15"/>
  <c r="DC15"/>
  <c r="CZ15"/>
  <c r="CY15"/>
  <c r="CX15"/>
  <c r="CW15"/>
  <c r="CV15"/>
  <c r="CR15"/>
  <c r="CF15"/>
  <c r="CE15"/>
  <c r="CD15"/>
  <c r="CB15"/>
  <c r="BM15"/>
  <c r="AV15"/>
  <c r="AM15"/>
  <c r="AF15"/>
  <c r="Y15"/>
  <c r="N15"/>
  <c r="H15"/>
  <c r="G15"/>
  <c r="F15"/>
  <c r="E15"/>
  <c r="D15"/>
  <c r="DW14"/>
  <c r="DU14"/>
  <c r="DT14"/>
  <c r="DS14"/>
  <c r="DR14"/>
  <c r="DQ14"/>
  <c r="DP14"/>
  <c r="DL14"/>
  <c r="DK14"/>
  <c r="DJ14"/>
  <c r="DI14"/>
  <c r="DH14"/>
  <c r="DG14"/>
  <c r="DC14"/>
  <c r="CZ14"/>
  <c r="CY14"/>
  <c r="CX14"/>
  <c r="CW14"/>
  <c r="CV14"/>
  <c r="CR14"/>
  <c r="CF14"/>
  <c r="CE14"/>
  <c r="CD14"/>
  <c r="CB14"/>
  <c r="BM14"/>
  <c r="AV14"/>
  <c r="AM14"/>
  <c r="AF14"/>
  <c r="Y14"/>
  <c r="N14"/>
  <c r="I14"/>
  <c r="H14"/>
  <c r="G14"/>
  <c r="F14"/>
  <c r="E14"/>
  <c r="D14"/>
  <c r="C14"/>
  <c r="DW13"/>
  <c r="DU13"/>
  <c r="DS13"/>
  <c r="DQ13"/>
  <c r="DP13"/>
  <c r="DL13"/>
  <c r="DK13"/>
  <c r="DJ13"/>
  <c r="DI13"/>
  <c r="DH13"/>
  <c r="DG13"/>
  <c r="DC13"/>
  <c r="CZ13"/>
  <c r="CY13"/>
  <c r="CX13"/>
  <c r="CW13"/>
  <c r="CV13"/>
  <c r="CR13"/>
  <c r="CF13"/>
  <c r="CE13"/>
  <c r="CD13"/>
  <c r="CB13"/>
  <c r="BM13"/>
  <c r="AV13"/>
  <c r="AM13"/>
  <c r="AF13"/>
  <c r="Y13"/>
  <c r="N13"/>
  <c r="H13"/>
  <c r="G13"/>
  <c r="F13"/>
  <c r="E13"/>
  <c r="D13"/>
  <c r="DW12"/>
  <c r="DU12"/>
  <c r="DT12"/>
  <c r="DS12"/>
  <c r="DR12"/>
  <c r="DQ12"/>
  <c r="DP12"/>
  <c r="DL12"/>
  <c r="DK12"/>
  <c r="DJ12"/>
  <c r="DI12"/>
  <c r="DH12"/>
  <c r="DG12"/>
  <c r="DC12"/>
  <c r="CZ12"/>
  <c r="CY12"/>
  <c r="CX12"/>
  <c r="CW12"/>
  <c r="CV12"/>
  <c r="CR12"/>
  <c r="CF12"/>
  <c r="CE12"/>
  <c r="CD12"/>
  <c r="CB12"/>
  <c r="BM12"/>
  <c r="AV12"/>
  <c r="AM12"/>
  <c r="AF12"/>
  <c r="Y12"/>
  <c r="N12"/>
  <c r="I12"/>
  <c r="H12"/>
  <c r="G12"/>
  <c r="F12"/>
  <c r="E12"/>
  <c r="D12"/>
  <c r="C12"/>
  <c r="DW11"/>
  <c r="DU11"/>
  <c r="DS11"/>
  <c r="DQ11"/>
  <c r="DP11"/>
  <c r="DL11"/>
  <c r="DK11"/>
  <c r="DJ11"/>
  <c r="DI11"/>
  <c r="DH11"/>
  <c r="DG11"/>
  <c r="DC11"/>
  <c r="CZ11"/>
  <c r="CY11"/>
  <c r="CX11"/>
  <c r="CW11"/>
  <c r="CV11"/>
  <c r="CR11"/>
  <c r="CF11"/>
  <c r="CE11"/>
  <c r="CD11"/>
  <c r="CB11"/>
  <c r="BM11"/>
  <c r="AV11"/>
  <c r="AM11"/>
  <c r="AF11"/>
  <c r="Y11"/>
  <c r="N11"/>
  <c r="H11"/>
  <c r="G11"/>
  <c r="F11"/>
  <c r="E11"/>
  <c r="D11"/>
  <c r="DW10"/>
  <c r="DU10"/>
  <c r="DT10"/>
  <c r="DS10"/>
  <c r="DR10"/>
  <c r="DQ10"/>
  <c r="DP10"/>
  <c r="DL10"/>
  <c r="DK10"/>
  <c r="DJ10"/>
  <c r="DI10"/>
  <c r="DH10"/>
  <c r="DG10"/>
  <c r="DC10"/>
  <c r="CZ10"/>
  <c r="CY10"/>
  <c r="CX10"/>
  <c r="CW10"/>
  <c r="CV10"/>
  <c r="CR10"/>
  <c r="CF10"/>
  <c r="CE10"/>
  <c r="CD10"/>
  <c r="CB10"/>
  <c r="BM10"/>
  <c r="AV10"/>
  <c r="AM10"/>
  <c r="AF10"/>
  <c r="Y10"/>
  <c r="N10"/>
  <c r="I10"/>
  <c r="H10"/>
  <c r="G10"/>
  <c r="F10"/>
  <c r="E10"/>
  <c r="D10"/>
  <c r="C10"/>
  <c r="DW9"/>
  <c r="DU9"/>
  <c r="DS9"/>
  <c r="DQ9"/>
  <c r="DP9"/>
  <c r="DL9"/>
  <c r="DK9"/>
  <c r="DJ9"/>
  <c r="DI9"/>
  <c r="DH9"/>
  <c r="DG9"/>
  <c r="DC9"/>
  <c r="CZ9"/>
  <c r="CY9"/>
  <c r="CX9"/>
  <c r="CW9"/>
  <c r="CV9"/>
  <c r="CR9"/>
  <c r="CF9"/>
  <c r="CE9"/>
  <c r="CD9"/>
  <c r="CB9"/>
  <c r="BM9"/>
  <c r="AV9"/>
  <c r="AM9"/>
  <c r="AF9"/>
  <c r="Y9"/>
  <c r="N9"/>
  <c r="H9"/>
  <c r="G9"/>
  <c r="F9"/>
  <c r="E9"/>
  <c r="D9"/>
  <c r="DW8"/>
  <c r="DU8"/>
  <c r="DT8"/>
  <c r="DS8"/>
  <c r="DR8"/>
  <c r="DQ8"/>
  <c r="DP8"/>
  <c r="DL8"/>
  <c r="DK8"/>
  <c r="DJ8"/>
  <c r="DI8"/>
  <c r="DH8"/>
  <c r="DG8"/>
  <c r="DC8"/>
  <c r="CZ8"/>
  <c r="CY8"/>
  <c r="CX8"/>
  <c r="CW8"/>
  <c r="CV8"/>
  <c r="CR8"/>
  <c r="CF8"/>
  <c r="CE8"/>
  <c r="CD8"/>
  <c r="CB8"/>
  <c r="BM8"/>
  <c r="AV8"/>
  <c r="AM8"/>
  <c r="AF8"/>
  <c r="Y8"/>
  <c r="N8"/>
  <c r="I8"/>
  <c r="H8"/>
  <c r="G8"/>
  <c r="F8"/>
  <c r="E8"/>
  <c r="D8"/>
  <c r="C8"/>
  <c r="DW7"/>
  <c r="DU7"/>
  <c r="DS7"/>
  <c r="DQ7"/>
  <c r="DP7"/>
  <c r="DL7"/>
  <c r="DK7"/>
  <c r="DJ7"/>
  <c r="DI7"/>
  <c r="DH7"/>
  <c r="DG7"/>
  <c r="DC7"/>
  <c r="CZ7"/>
  <c r="CY7"/>
  <c r="CX7"/>
  <c r="CW7"/>
  <c r="CV7"/>
  <c r="CR7"/>
  <c r="CF7"/>
  <c r="CE7"/>
  <c r="CD7"/>
  <c r="CB7"/>
  <c r="BM7"/>
  <c r="AV7"/>
  <c r="AM7"/>
  <c r="AF7"/>
  <c r="Y7"/>
  <c r="N7"/>
  <c r="H7"/>
  <c r="G7"/>
  <c r="F7"/>
  <c r="E7"/>
  <c r="D7"/>
  <c r="DW6"/>
  <c r="DU6"/>
  <c r="DT6"/>
  <c r="DS6"/>
  <c r="DR6"/>
  <c r="DQ6"/>
  <c r="DP6"/>
  <c r="DL6"/>
  <c r="DK6"/>
  <c r="DJ6"/>
  <c r="DI6"/>
  <c r="DH6"/>
  <c r="DG6"/>
  <c r="DC6"/>
  <c r="CZ6"/>
  <c r="CY6"/>
  <c r="CX6"/>
  <c r="CW6"/>
  <c r="CV6"/>
  <c r="CR6"/>
  <c r="CF6"/>
  <c r="CE6"/>
  <c r="CD6"/>
  <c r="CB6"/>
  <c r="BM6"/>
  <c r="AV6"/>
  <c r="AM6"/>
  <c r="AF6"/>
  <c r="Y6"/>
  <c r="N6"/>
  <c r="I6"/>
  <c r="H6"/>
  <c r="G6"/>
  <c r="F6"/>
  <c r="E6"/>
  <c r="D6"/>
  <c r="C6"/>
  <c r="DW5"/>
  <c r="DU5"/>
  <c r="DS5"/>
  <c r="DQ5"/>
  <c r="DP5"/>
  <c r="DL5"/>
  <c r="DK5"/>
  <c r="DJ5"/>
  <c r="DI5"/>
  <c r="DH5"/>
  <c r="DG5"/>
  <c r="DC5"/>
  <c r="CZ5"/>
  <c r="CY5"/>
  <c r="CX5"/>
  <c r="CW5"/>
  <c r="CV5"/>
  <c r="CR5"/>
  <c r="CF5"/>
  <c r="CE5"/>
  <c r="CD5"/>
  <c r="CB5"/>
  <c r="BM5"/>
  <c r="AV5"/>
  <c r="AM5"/>
  <c r="AF5"/>
  <c r="Y5"/>
  <c r="N5"/>
  <c r="H5"/>
  <c r="G5"/>
  <c r="F5"/>
  <c r="E5"/>
  <c r="D5"/>
  <c r="DW4"/>
  <c r="DU4"/>
  <c r="DT4"/>
  <c r="DS4"/>
  <c r="DR4"/>
  <c r="DQ4"/>
  <c r="DP4"/>
  <c r="DL4"/>
  <c r="DK4"/>
  <c r="DJ4"/>
  <c r="DI4"/>
  <c r="DH4"/>
  <c r="DG4"/>
  <c r="DC4"/>
  <c r="CZ4"/>
  <c r="CY4"/>
  <c r="CX4"/>
  <c r="CW4"/>
  <c r="CV4"/>
  <c r="CR4"/>
  <c r="CF4"/>
  <c r="CE4"/>
  <c r="CD4"/>
  <c r="CB4"/>
  <c r="BM4"/>
  <c r="AV4"/>
  <c r="AM4"/>
  <c r="AF4"/>
  <c r="Y4"/>
  <c r="N4"/>
  <c r="I4"/>
  <c r="H4"/>
  <c r="G4"/>
  <c r="F4"/>
  <c r="E4"/>
  <c r="D4"/>
  <c r="C4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I3"/>
  <c r="H3"/>
  <c r="G3"/>
  <c r="F3"/>
  <c r="E3"/>
  <c r="D3"/>
  <c r="C3"/>
  <c r="B3"/>
  <c r="A3"/>
  <c r="DW65" i="16"/>
  <c r="DV65"/>
  <c r="DU65"/>
  <c r="DS65"/>
  <c r="DQ65"/>
  <c r="DP65"/>
  <c r="DL65"/>
  <c r="DK65"/>
  <c r="DJ65"/>
  <c r="DI65"/>
  <c r="DH65"/>
  <c r="DG65"/>
  <c r="DC65"/>
  <c r="CZ65"/>
  <c r="CY65"/>
  <c r="CX65"/>
  <c r="CW65"/>
  <c r="CV65"/>
  <c r="CR65"/>
  <c r="CF65"/>
  <c r="CE65"/>
  <c r="CD65"/>
  <c r="CB65"/>
  <c r="BM65"/>
  <c r="AV65"/>
  <c r="AM65"/>
  <c r="AF65"/>
  <c r="Y65"/>
  <c r="N65"/>
  <c r="H65"/>
  <c r="G65"/>
  <c r="F65"/>
  <c r="E65"/>
  <c r="D65"/>
  <c r="DW64"/>
  <c r="DV64"/>
  <c r="DU64"/>
  <c r="DT64"/>
  <c r="DS64"/>
  <c r="DR64"/>
  <c r="DQ64"/>
  <c r="DP64"/>
  <c r="DL64"/>
  <c r="DK64"/>
  <c r="DJ64"/>
  <c r="DI64"/>
  <c r="DH64"/>
  <c r="DG64"/>
  <c r="DC64"/>
  <c r="CZ64"/>
  <c r="CY64"/>
  <c r="CX64"/>
  <c r="CW64"/>
  <c r="CV64"/>
  <c r="CR64"/>
  <c r="CF64"/>
  <c r="CE64"/>
  <c r="CD64"/>
  <c r="CB64"/>
  <c r="BM64"/>
  <c r="AV64"/>
  <c r="AM64"/>
  <c r="AF64"/>
  <c r="Y64"/>
  <c r="N64"/>
  <c r="I64"/>
  <c r="H64"/>
  <c r="G64"/>
  <c r="F64"/>
  <c r="E64"/>
  <c r="D64"/>
  <c r="C64"/>
  <c r="DW63"/>
  <c r="DV63"/>
  <c r="DU63"/>
  <c r="DS63"/>
  <c r="DQ63"/>
  <c r="DP63"/>
  <c r="DL63"/>
  <c r="DK63"/>
  <c r="DJ63"/>
  <c r="DI63"/>
  <c r="DH63"/>
  <c r="DG63"/>
  <c r="DC63"/>
  <c r="CZ63"/>
  <c r="CY63"/>
  <c r="CX63"/>
  <c r="CW63"/>
  <c r="CV63"/>
  <c r="CR63"/>
  <c r="CF63"/>
  <c r="CE63"/>
  <c r="CD63"/>
  <c r="CB63"/>
  <c r="BM63"/>
  <c r="AV63"/>
  <c r="AM63"/>
  <c r="AF63"/>
  <c r="Y63"/>
  <c r="N63"/>
  <c r="H63"/>
  <c r="G63"/>
  <c r="F63"/>
  <c r="E63"/>
  <c r="D63"/>
  <c r="DW62"/>
  <c r="DV62"/>
  <c r="DU62"/>
  <c r="DT62"/>
  <c r="DS62"/>
  <c r="DR62"/>
  <c r="DQ62"/>
  <c r="DP62"/>
  <c r="DL62"/>
  <c r="DK62"/>
  <c r="DJ62"/>
  <c r="DI62"/>
  <c r="DH62"/>
  <c r="DG62"/>
  <c r="DC62"/>
  <c r="CZ62"/>
  <c r="CY62"/>
  <c r="CX62"/>
  <c r="CW62"/>
  <c r="CV62"/>
  <c r="CR62"/>
  <c r="CF62"/>
  <c r="CE62"/>
  <c r="CD62"/>
  <c r="CB62"/>
  <c r="BM62"/>
  <c r="AV62"/>
  <c r="AM62"/>
  <c r="AF62"/>
  <c r="Y62"/>
  <c r="N62"/>
  <c r="I62"/>
  <c r="H62"/>
  <c r="G62"/>
  <c r="F62"/>
  <c r="E62"/>
  <c r="D62"/>
  <c r="C62"/>
  <c r="DW61"/>
  <c r="DV61"/>
  <c r="DU61"/>
  <c r="DS61"/>
  <c r="DQ61"/>
  <c r="DP61"/>
  <c r="DL61"/>
  <c r="DK61"/>
  <c r="DJ61"/>
  <c r="DI61"/>
  <c r="DH61"/>
  <c r="DG61"/>
  <c r="DC61"/>
  <c r="CZ61"/>
  <c r="CY61"/>
  <c r="CX61"/>
  <c r="CW61"/>
  <c r="CV61"/>
  <c r="CR61"/>
  <c r="CF61"/>
  <c r="CE61"/>
  <c r="CD61"/>
  <c r="CB61"/>
  <c r="BM61"/>
  <c r="AV61"/>
  <c r="AM61"/>
  <c r="AF61"/>
  <c r="Y61"/>
  <c r="N61"/>
  <c r="H61"/>
  <c r="G61"/>
  <c r="F61"/>
  <c r="E61"/>
  <c r="D61"/>
  <c r="DW60"/>
  <c r="DV60"/>
  <c r="DU60"/>
  <c r="DT60"/>
  <c r="DS60"/>
  <c r="DR60"/>
  <c r="DQ60"/>
  <c r="DP60"/>
  <c r="DL60"/>
  <c r="DK60"/>
  <c r="DJ60"/>
  <c r="DI60"/>
  <c r="DH60"/>
  <c r="DG60"/>
  <c r="DC60"/>
  <c r="CZ60"/>
  <c r="CY60"/>
  <c r="CX60"/>
  <c r="CW60"/>
  <c r="CV60"/>
  <c r="CR60"/>
  <c r="CF60"/>
  <c r="CE60"/>
  <c r="CD60"/>
  <c r="CB60"/>
  <c r="BM60"/>
  <c r="AV60"/>
  <c r="AM60"/>
  <c r="AF60"/>
  <c r="Y60"/>
  <c r="N60"/>
  <c r="I60"/>
  <c r="H60"/>
  <c r="G60"/>
  <c r="F60"/>
  <c r="E60"/>
  <c r="D60"/>
  <c r="C60"/>
  <c r="DW59"/>
  <c r="DV59"/>
  <c r="DU59"/>
  <c r="DS59"/>
  <c r="DQ59"/>
  <c r="DP59"/>
  <c r="DL59"/>
  <c r="DK59"/>
  <c r="DJ59"/>
  <c r="DI59"/>
  <c r="DH59"/>
  <c r="DG59"/>
  <c r="DC59"/>
  <c r="CZ59"/>
  <c r="CY59"/>
  <c r="CX59"/>
  <c r="CW59"/>
  <c r="CV59"/>
  <c r="CR59"/>
  <c r="CF59"/>
  <c r="CE59"/>
  <c r="CD59"/>
  <c r="CB59"/>
  <c r="BM59"/>
  <c r="AV59"/>
  <c r="AM59"/>
  <c r="AF59"/>
  <c r="Y59"/>
  <c r="N59"/>
  <c r="H59"/>
  <c r="G59"/>
  <c r="F59"/>
  <c r="E59"/>
  <c r="D59"/>
  <c r="DW58"/>
  <c r="DV58"/>
  <c r="DU58"/>
  <c r="DT58"/>
  <c r="DS58"/>
  <c r="DR58"/>
  <c r="DQ58"/>
  <c r="DP58"/>
  <c r="DL58"/>
  <c r="DK58"/>
  <c r="DJ58"/>
  <c r="DI58"/>
  <c r="DH58"/>
  <c r="DG58"/>
  <c r="DC58"/>
  <c r="CZ58"/>
  <c r="CY58"/>
  <c r="CX58"/>
  <c r="CW58"/>
  <c r="CV58"/>
  <c r="CR58"/>
  <c r="CF58"/>
  <c r="CE58"/>
  <c r="CD58"/>
  <c r="CB58"/>
  <c r="BM58"/>
  <c r="AV58"/>
  <c r="AM58"/>
  <c r="AF58"/>
  <c r="Y58"/>
  <c r="N58"/>
  <c r="I58"/>
  <c r="H58"/>
  <c r="G58"/>
  <c r="F58"/>
  <c r="E58"/>
  <c r="D58"/>
  <c r="C58"/>
  <c r="DW57"/>
  <c r="DV57"/>
  <c r="DU57"/>
  <c r="DS57"/>
  <c r="DQ57"/>
  <c r="DP57"/>
  <c r="DL57"/>
  <c r="DK57"/>
  <c r="DJ57"/>
  <c r="DI57"/>
  <c r="DH57"/>
  <c r="DG57"/>
  <c r="DC57"/>
  <c r="CZ57"/>
  <c r="CY57"/>
  <c r="CX57"/>
  <c r="CW57"/>
  <c r="CV57"/>
  <c r="CR57"/>
  <c r="CF57"/>
  <c r="CE57"/>
  <c r="CD57"/>
  <c r="CB57"/>
  <c r="BM57"/>
  <c r="AV57"/>
  <c r="AM57"/>
  <c r="AF57"/>
  <c r="Y57"/>
  <c r="N57"/>
  <c r="H57"/>
  <c r="G57"/>
  <c r="F57"/>
  <c r="E57"/>
  <c r="D57"/>
  <c r="DW56"/>
  <c r="DV56"/>
  <c r="DU56"/>
  <c r="DT56"/>
  <c r="DS56"/>
  <c r="DR56"/>
  <c r="DQ56"/>
  <c r="DP56"/>
  <c r="DL56"/>
  <c r="DK56"/>
  <c r="DJ56"/>
  <c r="DI56"/>
  <c r="DH56"/>
  <c r="DG56"/>
  <c r="DC56"/>
  <c r="CZ56"/>
  <c r="CY56"/>
  <c r="CX56"/>
  <c r="CW56"/>
  <c r="CV56"/>
  <c r="CR56"/>
  <c r="CF56"/>
  <c r="CE56"/>
  <c r="CD56"/>
  <c r="CB56"/>
  <c r="BM56"/>
  <c r="AV56"/>
  <c r="AM56"/>
  <c r="AF56"/>
  <c r="Y56"/>
  <c r="N56"/>
  <c r="I56"/>
  <c r="H56"/>
  <c r="G56"/>
  <c r="F56"/>
  <c r="E56"/>
  <c r="D56"/>
  <c r="C56"/>
  <c r="DW55"/>
  <c r="DV55"/>
  <c r="DU55"/>
  <c r="DS55"/>
  <c r="DQ55"/>
  <c r="DP55"/>
  <c r="DL55"/>
  <c r="DK55"/>
  <c r="DJ55"/>
  <c r="DI55"/>
  <c r="DH55"/>
  <c r="DG55"/>
  <c r="DC55"/>
  <c r="CZ55"/>
  <c r="CY55"/>
  <c r="CX55"/>
  <c r="CW55"/>
  <c r="CV55"/>
  <c r="CR55"/>
  <c r="CF55"/>
  <c r="CE55"/>
  <c r="CD55"/>
  <c r="CB55"/>
  <c r="BM55"/>
  <c r="AV55"/>
  <c r="AM55"/>
  <c r="AF55"/>
  <c r="Y55"/>
  <c r="N55"/>
  <c r="H55"/>
  <c r="G55"/>
  <c r="F55"/>
  <c r="E55"/>
  <c r="D55"/>
  <c r="DW54"/>
  <c r="DV54"/>
  <c r="DU54"/>
  <c r="DT54"/>
  <c r="DS54"/>
  <c r="DR54"/>
  <c r="DQ54"/>
  <c r="DP54"/>
  <c r="DL54"/>
  <c r="DK54"/>
  <c r="DJ54"/>
  <c r="DI54"/>
  <c r="DH54"/>
  <c r="DG54"/>
  <c r="DC54"/>
  <c r="CZ54"/>
  <c r="CY54"/>
  <c r="CX54"/>
  <c r="CW54"/>
  <c r="CV54"/>
  <c r="CR54"/>
  <c r="CF54"/>
  <c r="CE54"/>
  <c r="CD54"/>
  <c r="CB54"/>
  <c r="BM54"/>
  <c r="AV54"/>
  <c r="AM54"/>
  <c r="AF54"/>
  <c r="Y54"/>
  <c r="N54"/>
  <c r="I54"/>
  <c r="H54"/>
  <c r="G54"/>
  <c r="F54"/>
  <c r="E54"/>
  <c r="D54"/>
  <c r="C54"/>
  <c r="DW53"/>
  <c r="DV53"/>
  <c r="DU53"/>
  <c r="DS53"/>
  <c r="DQ53"/>
  <c r="DP53"/>
  <c r="DL53"/>
  <c r="DK53"/>
  <c r="DJ53"/>
  <c r="DI53"/>
  <c r="DH53"/>
  <c r="DG53"/>
  <c r="DC53"/>
  <c r="CZ53"/>
  <c r="CY53"/>
  <c r="CX53"/>
  <c r="CW53"/>
  <c r="CV53"/>
  <c r="CR53"/>
  <c r="CF53"/>
  <c r="CE53"/>
  <c r="CD53"/>
  <c r="CB53"/>
  <c r="BM53"/>
  <c r="AV53"/>
  <c r="AM53"/>
  <c r="AF53"/>
  <c r="Y53"/>
  <c r="N53"/>
  <c r="H53"/>
  <c r="G53"/>
  <c r="F53"/>
  <c r="E53"/>
  <c r="D53"/>
  <c r="DW52"/>
  <c r="DV52"/>
  <c r="DU52"/>
  <c r="DT52"/>
  <c r="DS52"/>
  <c r="DR52"/>
  <c r="DQ52"/>
  <c r="DP52"/>
  <c r="DL52"/>
  <c r="DK52"/>
  <c r="DJ52"/>
  <c r="DI52"/>
  <c r="DH52"/>
  <c r="DG52"/>
  <c r="DC52"/>
  <c r="CZ52"/>
  <c r="CY52"/>
  <c r="CX52"/>
  <c r="CW52"/>
  <c r="CV52"/>
  <c r="CR52"/>
  <c r="CF52"/>
  <c r="CE52"/>
  <c r="CD52"/>
  <c r="CB52"/>
  <c r="BM52"/>
  <c r="AV52"/>
  <c r="AM52"/>
  <c r="AF52"/>
  <c r="Y52"/>
  <c r="N52"/>
  <c r="I52"/>
  <c r="H52"/>
  <c r="G52"/>
  <c r="F52"/>
  <c r="E52"/>
  <c r="D52"/>
  <c r="C52"/>
  <c r="DW51"/>
  <c r="DV51"/>
  <c r="DU51"/>
  <c r="DS51"/>
  <c r="DQ51"/>
  <c r="DP51"/>
  <c r="DL51"/>
  <c r="DK51"/>
  <c r="DJ51"/>
  <c r="DI51"/>
  <c r="DH51"/>
  <c r="DG51"/>
  <c r="DC51"/>
  <c r="CZ51"/>
  <c r="CY51"/>
  <c r="CX51"/>
  <c r="CW51"/>
  <c r="CV51"/>
  <c r="CR51"/>
  <c r="CF51"/>
  <c r="CE51"/>
  <c r="CD51"/>
  <c r="CB51"/>
  <c r="BM51"/>
  <c r="AV51"/>
  <c r="AM51"/>
  <c r="AF51"/>
  <c r="Y51"/>
  <c r="N51"/>
  <c r="H51"/>
  <c r="G51"/>
  <c r="F51"/>
  <c r="E51"/>
  <c r="D51"/>
  <c r="DW50"/>
  <c r="DV50"/>
  <c r="DU50"/>
  <c r="DT50"/>
  <c r="DS50"/>
  <c r="DR50"/>
  <c r="DQ50"/>
  <c r="DP50"/>
  <c r="DL50"/>
  <c r="DK50"/>
  <c r="DJ50"/>
  <c r="DI50"/>
  <c r="DH50"/>
  <c r="DG50"/>
  <c r="DC50"/>
  <c r="CZ50"/>
  <c r="CY50"/>
  <c r="CX50"/>
  <c r="CW50"/>
  <c r="CV50"/>
  <c r="CR50"/>
  <c r="CF50"/>
  <c r="CE50"/>
  <c r="CD50"/>
  <c r="CB50"/>
  <c r="BM50"/>
  <c r="AV50"/>
  <c r="AM50"/>
  <c r="AF50"/>
  <c r="Y50"/>
  <c r="N50"/>
  <c r="I50"/>
  <c r="H50"/>
  <c r="G50"/>
  <c r="F50"/>
  <c r="E50"/>
  <c r="D50"/>
  <c r="C50"/>
  <c r="DW49"/>
  <c r="DV49"/>
  <c r="DU49"/>
  <c r="DS49"/>
  <c r="DQ49"/>
  <c r="DP49"/>
  <c r="DL49"/>
  <c r="DK49"/>
  <c r="DJ49"/>
  <c r="DI49"/>
  <c r="DH49"/>
  <c r="DG49"/>
  <c r="DC49"/>
  <c r="CZ49"/>
  <c r="CY49"/>
  <c r="CX49"/>
  <c r="CW49"/>
  <c r="CV49"/>
  <c r="CR49"/>
  <c r="CF49"/>
  <c r="CE49"/>
  <c r="CD49"/>
  <c r="CB49"/>
  <c r="BM49"/>
  <c r="AV49"/>
  <c r="AM49"/>
  <c r="AF49"/>
  <c r="Y49"/>
  <c r="N49"/>
  <c r="H49"/>
  <c r="G49"/>
  <c r="F49"/>
  <c r="E49"/>
  <c r="D49"/>
  <c r="DW48"/>
  <c r="DV48"/>
  <c r="DU48"/>
  <c r="DT48"/>
  <c r="DS48"/>
  <c r="DR48"/>
  <c r="DQ48"/>
  <c r="DP48"/>
  <c r="DL48"/>
  <c r="DK48"/>
  <c r="DJ48"/>
  <c r="DI48"/>
  <c r="DH48"/>
  <c r="DG48"/>
  <c r="DC48"/>
  <c r="CZ48"/>
  <c r="CY48"/>
  <c r="CX48"/>
  <c r="CW48"/>
  <c r="CV48"/>
  <c r="CR48"/>
  <c r="CF48"/>
  <c r="CE48"/>
  <c r="CD48"/>
  <c r="CB48"/>
  <c r="BM48"/>
  <c r="AV48"/>
  <c r="AM48"/>
  <c r="AF48"/>
  <c r="Y48"/>
  <c r="N48"/>
  <c r="I48"/>
  <c r="H48"/>
  <c r="G48"/>
  <c r="F48"/>
  <c r="E48"/>
  <c r="D48"/>
  <c r="C48"/>
  <c r="DW47"/>
  <c r="DV47"/>
  <c r="DU47"/>
  <c r="DS47"/>
  <c r="DQ47"/>
  <c r="DP47"/>
  <c r="DL47"/>
  <c r="DK47"/>
  <c r="DJ47"/>
  <c r="DI47"/>
  <c r="DH47"/>
  <c r="DG47"/>
  <c r="DC47"/>
  <c r="CZ47"/>
  <c r="CY47"/>
  <c r="CX47"/>
  <c r="CW47"/>
  <c r="CV47"/>
  <c r="CR47"/>
  <c r="CF47"/>
  <c r="CE47"/>
  <c r="CD47"/>
  <c r="CB47"/>
  <c r="BM47"/>
  <c r="AV47"/>
  <c r="AM47"/>
  <c r="AF47"/>
  <c r="Y47"/>
  <c r="N47"/>
  <c r="H47"/>
  <c r="G47"/>
  <c r="F47"/>
  <c r="E47"/>
  <c r="D47"/>
  <c r="DW46"/>
  <c r="DV46"/>
  <c r="DU46"/>
  <c r="DT46"/>
  <c r="DS46"/>
  <c r="DR46"/>
  <c r="DQ46"/>
  <c r="DP46"/>
  <c r="DL46"/>
  <c r="DK46"/>
  <c r="DJ46"/>
  <c r="DI46"/>
  <c r="DH46"/>
  <c r="DG46"/>
  <c r="DC46"/>
  <c r="CZ46"/>
  <c r="CY46"/>
  <c r="CX46"/>
  <c r="CW46"/>
  <c r="CV46"/>
  <c r="CR46"/>
  <c r="CF46"/>
  <c r="CE46"/>
  <c r="CD46"/>
  <c r="CB46"/>
  <c r="BM46"/>
  <c r="AV46"/>
  <c r="AM46"/>
  <c r="AF46"/>
  <c r="Y46"/>
  <c r="N46"/>
  <c r="I46"/>
  <c r="H46"/>
  <c r="G46"/>
  <c r="F46"/>
  <c r="E46"/>
  <c r="D46"/>
  <c r="C46"/>
  <c r="DW45"/>
  <c r="DV45"/>
  <c r="DU45"/>
  <c r="DS45"/>
  <c r="DQ45"/>
  <c r="DP45"/>
  <c r="DL45"/>
  <c r="DK45"/>
  <c r="DJ45"/>
  <c r="DI45"/>
  <c r="DH45"/>
  <c r="DG45"/>
  <c r="DC45"/>
  <c r="CZ45"/>
  <c r="CY45"/>
  <c r="CX45"/>
  <c r="CW45"/>
  <c r="CV45"/>
  <c r="CR45"/>
  <c r="CF45"/>
  <c r="CE45"/>
  <c r="CD45"/>
  <c r="CB45"/>
  <c r="BM45"/>
  <c r="AV45"/>
  <c r="AM45"/>
  <c r="AF45"/>
  <c r="Y45"/>
  <c r="N45"/>
  <c r="H45"/>
  <c r="G45"/>
  <c r="F45"/>
  <c r="E45"/>
  <c r="D45"/>
  <c r="DW44"/>
  <c r="DV44"/>
  <c r="DU44"/>
  <c r="DT44"/>
  <c r="DS44"/>
  <c r="DR44"/>
  <c r="DQ44"/>
  <c r="DP44"/>
  <c r="DL44"/>
  <c r="DK44"/>
  <c r="DJ44"/>
  <c r="DI44"/>
  <c r="DH44"/>
  <c r="DG44"/>
  <c r="DC44"/>
  <c r="CZ44"/>
  <c r="CY44"/>
  <c r="CX44"/>
  <c r="CW44"/>
  <c r="CV44"/>
  <c r="CR44"/>
  <c r="CF44"/>
  <c r="CE44"/>
  <c r="CD44"/>
  <c r="CB44"/>
  <c r="BM44"/>
  <c r="AV44"/>
  <c r="AM44"/>
  <c r="AF44"/>
  <c r="Y44"/>
  <c r="N44"/>
  <c r="I44"/>
  <c r="H44"/>
  <c r="G44"/>
  <c r="F44"/>
  <c r="E44"/>
  <c r="D44"/>
  <c r="C44"/>
  <c r="DW43"/>
  <c r="DV43"/>
  <c r="DU43"/>
  <c r="DS43"/>
  <c r="DQ43"/>
  <c r="DP43"/>
  <c r="DL43"/>
  <c r="DK43"/>
  <c r="DJ43"/>
  <c r="DI43"/>
  <c r="DH43"/>
  <c r="DG43"/>
  <c r="DC43"/>
  <c r="CZ43"/>
  <c r="CY43"/>
  <c r="CX43"/>
  <c r="CW43"/>
  <c r="CV43"/>
  <c r="CR43"/>
  <c r="CF43"/>
  <c r="CE43"/>
  <c r="CD43"/>
  <c r="CB43"/>
  <c r="BM43"/>
  <c r="AV43"/>
  <c r="AM43"/>
  <c r="AF43"/>
  <c r="Y43"/>
  <c r="N43"/>
  <c r="H43"/>
  <c r="G43"/>
  <c r="F43"/>
  <c r="E43"/>
  <c r="D43"/>
  <c r="DW42"/>
  <c r="DV42"/>
  <c r="DU42"/>
  <c r="DT42"/>
  <c r="DS42"/>
  <c r="DR42"/>
  <c r="DQ42"/>
  <c r="DP42"/>
  <c r="DL42"/>
  <c r="DK42"/>
  <c r="DJ42"/>
  <c r="DI42"/>
  <c r="DH42"/>
  <c r="DG42"/>
  <c r="DC42"/>
  <c r="CZ42"/>
  <c r="CY42"/>
  <c r="CX42"/>
  <c r="CW42"/>
  <c r="CV42"/>
  <c r="CR42"/>
  <c r="CF42"/>
  <c r="CE42"/>
  <c r="CD42"/>
  <c r="CB42"/>
  <c r="BM42"/>
  <c r="AV42"/>
  <c r="AM42"/>
  <c r="AF42"/>
  <c r="Y42"/>
  <c r="N42"/>
  <c r="I42"/>
  <c r="H42"/>
  <c r="G42"/>
  <c r="F42"/>
  <c r="E42"/>
  <c r="D42"/>
  <c r="C42"/>
  <c r="DW41"/>
  <c r="DV41"/>
  <c r="DU41"/>
  <c r="DS41"/>
  <c r="DQ41"/>
  <c r="DP41"/>
  <c r="DL41"/>
  <c r="DK41"/>
  <c r="DJ41"/>
  <c r="DI41"/>
  <c r="DH41"/>
  <c r="DG41"/>
  <c r="DC41"/>
  <c r="CZ41"/>
  <c r="CY41"/>
  <c r="CX41"/>
  <c r="CW41"/>
  <c r="CV41"/>
  <c r="CR41"/>
  <c r="CF41"/>
  <c r="CE41"/>
  <c r="CD41"/>
  <c r="CB41"/>
  <c r="BM41"/>
  <c r="AV41"/>
  <c r="AM41"/>
  <c r="AF41"/>
  <c r="Y41"/>
  <c r="N41"/>
  <c r="H41"/>
  <c r="G41"/>
  <c r="F41"/>
  <c r="E41"/>
  <c r="D41"/>
  <c r="DW40"/>
  <c r="DV40"/>
  <c r="DU40"/>
  <c r="DT40"/>
  <c r="DS40"/>
  <c r="DR40"/>
  <c r="DQ40"/>
  <c r="DP40"/>
  <c r="DL40"/>
  <c r="DK40"/>
  <c r="DJ40"/>
  <c r="DI40"/>
  <c r="DH40"/>
  <c r="DG40"/>
  <c r="DC40"/>
  <c r="CZ40"/>
  <c r="CY40"/>
  <c r="CX40"/>
  <c r="CW40"/>
  <c r="CV40"/>
  <c r="CR40"/>
  <c r="CF40"/>
  <c r="CE40"/>
  <c r="CD40"/>
  <c r="CB40"/>
  <c r="BM40"/>
  <c r="AV40"/>
  <c r="AM40"/>
  <c r="AF40"/>
  <c r="Y40"/>
  <c r="N40"/>
  <c r="I40"/>
  <c r="H40"/>
  <c r="G40"/>
  <c r="F40"/>
  <c r="E40"/>
  <c r="D40"/>
  <c r="C40"/>
  <c r="DW39"/>
  <c r="DV39"/>
  <c r="DU39"/>
  <c r="DS39"/>
  <c r="DQ39"/>
  <c r="DP39"/>
  <c r="DL39"/>
  <c r="DK39"/>
  <c r="DJ39"/>
  <c r="DI39"/>
  <c r="DH39"/>
  <c r="DG39"/>
  <c r="DC39"/>
  <c r="CZ39"/>
  <c r="CY39"/>
  <c r="CX39"/>
  <c r="CW39"/>
  <c r="CV39"/>
  <c r="CR39"/>
  <c r="CF39"/>
  <c r="CE39"/>
  <c r="CD39"/>
  <c r="CB39"/>
  <c r="BM39"/>
  <c r="AV39"/>
  <c r="AM39"/>
  <c r="AF39"/>
  <c r="Y39"/>
  <c r="N39"/>
  <c r="H39"/>
  <c r="G39"/>
  <c r="F39"/>
  <c r="E39"/>
  <c r="D39"/>
  <c r="DW38"/>
  <c r="DV38"/>
  <c r="DU38"/>
  <c r="DT38"/>
  <c r="DS38"/>
  <c r="DR38"/>
  <c r="DQ38"/>
  <c r="DP38"/>
  <c r="DL38"/>
  <c r="DK38"/>
  <c r="DJ38"/>
  <c r="DI38"/>
  <c r="DH38"/>
  <c r="DG38"/>
  <c r="DC38"/>
  <c r="CZ38"/>
  <c r="CY38"/>
  <c r="CX38"/>
  <c r="CW38"/>
  <c r="CV38"/>
  <c r="CR38"/>
  <c r="CF38"/>
  <c r="CE38"/>
  <c r="CD38"/>
  <c r="CB38"/>
  <c r="BM38"/>
  <c r="AV38"/>
  <c r="AM38"/>
  <c r="AF38"/>
  <c r="Y38"/>
  <c r="N38"/>
  <c r="I38"/>
  <c r="H38"/>
  <c r="G38"/>
  <c r="F38"/>
  <c r="E38"/>
  <c r="D38"/>
  <c r="C38"/>
  <c r="DW37"/>
  <c r="DV37"/>
  <c r="DU37"/>
  <c r="DS37"/>
  <c r="DQ37"/>
  <c r="DP37"/>
  <c r="DL37"/>
  <c r="DK37"/>
  <c r="DJ37"/>
  <c r="DI37"/>
  <c r="DH37"/>
  <c r="DG37"/>
  <c r="DC37"/>
  <c r="CZ37"/>
  <c r="CY37"/>
  <c r="CX37"/>
  <c r="CW37"/>
  <c r="CV37"/>
  <c r="CR37"/>
  <c r="CF37"/>
  <c r="CE37"/>
  <c r="CD37"/>
  <c r="CB37"/>
  <c r="BM37"/>
  <c r="AV37"/>
  <c r="AM37"/>
  <c r="AF37"/>
  <c r="Y37"/>
  <c r="N37"/>
  <c r="H37"/>
  <c r="G37"/>
  <c r="F37"/>
  <c r="E37"/>
  <c r="D37"/>
  <c r="DW36"/>
  <c r="DV36"/>
  <c r="DU36"/>
  <c r="DT36"/>
  <c r="DS36"/>
  <c r="DR36"/>
  <c r="DQ36"/>
  <c r="DP36"/>
  <c r="DL36"/>
  <c r="DK36"/>
  <c r="DJ36"/>
  <c r="DI36"/>
  <c r="DH36"/>
  <c r="DG36"/>
  <c r="DC36"/>
  <c r="CZ36"/>
  <c r="CY36"/>
  <c r="CX36"/>
  <c r="CW36"/>
  <c r="CV36"/>
  <c r="CR36"/>
  <c r="CF36"/>
  <c r="CE36"/>
  <c r="CD36"/>
  <c r="CB36"/>
  <c r="BM36"/>
  <c r="AV36"/>
  <c r="AM36"/>
  <c r="AF36"/>
  <c r="Y36"/>
  <c r="N36"/>
  <c r="I36"/>
  <c r="H36"/>
  <c r="G36"/>
  <c r="F36"/>
  <c r="E36"/>
  <c r="D36"/>
  <c r="C36"/>
  <c r="DW35"/>
  <c r="DV35"/>
  <c r="DU35"/>
  <c r="DS35"/>
  <c r="DQ35"/>
  <c r="DP35"/>
  <c r="DL35"/>
  <c r="DK35"/>
  <c r="DJ35"/>
  <c r="DI35"/>
  <c r="DH35"/>
  <c r="DG35"/>
  <c r="DC35"/>
  <c r="CZ35"/>
  <c r="CY35"/>
  <c r="CX35"/>
  <c r="CW35"/>
  <c r="CV35"/>
  <c r="CR35"/>
  <c r="CF35"/>
  <c r="CE35"/>
  <c r="CD35"/>
  <c r="CB35"/>
  <c r="BM35"/>
  <c r="AV35"/>
  <c r="AM35"/>
  <c r="AF35"/>
  <c r="Y35"/>
  <c r="N35"/>
  <c r="H35"/>
  <c r="G35"/>
  <c r="F35"/>
  <c r="E35"/>
  <c r="D35"/>
  <c r="DW34"/>
  <c r="DV34"/>
  <c r="DU34"/>
  <c r="DT34"/>
  <c r="DS34"/>
  <c r="DR34"/>
  <c r="DQ34"/>
  <c r="DP34"/>
  <c r="DL34"/>
  <c r="DK34"/>
  <c r="DJ34"/>
  <c r="DI34"/>
  <c r="DH34"/>
  <c r="DG34"/>
  <c r="DC34"/>
  <c r="CZ34"/>
  <c r="CY34"/>
  <c r="CX34"/>
  <c r="CW34"/>
  <c r="CV34"/>
  <c r="CR34"/>
  <c r="CF34"/>
  <c r="CE34"/>
  <c r="CD34"/>
  <c r="CB34"/>
  <c r="BM34"/>
  <c r="AV34"/>
  <c r="AM34"/>
  <c r="AF34"/>
  <c r="Y34"/>
  <c r="N34"/>
  <c r="I34"/>
  <c r="H34"/>
  <c r="G34"/>
  <c r="F34"/>
  <c r="E34"/>
  <c r="D34"/>
  <c r="C34"/>
  <c r="DW33"/>
  <c r="DV33"/>
  <c r="DU33"/>
  <c r="DS33"/>
  <c r="DQ33"/>
  <c r="DP33"/>
  <c r="DL33"/>
  <c r="DK33"/>
  <c r="DJ33"/>
  <c r="DI33"/>
  <c r="DH33"/>
  <c r="DG33"/>
  <c r="DC33"/>
  <c r="CZ33"/>
  <c r="CY33"/>
  <c r="CX33"/>
  <c r="CW33"/>
  <c r="CV33"/>
  <c r="CR33"/>
  <c r="CF33"/>
  <c r="CE33"/>
  <c r="CD33"/>
  <c r="CB33"/>
  <c r="BM33"/>
  <c r="AV33"/>
  <c r="AM33"/>
  <c r="AF33"/>
  <c r="Y33"/>
  <c r="N33"/>
  <c r="H33"/>
  <c r="G33"/>
  <c r="F33"/>
  <c r="E33"/>
  <c r="D33"/>
  <c r="DW32"/>
  <c r="DV32"/>
  <c r="DU32"/>
  <c r="DT32"/>
  <c r="DS32"/>
  <c r="DR32"/>
  <c r="DQ32"/>
  <c r="DP32"/>
  <c r="DL32"/>
  <c r="DK32"/>
  <c r="DJ32"/>
  <c r="DI32"/>
  <c r="DH32"/>
  <c r="DG32"/>
  <c r="DC32"/>
  <c r="CZ32"/>
  <c r="CY32"/>
  <c r="CX32"/>
  <c r="CW32"/>
  <c r="CV32"/>
  <c r="CR32"/>
  <c r="CF32"/>
  <c r="CE32"/>
  <c r="CD32"/>
  <c r="CB32"/>
  <c r="BM32"/>
  <c r="AV32"/>
  <c r="AM32"/>
  <c r="AF32"/>
  <c r="Y32"/>
  <c r="N32"/>
  <c r="I32"/>
  <c r="H32"/>
  <c r="G32"/>
  <c r="F32"/>
  <c r="E32"/>
  <c r="D32"/>
  <c r="C32"/>
  <c r="DW31"/>
  <c r="DV31"/>
  <c r="DU31"/>
  <c r="DS31"/>
  <c r="DQ31"/>
  <c r="DP31"/>
  <c r="DL31"/>
  <c r="DK31"/>
  <c r="DJ31"/>
  <c r="DI31"/>
  <c r="DH31"/>
  <c r="DG31"/>
  <c r="DC31"/>
  <c r="CZ31"/>
  <c r="CY31"/>
  <c r="CX31"/>
  <c r="CW31"/>
  <c r="CV31"/>
  <c r="CR31"/>
  <c r="CF31"/>
  <c r="CE31"/>
  <c r="CD31"/>
  <c r="CB31"/>
  <c r="BM31"/>
  <c r="AV31"/>
  <c r="AM31"/>
  <c r="AF31"/>
  <c r="Y31"/>
  <c r="N31"/>
  <c r="H31"/>
  <c r="G31"/>
  <c r="F31"/>
  <c r="E31"/>
  <c r="D31"/>
  <c r="DW30"/>
  <c r="DV30"/>
  <c r="DU30"/>
  <c r="DT30"/>
  <c r="DS30"/>
  <c r="DR30"/>
  <c r="DQ30"/>
  <c r="DP30"/>
  <c r="DL30"/>
  <c r="DK30"/>
  <c r="DJ30"/>
  <c r="DI30"/>
  <c r="DH30"/>
  <c r="DG30"/>
  <c r="DC30"/>
  <c r="CZ30"/>
  <c r="CY30"/>
  <c r="CX30"/>
  <c r="CW30"/>
  <c r="CV30"/>
  <c r="CR30"/>
  <c r="CF30"/>
  <c r="CE30"/>
  <c r="CD30"/>
  <c r="CB30"/>
  <c r="BM30"/>
  <c r="AV30"/>
  <c r="AM30"/>
  <c r="AF30"/>
  <c r="Y30"/>
  <c r="N30"/>
  <c r="I30"/>
  <c r="H30"/>
  <c r="G30"/>
  <c r="F30"/>
  <c r="E30"/>
  <c r="D30"/>
  <c r="C30"/>
  <c r="DW29"/>
  <c r="DV29"/>
  <c r="DU29"/>
  <c r="DS29"/>
  <c r="DQ29"/>
  <c r="DP29"/>
  <c r="DL29"/>
  <c r="DK29"/>
  <c r="DJ29"/>
  <c r="DI29"/>
  <c r="DH29"/>
  <c r="DG29"/>
  <c r="DC29"/>
  <c r="CZ29"/>
  <c r="CY29"/>
  <c r="CX29"/>
  <c r="CW29"/>
  <c r="CV29"/>
  <c r="CR29"/>
  <c r="CF29"/>
  <c r="CE29"/>
  <c r="CD29"/>
  <c r="CB29"/>
  <c r="BM29"/>
  <c r="AV29"/>
  <c r="AM29"/>
  <c r="AF29"/>
  <c r="Y29"/>
  <c r="N29"/>
  <c r="H29"/>
  <c r="G29"/>
  <c r="F29"/>
  <c r="E29"/>
  <c r="D29"/>
  <c r="DW28"/>
  <c r="DV28"/>
  <c r="DU28"/>
  <c r="DT28"/>
  <c r="DS28"/>
  <c r="DR28"/>
  <c r="DQ28"/>
  <c r="DP28"/>
  <c r="DL28"/>
  <c r="DK28"/>
  <c r="DJ28"/>
  <c r="DI28"/>
  <c r="DH28"/>
  <c r="DG28"/>
  <c r="DC28"/>
  <c r="CZ28"/>
  <c r="CY28"/>
  <c r="CX28"/>
  <c r="CW28"/>
  <c r="CV28"/>
  <c r="CR28"/>
  <c r="CF28"/>
  <c r="CE28"/>
  <c r="CD28"/>
  <c r="CB28"/>
  <c r="BM28"/>
  <c r="AV28"/>
  <c r="AM28"/>
  <c r="AF28"/>
  <c r="Y28"/>
  <c r="N28"/>
  <c r="I28"/>
  <c r="H28"/>
  <c r="G28"/>
  <c r="F28"/>
  <c r="E28"/>
  <c r="D28"/>
  <c r="C28"/>
  <c r="DW27"/>
  <c r="DV27"/>
  <c r="DU27"/>
  <c r="DS27"/>
  <c r="DQ27"/>
  <c r="DP27"/>
  <c r="DL27"/>
  <c r="DK27"/>
  <c r="DJ27"/>
  <c r="DI27"/>
  <c r="DH27"/>
  <c r="DG27"/>
  <c r="DC27"/>
  <c r="CZ27"/>
  <c r="CY27"/>
  <c r="CX27"/>
  <c r="CW27"/>
  <c r="CV27"/>
  <c r="CR27"/>
  <c r="CF27"/>
  <c r="CE27"/>
  <c r="CD27"/>
  <c r="CB27"/>
  <c r="BM27"/>
  <c r="AV27"/>
  <c r="AM27"/>
  <c r="AF27"/>
  <c r="Y27"/>
  <c r="N27"/>
  <c r="H27"/>
  <c r="G27"/>
  <c r="F27"/>
  <c r="E27"/>
  <c r="D27"/>
  <c r="DW26"/>
  <c r="DV26"/>
  <c r="DU26"/>
  <c r="DT26"/>
  <c r="DS26"/>
  <c r="DR26"/>
  <c r="DQ26"/>
  <c r="DP26"/>
  <c r="DL26"/>
  <c r="DK26"/>
  <c r="DJ26"/>
  <c r="DI26"/>
  <c r="DH26"/>
  <c r="DG26"/>
  <c r="DC26"/>
  <c r="CZ26"/>
  <c r="CY26"/>
  <c r="CX26"/>
  <c r="CW26"/>
  <c r="CV26"/>
  <c r="CR26"/>
  <c r="CF26"/>
  <c r="CE26"/>
  <c r="CD26"/>
  <c r="CB26"/>
  <c r="BM26"/>
  <c r="AV26"/>
  <c r="AM26"/>
  <c r="AF26"/>
  <c r="Y26"/>
  <c r="N26"/>
  <c r="I26"/>
  <c r="H26"/>
  <c r="G26"/>
  <c r="F26"/>
  <c r="E26"/>
  <c r="D26"/>
  <c r="C26"/>
  <c r="DW25"/>
  <c r="DV25"/>
  <c r="DU25"/>
  <c r="DS25"/>
  <c r="DQ25"/>
  <c r="DP25"/>
  <c r="DL25"/>
  <c r="DK25"/>
  <c r="DJ25"/>
  <c r="DI25"/>
  <c r="DH25"/>
  <c r="DG25"/>
  <c r="DC25"/>
  <c r="CZ25"/>
  <c r="CY25"/>
  <c r="CX25"/>
  <c r="CW25"/>
  <c r="CV25"/>
  <c r="CR25"/>
  <c r="CF25"/>
  <c r="CE25"/>
  <c r="CD25"/>
  <c r="CB25"/>
  <c r="BM25"/>
  <c r="AV25"/>
  <c r="AM25"/>
  <c r="AF25"/>
  <c r="Y25"/>
  <c r="N25"/>
  <c r="H25"/>
  <c r="G25"/>
  <c r="F25"/>
  <c r="E25"/>
  <c r="D25"/>
  <c r="DW24"/>
  <c r="DV24"/>
  <c r="DU24"/>
  <c r="DT24"/>
  <c r="DS24"/>
  <c r="DR24"/>
  <c r="DQ24"/>
  <c r="DP24"/>
  <c r="DL24"/>
  <c r="DK24"/>
  <c r="DJ24"/>
  <c r="DI24"/>
  <c r="DH24"/>
  <c r="DG24"/>
  <c r="DC24"/>
  <c r="CZ24"/>
  <c r="CY24"/>
  <c r="CX24"/>
  <c r="CW24"/>
  <c r="CV24"/>
  <c r="CR24"/>
  <c r="CF24"/>
  <c r="CE24"/>
  <c r="CD24"/>
  <c r="CB24"/>
  <c r="BM24"/>
  <c r="AV24"/>
  <c r="AM24"/>
  <c r="AF24"/>
  <c r="Y24"/>
  <c r="N24"/>
  <c r="I24"/>
  <c r="H24"/>
  <c r="G24"/>
  <c r="F24"/>
  <c r="E24"/>
  <c r="D24"/>
  <c r="C24"/>
  <c r="DW23"/>
  <c r="DV23"/>
  <c r="DU23"/>
  <c r="DS23"/>
  <c r="DQ23"/>
  <c r="DP23"/>
  <c r="DL23"/>
  <c r="DK23"/>
  <c r="DJ23"/>
  <c r="DI23"/>
  <c r="DH23"/>
  <c r="DG23"/>
  <c r="DC23"/>
  <c r="CZ23"/>
  <c r="CY23"/>
  <c r="CX23"/>
  <c r="CW23"/>
  <c r="CV23"/>
  <c r="CR23"/>
  <c r="CF23"/>
  <c r="CE23"/>
  <c r="CD23"/>
  <c r="CB23"/>
  <c r="BM23"/>
  <c r="AV23"/>
  <c r="AM23"/>
  <c r="AF23"/>
  <c r="Y23"/>
  <c r="N23"/>
  <c r="H23"/>
  <c r="G23"/>
  <c r="F23"/>
  <c r="E23"/>
  <c r="D23"/>
  <c r="DW22"/>
  <c r="DV22"/>
  <c r="DU22"/>
  <c r="DT22"/>
  <c r="DS22"/>
  <c r="DR22"/>
  <c r="DQ22"/>
  <c r="DP22"/>
  <c r="DL22"/>
  <c r="DK22"/>
  <c r="DJ22"/>
  <c r="DI22"/>
  <c r="DH22"/>
  <c r="DG22"/>
  <c r="DC22"/>
  <c r="CZ22"/>
  <c r="CY22"/>
  <c r="CX22"/>
  <c r="CW22"/>
  <c r="CV22"/>
  <c r="CR22"/>
  <c r="CF22"/>
  <c r="CE22"/>
  <c r="CD22"/>
  <c r="CB22"/>
  <c r="BM22"/>
  <c r="AV22"/>
  <c r="AM22"/>
  <c r="AF22"/>
  <c r="Y22"/>
  <c r="N22"/>
  <c r="I22"/>
  <c r="H22"/>
  <c r="G22"/>
  <c r="F22"/>
  <c r="E22"/>
  <c r="D22"/>
  <c r="C22"/>
  <c r="DW21"/>
  <c r="DV21"/>
  <c r="DU21"/>
  <c r="DS21"/>
  <c r="DQ21"/>
  <c r="DP21"/>
  <c r="DL21"/>
  <c r="DK21"/>
  <c r="DJ21"/>
  <c r="DI21"/>
  <c r="DH21"/>
  <c r="DG21"/>
  <c r="DC21"/>
  <c r="CZ21"/>
  <c r="CY21"/>
  <c r="CX21"/>
  <c r="CW21"/>
  <c r="CV21"/>
  <c r="CR21"/>
  <c r="CF21"/>
  <c r="CE21"/>
  <c r="CD21"/>
  <c r="CB21"/>
  <c r="BM21"/>
  <c r="AV21"/>
  <c r="AM21"/>
  <c r="AF21"/>
  <c r="Y21"/>
  <c r="N21"/>
  <c r="H21"/>
  <c r="G21"/>
  <c r="F21"/>
  <c r="E21"/>
  <c r="D21"/>
  <c r="DW20"/>
  <c r="DV20"/>
  <c r="DU20"/>
  <c r="DT20"/>
  <c r="DS20"/>
  <c r="DR20"/>
  <c r="DQ20"/>
  <c r="DP20"/>
  <c r="DL20"/>
  <c r="DK20"/>
  <c r="DJ20"/>
  <c r="DI20"/>
  <c r="DH20"/>
  <c r="DG20"/>
  <c r="DC20"/>
  <c r="CZ20"/>
  <c r="CY20"/>
  <c r="CX20"/>
  <c r="CW20"/>
  <c r="CV20"/>
  <c r="CR20"/>
  <c r="CF20"/>
  <c r="CE20"/>
  <c r="CD20"/>
  <c r="CB20"/>
  <c r="BM20"/>
  <c r="AV20"/>
  <c r="AM20"/>
  <c r="AF20"/>
  <c r="Y20"/>
  <c r="N20"/>
  <c r="I20"/>
  <c r="H20"/>
  <c r="G20"/>
  <c r="F20"/>
  <c r="E20"/>
  <c r="D20"/>
  <c r="C20"/>
  <c r="DW19"/>
  <c r="DV19"/>
  <c r="DU19"/>
  <c r="DS19"/>
  <c r="DQ19"/>
  <c r="DP19"/>
  <c r="DL19"/>
  <c r="DK19"/>
  <c r="DJ19"/>
  <c r="DI19"/>
  <c r="DH19"/>
  <c r="DG19"/>
  <c r="DC19"/>
  <c r="CZ19"/>
  <c r="CY19"/>
  <c r="CX19"/>
  <c r="CW19"/>
  <c r="CV19"/>
  <c r="CR19"/>
  <c r="CF19"/>
  <c r="CE19"/>
  <c r="CD19"/>
  <c r="CB19"/>
  <c r="BM19"/>
  <c r="AV19"/>
  <c r="AM19"/>
  <c r="AF19"/>
  <c r="Y19"/>
  <c r="N19"/>
  <c r="H19"/>
  <c r="G19"/>
  <c r="F19"/>
  <c r="E19"/>
  <c r="D19"/>
  <c r="DW18"/>
  <c r="DV18"/>
  <c r="DU18"/>
  <c r="DT18"/>
  <c r="DS18"/>
  <c r="DR18"/>
  <c r="DQ18"/>
  <c r="DP18"/>
  <c r="DL18"/>
  <c r="DK18"/>
  <c r="DJ18"/>
  <c r="DI18"/>
  <c r="DH18"/>
  <c r="DG18"/>
  <c r="DC18"/>
  <c r="CZ18"/>
  <c r="CY18"/>
  <c r="CX18"/>
  <c r="CW18"/>
  <c r="CV18"/>
  <c r="CR18"/>
  <c r="CF18"/>
  <c r="CE18"/>
  <c r="CD18"/>
  <c r="CB18"/>
  <c r="BM18"/>
  <c r="AV18"/>
  <c r="AM18"/>
  <c r="AF18"/>
  <c r="Y18"/>
  <c r="N18"/>
  <c r="I18"/>
  <c r="H18"/>
  <c r="G18"/>
  <c r="F18"/>
  <c r="E18"/>
  <c r="D18"/>
  <c r="C18"/>
  <c r="DW17"/>
  <c r="DV17"/>
  <c r="DU17"/>
  <c r="DS17"/>
  <c r="DQ17"/>
  <c r="DP17"/>
  <c r="DL17"/>
  <c r="DK17"/>
  <c r="DJ17"/>
  <c r="DI17"/>
  <c r="DH17"/>
  <c r="DG17"/>
  <c r="DC17"/>
  <c r="CZ17"/>
  <c r="CY17"/>
  <c r="CX17"/>
  <c r="CW17"/>
  <c r="CV17"/>
  <c r="CR17"/>
  <c r="CF17"/>
  <c r="CE17"/>
  <c r="CD17"/>
  <c r="CB17"/>
  <c r="BM17"/>
  <c r="AV17"/>
  <c r="AM17"/>
  <c r="AF17"/>
  <c r="Y17"/>
  <c r="N17"/>
  <c r="H17"/>
  <c r="G17"/>
  <c r="F17"/>
  <c r="E17"/>
  <c r="D17"/>
  <c r="DW16"/>
  <c r="DV16"/>
  <c r="DU16"/>
  <c r="DT16"/>
  <c r="DS16"/>
  <c r="DR16"/>
  <c r="DQ16"/>
  <c r="DP16"/>
  <c r="DL16"/>
  <c r="DK16"/>
  <c r="DJ16"/>
  <c r="DI16"/>
  <c r="DH16"/>
  <c r="DG16"/>
  <c r="DC16"/>
  <c r="CZ16"/>
  <c r="CY16"/>
  <c r="CX16"/>
  <c r="CW16"/>
  <c r="CV16"/>
  <c r="CR16"/>
  <c r="CF16"/>
  <c r="CE16"/>
  <c r="CD16"/>
  <c r="CB16"/>
  <c r="BM16"/>
  <c r="AV16"/>
  <c r="AM16"/>
  <c r="AF16"/>
  <c r="Y16"/>
  <c r="N16"/>
  <c r="I16"/>
  <c r="H16"/>
  <c r="G16"/>
  <c r="F16"/>
  <c r="E16"/>
  <c r="D16"/>
  <c r="C16"/>
  <c r="DW15"/>
  <c r="DV15"/>
  <c r="DU15"/>
  <c r="DS15"/>
  <c r="DQ15"/>
  <c r="DP15"/>
  <c r="DL15"/>
  <c r="DK15"/>
  <c r="DJ15"/>
  <c r="DI15"/>
  <c r="DH15"/>
  <c r="DG15"/>
  <c r="DC15"/>
  <c r="CZ15"/>
  <c r="CY15"/>
  <c r="CX15"/>
  <c r="CW15"/>
  <c r="CV15"/>
  <c r="CR15"/>
  <c r="CF15"/>
  <c r="CE15"/>
  <c r="CD15"/>
  <c r="CB15"/>
  <c r="BM15"/>
  <c r="AV15"/>
  <c r="AM15"/>
  <c r="AF15"/>
  <c r="Y15"/>
  <c r="N15"/>
  <c r="H15"/>
  <c r="G15"/>
  <c r="F15"/>
  <c r="E15"/>
  <c r="D15"/>
  <c r="DW14"/>
  <c r="DV14"/>
  <c r="DU14"/>
  <c r="DT14"/>
  <c r="DS14"/>
  <c r="DR14"/>
  <c r="DQ14"/>
  <c r="DP14"/>
  <c r="DL14"/>
  <c r="DK14"/>
  <c r="DJ14"/>
  <c r="DI14"/>
  <c r="DH14"/>
  <c r="DG14"/>
  <c r="DC14"/>
  <c r="CZ14"/>
  <c r="CY14"/>
  <c r="CX14"/>
  <c r="CW14"/>
  <c r="CV14"/>
  <c r="CR14"/>
  <c r="CF14"/>
  <c r="CE14"/>
  <c r="CD14"/>
  <c r="CB14"/>
  <c r="BM14"/>
  <c r="AV14"/>
  <c r="AM14"/>
  <c r="AF14"/>
  <c r="Y14"/>
  <c r="N14"/>
  <c r="I14"/>
  <c r="H14"/>
  <c r="G14"/>
  <c r="F14"/>
  <c r="E14"/>
  <c r="D14"/>
  <c r="C14"/>
  <c r="DW13"/>
  <c r="DV13"/>
  <c r="DU13"/>
  <c r="DS13"/>
  <c r="DQ13"/>
  <c r="DP13"/>
  <c r="DL13"/>
  <c r="DK13"/>
  <c r="DJ13"/>
  <c r="DI13"/>
  <c r="DH13"/>
  <c r="DG13"/>
  <c r="DC13"/>
  <c r="CZ13"/>
  <c r="CY13"/>
  <c r="CX13"/>
  <c r="CW13"/>
  <c r="CV13"/>
  <c r="CR13"/>
  <c r="CF13"/>
  <c r="CE13"/>
  <c r="CD13"/>
  <c r="CB13"/>
  <c r="BM13"/>
  <c r="AV13"/>
  <c r="AM13"/>
  <c r="AF13"/>
  <c r="Y13"/>
  <c r="N13"/>
  <c r="H13"/>
  <c r="G13"/>
  <c r="F13"/>
  <c r="E13"/>
  <c r="D13"/>
  <c r="DW12"/>
  <c r="DV12"/>
  <c r="DU12"/>
  <c r="DT12"/>
  <c r="DS12"/>
  <c r="DR12"/>
  <c r="DQ12"/>
  <c r="DP12"/>
  <c r="DL12"/>
  <c r="DK12"/>
  <c r="DJ12"/>
  <c r="DI12"/>
  <c r="DH12"/>
  <c r="DG12"/>
  <c r="DC12"/>
  <c r="CZ12"/>
  <c r="CY12"/>
  <c r="CX12"/>
  <c r="CW12"/>
  <c r="CV12"/>
  <c r="CR12"/>
  <c r="CF12"/>
  <c r="CE12"/>
  <c r="CD12"/>
  <c r="CB12"/>
  <c r="BM12"/>
  <c r="AV12"/>
  <c r="AM12"/>
  <c r="AF12"/>
  <c r="Y12"/>
  <c r="N12"/>
  <c r="I12"/>
  <c r="H12"/>
  <c r="G12"/>
  <c r="F12"/>
  <c r="E12"/>
  <c r="D12"/>
  <c r="C12"/>
  <c r="DW11"/>
  <c r="DV11"/>
  <c r="DU11"/>
  <c r="DS11"/>
  <c r="DQ11"/>
  <c r="DP11"/>
  <c r="DL11"/>
  <c r="DK11"/>
  <c r="DJ11"/>
  <c r="DI11"/>
  <c r="DH11"/>
  <c r="DG11"/>
  <c r="DC11"/>
  <c r="CZ11"/>
  <c r="CY11"/>
  <c r="CX11"/>
  <c r="CW11"/>
  <c r="CV11"/>
  <c r="CR11"/>
  <c r="CF11"/>
  <c r="CE11"/>
  <c r="CD11"/>
  <c r="CB11"/>
  <c r="BM11"/>
  <c r="AV11"/>
  <c r="AM11"/>
  <c r="AF11"/>
  <c r="Y11"/>
  <c r="N11"/>
  <c r="H11"/>
  <c r="G11"/>
  <c r="F11"/>
  <c r="E11"/>
  <c r="D11"/>
  <c r="DW10"/>
  <c r="DV10"/>
  <c r="DU10"/>
  <c r="DT10"/>
  <c r="DS10"/>
  <c r="DR10"/>
  <c r="DQ10"/>
  <c r="DP10"/>
  <c r="DL10"/>
  <c r="DK10"/>
  <c r="DJ10"/>
  <c r="DI10"/>
  <c r="DH10"/>
  <c r="DG10"/>
  <c r="DC10"/>
  <c r="CZ10"/>
  <c r="CY10"/>
  <c r="CX10"/>
  <c r="CW10"/>
  <c r="CV10"/>
  <c r="CR10"/>
  <c r="CF10"/>
  <c r="CE10"/>
  <c r="CD10"/>
  <c r="CB10"/>
  <c r="BM10"/>
  <c r="AV10"/>
  <c r="AM10"/>
  <c r="AF10"/>
  <c r="Y10"/>
  <c r="N10"/>
  <c r="I10"/>
  <c r="H10"/>
  <c r="G10"/>
  <c r="F10"/>
  <c r="E10"/>
  <c r="D10"/>
  <c r="C10"/>
  <c r="DW9"/>
  <c r="DV9"/>
  <c r="DU9"/>
  <c r="DS9"/>
  <c r="DQ9"/>
  <c r="DP9"/>
  <c r="DL9"/>
  <c r="DK9"/>
  <c r="DJ9"/>
  <c r="DI9"/>
  <c r="DH9"/>
  <c r="DG9"/>
  <c r="DC9"/>
  <c r="CZ9"/>
  <c r="CY9"/>
  <c r="CX9"/>
  <c r="CW9"/>
  <c r="CV9"/>
  <c r="CR9"/>
  <c r="CF9"/>
  <c r="CE9"/>
  <c r="CD9"/>
  <c r="CB9"/>
  <c r="BM9"/>
  <c r="AV9"/>
  <c r="AM9"/>
  <c r="AF9"/>
  <c r="Y9"/>
  <c r="N9"/>
  <c r="H9"/>
  <c r="G9"/>
  <c r="F9"/>
  <c r="E9"/>
  <c r="D9"/>
  <c r="DW8"/>
  <c r="DV8"/>
  <c r="DU8"/>
  <c r="DT8"/>
  <c r="DS8"/>
  <c r="DR8"/>
  <c r="DQ8"/>
  <c r="DP8"/>
  <c r="DL8"/>
  <c r="DK8"/>
  <c r="DJ8"/>
  <c r="DI8"/>
  <c r="DH8"/>
  <c r="DG8"/>
  <c r="DC8"/>
  <c r="CZ8"/>
  <c r="CY8"/>
  <c r="CX8"/>
  <c r="CW8"/>
  <c r="CV8"/>
  <c r="CR8"/>
  <c r="CF8"/>
  <c r="CE8"/>
  <c r="CD8"/>
  <c r="CB8"/>
  <c r="BM8"/>
  <c r="AV8"/>
  <c r="AM8"/>
  <c r="AF8"/>
  <c r="Y8"/>
  <c r="N8"/>
  <c r="I8"/>
  <c r="H8"/>
  <c r="G8"/>
  <c r="F8"/>
  <c r="E8"/>
  <c r="D8"/>
  <c r="C8"/>
  <c r="DW7"/>
  <c r="DV7"/>
  <c r="DU7"/>
  <c r="DS7"/>
  <c r="DQ7"/>
  <c r="DP7"/>
  <c r="DL7"/>
  <c r="DK7"/>
  <c r="DJ7"/>
  <c r="DI7"/>
  <c r="DH7"/>
  <c r="DG7"/>
  <c r="DC7"/>
  <c r="CZ7"/>
  <c r="CY7"/>
  <c r="CX7"/>
  <c r="CW7"/>
  <c r="CV7"/>
  <c r="CR7"/>
  <c r="CF7"/>
  <c r="CE7"/>
  <c r="CD7"/>
  <c r="CB7"/>
  <c r="BM7"/>
  <c r="AV7"/>
  <c r="AM7"/>
  <c r="AF7"/>
  <c r="Y7"/>
  <c r="N7"/>
  <c r="H7"/>
  <c r="G7"/>
  <c r="F7"/>
  <c r="E7"/>
  <c r="D7"/>
  <c r="DW6"/>
  <c r="DV6"/>
  <c r="DU6"/>
  <c r="DT6"/>
  <c r="DS6"/>
  <c r="DR6"/>
  <c r="DQ6"/>
  <c r="DP6"/>
  <c r="DL6"/>
  <c r="DK6"/>
  <c r="DJ6"/>
  <c r="DI6"/>
  <c r="DH6"/>
  <c r="DG6"/>
  <c r="DC6"/>
  <c r="CZ6"/>
  <c r="CY6"/>
  <c r="CX6"/>
  <c r="CW6"/>
  <c r="CV6"/>
  <c r="CR6"/>
  <c r="CF6"/>
  <c r="CE6"/>
  <c r="CD6"/>
  <c r="CB6"/>
  <c r="BM6"/>
  <c r="AV6"/>
  <c r="AM6"/>
  <c r="AF6"/>
  <c r="Y6"/>
  <c r="N6"/>
  <c r="I6"/>
  <c r="H6"/>
  <c r="G6"/>
  <c r="F6"/>
  <c r="E6"/>
  <c r="D6"/>
  <c r="C6"/>
  <c r="DW5"/>
  <c r="DV5"/>
  <c r="DU5"/>
  <c r="DS5"/>
  <c r="DQ5"/>
  <c r="DP5"/>
  <c r="DL5"/>
  <c r="DK5"/>
  <c r="DJ5"/>
  <c r="DI5"/>
  <c r="DH5"/>
  <c r="DG5"/>
  <c r="DC5"/>
  <c r="CZ5"/>
  <c r="CY5"/>
  <c r="CX5"/>
  <c r="CW5"/>
  <c r="CV5"/>
  <c r="CR5"/>
  <c r="CF5"/>
  <c r="CE5"/>
  <c r="CD5"/>
  <c r="CB5"/>
  <c r="BM5"/>
  <c r="AV5"/>
  <c r="AM5"/>
  <c r="AF5"/>
  <c r="Y5"/>
  <c r="N5"/>
  <c r="H5"/>
  <c r="G5"/>
  <c r="F5"/>
  <c r="E5"/>
  <c r="D5"/>
  <c r="DW4"/>
  <c r="DV4"/>
  <c r="DU4"/>
  <c r="DT4"/>
  <c r="DS4"/>
  <c r="DR4"/>
  <c r="DQ4"/>
  <c r="DP4"/>
  <c r="DL4"/>
  <c r="DK4"/>
  <c r="DJ4"/>
  <c r="DI4"/>
  <c r="DH4"/>
  <c r="DG4"/>
  <c r="DC4"/>
  <c r="CZ4"/>
  <c r="CY4"/>
  <c r="CX4"/>
  <c r="CW4"/>
  <c r="CV4"/>
  <c r="CR4"/>
  <c r="CF4"/>
  <c r="CE4"/>
  <c r="CD4"/>
  <c r="CB4"/>
  <c r="BM4"/>
  <c r="AV4"/>
  <c r="AM4"/>
  <c r="AF4"/>
  <c r="Y4"/>
  <c r="N4"/>
  <c r="I4"/>
  <c r="H4"/>
  <c r="G4"/>
  <c r="F4"/>
  <c r="E4"/>
  <c r="D4"/>
  <c r="C4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I3"/>
  <c r="H3"/>
  <c r="G3"/>
  <c r="F3"/>
  <c r="E3"/>
  <c r="D3"/>
  <c r="C3"/>
  <c r="B3"/>
  <c r="A3"/>
  <c r="DW65" i="17"/>
  <c r="DV65"/>
  <c r="DU65"/>
  <c r="DS65"/>
  <c r="DQ65"/>
  <c r="DP65"/>
  <c r="DL65"/>
  <c r="DK65"/>
  <c r="DJ65"/>
  <c r="DI65"/>
  <c r="DH65"/>
  <c r="DG65"/>
  <c r="DC65"/>
  <c r="CZ65"/>
  <c r="CY65"/>
  <c r="CX65"/>
  <c r="CW65"/>
  <c r="CV65"/>
  <c r="CR65"/>
  <c r="CF65"/>
  <c r="CE65"/>
  <c r="CD65"/>
  <c r="CB65"/>
  <c r="BM65"/>
  <c r="AV65"/>
  <c r="AM65"/>
  <c r="AF65"/>
  <c r="Y65"/>
  <c r="N65"/>
  <c r="H65"/>
  <c r="G65"/>
  <c r="F65"/>
  <c r="E65"/>
  <c r="D65"/>
  <c r="DW64"/>
  <c r="DV64"/>
  <c r="DU64"/>
  <c r="DT64"/>
  <c r="DS64"/>
  <c r="DR64"/>
  <c r="DQ64"/>
  <c r="DP64"/>
  <c r="DL64"/>
  <c r="DK64"/>
  <c r="DJ64"/>
  <c r="DI64"/>
  <c r="DH64"/>
  <c r="DG64"/>
  <c r="DC64"/>
  <c r="CZ64"/>
  <c r="CY64"/>
  <c r="CX64"/>
  <c r="CW64"/>
  <c r="CV64"/>
  <c r="CR64"/>
  <c r="CF64"/>
  <c r="CE64"/>
  <c r="CD64"/>
  <c r="CB64"/>
  <c r="BM64"/>
  <c r="AV64"/>
  <c r="AM64"/>
  <c r="AF64"/>
  <c r="Y64"/>
  <c r="N64"/>
  <c r="I64"/>
  <c r="H64"/>
  <c r="G64"/>
  <c r="F64"/>
  <c r="E64"/>
  <c r="D64"/>
  <c r="C64"/>
  <c r="DW63"/>
  <c r="DV63"/>
  <c r="DU63"/>
  <c r="DS63"/>
  <c r="DQ63"/>
  <c r="DP63"/>
  <c r="DL63"/>
  <c r="DK63"/>
  <c r="DJ63"/>
  <c r="DI63"/>
  <c r="DH63"/>
  <c r="DG63"/>
  <c r="DC63"/>
  <c r="CZ63"/>
  <c r="CY63"/>
  <c r="CX63"/>
  <c r="CW63"/>
  <c r="CV63"/>
  <c r="CR63"/>
  <c r="CF63"/>
  <c r="CE63"/>
  <c r="CD63"/>
  <c r="CB63"/>
  <c r="BM63"/>
  <c r="AV63"/>
  <c r="AM63"/>
  <c r="AF63"/>
  <c r="Y63"/>
  <c r="N63"/>
  <c r="H63"/>
  <c r="G63"/>
  <c r="F63"/>
  <c r="E63"/>
  <c r="D63"/>
  <c r="DW62"/>
  <c r="DV62"/>
  <c r="DU62"/>
  <c r="DT62"/>
  <c r="DS62"/>
  <c r="DR62"/>
  <c r="DQ62"/>
  <c r="DP62"/>
  <c r="DL62"/>
  <c r="DK62"/>
  <c r="DJ62"/>
  <c r="DI62"/>
  <c r="DH62"/>
  <c r="DG62"/>
  <c r="DC62"/>
  <c r="CZ62"/>
  <c r="CY62"/>
  <c r="CX62"/>
  <c r="CW62"/>
  <c r="CV62"/>
  <c r="CR62"/>
  <c r="CF62"/>
  <c r="CE62"/>
  <c r="CD62"/>
  <c r="CB62"/>
  <c r="BM62"/>
  <c r="AV62"/>
  <c r="AM62"/>
  <c r="AF62"/>
  <c r="Y62"/>
  <c r="N62"/>
  <c r="I62"/>
  <c r="H62"/>
  <c r="G62"/>
  <c r="F62"/>
  <c r="E62"/>
  <c r="D62"/>
  <c r="C62"/>
  <c r="DW61"/>
  <c r="DV61"/>
  <c r="DU61"/>
  <c r="DS61"/>
  <c r="DQ61"/>
  <c r="DP61"/>
  <c r="DL61"/>
  <c r="DK61"/>
  <c r="DJ61"/>
  <c r="DI61"/>
  <c r="DH61"/>
  <c r="DG61"/>
  <c r="DC61"/>
  <c r="CZ61"/>
  <c r="CY61"/>
  <c r="CX61"/>
  <c r="CW61"/>
  <c r="CV61"/>
  <c r="CR61"/>
  <c r="CF61"/>
  <c r="CE61"/>
  <c r="CD61"/>
  <c r="CB61"/>
  <c r="BM61"/>
  <c r="AV61"/>
  <c r="AM61"/>
  <c r="AF61"/>
  <c r="Y61"/>
  <c r="N61"/>
  <c r="H61"/>
  <c r="G61"/>
  <c r="F61"/>
  <c r="E61"/>
  <c r="D61"/>
  <c r="DW60"/>
  <c r="DV60"/>
  <c r="DU60"/>
  <c r="DT60"/>
  <c r="DS60"/>
  <c r="DR60"/>
  <c r="DQ60"/>
  <c r="DP60"/>
  <c r="DL60"/>
  <c r="DK60"/>
  <c r="DJ60"/>
  <c r="DI60"/>
  <c r="DH60"/>
  <c r="DG60"/>
  <c r="DC60"/>
  <c r="CZ60"/>
  <c r="CY60"/>
  <c r="CX60"/>
  <c r="CW60"/>
  <c r="CV60"/>
  <c r="CR60"/>
  <c r="CF60"/>
  <c r="CE60"/>
  <c r="CD60"/>
  <c r="CB60"/>
  <c r="BM60"/>
  <c r="AV60"/>
  <c r="AM60"/>
  <c r="AF60"/>
  <c r="Y60"/>
  <c r="N60"/>
  <c r="I60"/>
  <c r="H60"/>
  <c r="G60"/>
  <c r="F60"/>
  <c r="E60"/>
  <c r="D60"/>
  <c r="C60"/>
  <c r="DW59"/>
  <c r="DV59"/>
  <c r="DU59"/>
  <c r="DS59"/>
  <c r="DQ59"/>
  <c r="DP59"/>
  <c r="DL59"/>
  <c r="DK59"/>
  <c r="DJ59"/>
  <c r="DI59"/>
  <c r="DH59"/>
  <c r="DG59"/>
  <c r="DC59"/>
  <c r="CZ59"/>
  <c r="CY59"/>
  <c r="CX59"/>
  <c r="CW59"/>
  <c r="CV59"/>
  <c r="CR59"/>
  <c r="CF59"/>
  <c r="CE59"/>
  <c r="CD59"/>
  <c r="CB59"/>
  <c r="BM59"/>
  <c r="AV59"/>
  <c r="AM59"/>
  <c r="AF59"/>
  <c r="Y59"/>
  <c r="N59"/>
  <c r="H59"/>
  <c r="G59"/>
  <c r="F59"/>
  <c r="E59"/>
  <c r="D59"/>
  <c r="DW58"/>
  <c r="DV58"/>
  <c r="DU58"/>
  <c r="DT58"/>
  <c r="DS58"/>
  <c r="DR58"/>
  <c r="DQ58"/>
  <c r="DP58"/>
  <c r="DL58"/>
  <c r="DK58"/>
  <c r="DJ58"/>
  <c r="DI58"/>
  <c r="DH58"/>
  <c r="DG58"/>
  <c r="DC58"/>
  <c r="CZ58"/>
  <c r="CY58"/>
  <c r="CX58"/>
  <c r="CW58"/>
  <c r="CV58"/>
  <c r="CR58"/>
  <c r="CF58"/>
  <c r="CE58"/>
  <c r="CD58"/>
  <c r="CB58"/>
  <c r="BM58"/>
  <c r="AV58"/>
  <c r="AM58"/>
  <c r="AF58"/>
  <c r="Y58"/>
  <c r="N58"/>
  <c r="I58"/>
  <c r="H58"/>
  <c r="G58"/>
  <c r="F58"/>
  <c r="E58"/>
  <c r="D58"/>
  <c r="C58"/>
  <c r="DW57"/>
  <c r="DV57"/>
  <c r="DU57"/>
  <c r="DS57"/>
  <c r="DQ57"/>
  <c r="DP57"/>
  <c r="DL57"/>
  <c r="DK57"/>
  <c r="DJ57"/>
  <c r="DI57"/>
  <c r="DH57"/>
  <c r="DG57"/>
  <c r="DC57"/>
  <c r="CZ57"/>
  <c r="CY57"/>
  <c r="CX57"/>
  <c r="CW57"/>
  <c r="CV57"/>
  <c r="CR57"/>
  <c r="CF57"/>
  <c r="CE57"/>
  <c r="CD57"/>
  <c r="CB57"/>
  <c r="BM57"/>
  <c r="AV57"/>
  <c r="AM57"/>
  <c r="AF57"/>
  <c r="Y57"/>
  <c r="N57"/>
  <c r="H57"/>
  <c r="G57"/>
  <c r="F57"/>
  <c r="E57"/>
  <c r="D57"/>
  <c r="DW56"/>
  <c r="DV56"/>
  <c r="DU56"/>
  <c r="DT56"/>
  <c r="DS56"/>
  <c r="DR56"/>
  <c r="DQ56"/>
  <c r="DP56"/>
  <c r="DL56"/>
  <c r="DK56"/>
  <c r="DJ56"/>
  <c r="DI56"/>
  <c r="DH56"/>
  <c r="DG56"/>
  <c r="DC56"/>
  <c r="CZ56"/>
  <c r="CY56"/>
  <c r="CX56"/>
  <c r="CW56"/>
  <c r="CV56"/>
  <c r="CR56"/>
  <c r="CF56"/>
  <c r="CE56"/>
  <c r="CD56"/>
  <c r="CB56"/>
  <c r="BM56"/>
  <c r="AV56"/>
  <c r="AM56"/>
  <c r="AF56"/>
  <c r="Y56"/>
  <c r="N56"/>
  <c r="I56"/>
  <c r="H56"/>
  <c r="G56"/>
  <c r="F56"/>
  <c r="E56"/>
  <c r="D56"/>
  <c r="C56"/>
  <c r="DW55"/>
  <c r="DV55"/>
  <c r="DU55"/>
  <c r="DS55"/>
  <c r="DQ55"/>
  <c r="DP55"/>
  <c r="DL55"/>
  <c r="DK55"/>
  <c r="DJ55"/>
  <c r="DI55"/>
  <c r="DH55"/>
  <c r="DG55"/>
  <c r="DC55"/>
  <c r="CZ55"/>
  <c r="CY55"/>
  <c r="CX55"/>
  <c r="CW55"/>
  <c r="CV55"/>
  <c r="CR55"/>
  <c r="CF55"/>
  <c r="CE55"/>
  <c r="CD55"/>
  <c r="CB55"/>
  <c r="BM55"/>
  <c r="AV55"/>
  <c r="AM55"/>
  <c r="AF55"/>
  <c r="Y55"/>
  <c r="N55"/>
  <c r="H55"/>
  <c r="G55"/>
  <c r="F55"/>
  <c r="E55"/>
  <c r="D55"/>
  <c r="DW54"/>
  <c r="DV54"/>
  <c r="DU54"/>
  <c r="DT54"/>
  <c r="DS54"/>
  <c r="DR54"/>
  <c r="DQ54"/>
  <c r="DP54"/>
  <c r="DL54"/>
  <c r="DK54"/>
  <c r="DJ54"/>
  <c r="DI54"/>
  <c r="DH54"/>
  <c r="DG54"/>
  <c r="DC54"/>
  <c r="CZ54"/>
  <c r="CY54"/>
  <c r="CX54"/>
  <c r="CW54"/>
  <c r="CV54"/>
  <c r="CR54"/>
  <c r="CF54"/>
  <c r="CE54"/>
  <c r="CD54"/>
  <c r="CB54"/>
  <c r="BM54"/>
  <c r="AV54"/>
  <c r="AM54"/>
  <c r="AF54"/>
  <c r="Y54"/>
  <c r="N54"/>
  <c r="I54"/>
  <c r="H54"/>
  <c r="G54"/>
  <c r="F54"/>
  <c r="E54"/>
  <c r="D54"/>
  <c r="C54"/>
  <c r="DW53"/>
  <c r="DV53"/>
  <c r="DU53"/>
  <c r="DS53"/>
  <c r="DQ53"/>
  <c r="DP53"/>
  <c r="DL53"/>
  <c r="DK53"/>
  <c r="DJ53"/>
  <c r="DI53"/>
  <c r="DH53"/>
  <c r="DG53"/>
  <c r="DC53"/>
  <c r="CZ53"/>
  <c r="CY53"/>
  <c r="CX53"/>
  <c r="CW53"/>
  <c r="CV53"/>
  <c r="CR53"/>
  <c r="CF53"/>
  <c r="CE53"/>
  <c r="CD53"/>
  <c r="CB53"/>
  <c r="BM53"/>
  <c r="AV53"/>
  <c r="AM53"/>
  <c r="AF53"/>
  <c r="Y53"/>
  <c r="N53"/>
  <c r="H53"/>
  <c r="G53"/>
  <c r="F53"/>
  <c r="E53"/>
  <c r="D53"/>
  <c r="DW52"/>
  <c r="DV52"/>
  <c r="DU52"/>
  <c r="DT52"/>
  <c r="DS52"/>
  <c r="DR52"/>
  <c r="DQ52"/>
  <c r="DP52"/>
  <c r="DL52"/>
  <c r="DK52"/>
  <c r="DJ52"/>
  <c r="DI52"/>
  <c r="DH52"/>
  <c r="DG52"/>
  <c r="DC52"/>
  <c r="CZ52"/>
  <c r="CY52"/>
  <c r="CX52"/>
  <c r="CW52"/>
  <c r="CV52"/>
  <c r="CR52"/>
  <c r="CF52"/>
  <c r="CE52"/>
  <c r="CD52"/>
  <c r="CB52"/>
  <c r="BM52"/>
  <c r="AV52"/>
  <c r="AM52"/>
  <c r="AF52"/>
  <c r="Y52"/>
  <c r="N52"/>
  <c r="I52"/>
  <c r="H52"/>
  <c r="G52"/>
  <c r="F52"/>
  <c r="E52"/>
  <c r="D52"/>
  <c r="C52"/>
  <c r="DW51"/>
  <c r="DV51"/>
  <c r="DU51"/>
  <c r="DS51"/>
  <c r="DQ51"/>
  <c r="DP51"/>
  <c r="DL51"/>
  <c r="DK51"/>
  <c r="DJ51"/>
  <c r="DI51"/>
  <c r="DH51"/>
  <c r="DG51"/>
  <c r="DC51"/>
  <c r="CZ51"/>
  <c r="CY51"/>
  <c r="CX51"/>
  <c r="CW51"/>
  <c r="CV51"/>
  <c r="CR51"/>
  <c r="CF51"/>
  <c r="CE51"/>
  <c r="CD51"/>
  <c r="CB51"/>
  <c r="BM51"/>
  <c r="AV51"/>
  <c r="AM51"/>
  <c r="AF51"/>
  <c r="Y51"/>
  <c r="N51"/>
  <c r="H51"/>
  <c r="G51"/>
  <c r="F51"/>
  <c r="E51"/>
  <c r="D51"/>
  <c r="DW50"/>
  <c r="DV50"/>
  <c r="DU50"/>
  <c r="DT50"/>
  <c r="DS50"/>
  <c r="DR50"/>
  <c r="DQ50"/>
  <c r="DP50"/>
  <c r="DL50"/>
  <c r="DK50"/>
  <c r="DJ50"/>
  <c r="DI50"/>
  <c r="DH50"/>
  <c r="DG50"/>
  <c r="DC50"/>
  <c r="CZ50"/>
  <c r="CY50"/>
  <c r="CX50"/>
  <c r="CW50"/>
  <c r="CV50"/>
  <c r="CR50"/>
  <c r="CF50"/>
  <c r="CE50"/>
  <c r="CD50"/>
  <c r="CB50"/>
  <c r="BM50"/>
  <c r="AV50"/>
  <c r="AM50"/>
  <c r="AF50"/>
  <c r="Y50"/>
  <c r="N50"/>
  <c r="I50"/>
  <c r="H50"/>
  <c r="G50"/>
  <c r="F50"/>
  <c r="E50"/>
  <c r="D50"/>
  <c r="C50"/>
  <c r="DW49"/>
  <c r="DV49"/>
  <c r="DU49"/>
  <c r="DS49"/>
  <c r="DQ49"/>
  <c r="DP49"/>
  <c r="DL49"/>
  <c r="DK49"/>
  <c r="DJ49"/>
  <c r="DI49"/>
  <c r="DH49"/>
  <c r="DG49"/>
  <c r="DC49"/>
  <c r="CZ49"/>
  <c r="CY49"/>
  <c r="CX49"/>
  <c r="CW49"/>
  <c r="CV49"/>
  <c r="CR49"/>
  <c r="CF49"/>
  <c r="CE49"/>
  <c r="CD49"/>
  <c r="CB49"/>
  <c r="BM49"/>
  <c r="AV49"/>
  <c r="AM49"/>
  <c r="AF49"/>
  <c r="Y49"/>
  <c r="N49"/>
  <c r="H49"/>
  <c r="G49"/>
  <c r="F49"/>
  <c r="E49"/>
  <c r="D49"/>
  <c r="DW48"/>
  <c r="DV48"/>
  <c r="DU48"/>
  <c r="DT48"/>
  <c r="DS48"/>
  <c r="DR48"/>
  <c r="DQ48"/>
  <c r="DP48"/>
  <c r="DL48"/>
  <c r="DK48"/>
  <c r="DJ48"/>
  <c r="DI48"/>
  <c r="DH48"/>
  <c r="DG48"/>
  <c r="DC48"/>
  <c r="CZ48"/>
  <c r="CY48"/>
  <c r="CX48"/>
  <c r="CW48"/>
  <c r="CV48"/>
  <c r="CR48"/>
  <c r="CF48"/>
  <c r="CE48"/>
  <c r="CD48"/>
  <c r="CB48"/>
  <c r="BM48"/>
  <c r="AV48"/>
  <c r="AM48"/>
  <c r="AF48"/>
  <c r="Y48"/>
  <c r="N48"/>
  <c r="I48"/>
  <c r="H48"/>
  <c r="G48"/>
  <c r="F48"/>
  <c r="E48"/>
  <c r="D48"/>
  <c r="C48"/>
  <c r="DW47"/>
  <c r="DV47"/>
  <c r="DU47"/>
  <c r="DS47"/>
  <c r="DQ47"/>
  <c r="DP47"/>
  <c r="DL47"/>
  <c r="DK47"/>
  <c r="DJ47"/>
  <c r="DI47"/>
  <c r="DH47"/>
  <c r="DG47"/>
  <c r="DC47"/>
  <c r="CZ47"/>
  <c r="CY47"/>
  <c r="CX47"/>
  <c r="CW47"/>
  <c r="CV47"/>
  <c r="CR47"/>
  <c r="CF47"/>
  <c r="CE47"/>
  <c r="CD47"/>
  <c r="CB47"/>
  <c r="BM47"/>
  <c r="AV47"/>
  <c r="AM47"/>
  <c r="AF47"/>
  <c r="Y47"/>
  <c r="N47"/>
  <c r="H47"/>
  <c r="G47"/>
  <c r="F47"/>
  <c r="E47"/>
  <c r="D47"/>
  <c r="DW46"/>
  <c r="DV46"/>
  <c r="DU46"/>
  <c r="DT46"/>
  <c r="DS46"/>
  <c r="DR46"/>
  <c r="DQ46"/>
  <c r="DP46"/>
  <c r="DL46"/>
  <c r="DK46"/>
  <c r="DJ46"/>
  <c r="DI46"/>
  <c r="DH46"/>
  <c r="DG46"/>
  <c r="DC46"/>
  <c r="CZ46"/>
  <c r="CY46"/>
  <c r="CX46"/>
  <c r="CW46"/>
  <c r="CV46"/>
  <c r="CR46"/>
  <c r="CF46"/>
  <c r="CE46"/>
  <c r="CD46"/>
  <c r="CB46"/>
  <c r="BM46"/>
  <c r="AV46"/>
  <c r="AM46"/>
  <c r="AF46"/>
  <c r="Y46"/>
  <c r="N46"/>
  <c r="I46"/>
  <c r="H46"/>
  <c r="G46"/>
  <c r="F46"/>
  <c r="E46"/>
  <c r="D46"/>
  <c r="C46"/>
  <c r="DW45"/>
  <c r="DV45"/>
  <c r="DU45"/>
  <c r="DS45"/>
  <c r="DQ45"/>
  <c r="DP45"/>
  <c r="DL45"/>
  <c r="DK45"/>
  <c r="DJ45"/>
  <c r="DI45"/>
  <c r="DH45"/>
  <c r="DG45"/>
  <c r="DC45"/>
  <c r="CZ45"/>
  <c r="CY45"/>
  <c r="CX45"/>
  <c r="CW45"/>
  <c r="CV45"/>
  <c r="CR45"/>
  <c r="CF45"/>
  <c r="CE45"/>
  <c r="CD45"/>
  <c r="CB45"/>
  <c r="BM45"/>
  <c r="AV45"/>
  <c r="AM45"/>
  <c r="AF45"/>
  <c r="Y45"/>
  <c r="N45"/>
  <c r="H45"/>
  <c r="G45"/>
  <c r="F45"/>
  <c r="E45"/>
  <c r="D45"/>
  <c r="DW44"/>
  <c r="DV44"/>
  <c r="DU44"/>
  <c r="DT44"/>
  <c r="DS44"/>
  <c r="DR44"/>
  <c r="DQ44"/>
  <c r="DP44"/>
  <c r="DL44"/>
  <c r="DK44"/>
  <c r="DJ44"/>
  <c r="DI44"/>
  <c r="DH44"/>
  <c r="DG44"/>
  <c r="DC44"/>
  <c r="CZ44"/>
  <c r="CY44"/>
  <c r="CX44"/>
  <c r="CW44"/>
  <c r="CV44"/>
  <c r="CR44"/>
  <c r="CF44"/>
  <c r="CE44"/>
  <c r="CD44"/>
  <c r="CB44"/>
  <c r="BM44"/>
  <c r="AV44"/>
  <c r="AM44"/>
  <c r="AF44"/>
  <c r="Y44"/>
  <c r="N44"/>
  <c r="I44"/>
  <c r="H44"/>
  <c r="G44"/>
  <c r="F44"/>
  <c r="E44"/>
  <c r="D44"/>
  <c r="C44"/>
  <c r="DW43"/>
  <c r="DV43"/>
  <c r="DU43"/>
  <c r="DS43"/>
  <c r="DQ43"/>
  <c r="DP43"/>
  <c r="DL43"/>
  <c r="DK43"/>
  <c r="DJ43"/>
  <c r="DI43"/>
  <c r="DH43"/>
  <c r="DG43"/>
  <c r="DC43"/>
  <c r="CZ43"/>
  <c r="CY43"/>
  <c r="CX43"/>
  <c r="CW43"/>
  <c r="CV43"/>
  <c r="CR43"/>
  <c r="CF43"/>
  <c r="CE43"/>
  <c r="CD43"/>
  <c r="CB43"/>
  <c r="BM43"/>
  <c r="AV43"/>
  <c r="AM43"/>
  <c r="AF43"/>
  <c r="Y43"/>
  <c r="N43"/>
  <c r="H43"/>
  <c r="G43"/>
  <c r="F43"/>
  <c r="E43"/>
  <c r="D43"/>
  <c r="DW42"/>
  <c r="DV42"/>
  <c r="DU42"/>
  <c r="DT42"/>
  <c r="DS42"/>
  <c r="DR42"/>
  <c r="DQ42"/>
  <c r="DP42"/>
  <c r="DL42"/>
  <c r="DK42"/>
  <c r="DJ42"/>
  <c r="DI42"/>
  <c r="DH42"/>
  <c r="DG42"/>
  <c r="DC42"/>
  <c r="CZ42"/>
  <c r="CY42"/>
  <c r="CX42"/>
  <c r="CW42"/>
  <c r="CV42"/>
  <c r="CR42"/>
  <c r="CF42"/>
  <c r="CE42"/>
  <c r="CD42"/>
  <c r="CB42"/>
  <c r="BM42"/>
  <c r="AV42"/>
  <c r="AM42"/>
  <c r="AF42"/>
  <c r="Y42"/>
  <c r="N42"/>
  <c r="I42"/>
  <c r="H42"/>
  <c r="G42"/>
  <c r="F42"/>
  <c r="E42"/>
  <c r="D42"/>
  <c r="C42"/>
  <c r="DW41"/>
  <c r="DV41"/>
  <c r="DU41"/>
  <c r="DS41"/>
  <c r="DQ41"/>
  <c r="DP41"/>
  <c r="DL41"/>
  <c r="DK41"/>
  <c r="DJ41"/>
  <c r="DI41"/>
  <c r="DH41"/>
  <c r="DG41"/>
  <c r="DC41"/>
  <c r="CZ41"/>
  <c r="CY41"/>
  <c r="CX41"/>
  <c r="CW41"/>
  <c r="CV41"/>
  <c r="CR41"/>
  <c r="CF41"/>
  <c r="CE41"/>
  <c r="CD41"/>
  <c r="CB41"/>
  <c r="BM41"/>
  <c r="AV41"/>
  <c r="AM41"/>
  <c r="AF41"/>
  <c r="Y41"/>
  <c r="N41"/>
  <c r="H41"/>
  <c r="G41"/>
  <c r="F41"/>
  <c r="E41"/>
  <c r="D41"/>
  <c r="DW40"/>
  <c r="DV40"/>
  <c r="DU40"/>
  <c r="DT40"/>
  <c r="DS40"/>
  <c r="DR40"/>
  <c r="DQ40"/>
  <c r="DP40"/>
  <c r="DL40"/>
  <c r="DK40"/>
  <c r="DJ40"/>
  <c r="DI40"/>
  <c r="DH40"/>
  <c r="DG40"/>
  <c r="DC40"/>
  <c r="CZ40"/>
  <c r="CY40"/>
  <c r="CX40"/>
  <c r="CW40"/>
  <c r="CV40"/>
  <c r="CR40"/>
  <c r="CF40"/>
  <c r="CE40"/>
  <c r="CD40"/>
  <c r="CB40"/>
  <c r="BM40"/>
  <c r="AV40"/>
  <c r="AM40"/>
  <c r="AF40"/>
  <c r="Y40"/>
  <c r="N40"/>
  <c r="I40"/>
  <c r="H40"/>
  <c r="G40"/>
  <c r="F40"/>
  <c r="E40"/>
  <c r="D40"/>
  <c r="C40"/>
  <c r="DW39"/>
  <c r="DV39"/>
  <c r="DU39"/>
  <c r="DS39"/>
  <c r="DQ39"/>
  <c r="DP39"/>
  <c r="DL39"/>
  <c r="DK39"/>
  <c r="DJ39"/>
  <c r="DI39"/>
  <c r="DH39"/>
  <c r="DG39"/>
  <c r="DC39"/>
  <c r="CZ39"/>
  <c r="CY39"/>
  <c r="CX39"/>
  <c r="CW39"/>
  <c r="CV39"/>
  <c r="CR39"/>
  <c r="CF39"/>
  <c r="CE39"/>
  <c r="CD39"/>
  <c r="CB39"/>
  <c r="BM39"/>
  <c r="AV39"/>
  <c r="AM39"/>
  <c r="AF39"/>
  <c r="Y39"/>
  <c r="N39"/>
  <c r="H39"/>
  <c r="G39"/>
  <c r="F39"/>
  <c r="E39"/>
  <c r="D39"/>
  <c r="DW38"/>
  <c r="DV38"/>
  <c r="DU38"/>
  <c r="DT38"/>
  <c r="DS38"/>
  <c r="DR38"/>
  <c r="DQ38"/>
  <c r="DP38"/>
  <c r="DL38"/>
  <c r="DK38"/>
  <c r="DJ38"/>
  <c r="DI38"/>
  <c r="DH38"/>
  <c r="DG38"/>
  <c r="DC38"/>
  <c r="CZ38"/>
  <c r="CY38"/>
  <c r="CX38"/>
  <c r="CW38"/>
  <c r="CV38"/>
  <c r="CR38"/>
  <c r="CF38"/>
  <c r="CE38"/>
  <c r="CD38"/>
  <c r="CB38"/>
  <c r="BM38"/>
  <c r="AV38"/>
  <c r="AM38"/>
  <c r="AF38"/>
  <c r="Y38"/>
  <c r="N38"/>
  <c r="I38"/>
  <c r="H38"/>
  <c r="G38"/>
  <c r="F38"/>
  <c r="E38"/>
  <c r="D38"/>
  <c r="C38"/>
  <c r="DW37"/>
  <c r="DV37"/>
  <c r="DU37"/>
  <c r="DS37"/>
  <c r="DQ37"/>
  <c r="DP37"/>
  <c r="DL37"/>
  <c r="DK37"/>
  <c r="DJ37"/>
  <c r="DI37"/>
  <c r="DH37"/>
  <c r="DG37"/>
  <c r="DC37"/>
  <c r="CZ37"/>
  <c r="CY37"/>
  <c r="CX37"/>
  <c r="CW37"/>
  <c r="CV37"/>
  <c r="CR37"/>
  <c r="CF37"/>
  <c r="CE37"/>
  <c r="CD37"/>
  <c r="CB37"/>
  <c r="BM37"/>
  <c r="AV37"/>
  <c r="AM37"/>
  <c r="AF37"/>
  <c r="Y37"/>
  <c r="N37"/>
  <c r="H37"/>
  <c r="G37"/>
  <c r="F37"/>
  <c r="E37"/>
  <c r="D37"/>
  <c r="DW36"/>
  <c r="DV36"/>
  <c r="DU36"/>
  <c r="DT36"/>
  <c r="DS36"/>
  <c r="DR36"/>
  <c r="DQ36"/>
  <c r="DP36"/>
  <c r="DL36"/>
  <c r="DK36"/>
  <c r="DJ36"/>
  <c r="DI36"/>
  <c r="DH36"/>
  <c r="DG36"/>
  <c r="DC36"/>
  <c r="CZ36"/>
  <c r="CY36"/>
  <c r="CX36"/>
  <c r="CW36"/>
  <c r="CV36"/>
  <c r="CR36"/>
  <c r="CF36"/>
  <c r="CE36"/>
  <c r="CD36"/>
  <c r="CB36"/>
  <c r="BM36"/>
  <c r="AV36"/>
  <c r="AM36"/>
  <c r="AF36"/>
  <c r="Y36"/>
  <c r="N36"/>
  <c r="I36"/>
  <c r="H36"/>
  <c r="G36"/>
  <c r="F36"/>
  <c r="E36"/>
  <c r="D36"/>
  <c r="C36"/>
  <c r="DW35"/>
  <c r="DV35"/>
  <c r="DU35"/>
  <c r="DS35"/>
  <c r="DQ35"/>
  <c r="DP35"/>
  <c r="DL35"/>
  <c r="DK35"/>
  <c r="DJ35"/>
  <c r="DI35"/>
  <c r="DH35"/>
  <c r="DG35"/>
  <c r="DC35"/>
  <c r="CZ35"/>
  <c r="CY35"/>
  <c r="CX35"/>
  <c r="CW35"/>
  <c r="CV35"/>
  <c r="CR35"/>
  <c r="CF35"/>
  <c r="CE35"/>
  <c r="CD35"/>
  <c r="CB35"/>
  <c r="BM35"/>
  <c r="AV35"/>
  <c r="AM35"/>
  <c r="AF35"/>
  <c r="Y35"/>
  <c r="N35"/>
  <c r="H35"/>
  <c r="G35"/>
  <c r="F35"/>
  <c r="E35"/>
  <c r="D35"/>
  <c r="DW34"/>
  <c r="DV34"/>
  <c r="DU34"/>
  <c r="DT34"/>
  <c r="DS34"/>
  <c r="DR34"/>
  <c r="DQ34"/>
  <c r="DP34"/>
  <c r="DL34"/>
  <c r="DK34"/>
  <c r="DJ34"/>
  <c r="DI34"/>
  <c r="DH34"/>
  <c r="DG34"/>
  <c r="DC34"/>
  <c r="CZ34"/>
  <c r="CY34"/>
  <c r="CX34"/>
  <c r="CW34"/>
  <c r="CV34"/>
  <c r="CR34"/>
  <c r="CF34"/>
  <c r="CE34"/>
  <c r="CD34"/>
  <c r="CB34"/>
  <c r="BM34"/>
  <c r="AV34"/>
  <c r="AM34"/>
  <c r="AF34"/>
  <c r="Y34"/>
  <c r="N34"/>
  <c r="I34"/>
  <c r="H34"/>
  <c r="G34"/>
  <c r="F34"/>
  <c r="E34"/>
  <c r="D34"/>
  <c r="C34"/>
  <c r="DW33"/>
  <c r="DV33"/>
  <c r="DU33"/>
  <c r="DS33"/>
  <c r="DQ33"/>
  <c r="DP33"/>
  <c r="DL33"/>
  <c r="DK33"/>
  <c r="DJ33"/>
  <c r="DI33"/>
  <c r="DH33"/>
  <c r="DG33"/>
  <c r="DC33"/>
  <c r="CZ33"/>
  <c r="CY33"/>
  <c r="CX33"/>
  <c r="CW33"/>
  <c r="CV33"/>
  <c r="CR33"/>
  <c r="CF33"/>
  <c r="CE33"/>
  <c r="CD33"/>
  <c r="CB33"/>
  <c r="BM33"/>
  <c r="AV33"/>
  <c r="AM33"/>
  <c r="AF33"/>
  <c r="Y33"/>
  <c r="N33"/>
  <c r="H33"/>
  <c r="G33"/>
  <c r="F33"/>
  <c r="E33"/>
  <c r="D33"/>
  <c r="DW32"/>
  <c r="DV32"/>
  <c r="DU32"/>
  <c r="DT32"/>
  <c r="DS32"/>
  <c r="DR32"/>
  <c r="DQ32"/>
  <c r="DP32"/>
  <c r="DL32"/>
  <c r="DK32"/>
  <c r="DJ32"/>
  <c r="DI32"/>
  <c r="DH32"/>
  <c r="DG32"/>
  <c r="DC32"/>
  <c r="CZ32"/>
  <c r="CY32"/>
  <c r="CX32"/>
  <c r="CW32"/>
  <c r="CV32"/>
  <c r="CR32"/>
  <c r="CF32"/>
  <c r="CE32"/>
  <c r="CD32"/>
  <c r="CB32"/>
  <c r="BM32"/>
  <c r="AV32"/>
  <c r="AM32"/>
  <c r="AF32"/>
  <c r="Y32"/>
  <c r="N32"/>
  <c r="I32"/>
  <c r="H32"/>
  <c r="G32"/>
  <c r="F32"/>
  <c r="E32"/>
  <c r="D32"/>
  <c r="C32"/>
  <c r="DW31"/>
  <c r="DV31"/>
  <c r="DU31"/>
  <c r="DS31"/>
  <c r="DQ31"/>
  <c r="DP31"/>
  <c r="DL31"/>
  <c r="DK31"/>
  <c r="DJ31"/>
  <c r="DI31"/>
  <c r="DH31"/>
  <c r="DG31"/>
  <c r="DC31"/>
  <c r="CZ31"/>
  <c r="CY31"/>
  <c r="CX31"/>
  <c r="CW31"/>
  <c r="CV31"/>
  <c r="CR31"/>
  <c r="CF31"/>
  <c r="CE31"/>
  <c r="CD31"/>
  <c r="CB31"/>
  <c r="BM31"/>
  <c r="AV31"/>
  <c r="AM31"/>
  <c r="AF31"/>
  <c r="Y31"/>
  <c r="N31"/>
  <c r="H31"/>
  <c r="G31"/>
  <c r="F31"/>
  <c r="E31"/>
  <c r="D31"/>
  <c r="DW30"/>
  <c r="DV30"/>
  <c r="DU30"/>
  <c r="DT30"/>
  <c r="DS30"/>
  <c r="DR30"/>
  <c r="DQ30"/>
  <c r="DP30"/>
  <c r="DL30"/>
  <c r="DK30"/>
  <c r="DJ30"/>
  <c r="DI30"/>
  <c r="DH30"/>
  <c r="DG30"/>
  <c r="DC30"/>
  <c r="CZ30"/>
  <c r="CY30"/>
  <c r="CX30"/>
  <c r="CW30"/>
  <c r="CV30"/>
  <c r="CR30"/>
  <c r="CF30"/>
  <c r="CE30"/>
  <c r="CD30"/>
  <c r="CB30"/>
  <c r="BM30"/>
  <c r="AV30"/>
  <c r="AM30"/>
  <c r="AF30"/>
  <c r="Y30"/>
  <c r="N30"/>
  <c r="I30"/>
  <c r="H30"/>
  <c r="G30"/>
  <c r="F30"/>
  <c r="E30"/>
  <c r="D30"/>
  <c r="C30"/>
  <c r="DW29"/>
  <c r="DV29"/>
  <c r="DU29"/>
  <c r="DS29"/>
  <c r="DQ29"/>
  <c r="DP29"/>
  <c r="DL29"/>
  <c r="DK29"/>
  <c r="DJ29"/>
  <c r="DI29"/>
  <c r="DH29"/>
  <c r="DG29"/>
  <c r="DC29"/>
  <c r="CZ29"/>
  <c r="CY29"/>
  <c r="CX29"/>
  <c r="CW29"/>
  <c r="CV29"/>
  <c r="CR29"/>
  <c r="CF29"/>
  <c r="CE29"/>
  <c r="CD29"/>
  <c r="CB29"/>
  <c r="BM29"/>
  <c r="AV29"/>
  <c r="AM29"/>
  <c r="AF29"/>
  <c r="Y29"/>
  <c r="N29"/>
  <c r="H29"/>
  <c r="G29"/>
  <c r="F29"/>
  <c r="E29"/>
  <c r="D29"/>
  <c r="DW28"/>
  <c r="DV28"/>
  <c r="DU28"/>
  <c r="DT28"/>
  <c r="DS28"/>
  <c r="DR28"/>
  <c r="DQ28"/>
  <c r="DP28"/>
  <c r="DL28"/>
  <c r="DK28"/>
  <c r="DJ28"/>
  <c r="DI28"/>
  <c r="DH28"/>
  <c r="DG28"/>
  <c r="DC28"/>
  <c r="CZ28"/>
  <c r="CY28"/>
  <c r="CX28"/>
  <c r="CW28"/>
  <c r="CV28"/>
  <c r="CR28"/>
  <c r="CF28"/>
  <c r="CE28"/>
  <c r="CD28"/>
  <c r="CB28"/>
  <c r="BM28"/>
  <c r="AV28"/>
  <c r="AM28"/>
  <c r="AF28"/>
  <c r="Y28"/>
  <c r="N28"/>
  <c r="I28"/>
  <c r="H28"/>
  <c r="G28"/>
  <c r="F28"/>
  <c r="E28"/>
  <c r="D28"/>
  <c r="C28"/>
  <c r="DW27"/>
  <c r="DV27"/>
  <c r="DU27"/>
  <c r="DS27"/>
  <c r="DQ27"/>
  <c r="DP27"/>
  <c r="DL27"/>
  <c r="DK27"/>
  <c r="DJ27"/>
  <c r="DI27"/>
  <c r="DH27"/>
  <c r="DG27"/>
  <c r="DC27"/>
  <c r="CZ27"/>
  <c r="CY27"/>
  <c r="CX27"/>
  <c r="CW27"/>
  <c r="CV27"/>
  <c r="CR27"/>
  <c r="CF27"/>
  <c r="CE27"/>
  <c r="CD27"/>
  <c r="CB27"/>
  <c r="BM27"/>
  <c r="AV27"/>
  <c r="AM27"/>
  <c r="AF27"/>
  <c r="Y27"/>
  <c r="N27"/>
  <c r="H27"/>
  <c r="G27"/>
  <c r="F27"/>
  <c r="E27"/>
  <c r="D27"/>
  <c r="DW26"/>
  <c r="DV26"/>
  <c r="DU26"/>
  <c r="DT26"/>
  <c r="DS26"/>
  <c r="DR26"/>
  <c r="DQ26"/>
  <c r="DP26"/>
  <c r="DL26"/>
  <c r="DK26"/>
  <c r="DJ26"/>
  <c r="DI26"/>
  <c r="DH26"/>
  <c r="DG26"/>
  <c r="DC26"/>
  <c r="CZ26"/>
  <c r="CY26"/>
  <c r="CX26"/>
  <c r="CW26"/>
  <c r="CV26"/>
  <c r="CR26"/>
  <c r="CF26"/>
  <c r="CE26"/>
  <c r="CD26"/>
  <c r="CB26"/>
  <c r="BM26"/>
  <c r="AV26"/>
  <c r="AM26"/>
  <c r="AF26"/>
  <c r="Y26"/>
  <c r="N26"/>
  <c r="I26"/>
  <c r="H26"/>
  <c r="G26"/>
  <c r="F26"/>
  <c r="E26"/>
  <c r="D26"/>
  <c r="C26"/>
  <c r="DW25"/>
  <c r="DV25"/>
  <c r="DU25"/>
  <c r="DS25"/>
  <c r="DQ25"/>
  <c r="DP25"/>
  <c r="DL25"/>
  <c r="DK25"/>
  <c r="DJ25"/>
  <c r="DI25"/>
  <c r="DH25"/>
  <c r="DG25"/>
  <c r="DC25"/>
  <c r="CZ25"/>
  <c r="CY25"/>
  <c r="CX25"/>
  <c r="CW25"/>
  <c r="CV25"/>
  <c r="CR25"/>
  <c r="CF25"/>
  <c r="CE25"/>
  <c r="CD25"/>
  <c r="CB25"/>
  <c r="BM25"/>
  <c r="AV25"/>
  <c r="AM25"/>
  <c r="AF25"/>
  <c r="Y25"/>
  <c r="N25"/>
  <c r="H25"/>
  <c r="G25"/>
  <c r="F25"/>
  <c r="E25"/>
  <c r="D25"/>
  <c r="DW24"/>
  <c r="DV24"/>
  <c r="DU24"/>
  <c r="DT24"/>
  <c r="DS24"/>
  <c r="DR24"/>
  <c r="DQ24"/>
  <c r="DP24"/>
  <c r="DL24"/>
  <c r="DK24"/>
  <c r="DJ24"/>
  <c r="DI24"/>
  <c r="DH24"/>
  <c r="DC24"/>
  <c r="CZ24"/>
  <c r="CY24"/>
  <c r="CX24"/>
  <c r="CW24"/>
  <c r="CV24"/>
  <c r="CR24"/>
  <c r="CF24"/>
  <c r="CE24"/>
  <c r="CD24"/>
  <c r="CB24"/>
  <c r="BM24"/>
  <c r="AV24"/>
  <c r="AM24"/>
  <c r="AF24"/>
  <c r="Y24"/>
  <c r="N24"/>
  <c r="I24"/>
  <c r="H24"/>
  <c r="G24"/>
  <c r="F24"/>
  <c r="E24"/>
  <c r="D24"/>
  <c r="C24"/>
  <c r="DW23"/>
  <c r="DV23"/>
  <c r="DU23"/>
  <c r="DS23"/>
  <c r="DQ23"/>
  <c r="DP23"/>
  <c r="DL23"/>
  <c r="DK23"/>
  <c r="DJ23"/>
  <c r="DI23"/>
  <c r="DH23"/>
  <c r="DG23"/>
  <c r="DC23"/>
  <c r="CZ23"/>
  <c r="CY23"/>
  <c r="CX23"/>
  <c r="CW23"/>
  <c r="CV23"/>
  <c r="CR23"/>
  <c r="CF23"/>
  <c r="CE23"/>
  <c r="CD23"/>
  <c r="CB23"/>
  <c r="BM23"/>
  <c r="AV23"/>
  <c r="AM23"/>
  <c r="AF23"/>
  <c r="Y23"/>
  <c r="N23"/>
  <c r="H23"/>
  <c r="G23"/>
  <c r="F23"/>
  <c r="E23"/>
  <c r="D23"/>
  <c r="DW22"/>
  <c r="DV22"/>
  <c r="DU22"/>
  <c r="DT22"/>
  <c r="DS22"/>
  <c r="DR22"/>
  <c r="DQ22"/>
  <c r="DP22"/>
  <c r="DL22"/>
  <c r="DK22"/>
  <c r="DJ22"/>
  <c r="DI22"/>
  <c r="DH22"/>
  <c r="DG22"/>
  <c r="DC22"/>
  <c r="CZ22"/>
  <c r="CY22"/>
  <c r="CX22"/>
  <c r="CW22"/>
  <c r="CV22"/>
  <c r="CR22"/>
  <c r="CF22"/>
  <c r="CE22"/>
  <c r="CD22"/>
  <c r="CB22"/>
  <c r="BM22"/>
  <c r="AV22"/>
  <c r="AM22"/>
  <c r="AF22"/>
  <c r="Y22"/>
  <c r="N22"/>
  <c r="I22"/>
  <c r="H22"/>
  <c r="G22"/>
  <c r="F22"/>
  <c r="E22"/>
  <c r="D22"/>
  <c r="C22"/>
  <c r="DW21"/>
  <c r="DV21"/>
  <c r="DU21"/>
  <c r="DS21"/>
  <c r="DQ21"/>
  <c r="DP21"/>
  <c r="DL21"/>
  <c r="DK21"/>
  <c r="DJ21"/>
  <c r="DI21"/>
  <c r="DH21"/>
  <c r="DG21"/>
  <c r="DC21"/>
  <c r="CZ21"/>
  <c r="CY21"/>
  <c r="CX21"/>
  <c r="CW21"/>
  <c r="CV21"/>
  <c r="CR21"/>
  <c r="CF21"/>
  <c r="CE21"/>
  <c r="CD21"/>
  <c r="CB21"/>
  <c r="BM21"/>
  <c r="AV21"/>
  <c r="AM21"/>
  <c r="AF21"/>
  <c r="Y21"/>
  <c r="N21"/>
  <c r="H21"/>
  <c r="G21"/>
  <c r="F21"/>
  <c r="E21"/>
  <c r="D21"/>
  <c r="DW20"/>
  <c r="DV20"/>
  <c r="DU20"/>
  <c r="DT20"/>
  <c r="DS20"/>
  <c r="DR20"/>
  <c r="DQ20"/>
  <c r="DP20"/>
  <c r="DL20"/>
  <c r="DK20"/>
  <c r="DJ20"/>
  <c r="DI20"/>
  <c r="DH20"/>
  <c r="DG20"/>
  <c r="DC20"/>
  <c r="CZ20"/>
  <c r="CY20"/>
  <c r="CX20"/>
  <c r="CW20"/>
  <c r="CV20"/>
  <c r="CR20"/>
  <c r="CF20"/>
  <c r="CE20"/>
  <c r="CD20"/>
  <c r="CB20"/>
  <c r="BM20"/>
  <c r="AV20"/>
  <c r="AM20"/>
  <c r="AF20"/>
  <c r="Y20"/>
  <c r="N20"/>
  <c r="I20"/>
  <c r="H20"/>
  <c r="G20"/>
  <c r="F20"/>
  <c r="E20"/>
  <c r="D20"/>
  <c r="C20"/>
  <c r="DW19"/>
  <c r="DV19"/>
  <c r="DU19"/>
  <c r="DS19"/>
  <c r="DQ19"/>
  <c r="DP19"/>
  <c r="DL19"/>
  <c r="DK19"/>
  <c r="DJ19"/>
  <c r="DI19"/>
  <c r="DH19"/>
  <c r="DG19"/>
  <c r="DC19"/>
  <c r="CZ19"/>
  <c r="CY19"/>
  <c r="CX19"/>
  <c r="CW19"/>
  <c r="CV19"/>
  <c r="CR19"/>
  <c r="CF19"/>
  <c r="CE19"/>
  <c r="CD19"/>
  <c r="CB19"/>
  <c r="BM19"/>
  <c r="AV19"/>
  <c r="AM19"/>
  <c r="AF19"/>
  <c r="Y19"/>
  <c r="N19"/>
  <c r="H19"/>
  <c r="G19"/>
  <c r="F19"/>
  <c r="E19"/>
  <c r="D19"/>
  <c r="DW18"/>
  <c r="DV18"/>
  <c r="DU18"/>
  <c r="DT18"/>
  <c r="DS18"/>
  <c r="DR18"/>
  <c r="DQ18"/>
  <c r="DP18"/>
  <c r="DL18"/>
  <c r="DK18"/>
  <c r="DJ18"/>
  <c r="DI18"/>
  <c r="DH18"/>
  <c r="DG18"/>
  <c r="DC18"/>
  <c r="CZ18"/>
  <c r="CY18"/>
  <c r="CX18"/>
  <c r="CW18"/>
  <c r="CV18"/>
  <c r="CR18"/>
  <c r="CF18"/>
  <c r="CE18"/>
  <c r="CD18"/>
  <c r="CB18"/>
  <c r="BM18"/>
  <c r="AV18"/>
  <c r="AM18"/>
  <c r="AF18"/>
  <c r="Y18"/>
  <c r="N18"/>
  <c r="I18"/>
  <c r="H18"/>
  <c r="G18"/>
  <c r="F18"/>
  <c r="E18"/>
  <c r="D18"/>
  <c r="C18"/>
  <c r="DW17"/>
  <c r="DV17"/>
  <c r="DU17"/>
  <c r="DS17"/>
  <c r="DQ17"/>
  <c r="DP17"/>
  <c r="DL17"/>
  <c r="DK17"/>
  <c r="DJ17"/>
  <c r="DI17"/>
  <c r="DH17"/>
  <c r="DG17"/>
  <c r="DC17"/>
  <c r="CZ17"/>
  <c r="CY17"/>
  <c r="CX17"/>
  <c r="CW17"/>
  <c r="CV17"/>
  <c r="CR17"/>
  <c r="CF17"/>
  <c r="CE17"/>
  <c r="CD17"/>
  <c r="CB17"/>
  <c r="BM17"/>
  <c r="AV17"/>
  <c r="AM17"/>
  <c r="AF17"/>
  <c r="Y17"/>
  <c r="N17"/>
  <c r="H17"/>
  <c r="G17"/>
  <c r="F17"/>
  <c r="E17"/>
  <c r="D17"/>
  <c r="DW16"/>
  <c r="DV16"/>
  <c r="DU16"/>
  <c r="DT16"/>
  <c r="DS16"/>
  <c r="DR16"/>
  <c r="DQ16"/>
  <c r="DP16"/>
  <c r="DL16"/>
  <c r="DK16"/>
  <c r="DJ16"/>
  <c r="DI16"/>
  <c r="DH16"/>
  <c r="DG16"/>
  <c r="DC16"/>
  <c r="CZ16"/>
  <c r="CY16"/>
  <c r="CX16"/>
  <c r="CW16"/>
  <c r="CV16"/>
  <c r="CR16"/>
  <c r="CF16"/>
  <c r="CE16"/>
  <c r="CD16"/>
  <c r="CB16"/>
  <c r="BM16"/>
  <c r="AV16"/>
  <c r="AM16"/>
  <c r="AF16"/>
  <c r="Y16"/>
  <c r="N16"/>
  <c r="I16"/>
  <c r="H16"/>
  <c r="G16"/>
  <c r="F16"/>
  <c r="E16"/>
  <c r="D16"/>
  <c r="C16"/>
  <c r="DW15"/>
  <c r="DV15"/>
  <c r="DU15"/>
  <c r="DS15"/>
  <c r="DQ15"/>
  <c r="DP15"/>
  <c r="DL15"/>
  <c r="DK15"/>
  <c r="DJ15"/>
  <c r="DI15"/>
  <c r="DH15"/>
  <c r="DG15"/>
  <c r="DC15"/>
  <c r="CZ15"/>
  <c r="CY15"/>
  <c r="CX15"/>
  <c r="CW15"/>
  <c r="CV15"/>
  <c r="CR15"/>
  <c r="CF15"/>
  <c r="CE15"/>
  <c r="CD15"/>
  <c r="CB15"/>
  <c r="BM15"/>
  <c r="AV15"/>
  <c r="AM15"/>
  <c r="AF15"/>
  <c r="Y15"/>
  <c r="N15"/>
  <c r="H15"/>
  <c r="G15"/>
  <c r="F15"/>
  <c r="E15"/>
  <c r="D15"/>
  <c r="DW14"/>
  <c r="DV14"/>
  <c r="DU14"/>
  <c r="DT14"/>
  <c r="DS14"/>
  <c r="DR14"/>
  <c r="DQ14"/>
  <c r="DP14"/>
  <c r="DL14"/>
  <c r="DK14"/>
  <c r="DJ14"/>
  <c r="DI14"/>
  <c r="DH14"/>
  <c r="DG14"/>
  <c r="DC14"/>
  <c r="CZ14"/>
  <c r="CY14"/>
  <c r="CX14"/>
  <c r="CW14"/>
  <c r="CV14"/>
  <c r="CR14"/>
  <c r="CF14"/>
  <c r="CE14"/>
  <c r="CD14"/>
  <c r="CB14"/>
  <c r="BM14"/>
  <c r="AV14"/>
  <c r="AM14"/>
  <c r="AF14"/>
  <c r="Y14"/>
  <c r="N14"/>
  <c r="I14"/>
  <c r="H14"/>
  <c r="G14"/>
  <c r="F14"/>
  <c r="E14"/>
  <c r="D14"/>
  <c r="C14"/>
  <c r="DW13"/>
  <c r="DV13"/>
  <c r="DU13"/>
  <c r="DS13"/>
  <c r="DQ13"/>
  <c r="DP13"/>
  <c r="DL13"/>
  <c r="DK13"/>
  <c r="DJ13"/>
  <c r="DI13"/>
  <c r="DH13"/>
  <c r="DG13"/>
  <c r="DC13"/>
  <c r="CZ13"/>
  <c r="CY13"/>
  <c r="CX13"/>
  <c r="CW13"/>
  <c r="CV13"/>
  <c r="CR13"/>
  <c r="CF13"/>
  <c r="CE13"/>
  <c r="CD13"/>
  <c r="CB13"/>
  <c r="BM13"/>
  <c r="AV13"/>
  <c r="AM13"/>
  <c r="AF13"/>
  <c r="Y13"/>
  <c r="N13"/>
  <c r="H13"/>
  <c r="G13"/>
  <c r="F13"/>
  <c r="E13"/>
  <c r="D13"/>
  <c r="DW12"/>
  <c r="DV12"/>
  <c r="DU12"/>
  <c r="DT12"/>
  <c r="DS12"/>
  <c r="DR12"/>
  <c r="DQ12"/>
  <c r="DP12"/>
  <c r="DL12"/>
  <c r="DK12"/>
  <c r="DJ12"/>
  <c r="DI12"/>
  <c r="DH12"/>
  <c r="DG12"/>
  <c r="DC12"/>
  <c r="CZ12"/>
  <c r="CY12"/>
  <c r="CX12"/>
  <c r="CW12"/>
  <c r="CV12"/>
  <c r="CR12"/>
  <c r="CF12"/>
  <c r="CE12"/>
  <c r="CD12"/>
  <c r="CB12"/>
  <c r="BM12"/>
  <c r="AV12"/>
  <c r="AM12"/>
  <c r="AF12"/>
  <c r="Y12"/>
  <c r="N12"/>
  <c r="I12"/>
  <c r="H12"/>
  <c r="G12"/>
  <c r="F12"/>
  <c r="E12"/>
  <c r="D12"/>
  <c r="C12"/>
  <c r="DW11"/>
  <c r="DV11"/>
  <c r="DU11"/>
  <c r="DS11"/>
  <c r="DQ11"/>
  <c r="DP11"/>
  <c r="DL11"/>
  <c r="DK11"/>
  <c r="DJ11"/>
  <c r="DI11"/>
  <c r="DH11"/>
  <c r="DG11"/>
  <c r="DC11"/>
  <c r="CZ11"/>
  <c r="CY11"/>
  <c r="CX11"/>
  <c r="CW11"/>
  <c r="CV11"/>
  <c r="CR11"/>
  <c r="CF11"/>
  <c r="CE11"/>
  <c r="CD11"/>
  <c r="CB11"/>
  <c r="BM11"/>
  <c r="AV11"/>
  <c r="AM11"/>
  <c r="AF11"/>
  <c r="Y11"/>
  <c r="N11"/>
  <c r="H11"/>
  <c r="G11"/>
  <c r="F11"/>
  <c r="E11"/>
  <c r="D11"/>
  <c r="DW10"/>
  <c r="DV10"/>
  <c r="DU10"/>
  <c r="DT10"/>
  <c r="DS10"/>
  <c r="DR10"/>
  <c r="DQ10"/>
  <c r="DP10"/>
  <c r="DL10"/>
  <c r="DK10"/>
  <c r="DJ10"/>
  <c r="DI10"/>
  <c r="DH10"/>
  <c r="DG10"/>
  <c r="DC10"/>
  <c r="CZ10"/>
  <c r="CY10"/>
  <c r="CX10"/>
  <c r="CW10"/>
  <c r="CV10"/>
  <c r="CR10"/>
  <c r="CF10"/>
  <c r="CE10"/>
  <c r="CD10"/>
  <c r="CB10"/>
  <c r="BM10"/>
  <c r="AV10"/>
  <c r="AM10"/>
  <c r="AF10"/>
  <c r="Y10"/>
  <c r="N10"/>
  <c r="I10"/>
  <c r="H10"/>
  <c r="G10"/>
  <c r="F10"/>
  <c r="E10"/>
  <c r="D10"/>
  <c r="C10"/>
  <c r="DW9"/>
  <c r="DV9"/>
  <c r="DU9"/>
  <c r="DS9"/>
  <c r="DQ9"/>
  <c r="DP9"/>
  <c r="DL9"/>
  <c r="DK9"/>
  <c r="DJ9"/>
  <c r="DI9"/>
  <c r="DH9"/>
  <c r="DG9"/>
  <c r="DC9"/>
  <c r="CZ9"/>
  <c r="CY9"/>
  <c r="CX9"/>
  <c r="CW9"/>
  <c r="CV9"/>
  <c r="CR9"/>
  <c r="CF9"/>
  <c r="CE9"/>
  <c r="CD9"/>
  <c r="CB9"/>
  <c r="BM9"/>
  <c r="AV9"/>
  <c r="AM9"/>
  <c r="AF9"/>
  <c r="Y9"/>
  <c r="N9"/>
  <c r="H9"/>
  <c r="G9"/>
  <c r="F9"/>
  <c r="E9"/>
  <c r="D9"/>
  <c r="DW8"/>
  <c r="DV8"/>
  <c r="DU8"/>
  <c r="DT8"/>
  <c r="DS8"/>
  <c r="DR8"/>
  <c r="DQ8"/>
  <c r="DP8"/>
  <c r="DL8"/>
  <c r="DK8"/>
  <c r="DJ8"/>
  <c r="DI8"/>
  <c r="DH8"/>
  <c r="DG8"/>
  <c r="DC8"/>
  <c r="CZ8"/>
  <c r="CY8"/>
  <c r="CX8"/>
  <c r="CW8"/>
  <c r="CV8"/>
  <c r="CR8"/>
  <c r="CF8"/>
  <c r="CE8"/>
  <c r="CD8"/>
  <c r="CB8"/>
  <c r="BM8"/>
  <c r="AV8"/>
  <c r="AM8"/>
  <c r="AF8"/>
  <c r="Y8"/>
  <c r="N8"/>
  <c r="I8"/>
  <c r="H8"/>
  <c r="G8"/>
  <c r="F8"/>
  <c r="E8"/>
  <c r="D8"/>
  <c r="C8"/>
  <c r="DW7"/>
  <c r="DV7"/>
  <c r="DU7"/>
  <c r="DS7"/>
  <c r="DQ7"/>
  <c r="DP7"/>
  <c r="DL7"/>
  <c r="DK7"/>
  <c r="DJ7"/>
  <c r="DI7"/>
  <c r="DH7"/>
  <c r="DG7"/>
  <c r="DC7"/>
  <c r="CZ7"/>
  <c r="CY7"/>
  <c r="CX7"/>
  <c r="CW7"/>
  <c r="CV7"/>
  <c r="CR7"/>
  <c r="CF7"/>
  <c r="CE7"/>
  <c r="CD7"/>
  <c r="CB7"/>
  <c r="BM7"/>
  <c r="AV7"/>
  <c r="AM7"/>
  <c r="AF7"/>
  <c r="Y7"/>
  <c r="N7"/>
  <c r="H7"/>
  <c r="G7"/>
  <c r="F7"/>
  <c r="E7"/>
  <c r="D7"/>
  <c r="DW6"/>
  <c r="DV6"/>
  <c r="DU6"/>
  <c r="DT6"/>
  <c r="DS6"/>
  <c r="DR6"/>
  <c r="DQ6"/>
  <c r="DP6"/>
  <c r="DL6"/>
  <c r="DK6"/>
  <c r="DJ6"/>
  <c r="DI6"/>
  <c r="DH6"/>
  <c r="DG6"/>
  <c r="DC6"/>
  <c r="CZ6"/>
  <c r="CY6"/>
  <c r="CX6"/>
  <c r="CW6"/>
  <c r="CV6"/>
  <c r="CR6"/>
  <c r="CF6"/>
  <c r="CE6"/>
  <c r="CD6"/>
  <c r="CB6"/>
  <c r="BM6"/>
  <c r="AV6"/>
  <c r="AM6"/>
  <c r="AF6"/>
  <c r="Y6"/>
  <c r="N6"/>
  <c r="I6"/>
  <c r="H6"/>
  <c r="G6"/>
  <c r="F6"/>
  <c r="E6"/>
  <c r="D6"/>
  <c r="C6"/>
  <c r="DW5"/>
  <c r="DV5"/>
  <c r="DU5"/>
  <c r="DS5"/>
  <c r="DQ5"/>
  <c r="DP5"/>
  <c r="DL5"/>
  <c r="DK5"/>
  <c r="DJ5"/>
  <c r="DI5"/>
  <c r="DH5"/>
  <c r="DG5"/>
  <c r="DC5"/>
  <c r="CZ5"/>
  <c r="CY5"/>
  <c r="CX5"/>
  <c r="CW5"/>
  <c r="CV5"/>
  <c r="CR5"/>
  <c r="CF5"/>
  <c r="CE5"/>
  <c r="CD5"/>
  <c r="CB5"/>
  <c r="BM5"/>
  <c r="AV5"/>
  <c r="AM5"/>
  <c r="AF5"/>
  <c r="Y5"/>
  <c r="N5"/>
  <c r="H5"/>
  <c r="G5"/>
  <c r="F5"/>
  <c r="E5"/>
  <c r="D5"/>
  <c r="DW4"/>
  <c r="DV4"/>
  <c r="DU4"/>
  <c r="DT4"/>
  <c r="DS4"/>
  <c r="DR4"/>
  <c r="DQ4"/>
  <c r="DP4"/>
  <c r="DL4"/>
  <c r="DK4"/>
  <c r="DJ4"/>
  <c r="DI4"/>
  <c r="DH4"/>
  <c r="DG4"/>
  <c r="DC4"/>
  <c r="CZ4"/>
  <c r="CY4"/>
  <c r="CX4"/>
  <c r="CW4"/>
  <c r="CV4"/>
  <c r="CR4"/>
  <c r="CF4"/>
  <c r="CE4"/>
  <c r="CD4"/>
  <c r="CB4"/>
  <c r="BM4"/>
  <c r="AV4"/>
  <c r="AM4"/>
  <c r="AF4"/>
  <c r="Y4"/>
  <c r="N4"/>
  <c r="I4"/>
  <c r="H4"/>
  <c r="G4"/>
  <c r="F4"/>
  <c r="E4"/>
  <c r="D4"/>
  <c r="C4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I3"/>
  <c r="H3"/>
  <c r="G3"/>
  <c r="F3"/>
  <c r="E3"/>
  <c r="D3"/>
  <c r="C3"/>
  <c r="B3"/>
  <c r="A3"/>
  <c r="DW65" i="18"/>
  <c r="DV65"/>
  <c r="DU65"/>
  <c r="DS65"/>
  <c r="DQ65"/>
  <c r="DP65"/>
  <c r="DL65"/>
  <c r="DK65"/>
  <c r="DJ65"/>
  <c r="DI65"/>
  <c r="DH65"/>
  <c r="DG65"/>
  <c r="DC65"/>
  <c r="CZ65"/>
  <c r="CY65"/>
  <c r="CX65"/>
  <c r="CW65"/>
  <c r="CV65"/>
  <c r="CR65"/>
  <c r="CF65"/>
  <c r="CE65"/>
  <c r="CD65"/>
  <c r="CB65"/>
  <c r="BM65"/>
  <c r="AV65"/>
  <c r="AM65"/>
  <c r="AF65"/>
  <c r="Y65"/>
  <c r="N65"/>
  <c r="H65"/>
  <c r="G65"/>
  <c r="F65"/>
  <c r="E65"/>
  <c r="D65"/>
  <c r="DW64"/>
  <c r="DV64"/>
  <c r="DU64"/>
  <c r="DT64"/>
  <c r="DS64"/>
  <c r="DR64"/>
  <c r="DQ64"/>
  <c r="DP64"/>
  <c r="DL64"/>
  <c r="DK64"/>
  <c r="DJ64"/>
  <c r="DI64"/>
  <c r="DH64"/>
  <c r="DG64"/>
  <c r="DC64"/>
  <c r="CZ64"/>
  <c r="CY64"/>
  <c r="CX64"/>
  <c r="CW64"/>
  <c r="CV64"/>
  <c r="CR64"/>
  <c r="CF64"/>
  <c r="CE64"/>
  <c r="CD64"/>
  <c r="CB64"/>
  <c r="BM64"/>
  <c r="AV64"/>
  <c r="AM64"/>
  <c r="AF64"/>
  <c r="Y64"/>
  <c r="N64"/>
  <c r="I64"/>
  <c r="H64"/>
  <c r="G64"/>
  <c r="F64"/>
  <c r="E64"/>
  <c r="D64"/>
  <c r="C64"/>
  <c r="DW63"/>
  <c r="DV63"/>
  <c r="DU63"/>
  <c r="DS63"/>
  <c r="DQ63"/>
  <c r="DP63"/>
  <c r="DL63"/>
  <c r="DK63"/>
  <c r="DJ63"/>
  <c r="DI63"/>
  <c r="DH63"/>
  <c r="DG63"/>
  <c r="DC63"/>
  <c r="CZ63"/>
  <c r="CY63"/>
  <c r="CX63"/>
  <c r="CW63"/>
  <c r="CV63"/>
  <c r="CR63"/>
  <c r="CF63"/>
  <c r="CE63"/>
  <c r="CD63"/>
  <c r="CB63"/>
  <c r="BM63"/>
  <c r="AV63"/>
  <c r="AM63"/>
  <c r="AF63"/>
  <c r="Y63"/>
  <c r="N63"/>
  <c r="H63"/>
  <c r="G63"/>
  <c r="F63"/>
  <c r="E63"/>
  <c r="D63"/>
  <c r="DW62"/>
  <c r="DV62"/>
  <c r="DU62"/>
  <c r="DT62"/>
  <c r="DS62"/>
  <c r="DR62"/>
  <c r="DQ62"/>
  <c r="DP62"/>
  <c r="DL62"/>
  <c r="DK62"/>
  <c r="DJ62"/>
  <c r="DI62"/>
  <c r="DH62"/>
  <c r="DG62"/>
  <c r="DC62"/>
  <c r="CZ62"/>
  <c r="CY62"/>
  <c r="CX62"/>
  <c r="CW62"/>
  <c r="CV62"/>
  <c r="CR62"/>
  <c r="CF62"/>
  <c r="CE62"/>
  <c r="CD62"/>
  <c r="CB62"/>
  <c r="BM62"/>
  <c r="AV62"/>
  <c r="AM62"/>
  <c r="AF62"/>
  <c r="Y62"/>
  <c r="N62"/>
  <c r="I62"/>
  <c r="H62"/>
  <c r="G62"/>
  <c r="F62"/>
  <c r="E62"/>
  <c r="D62"/>
  <c r="C62"/>
  <c r="DW61"/>
  <c r="DV61"/>
  <c r="DU61"/>
  <c r="DS61"/>
  <c r="DQ61"/>
  <c r="DP61"/>
  <c r="DL61"/>
  <c r="DK61"/>
  <c r="DJ61"/>
  <c r="DI61"/>
  <c r="DH61"/>
  <c r="DG61"/>
  <c r="DC61"/>
  <c r="CZ61"/>
  <c r="CY61"/>
  <c r="CX61"/>
  <c r="CW61"/>
  <c r="CV61"/>
  <c r="CR61"/>
  <c r="CF61"/>
  <c r="CE61"/>
  <c r="CD61"/>
  <c r="CB61"/>
  <c r="BM61"/>
  <c r="AV61"/>
  <c r="AM61"/>
  <c r="AF61"/>
  <c r="Y61"/>
  <c r="N61"/>
  <c r="H61"/>
  <c r="G61"/>
  <c r="F61"/>
  <c r="E61"/>
  <c r="D61"/>
  <c r="DW60"/>
  <c r="DV60"/>
  <c r="DU60"/>
  <c r="DT60"/>
  <c r="DS60"/>
  <c r="DR60"/>
  <c r="DQ60"/>
  <c r="DP60"/>
  <c r="DL60"/>
  <c r="DK60"/>
  <c r="DJ60"/>
  <c r="DI60"/>
  <c r="DH60"/>
  <c r="DG60"/>
  <c r="DC60"/>
  <c r="CZ60"/>
  <c r="CY60"/>
  <c r="CX60"/>
  <c r="CW60"/>
  <c r="CV60"/>
  <c r="CR60"/>
  <c r="CF60"/>
  <c r="CE60"/>
  <c r="CD60"/>
  <c r="CB60"/>
  <c r="BM60"/>
  <c r="AV60"/>
  <c r="AM60"/>
  <c r="AF60"/>
  <c r="Y60"/>
  <c r="N60"/>
  <c r="I60"/>
  <c r="H60"/>
  <c r="G60"/>
  <c r="F60"/>
  <c r="E60"/>
  <c r="D60"/>
  <c r="C60"/>
  <c r="DW59"/>
  <c r="DV59"/>
  <c r="DU59"/>
  <c r="DS59"/>
  <c r="DQ59"/>
  <c r="DP59"/>
  <c r="DL59"/>
  <c r="DK59"/>
  <c r="DJ59"/>
  <c r="DI59"/>
  <c r="DH59"/>
  <c r="DG59"/>
  <c r="DC59"/>
  <c r="CZ59"/>
  <c r="CY59"/>
  <c r="CX59"/>
  <c r="CW59"/>
  <c r="CV59"/>
  <c r="CR59"/>
  <c r="CF59"/>
  <c r="CE59"/>
  <c r="CD59"/>
  <c r="CB59"/>
  <c r="BM59"/>
  <c r="AV59"/>
  <c r="AM59"/>
  <c r="AF59"/>
  <c r="Y59"/>
  <c r="N59"/>
  <c r="H59"/>
  <c r="G59"/>
  <c r="F59"/>
  <c r="E59"/>
  <c r="D59"/>
  <c r="DW58"/>
  <c r="DV58"/>
  <c r="DU58"/>
  <c r="DT58"/>
  <c r="DS58"/>
  <c r="DR58"/>
  <c r="DQ58"/>
  <c r="DP58"/>
  <c r="DL58"/>
  <c r="DK58"/>
  <c r="DJ58"/>
  <c r="DI58"/>
  <c r="DH58"/>
  <c r="DG58"/>
  <c r="DC58"/>
  <c r="CZ58"/>
  <c r="CY58"/>
  <c r="CX58"/>
  <c r="CW58"/>
  <c r="CV58"/>
  <c r="CR58"/>
  <c r="CF58"/>
  <c r="CE58"/>
  <c r="CD58"/>
  <c r="CB58"/>
  <c r="BM58"/>
  <c r="AV58"/>
  <c r="AM58"/>
  <c r="AF58"/>
  <c r="Y58"/>
  <c r="N58"/>
  <c r="I58"/>
  <c r="H58"/>
  <c r="G58"/>
  <c r="F58"/>
  <c r="E58"/>
  <c r="D58"/>
  <c r="C58"/>
  <c r="DW57"/>
  <c r="DV57"/>
  <c r="DU57"/>
  <c r="DS57"/>
  <c r="DQ57"/>
  <c r="DP57"/>
  <c r="DL57"/>
  <c r="DK57"/>
  <c r="DJ57"/>
  <c r="DI57"/>
  <c r="DH57"/>
  <c r="DG57"/>
  <c r="DC57"/>
  <c r="CZ57"/>
  <c r="CY57"/>
  <c r="CX57"/>
  <c r="CW57"/>
  <c r="CV57"/>
  <c r="CR57"/>
  <c r="CF57"/>
  <c r="CE57"/>
  <c r="CD57"/>
  <c r="CB57"/>
  <c r="BM57"/>
  <c r="AV57"/>
  <c r="AM57"/>
  <c r="AF57"/>
  <c r="Y57"/>
  <c r="N57"/>
  <c r="H57"/>
  <c r="G57"/>
  <c r="F57"/>
  <c r="E57"/>
  <c r="D57"/>
  <c r="DW56"/>
  <c r="DV56"/>
  <c r="DU56"/>
  <c r="DT56"/>
  <c r="DS56"/>
  <c r="DR56"/>
  <c r="DQ56"/>
  <c r="DP56"/>
  <c r="DL56"/>
  <c r="DK56"/>
  <c r="DJ56"/>
  <c r="DI56"/>
  <c r="DH56"/>
  <c r="DG56"/>
  <c r="DC56"/>
  <c r="CZ56"/>
  <c r="CY56"/>
  <c r="CX56"/>
  <c r="CW56"/>
  <c r="CV56"/>
  <c r="CR56"/>
  <c r="CF56"/>
  <c r="CE56"/>
  <c r="CD56"/>
  <c r="CB56"/>
  <c r="BM56"/>
  <c r="AV56"/>
  <c r="AM56"/>
  <c r="AF56"/>
  <c r="Y56"/>
  <c r="N56"/>
  <c r="I56"/>
  <c r="H56"/>
  <c r="G56"/>
  <c r="F56"/>
  <c r="E56"/>
  <c r="D56"/>
  <c r="C56"/>
  <c r="DW55"/>
  <c r="DV55"/>
  <c r="DU55"/>
  <c r="DS55"/>
  <c r="DQ55"/>
  <c r="DP55"/>
  <c r="DL55"/>
  <c r="DK55"/>
  <c r="DJ55"/>
  <c r="DI55"/>
  <c r="DH55"/>
  <c r="DG55"/>
  <c r="DC55"/>
  <c r="CZ55"/>
  <c r="CY55"/>
  <c r="CX55"/>
  <c r="CW55"/>
  <c r="CV55"/>
  <c r="CR55"/>
  <c r="CF55"/>
  <c r="CE55"/>
  <c r="CD55"/>
  <c r="CB55"/>
  <c r="BM55"/>
  <c r="AV55"/>
  <c r="AM55"/>
  <c r="AF55"/>
  <c r="Y55"/>
  <c r="N55"/>
  <c r="H55"/>
  <c r="G55"/>
  <c r="F55"/>
  <c r="E55"/>
  <c r="D55"/>
  <c r="DW54"/>
  <c r="DV54"/>
  <c r="DU54"/>
  <c r="DT54"/>
  <c r="DS54"/>
  <c r="DR54"/>
  <c r="DQ54"/>
  <c r="DP54"/>
  <c r="DL54"/>
  <c r="DK54"/>
  <c r="DJ54"/>
  <c r="DI54"/>
  <c r="DH54"/>
  <c r="DG54"/>
  <c r="DC54"/>
  <c r="CZ54"/>
  <c r="CY54"/>
  <c r="CX54"/>
  <c r="CW54"/>
  <c r="CV54"/>
  <c r="CR54"/>
  <c r="CF54"/>
  <c r="CE54"/>
  <c r="CD54"/>
  <c r="CB54"/>
  <c r="BM54"/>
  <c r="AV54"/>
  <c r="AM54"/>
  <c r="AF54"/>
  <c r="Y54"/>
  <c r="N54"/>
  <c r="I54"/>
  <c r="H54"/>
  <c r="G54"/>
  <c r="F54"/>
  <c r="E54"/>
  <c r="D54"/>
  <c r="C54"/>
  <c r="DW53"/>
  <c r="DV53"/>
  <c r="DU53"/>
  <c r="DS53"/>
  <c r="DQ53"/>
  <c r="DP53"/>
  <c r="DL53"/>
  <c r="DK53"/>
  <c r="DJ53"/>
  <c r="DI53"/>
  <c r="DH53"/>
  <c r="DG53"/>
  <c r="DC53"/>
  <c r="CZ53"/>
  <c r="CY53"/>
  <c r="CX53"/>
  <c r="CW53"/>
  <c r="CV53"/>
  <c r="CR53"/>
  <c r="CF53"/>
  <c r="CE53"/>
  <c r="CD53"/>
  <c r="CB53"/>
  <c r="BM53"/>
  <c r="AV53"/>
  <c r="AM53"/>
  <c r="AF53"/>
  <c r="Y53"/>
  <c r="N53"/>
  <c r="H53"/>
  <c r="G53"/>
  <c r="F53"/>
  <c r="E53"/>
  <c r="D53"/>
  <c r="DW52"/>
  <c r="DV52"/>
  <c r="DU52"/>
  <c r="DT52"/>
  <c r="DS52"/>
  <c r="DR52"/>
  <c r="DQ52"/>
  <c r="DP52"/>
  <c r="DL52"/>
  <c r="DK52"/>
  <c r="DJ52"/>
  <c r="DI52"/>
  <c r="DH52"/>
  <c r="DG52"/>
  <c r="DC52"/>
  <c r="CZ52"/>
  <c r="CY52"/>
  <c r="CX52"/>
  <c r="CW52"/>
  <c r="CV52"/>
  <c r="CR52"/>
  <c r="CF52"/>
  <c r="CE52"/>
  <c r="CD52"/>
  <c r="CB52"/>
  <c r="BM52"/>
  <c r="AV52"/>
  <c r="AM52"/>
  <c r="AF52"/>
  <c r="Y52"/>
  <c r="N52"/>
  <c r="I52"/>
  <c r="H52"/>
  <c r="G52"/>
  <c r="F52"/>
  <c r="E52"/>
  <c r="D52"/>
  <c r="C52"/>
  <c r="DW51"/>
  <c r="DV51"/>
  <c r="DU51"/>
  <c r="DS51"/>
  <c r="DQ51"/>
  <c r="DP51"/>
  <c r="DL51"/>
  <c r="DK51"/>
  <c r="DJ51"/>
  <c r="DI51"/>
  <c r="DH51"/>
  <c r="DG51"/>
  <c r="DC51"/>
  <c r="CZ51"/>
  <c r="CY51"/>
  <c r="CX51"/>
  <c r="CW51"/>
  <c r="CV51"/>
  <c r="CR51"/>
  <c r="CF51"/>
  <c r="CE51"/>
  <c r="CD51"/>
  <c r="CB51"/>
  <c r="BM51"/>
  <c r="AV51"/>
  <c r="AM51"/>
  <c r="AF51"/>
  <c r="Y51"/>
  <c r="N51"/>
  <c r="H51"/>
  <c r="G51"/>
  <c r="F51"/>
  <c r="E51"/>
  <c r="D51"/>
  <c r="DW50"/>
  <c r="DV50"/>
  <c r="DU50"/>
  <c r="DT50"/>
  <c r="DS50"/>
  <c r="DR50"/>
  <c r="DQ50"/>
  <c r="DP50"/>
  <c r="DL50"/>
  <c r="DK50"/>
  <c r="DJ50"/>
  <c r="DI50"/>
  <c r="DH50"/>
  <c r="DG50"/>
  <c r="DC50"/>
  <c r="CZ50"/>
  <c r="CY50"/>
  <c r="CX50"/>
  <c r="CW50"/>
  <c r="CV50"/>
  <c r="CR50"/>
  <c r="CF50"/>
  <c r="CE50"/>
  <c r="CD50"/>
  <c r="CB50"/>
  <c r="BM50"/>
  <c r="AV50"/>
  <c r="AM50"/>
  <c r="AF50"/>
  <c r="Y50"/>
  <c r="N50"/>
  <c r="I50"/>
  <c r="H50"/>
  <c r="G50"/>
  <c r="F50"/>
  <c r="E50"/>
  <c r="D50"/>
  <c r="C50"/>
  <c r="DW49"/>
  <c r="DV49"/>
  <c r="DU49"/>
  <c r="DS49"/>
  <c r="DQ49"/>
  <c r="DP49"/>
  <c r="DL49"/>
  <c r="DK49"/>
  <c r="DJ49"/>
  <c r="DI49"/>
  <c r="DH49"/>
  <c r="DG49"/>
  <c r="DC49"/>
  <c r="CZ49"/>
  <c r="CY49"/>
  <c r="CX49"/>
  <c r="CW49"/>
  <c r="CV49"/>
  <c r="CR49"/>
  <c r="CF49"/>
  <c r="CE49"/>
  <c r="CD49"/>
  <c r="CB49"/>
  <c r="BM49"/>
  <c r="AV49"/>
  <c r="AM49"/>
  <c r="AF49"/>
  <c r="Y49"/>
  <c r="N49"/>
  <c r="H49"/>
  <c r="G49"/>
  <c r="F49"/>
  <c r="E49"/>
  <c r="D49"/>
  <c r="DW48"/>
  <c r="DV48"/>
  <c r="DU48"/>
  <c r="DT48"/>
  <c r="DS48"/>
  <c r="DR48"/>
  <c r="DQ48"/>
  <c r="DP48"/>
  <c r="DL48"/>
  <c r="DK48"/>
  <c r="DJ48"/>
  <c r="DI48"/>
  <c r="DH48"/>
  <c r="DG48"/>
  <c r="DC48"/>
  <c r="CZ48"/>
  <c r="CY48"/>
  <c r="CX48"/>
  <c r="CW48"/>
  <c r="CV48"/>
  <c r="CR48"/>
  <c r="CF48"/>
  <c r="CE48"/>
  <c r="CD48"/>
  <c r="CB48"/>
  <c r="BM48"/>
  <c r="AV48"/>
  <c r="AM48"/>
  <c r="AF48"/>
  <c r="Y48"/>
  <c r="N48"/>
  <c r="I48"/>
  <c r="H48"/>
  <c r="G48"/>
  <c r="F48"/>
  <c r="E48"/>
  <c r="D48"/>
  <c r="C48"/>
  <c r="DW47"/>
  <c r="DV47"/>
  <c r="DU47"/>
  <c r="DS47"/>
  <c r="DQ47"/>
  <c r="DP47"/>
  <c r="DL47"/>
  <c r="DK47"/>
  <c r="DJ47"/>
  <c r="DI47"/>
  <c r="DH47"/>
  <c r="DG47"/>
  <c r="DC47"/>
  <c r="CZ47"/>
  <c r="CY47"/>
  <c r="CX47"/>
  <c r="CW47"/>
  <c r="CV47"/>
  <c r="CR47"/>
  <c r="CF47"/>
  <c r="CE47"/>
  <c r="CD47"/>
  <c r="CB47"/>
  <c r="BM47"/>
  <c r="AV47"/>
  <c r="AM47"/>
  <c r="AF47"/>
  <c r="Y47"/>
  <c r="N47"/>
  <c r="H47"/>
  <c r="G47"/>
  <c r="F47"/>
  <c r="E47"/>
  <c r="D47"/>
  <c r="DW46"/>
  <c r="DV46"/>
  <c r="DU46"/>
  <c r="DT46"/>
  <c r="DS46"/>
  <c r="DR46"/>
  <c r="DQ46"/>
  <c r="DP46"/>
  <c r="DL46"/>
  <c r="DK46"/>
  <c r="DJ46"/>
  <c r="DI46"/>
  <c r="DH46"/>
  <c r="DG46"/>
  <c r="DC46"/>
  <c r="CZ46"/>
  <c r="CY46"/>
  <c r="CX46"/>
  <c r="CW46"/>
  <c r="CV46"/>
  <c r="CR46"/>
  <c r="CF46"/>
  <c r="CE46"/>
  <c r="CD46"/>
  <c r="CB46"/>
  <c r="BM46"/>
  <c r="AV46"/>
  <c r="AM46"/>
  <c r="AF46"/>
  <c r="Y46"/>
  <c r="N46"/>
  <c r="I46"/>
  <c r="H46"/>
  <c r="G46"/>
  <c r="F46"/>
  <c r="E46"/>
  <c r="D46"/>
  <c r="C46"/>
  <c r="DW45"/>
  <c r="DV45"/>
  <c r="DU45"/>
  <c r="DS45"/>
  <c r="DQ45"/>
  <c r="DP45"/>
  <c r="DL45"/>
  <c r="DK45"/>
  <c r="DJ45"/>
  <c r="DI45"/>
  <c r="DH45"/>
  <c r="DG45"/>
  <c r="DC45"/>
  <c r="CZ45"/>
  <c r="CY45"/>
  <c r="CX45"/>
  <c r="CW45"/>
  <c r="CV45"/>
  <c r="CR45"/>
  <c r="CF45"/>
  <c r="CE45"/>
  <c r="CD45"/>
  <c r="CB45"/>
  <c r="BM45"/>
  <c r="AV45"/>
  <c r="AM45"/>
  <c r="AF45"/>
  <c r="Y45"/>
  <c r="N45"/>
  <c r="H45"/>
  <c r="G45"/>
  <c r="F45"/>
  <c r="E45"/>
  <c r="D45"/>
  <c r="DW44"/>
  <c r="DV44"/>
  <c r="DU44"/>
  <c r="DT44"/>
  <c r="DS44"/>
  <c r="DR44"/>
  <c r="DQ44"/>
  <c r="DP44"/>
  <c r="DL44"/>
  <c r="DK44"/>
  <c r="DJ44"/>
  <c r="DI44"/>
  <c r="DH44"/>
  <c r="DG44"/>
  <c r="DC44"/>
  <c r="CZ44"/>
  <c r="CY44"/>
  <c r="CX44"/>
  <c r="CW44"/>
  <c r="CV44"/>
  <c r="CR44"/>
  <c r="CF44"/>
  <c r="CE44"/>
  <c r="CD44"/>
  <c r="CB44"/>
  <c r="BM44"/>
  <c r="AV44"/>
  <c r="AM44"/>
  <c r="AF44"/>
  <c r="Y44"/>
  <c r="N44"/>
  <c r="I44"/>
  <c r="H44"/>
  <c r="G44"/>
  <c r="F44"/>
  <c r="E44"/>
  <c r="D44"/>
  <c r="C44"/>
  <c r="DW43"/>
  <c r="DV43"/>
  <c r="DU43"/>
  <c r="DS43"/>
  <c r="DQ43"/>
  <c r="DP43"/>
  <c r="DL43"/>
  <c r="DK43"/>
  <c r="DJ43"/>
  <c r="DI43"/>
  <c r="DH43"/>
  <c r="DG43"/>
  <c r="DC43"/>
  <c r="CZ43"/>
  <c r="CY43"/>
  <c r="CX43"/>
  <c r="CW43"/>
  <c r="CV43"/>
  <c r="CR43"/>
  <c r="CF43"/>
  <c r="CE43"/>
  <c r="CD43"/>
  <c r="CB43"/>
  <c r="BM43"/>
  <c r="AV43"/>
  <c r="AM43"/>
  <c r="AF43"/>
  <c r="Y43"/>
  <c r="N43"/>
  <c r="H43"/>
  <c r="G43"/>
  <c r="F43"/>
  <c r="E43"/>
  <c r="D43"/>
  <c r="DW42"/>
  <c r="DV42"/>
  <c r="DU42"/>
  <c r="DT42"/>
  <c r="DS42"/>
  <c r="DR42"/>
  <c r="DQ42"/>
  <c r="DP42"/>
  <c r="DL42"/>
  <c r="DK42"/>
  <c r="DJ42"/>
  <c r="DI42"/>
  <c r="DH42"/>
  <c r="DG42"/>
  <c r="DC42"/>
  <c r="CZ42"/>
  <c r="CY42"/>
  <c r="CX42"/>
  <c r="CW42"/>
  <c r="CV42"/>
  <c r="CR42"/>
  <c r="CF42"/>
  <c r="CE42"/>
  <c r="CD42"/>
  <c r="CB42"/>
  <c r="BM42"/>
  <c r="AV42"/>
  <c r="AM42"/>
  <c r="AF42"/>
  <c r="Y42"/>
  <c r="N42"/>
  <c r="I42"/>
  <c r="H42"/>
  <c r="G42"/>
  <c r="F42"/>
  <c r="E42"/>
  <c r="D42"/>
  <c r="C42"/>
  <c r="DW41"/>
  <c r="DV41"/>
  <c r="DU41"/>
  <c r="DS41"/>
  <c r="DQ41"/>
  <c r="DP41"/>
  <c r="DL41"/>
  <c r="DK41"/>
  <c r="DJ41"/>
  <c r="DI41"/>
  <c r="DH41"/>
  <c r="DG41"/>
  <c r="DC41"/>
  <c r="CZ41"/>
  <c r="CY41"/>
  <c r="CX41"/>
  <c r="CW41"/>
  <c r="CV41"/>
  <c r="CR41"/>
  <c r="CF41"/>
  <c r="CE41"/>
  <c r="CD41"/>
  <c r="CB41"/>
  <c r="BM41"/>
  <c r="AV41"/>
  <c r="AM41"/>
  <c r="AF41"/>
  <c r="Y41"/>
  <c r="N41"/>
  <c r="H41"/>
  <c r="G41"/>
  <c r="F41"/>
  <c r="E41"/>
  <c r="D41"/>
  <c r="DW40"/>
  <c r="DV40"/>
  <c r="DU40"/>
  <c r="DT40"/>
  <c r="DS40"/>
  <c r="DR40"/>
  <c r="DQ40"/>
  <c r="DP40"/>
  <c r="DL40"/>
  <c r="DK40"/>
  <c r="DJ40"/>
  <c r="DI40"/>
  <c r="DH40"/>
  <c r="DG40"/>
  <c r="DC40"/>
  <c r="CZ40"/>
  <c r="CY40"/>
  <c r="CX40"/>
  <c r="CW40"/>
  <c r="CV40"/>
  <c r="CR40"/>
  <c r="CF40"/>
  <c r="CE40"/>
  <c r="CD40"/>
  <c r="CB40"/>
  <c r="BM40"/>
  <c r="AV40"/>
  <c r="AM40"/>
  <c r="AF40"/>
  <c r="Y40"/>
  <c r="N40"/>
  <c r="I40"/>
  <c r="H40"/>
  <c r="G40"/>
  <c r="F40"/>
  <c r="E40"/>
  <c r="D40"/>
  <c r="C40"/>
  <c r="DW39"/>
  <c r="DV39"/>
  <c r="DU39"/>
  <c r="DS39"/>
  <c r="DQ39"/>
  <c r="DP39"/>
  <c r="DL39"/>
  <c r="DK39"/>
  <c r="DJ39"/>
  <c r="DI39"/>
  <c r="DH39"/>
  <c r="DG39"/>
  <c r="DC39"/>
  <c r="CZ39"/>
  <c r="CY39"/>
  <c r="CX39"/>
  <c r="CW39"/>
  <c r="CV39"/>
  <c r="CR39"/>
  <c r="CF39"/>
  <c r="CE39"/>
  <c r="CD39"/>
  <c r="CB39"/>
  <c r="BM39"/>
  <c r="AV39"/>
  <c r="AM39"/>
  <c r="AF39"/>
  <c r="Y39"/>
  <c r="N39"/>
  <c r="H39"/>
  <c r="G39"/>
  <c r="F39"/>
  <c r="E39"/>
  <c r="D39"/>
  <c r="DW38"/>
  <c r="DV38"/>
  <c r="DU38"/>
  <c r="DT38"/>
  <c r="DS38"/>
  <c r="DR38"/>
  <c r="DQ38"/>
  <c r="DP38"/>
  <c r="DL38"/>
  <c r="DK38"/>
  <c r="DJ38"/>
  <c r="DI38"/>
  <c r="DH38"/>
  <c r="DG38"/>
  <c r="DC38"/>
  <c r="CZ38"/>
  <c r="CY38"/>
  <c r="CX38"/>
  <c r="CW38"/>
  <c r="CV38"/>
  <c r="CR38"/>
  <c r="CF38"/>
  <c r="CE38"/>
  <c r="CD38"/>
  <c r="CB38"/>
  <c r="BM38"/>
  <c r="AV38"/>
  <c r="AM38"/>
  <c r="AF38"/>
  <c r="Y38"/>
  <c r="N38"/>
  <c r="I38"/>
  <c r="H38"/>
  <c r="G38"/>
  <c r="F38"/>
  <c r="E38"/>
  <c r="D38"/>
  <c r="C38"/>
  <c r="DW37"/>
  <c r="DV37"/>
  <c r="DU37"/>
  <c r="DS37"/>
  <c r="DQ37"/>
  <c r="DP37"/>
  <c r="DL37"/>
  <c r="DK37"/>
  <c r="DJ37"/>
  <c r="DI37"/>
  <c r="DH37"/>
  <c r="DG37"/>
  <c r="DC37"/>
  <c r="CZ37"/>
  <c r="CY37"/>
  <c r="CX37"/>
  <c r="CW37"/>
  <c r="CV37"/>
  <c r="CR37"/>
  <c r="CF37"/>
  <c r="CE37"/>
  <c r="CD37"/>
  <c r="CB37"/>
  <c r="BM37"/>
  <c r="AV37"/>
  <c r="AM37"/>
  <c r="AF37"/>
  <c r="Y37"/>
  <c r="N37"/>
  <c r="H37"/>
  <c r="G37"/>
  <c r="F37"/>
  <c r="E37"/>
  <c r="D37"/>
  <c r="DW36"/>
  <c r="DV36"/>
  <c r="DU36"/>
  <c r="DT36"/>
  <c r="DS36"/>
  <c r="DR36"/>
  <c r="DQ36"/>
  <c r="DP36"/>
  <c r="DL36"/>
  <c r="DK36"/>
  <c r="DJ36"/>
  <c r="DI36"/>
  <c r="DH36"/>
  <c r="DG36"/>
  <c r="DC36"/>
  <c r="CZ36"/>
  <c r="CY36"/>
  <c r="CX36"/>
  <c r="CW36"/>
  <c r="CV36"/>
  <c r="CR36"/>
  <c r="CF36"/>
  <c r="CE36"/>
  <c r="CD36"/>
  <c r="CB36"/>
  <c r="BM36"/>
  <c r="AV36"/>
  <c r="AM36"/>
  <c r="AF36"/>
  <c r="Y36"/>
  <c r="N36"/>
  <c r="I36"/>
  <c r="H36"/>
  <c r="G36"/>
  <c r="F36"/>
  <c r="E36"/>
  <c r="D36"/>
  <c r="C36"/>
  <c r="DW35"/>
  <c r="DV35"/>
  <c r="DU35"/>
  <c r="DS35"/>
  <c r="DQ35"/>
  <c r="DP35"/>
  <c r="DL35"/>
  <c r="DK35"/>
  <c r="DJ35"/>
  <c r="DI35"/>
  <c r="DH35"/>
  <c r="DG35"/>
  <c r="DC35"/>
  <c r="CZ35"/>
  <c r="CY35"/>
  <c r="CX35"/>
  <c r="CW35"/>
  <c r="CV35"/>
  <c r="CR35"/>
  <c r="CF35"/>
  <c r="CE35"/>
  <c r="CD35"/>
  <c r="CB35"/>
  <c r="BM35"/>
  <c r="AV35"/>
  <c r="AM35"/>
  <c r="AF35"/>
  <c r="Y35"/>
  <c r="N35"/>
  <c r="H35"/>
  <c r="G35"/>
  <c r="F35"/>
  <c r="E35"/>
  <c r="D35"/>
  <c r="DW34"/>
  <c r="DV34"/>
  <c r="DU34"/>
  <c r="DT34"/>
  <c r="DS34"/>
  <c r="DR34"/>
  <c r="DQ34"/>
  <c r="DP34"/>
  <c r="DL34"/>
  <c r="DK34"/>
  <c r="DJ34"/>
  <c r="DI34"/>
  <c r="DH34"/>
  <c r="DG34"/>
  <c r="DC34"/>
  <c r="CZ34"/>
  <c r="CY34"/>
  <c r="CX34"/>
  <c r="CW34"/>
  <c r="CV34"/>
  <c r="CR34"/>
  <c r="CF34"/>
  <c r="CE34"/>
  <c r="CD34"/>
  <c r="CB34"/>
  <c r="BM34"/>
  <c r="AV34"/>
  <c r="AM34"/>
  <c r="AF34"/>
  <c r="Y34"/>
  <c r="N34"/>
  <c r="I34"/>
  <c r="H34"/>
  <c r="G34"/>
  <c r="F34"/>
  <c r="E34"/>
  <c r="D34"/>
  <c r="C34"/>
  <c r="DW33"/>
  <c r="DV33"/>
  <c r="DU33"/>
  <c r="DS33"/>
  <c r="DQ33"/>
  <c r="DP33"/>
  <c r="DL33"/>
  <c r="DK33"/>
  <c r="DJ33"/>
  <c r="DI33"/>
  <c r="DH33"/>
  <c r="DG33"/>
  <c r="DC33"/>
  <c r="CZ33"/>
  <c r="CY33"/>
  <c r="CX33"/>
  <c r="CW33"/>
  <c r="CV33"/>
  <c r="CR33"/>
  <c r="CF33"/>
  <c r="CE33"/>
  <c r="CD33"/>
  <c r="CB33"/>
  <c r="BM33"/>
  <c r="AV33"/>
  <c r="AM33"/>
  <c r="AF33"/>
  <c r="Y33"/>
  <c r="N33"/>
  <c r="H33"/>
  <c r="G33"/>
  <c r="F33"/>
  <c r="E33"/>
  <c r="D33"/>
  <c r="DW32"/>
  <c r="DV32"/>
  <c r="DU32"/>
  <c r="DT32"/>
  <c r="DS32"/>
  <c r="DR32"/>
  <c r="DQ32"/>
  <c r="DP32"/>
  <c r="DL32"/>
  <c r="DK32"/>
  <c r="DJ32"/>
  <c r="DI32"/>
  <c r="DH32"/>
  <c r="DG32"/>
  <c r="DC32"/>
  <c r="CZ32"/>
  <c r="CY32"/>
  <c r="CX32"/>
  <c r="CW32"/>
  <c r="CV32"/>
  <c r="CR32"/>
  <c r="CF32"/>
  <c r="CE32"/>
  <c r="CD32"/>
  <c r="CB32"/>
  <c r="BM32"/>
  <c r="AV32"/>
  <c r="AM32"/>
  <c r="AF32"/>
  <c r="Y32"/>
  <c r="N32"/>
  <c r="I32"/>
  <c r="H32"/>
  <c r="G32"/>
  <c r="F32"/>
  <c r="E32"/>
  <c r="D32"/>
  <c r="C32"/>
  <c r="DW31"/>
  <c r="DV31"/>
  <c r="DU31"/>
  <c r="DS31"/>
  <c r="DQ31"/>
  <c r="DP31"/>
  <c r="DL31"/>
  <c r="DK31"/>
  <c r="DJ31"/>
  <c r="DI31"/>
  <c r="DH31"/>
  <c r="DG31"/>
  <c r="DC31"/>
  <c r="CZ31"/>
  <c r="CY31"/>
  <c r="CX31"/>
  <c r="CW31"/>
  <c r="CV31"/>
  <c r="CR31"/>
  <c r="CF31"/>
  <c r="CE31"/>
  <c r="CD31"/>
  <c r="CB31"/>
  <c r="BM31"/>
  <c r="AV31"/>
  <c r="AM31"/>
  <c r="AF31"/>
  <c r="Y31"/>
  <c r="N31"/>
  <c r="H31"/>
  <c r="G31"/>
  <c r="F31"/>
  <c r="E31"/>
  <c r="D31"/>
  <c r="DW30"/>
  <c r="DV30"/>
  <c r="DU30"/>
  <c r="DT30"/>
  <c r="DS30"/>
  <c r="DR30"/>
  <c r="DQ30"/>
  <c r="DP30"/>
  <c r="DL30"/>
  <c r="DK30"/>
  <c r="DJ30"/>
  <c r="DI30"/>
  <c r="DH30"/>
  <c r="DG30"/>
  <c r="DC30"/>
  <c r="CZ30"/>
  <c r="CY30"/>
  <c r="CX30"/>
  <c r="CW30"/>
  <c r="CV30"/>
  <c r="CR30"/>
  <c r="CF30"/>
  <c r="CE30"/>
  <c r="CD30"/>
  <c r="CB30"/>
  <c r="BM30"/>
  <c r="AV30"/>
  <c r="AM30"/>
  <c r="AF30"/>
  <c r="Y30"/>
  <c r="N30"/>
  <c r="I30"/>
  <c r="H30"/>
  <c r="G30"/>
  <c r="F30"/>
  <c r="E30"/>
  <c r="D30"/>
  <c r="C30"/>
  <c r="DW29"/>
  <c r="DV29"/>
  <c r="DU29"/>
  <c r="DS29"/>
  <c r="DQ29"/>
  <c r="DP29"/>
  <c r="DL29"/>
  <c r="DK29"/>
  <c r="DJ29"/>
  <c r="DI29"/>
  <c r="DH29"/>
  <c r="DG29"/>
  <c r="DC29"/>
  <c r="CZ29"/>
  <c r="CY29"/>
  <c r="CX29"/>
  <c r="CW29"/>
  <c r="CV29"/>
  <c r="CR29"/>
  <c r="CF29"/>
  <c r="CE29"/>
  <c r="CD29"/>
  <c r="CB29"/>
  <c r="BM29"/>
  <c r="AV29"/>
  <c r="AM29"/>
  <c r="AF29"/>
  <c r="Y29"/>
  <c r="N29"/>
  <c r="H29"/>
  <c r="G29"/>
  <c r="F29"/>
  <c r="E29"/>
  <c r="D29"/>
  <c r="DW28"/>
  <c r="DV28"/>
  <c r="DU28"/>
  <c r="DT28"/>
  <c r="DS28"/>
  <c r="DR28"/>
  <c r="DQ28"/>
  <c r="DP28"/>
  <c r="DL28"/>
  <c r="DK28"/>
  <c r="DJ28"/>
  <c r="DI28"/>
  <c r="DH28"/>
  <c r="DG28"/>
  <c r="DC28"/>
  <c r="CZ28"/>
  <c r="CY28"/>
  <c r="CX28"/>
  <c r="CW28"/>
  <c r="CV28"/>
  <c r="CR28"/>
  <c r="CF28"/>
  <c r="CE28"/>
  <c r="CD28"/>
  <c r="CB28"/>
  <c r="BM28"/>
  <c r="AV28"/>
  <c r="AM28"/>
  <c r="AF28"/>
  <c r="Y28"/>
  <c r="N28"/>
  <c r="I28"/>
  <c r="H28"/>
  <c r="G28"/>
  <c r="F28"/>
  <c r="E28"/>
  <c r="D28"/>
  <c r="C28"/>
  <c r="DW27"/>
  <c r="DV27"/>
  <c r="DU27"/>
  <c r="DS27"/>
  <c r="DQ27"/>
  <c r="DP27"/>
  <c r="DL27"/>
  <c r="DK27"/>
  <c r="DJ27"/>
  <c r="DI27"/>
  <c r="DH27"/>
  <c r="DG27"/>
  <c r="DC27"/>
  <c r="CZ27"/>
  <c r="CY27"/>
  <c r="CX27"/>
  <c r="CW27"/>
  <c r="CV27"/>
  <c r="CR27"/>
  <c r="CF27"/>
  <c r="CE27"/>
  <c r="CD27"/>
  <c r="CB27"/>
  <c r="BM27"/>
  <c r="AV27"/>
  <c r="AM27"/>
  <c r="AF27"/>
  <c r="Y27"/>
  <c r="N27"/>
  <c r="H27"/>
  <c r="G27"/>
  <c r="F27"/>
  <c r="E27"/>
  <c r="D27"/>
  <c r="DW26"/>
  <c r="DV26"/>
  <c r="DU26"/>
  <c r="DT26"/>
  <c r="DS26"/>
  <c r="DR26"/>
  <c r="DQ26"/>
  <c r="DP26"/>
  <c r="DL26"/>
  <c r="DK26"/>
  <c r="DJ26"/>
  <c r="DI26"/>
  <c r="DH26"/>
  <c r="DG26"/>
  <c r="DC26"/>
  <c r="CZ26"/>
  <c r="CY26"/>
  <c r="CX26"/>
  <c r="CW26"/>
  <c r="CV26"/>
  <c r="CR26"/>
  <c r="CF26"/>
  <c r="CE26"/>
  <c r="CD26"/>
  <c r="CB26"/>
  <c r="BM26"/>
  <c r="AV26"/>
  <c r="AM26"/>
  <c r="AF26"/>
  <c r="Y26"/>
  <c r="N26"/>
  <c r="I26"/>
  <c r="H26"/>
  <c r="G26"/>
  <c r="F26"/>
  <c r="E26"/>
  <c r="D26"/>
  <c r="C26"/>
  <c r="DW25"/>
  <c r="DV25"/>
  <c r="DU25"/>
  <c r="DS25"/>
  <c r="DQ25"/>
  <c r="DP25"/>
  <c r="DL25"/>
  <c r="DK25"/>
  <c r="DJ25"/>
  <c r="DI25"/>
  <c r="DH25"/>
  <c r="DG25"/>
  <c r="DC25"/>
  <c r="CZ25"/>
  <c r="CY25"/>
  <c r="CX25"/>
  <c r="CW25"/>
  <c r="CV25"/>
  <c r="CR25"/>
  <c r="CF25"/>
  <c r="CE25"/>
  <c r="CD25"/>
  <c r="CB25"/>
  <c r="BM25"/>
  <c r="AV25"/>
  <c r="AM25"/>
  <c r="AF25"/>
  <c r="Y25"/>
  <c r="N25"/>
  <c r="H25"/>
  <c r="G25"/>
  <c r="F25"/>
  <c r="E25"/>
  <c r="D25"/>
  <c r="DW24"/>
  <c r="DV24"/>
  <c r="DU24"/>
  <c r="DT24"/>
  <c r="DS24"/>
  <c r="DR24"/>
  <c r="DQ24"/>
  <c r="DP24"/>
  <c r="DL24"/>
  <c r="DK24"/>
  <c r="DJ24"/>
  <c r="DI24"/>
  <c r="DH24"/>
  <c r="DG24"/>
  <c r="DC24"/>
  <c r="CZ24"/>
  <c r="CY24"/>
  <c r="CX24"/>
  <c r="CW24"/>
  <c r="CV24"/>
  <c r="CR24"/>
  <c r="CF24"/>
  <c r="CE24"/>
  <c r="CD24"/>
  <c r="CB24"/>
  <c r="BM24"/>
  <c r="AV24"/>
  <c r="AM24"/>
  <c r="AF24"/>
  <c r="Y24"/>
  <c r="N24"/>
  <c r="I24"/>
  <c r="H24"/>
  <c r="G24"/>
  <c r="F24"/>
  <c r="E24"/>
  <c r="D24"/>
  <c r="C24"/>
  <c r="DW23"/>
  <c r="DV23"/>
  <c r="DU23"/>
  <c r="DS23"/>
  <c r="DQ23"/>
  <c r="DP23"/>
  <c r="DL23"/>
  <c r="DK23"/>
  <c r="DJ23"/>
  <c r="DI23"/>
  <c r="DH23"/>
  <c r="DG23"/>
  <c r="DC23"/>
  <c r="CZ23"/>
  <c r="CY23"/>
  <c r="CX23"/>
  <c r="CW23"/>
  <c r="CV23"/>
  <c r="CR23"/>
  <c r="CF23"/>
  <c r="CE23"/>
  <c r="CD23"/>
  <c r="CB23"/>
  <c r="BM23"/>
  <c r="AV23"/>
  <c r="AM23"/>
  <c r="AF23"/>
  <c r="Y23"/>
  <c r="N23"/>
  <c r="H23"/>
  <c r="G23"/>
  <c r="F23"/>
  <c r="E23"/>
  <c r="D23"/>
  <c r="DW22"/>
  <c r="DV22"/>
  <c r="DU22"/>
  <c r="DT22"/>
  <c r="DS22"/>
  <c r="DR22"/>
  <c r="DQ22"/>
  <c r="DP22"/>
  <c r="DL22"/>
  <c r="DK22"/>
  <c r="DJ22"/>
  <c r="DI22"/>
  <c r="DH22"/>
  <c r="DG22"/>
  <c r="DC22"/>
  <c r="CZ22"/>
  <c r="CY22"/>
  <c r="CX22"/>
  <c r="CW22"/>
  <c r="CV22"/>
  <c r="CR22"/>
  <c r="CF22"/>
  <c r="CE22"/>
  <c r="CD22"/>
  <c r="CB22"/>
  <c r="BM22"/>
  <c r="AV22"/>
  <c r="AM22"/>
  <c r="AF22"/>
  <c r="Y22"/>
  <c r="N22"/>
  <c r="I22"/>
  <c r="H22"/>
  <c r="G22"/>
  <c r="F22"/>
  <c r="E22"/>
  <c r="D22"/>
  <c r="C22"/>
  <c r="DW21"/>
  <c r="DV21"/>
  <c r="DU21"/>
  <c r="DS21"/>
  <c r="DQ21"/>
  <c r="DP21"/>
  <c r="DL21"/>
  <c r="DK21"/>
  <c r="DJ21"/>
  <c r="DI21"/>
  <c r="DH21"/>
  <c r="DG21"/>
  <c r="DC21"/>
  <c r="CZ21"/>
  <c r="CY21"/>
  <c r="CX21"/>
  <c r="CW21"/>
  <c r="CV21"/>
  <c r="CR21"/>
  <c r="CF21"/>
  <c r="CE21"/>
  <c r="CD21"/>
  <c r="CB21"/>
  <c r="BM21"/>
  <c r="AV21"/>
  <c r="AM21"/>
  <c r="AF21"/>
  <c r="Y21"/>
  <c r="N21"/>
  <c r="H21"/>
  <c r="G21"/>
  <c r="F21"/>
  <c r="E21"/>
  <c r="D21"/>
  <c r="DW20"/>
  <c r="DV20"/>
  <c r="DU20"/>
  <c r="DT20"/>
  <c r="DS20"/>
  <c r="DR20"/>
  <c r="DQ20"/>
  <c r="DP20"/>
  <c r="DL20"/>
  <c r="DK20"/>
  <c r="DJ20"/>
  <c r="DI20"/>
  <c r="DH20"/>
  <c r="DG20"/>
  <c r="DC20"/>
  <c r="CZ20"/>
  <c r="CY20"/>
  <c r="CX20"/>
  <c r="CW20"/>
  <c r="CV20"/>
  <c r="CR20"/>
  <c r="CF20"/>
  <c r="CE20"/>
  <c r="CD20"/>
  <c r="CB20"/>
  <c r="BM20"/>
  <c r="AV20"/>
  <c r="AM20"/>
  <c r="AF20"/>
  <c r="Y20"/>
  <c r="N20"/>
  <c r="I20"/>
  <c r="H20"/>
  <c r="G20"/>
  <c r="F20"/>
  <c r="E20"/>
  <c r="D20"/>
  <c r="C20"/>
  <c r="DW19"/>
  <c r="DV19"/>
  <c r="DU19"/>
  <c r="DS19"/>
  <c r="DQ19"/>
  <c r="DP19"/>
  <c r="DL19"/>
  <c r="DK19"/>
  <c r="DJ19"/>
  <c r="DI19"/>
  <c r="DH19"/>
  <c r="DG19"/>
  <c r="DC19"/>
  <c r="CZ19"/>
  <c r="CY19"/>
  <c r="CX19"/>
  <c r="CW19"/>
  <c r="CV19"/>
  <c r="CR19"/>
  <c r="CF19"/>
  <c r="CE19"/>
  <c r="CD19"/>
  <c r="CB19"/>
  <c r="BM19"/>
  <c r="AV19"/>
  <c r="AM19"/>
  <c r="AF19"/>
  <c r="Y19"/>
  <c r="N19"/>
  <c r="H19"/>
  <c r="G19"/>
  <c r="F19"/>
  <c r="E19"/>
  <c r="D19"/>
  <c r="DW18"/>
  <c r="DV18"/>
  <c r="DU18"/>
  <c r="DT18"/>
  <c r="DS18"/>
  <c r="DR18"/>
  <c r="DQ18"/>
  <c r="DP18"/>
  <c r="DL18"/>
  <c r="DK18"/>
  <c r="DJ18"/>
  <c r="DI18"/>
  <c r="DH18"/>
  <c r="DG18"/>
  <c r="DC18"/>
  <c r="CZ18"/>
  <c r="CY18"/>
  <c r="CX18"/>
  <c r="CW18"/>
  <c r="CV18"/>
  <c r="CR18"/>
  <c r="CF18"/>
  <c r="CE18"/>
  <c r="CD18"/>
  <c r="CB18"/>
  <c r="BM18"/>
  <c r="AV18"/>
  <c r="AM18"/>
  <c r="AF18"/>
  <c r="Y18"/>
  <c r="N18"/>
  <c r="I18"/>
  <c r="H18"/>
  <c r="G18"/>
  <c r="F18"/>
  <c r="E18"/>
  <c r="D18"/>
  <c r="C18"/>
  <c r="DW17"/>
  <c r="DV17"/>
  <c r="DU17"/>
  <c r="DS17"/>
  <c r="DQ17"/>
  <c r="DP17"/>
  <c r="DL17"/>
  <c r="DK17"/>
  <c r="DJ17"/>
  <c r="DI17"/>
  <c r="DH17"/>
  <c r="DG17"/>
  <c r="DC17"/>
  <c r="CZ17"/>
  <c r="CY17"/>
  <c r="CX17"/>
  <c r="CW17"/>
  <c r="CV17"/>
  <c r="CR17"/>
  <c r="CF17"/>
  <c r="CE17"/>
  <c r="CD17"/>
  <c r="CB17"/>
  <c r="BM17"/>
  <c r="AV17"/>
  <c r="AM17"/>
  <c r="AF17"/>
  <c r="Y17"/>
  <c r="N17"/>
  <c r="H17"/>
  <c r="G17"/>
  <c r="F17"/>
  <c r="E17"/>
  <c r="D17"/>
  <c r="DW16"/>
  <c r="DV16"/>
  <c r="DU16"/>
  <c r="DT16"/>
  <c r="DS16"/>
  <c r="DR16"/>
  <c r="DQ16"/>
  <c r="DP16"/>
  <c r="DL16"/>
  <c r="DK16"/>
  <c r="DJ16"/>
  <c r="DI16"/>
  <c r="DH16"/>
  <c r="DG16"/>
  <c r="DC16"/>
  <c r="CZ16"/>
  <c r="CY16"/>
  <c r="CX16"/>
  <c r="CW16"/>
  <c r="CV16"/>
  <c r="CR16"/>
  <c r="CF16"/>
  <c r="CE16"/>
  <c r="CD16"/>
  <c r="CB16"/>
  <c r="BM16"/>
  <c r="AV16"/>
  <c r="AM16"/>
  <c r="AF16"/>
  <c r="Y16"/>
  <c r="N16"/>
  <c r="I16"/>
  <c r="H16"/>
  <c r="G16"/>
  <c r="F16"/>
  <c r="E16"/>
  <c r="D16"/>
  <c r="C16"/>
  <c r="DW15"/>
  <c r="DV15"/>
  <c r="DU15"/>
  <c r="DS15"/>
  <c r="DQ15"/>
  <c r="DP15"/>
  <c r="DL15"/>
  <c r="DK15"/>
  <c r="DJ15"/>
  <c r="DI15"/>
  <c r="DH15"/>
  <c r="DG15"/>
  <c r="DC15"/>
  <c r="CZ15"/>
  <c r="CY15"/>
  <c r="CX15"/>
  <c r="CW15"/>
  <c r="CV15"/>
  <c r="CR15"/>
  <c r="CF15"/>
  <c r="CE15"/>
  <c r="CD15"/>
  <c r="CB15"/>
  <c r="BM15"/>
  <c r="AV15"/>
  <c r="AM15"/>
  <c r="AF15"/>
  <c r="Y15"/>
  <c r="N15"/>
  <c r="H15"/>
  <c r="G15"/>
  <c r="F15"/>
  <c r="E15"/>
  <c r="D15"/>
  <c r="DW14"/>
  <c r="DV14"/>
  <c r="DU14"/>
  <c r="DT14"/>
  <c r="DS14"/>
  <c r="DR14"/>
  <c r="DQ14"/>
  <c r="DP14"/>
  <c r="DL14"/>
  <c r="DK14"/>
  <c r="DJ14"/>
  <c r="DI14"/>
  <c r="DH14"/>
  <c r="DG14"/>
  <c r="DC14"/>
  <c r="CZ14"/>
  <c r="CY14"/>
  <c r="CX14"/>
  <c r="CW14"/>
  <c r="CV14"/>
  <c r="CR14"/>
  <c r="CF14"/>
  <c r="CE14"/>
  <c r="CD14"/>
  <c r="CB14"/>
  <c r="BM14"/>
  <c r="AV14"/>
  <c r="AM14"/>
  <c r="AF14"/>
  <c r="Y14"/>
  <c r="N14"/>
  <c r="I14"/>
  <c r="H14"/>
  <c r="G14"/>
  <c r="F14"/>
  <c r="E14"/>
  <c r="D14"/>
  <c r="C14"/>
  <c r="DW13"/>
  <c r="DV13"/>
  <c r="DU13"/>
  <c r="DS13"/>
  <c r="DQ13"/>
  <c r="DP13"/>
  <c r="DL13"/>
  <c r="DK13"/>
  <c r="DJ13"/>
  <c r="DI13"/>
  <c r="DH13"/>
  <c r="DG13"/>
  <c r="DC13"/>
  <c r="CZ13"/>
  <c r="CY13"/>
  <c r="CX13"/>
  <c r="CW13"/>
  <c r="CV13"/>
  <c r="CR13"/>
  <c r="CF13"/>
  <c r="CE13"/>
  <c r="CD13"/>
  <c r="CB13"/>
  <c r="BM13"/>
  <c r="AV13"/>
  <c r="AM13"/>
  <c r="AF13"/>
  <c r="Y13"/>
  <c r="N13"/>
  <c r="H13"/>
  <c r="G13"/>
  <c r="F13"/>
  <c r="E13"/>
  <c r="D13"/>
  <c r="DW12"/>
  <c r="DV12"/>
  <c r="DU12"/>
  <c r="DT12"/>
  <c r="DS12"/>
  <c r="DR12"/>
  <c r="DQ12"/>
  <c r="DP12"/>
  <c r="DL12"/>
  <c r="DK12"/>
  <c r="DJ12"/>
  <c r="DI12"/>
  <c r="DH12"/>
  <c r="DG12"/>
  <c r="DC12"/>
  <c r="CZ12"/>
  <c r="CY12"/>
  <c r="CX12"/>
  <c r="CW12"/>
  <c r="CV12"/>
  <c r="CR12"/>
  <c r="CF12"/>
  <c r="CE12"/>
  <c r="CD12"/>
  <c r="CB12"/>
  <c r="BM12"/>
  <c r="AV12"/>
  <c r="AM12"/>
  <c r="AF12"/>
  <c r="Y12"/>
  <c r="N12"/>
  <c r="I12"/>
  <c r="H12"/>
  <c r="G12"/>
  <c r="F12"/>
  <c r="E12"/>
  <c r="D12"/>
  <c r="C12"/>
  <c r="DW11"/>
  <c r="DV11"/>
  <c r="DU11"/>
  <c r="DS11"/>
  <c r="DQ11"/>
  <c r="DP11"/>
  <c r="DL11"/>
  <c r="DK11"/>
  <c r="DJ11"/>
  <c r="DI11"/>
  <c r="DH11"/>
  <c r="DG11"/>
  <c r="DC11"/>
  <c r="CZ11"/>
  <c r="CY11"/>
  <c r="CX11"/>
  <c r="CW11"/>
  <c r="CV11"/>
  <c r="CR11"/>
  <c r="CF11"/>
  <c r="CE11"/>
  <c r="CD11"/>
  <c r="CB11"/>
  <c r="BM11"/>
  <c r="AV11"/>
  <c r="AM11"/>
  <c r="AF11"/>
  <c r="Y11"/>
  <c r="N11"/>
  <c r="H11"/>
  <c r="G11"/>
  <c r="F11"/>
  <c r="E11"/>
  <c r="D11"/>
  <c r="DW10"/>
  <c r="DV10"/>
  <c r="DU10"/>
  <c r="DT10"/>
  <c r="DS10"/>
  <c r="DR10"/>
  <c r="DQ10"/>
  <c r="DP10"/>
  <c r="DL10"/>
  <c r="DK10"/>
  <c r="DJ10"/>
  <c r="DI10"/>
  <c r="DH10"/>
  <c r="DG10"/>
  <c r="DC10"/>
  <c r="CZ10"/>
  <c r="CY10"/>
  <c r="CX10"/>
  <c r="CW10"/>
  <c r="CV10"/>
  <c r="CR10"/>
  <c r="CF10"/>
  <c r="CE10"/>
  <c r="CD10"/>
  <c r="CB10"/>
  <c r="BM10"/>
  <c r="AV10"/>
  <c r="AM10"/>
  <c r="AF10"/>
  <c r="Y10"/>
  <c r="N10"/>
  <c r="I10"/>
  <c r="H10"/>
  <c r="G10"/>
  <c r="F10"/>
  <c r="E10"/>
  <c r="D10"/>
  <c r="C10"/>
  <c r="DW9"/>
  <c r="DV9"/>
  <c r="DU9"/>
  <c r="DS9"/>
  <c r="DQ9"/>
  <c r="DP9"/>
  <c r="DL9"/>
  <c r="DK9"/>
  <c r="DJ9"/>
  <c r="DI9"/>
  <c r="DH9"/>
  <c r="DG9"/>
  <c r="DC9"/>
  <c r="CZ9"/>
  <c r="CY9"/>
  <c r="CX9"/>
  <c r="CW9"/>
  <c r="CV9"/>
  <c r="CR9"/>
  <c r="CF9"/>
  <c r="CE9"/>
  <c r="CD9"/>
  <c r="CB9"/>
  <c r="BM9"/>
  <c r="AV9"/>
  <c r="AM9"/>
  <c r="AF9"/>
  <c r="Y9"/>
  <c r="N9"/>
  <c r="H9"/>
  <c r="G9"/>
  <c r="F9"/>
  <c r="E9"/>
  <c r="D9"/>
  <c r="DW8"/>
  <c r="DV8"/>
  <c r="DU8"/>
  <c r="DT8"/>
  <c r="DS8"/>
  <c r="DR8"/>
  <c r="DQ8"/>
  <c r="DP8"/>
  <c r="DL8"/>
  <c r="DK8"/>
  <c r="DJ8"/>
  <c r="DI8"/>
  <c r="DH8"/>
  <c r="DG8"/>
  <c r="DC8"/>
  <c r="CZ8"/>
  <c r="CY8"/>
  <c r="CX8"/>
  <c r="CW8"/>
  <c r="CV8"/>
  <c r="CR8"/>
  <c r="CF8"/>
  <c r="CE8"/>
  <c r="CD8"/>
  <c r="CB8"/>
  <c r="BM8"/>
  <c r="AV8"/>
  <c r="AM8"/>
  <c r="AF8"/>
  <c r="Y8"/>
  <c r="N8"/>
  <c r="I8"/>
  <c r="H8"/>
  <c r="G8"/>
  <c r="F8"/>
  <c r="E8"/>
  <c r="D8"/>
  <c r="C8"/>
  <c r="DW7"/>
  <c r="DV7"/>
  <c r="DU7"/>
  <c r="DS7"/>
  <c r="DQ7"/>
  <c r="DP7"/>
  <c r="DL7"/>
  <c r="DK7"/>
  <c r="DJ7"/>
  <c r="DI7"/>
  <c r="DH7"/>
  <c r="DG7"/>
  <c r="DC7"/>
  <c r="CZ7"/>
  <c r="CY7"/>
  <c r="CX7"/>
  <c r="CW7"/>
  <c r="CV7"/>
  <c r="CR7"/>
  <c r="CF7"/>
  <c r="CE7"/>
  <c r="CD7"/>
  <c r="CB7"/>
  <c r="BM7"/>
  <c r="AV7"/>
  <c r="AM7"/>
  <c r="AF7"/>
  <c r="Y7"/>
  <c r="N7"/>
  <c r="H7"/>
  <c r="G7"/>
  <c r="F7"/>
  <c r="E7"/>
  <c r="D7"/>
  <c r="DW6"/>
  <c r="DV6"/>
  <c r="DU6"/>
  <c r="DT6"/>
  <c r="DS6"/>
  <c r="DR6"/>
  <c r="DQ6"/>
  <c r="DP6"/>
  <c r="DL6"/>
  <c r="DK6"/>
  <c r="DJ6"/>
  <c r="DI6"/>
  <c r="DH6"/>
  <c r="DG6"/>
  <c r="DC6"/>
  <c r="CZ6"/>
  <c r="CY6"/>
  <c r="CX6"/>
  <c r="CW6"/>
  <c r="CV6"/>
  <c r="CR6"/>
  <c r="CF6"/>
  <c r="CE6"/>
  <c r="CD6"/>
  <c r="CB6"/>
  <c r="BM6"/>
  <c r="AV6"/>
  <c r="AM6"/>
  <c r="AF6"/>
  <c r="Y6"/>
  <c r="N6"/>
  <c r="I6"/>
  <c r="H6"/>
  <c r="G6"/>
  <c r="F6"/>
  <c r="E6"/>
  <c r="D6"/>
  <c r="C6"/>
  <c r="DW5"/>
  <c r="DV5"/>
  <c r="DU5"/>
  <c r="DS5"/>
  <c r="DQ5"/>
  <c r="DP5"/>
  <c r="DL5"/>
  <c r="DK5"/>
  <c r="DJ5"/>
  <c r="DI5"/>
  <c r="DH5"/>
  <c r="DG5"/>
  <c r="DC5"/>
  <c r="CZ5"/>
  <c r="CY5"/>
  <c r="CX5"/>
  <c r="CW5"/>
  <c r="CV5"/>
  <c r="CR5"/>
  <c r="CF5"/>
  <c r="CE5"/>
  <c r="CD5"/>
  <c r="CB5"/>
  <c r="BM5"/>
  <c r="AV5"/>
  <c r="AM5"/>
  <c r="AF5"/>
  <c r="Y5"/>
  <c r="N5"/>
  <c r="H5"/>
  <c r="G5"/>
  <c r="F5"/>
  <c r="E5"/>
  <c r="D5"/>
  <c r="DW4"/>
  <c r="DV4"/>
  <c r="DU4"/>
  <c r="DT4"/>
  <c r="DS4"/>
  <c r="DR4"/>
  <c r="DQ4"/>
  <c r="DP4"/>
  <c r="DL4"/>
  <c r="DK4"/>
  <c r="DJ4"/>
  <c r="DI4"/>
  <c r="DH4"/>
  <c r="DG4"/>
  <c r="DC4"/>
  <c r="CZ4"/>
  <c r="CY4"/>
  <c r="CX4"/>
  <c r="CW4"/>
  <c r="CV4"/>
  <c r="CR4"/>
  <c r="CF4"/>
  <c r="CE4"/>
  <c r="CD4"/>
  <c r="CB4"/>
  <c r="BM4"/>
  <c r="AV4"/>
  <c r="AM4"/>
  <c r="AF4"/>
  <c r="Y4"/>
  <c r="N4"/>
  <c r="I4"/>
  <c r="H4"/>
  <c r="G4"/>
  <c r="F4"/>
  <c r="E4"/>
  <c r="D4"/>
  <c r="C4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I3"/>
  <c r="H3"/>
  <c r="G3"/>
  <c r="F3"/>
  <c r="E3"/>
  <c r="D3"/>
  <c r="C3"/>
  <c r="B3"/>
  <c r="A3"/>
  <c r="DW65" i="19"/>
  <c r="DV65"/>
  <c r="DU65"/>
  <c r="DS65"/>
  <c r="DQ65"/>
  <c r="DP65"/>
  <c r="DL65"/>
  <c r="DK65"/>
  <c r="DJ65"/>
  <c r="DI65"/>
  <c r="DH65"/>
  <c r="DG65"/>
  <c r="DC65"/>
  <c r="CZ65"/>
  <c r="CY65"/>
  <c r="CX65"/>
  <c r="CW65"/>
  <c r="CV65"/>
  <c r="CR65"/>
  <c r="CF65"/>
  <c r="CE65"/>
  <c r="CD65"/>
  <c r="CB65"/>
  <c r="BM65"/>
  <c r="AV65"/>
  <c r="AM65"/>
  <c r="AF65"/>
  <c r="Y65"/>
  <c r="N65"/>
  <c r="H65"/>
  <c r="G65"/>
  <c r="F65"/>
  <c r="E65"/>
  <c r="D65"/>
  <c r="DW64"/>
  <c r="DV64"/>
  <c r="DU64"/>
  <c r="DT64"/>
  <c r="DS64"/>
  <c r="DR64"/>
  <c r="DQ64"/>
  <c r="DP64"/>
  <c r="DL64"/>
  <c r="DK64"/>
  <c r="DJ64"/>
  <c r="DI64"/>
  <c r="DH64"/>
  <c r="DG64"/>
  <c r="DC64"/>
  <c r="CZ64"/>
  <c r="CY64"/>
  <c r="CX64"/>
  <c r="CW64"/>
  <c r="CV64"/>
  <c r="CR64"/>
  <c r="CF64"/>
  <c r="CE64"/>
  <c r="CD64"/>
  <c r="CB64"/>
  <c r="BM64"/>
  <c r="AV64"/>
  <c r="AM64"/>
  <c r="AF64"/>
  <c r="Y64"/>
  <c r="N64"/>
  <c r="I64"/>
  <c r="H64"/>
  <c r="G64"/>
  <c r="F64"/>
  <c r="E64"/>
  <c r="D64"/>
  <c r="C64"/>
  <c r="DW63"/>
  <c r="DV63"/>
  <c r="DU63"/>
  <c r="DS63"/>
  <c r="DQ63"/>
  <c r="DP63"/>
  <c r="DL63"/>
  <c r="DK63"/>
  <c r="DJ63"/>
  <c r="DI63"/>
  <c r="DH63"/>
  <c r="DG63"/>
  <c r="DC63"/>
  <c r="CZ63"/>
  <c r="CY63"/>
  <c r="CX63"/>
  <c r="CW63"/>
  <c r="CV63"/>
  <c r="CR63"/>
  <c r="CF63"/>
  <c r="CE63"/>
  <c r="CD63"/>
  <c r="CB63"/>
  <c r="BM63"/>
  <c r="AV63"/>
  <c r="AM63"/>
  <c r="AF63"/>
  <c r="Y63"/>
  <c r="N63"/>
  <c r="H63"/>
  <c r="G63"/>
  <c r="F63"/>
  <c r="E63"/>
  <c r="D63"/>
  <c r="DW62"/>
  <c r="DV62"/>
  <c r="DU62"/>
  <c r="DT62"/>
  <c r="DS62"/>
  <c r="DR62"/>
  <c r="DQ62"/>
  <c r="DP62"/>
  <c r="DL62"/>
  <c r="DK62"/>
  <c r="DJ62"/>
  <c r="DI62"/>
  <c r="DH62"/>
  <c r="DG62"/>
  <c r="DC62"/>
  <c r="CZ62"/>
  <c r="CY62"/>
  <c r="CX62"/>
  <c r="CW62"/>
  <c r="CV62"/>
  <c r="CR62"/>
  <c r="CF62"/>
  <c r="CE62"/>
  <c r="CD62"/>
  <c r="CB62"/>
  <c r="BM62"/>
  <c r="AV62"/>
  <c r="AM62"/>
  <c r="AF62"/>
  <c r="Y62"/>
  <c r="N62"/>
  <c r="I62"/>
  <c r="H62"/>
  <c r="G62"/>
  <c r="F62"/>
  <c r="E62"/>
  <c r="D62"/>
  <c r="C62"/>
  <c r="DW61"/>
  <c r="DV61"/>
  <c r="DU61"/>
  <c r="DS61"/>
  <c r="DQ61"/>
  <c r="DP61"/>
  <c r="DL61"/>
  <c r="DK61"/>
  <c r="DJ61"/>
  <c r="DI61"/>
  <c r="DH61"/>
  <c r="DG61"/>
  <c r="DC61"/>
  <c r="CZ61"/>
  <c r="CY61"/>
  <c r="CX61"/>
  <c r="CW61"/>
  <c r="CV61"/>
  <c r="CR61"/>
  <c r="CF61"/>
  <c r="CE61"/>
  <c r="CD61"/>
  <c r="CB61"/>
  <c r="BM61"/>
  <c r="AV61"/>
  <c r="AM61"/>
  <c r="AF61"/>
  <c r="Y61"/>
  <c r="N61"/>
  <c r="H61"/>
  <c r="G61"/>
  <c r="F61"/>
  <c r="E61"/>
  <c r="D61"/>
  <c r="DW60"/>
  <c r="DV60"/>
  <c r="DU60"/>
  <c r="DT60"/>
  <c r="DS60"/>
  <c r="DR60"/>
  <c r="DQ60"/>
  <c r="DP60"/>
  <c r="DL60"/>
  <c r="DK60"/>
  <c r="DJ60"/>
  <c r="DI60"/>
  <c r="DH60"/>
  <c r="DG60"/>
  <c r="DC60"/>
  <c r="CZ60"/>
  <c r="CY60"/>
  <c r="CX60"/>
  <c r="CW60"/>
  <c r="CV60"/>
  <c r="CR60"/>
  <c r="CF60"/>
  <c r="CE60"/>
  <c r="CD60"/>
  <c r="CB60"/>
  <c r="BM60"/>
  <c r="AV60"/>
  <c r="AM60"/>
  <c r="AF60"/>
  <c r="Y60"/>
  <c r="N60"/>
  <c r="I60"/>
  <c r="H60"/>
  <c r="G60"/>
  <c r="F60"/>
  <c r="E60"/>
  <c r="D60"/>
  <c r="C60"/>
  <c r="DW59"/>
  <c r="DV59"/>
  <c r="DU59"/>
  <c r="DS59"/>
  <c r="DQ59"/>
  <c r="DP59"/>
  <c r="DL59"/>
  <c r="DK59"/>
  <c r="DJ59"/>
  <c r="DI59"/>
  <c r="DH59"/>
  <c r="DG59"/>
  <c r="DC59"/>
  <c r="CZ59"/>
  <c r="CY59"/>
  <c r="CX59"/>
  <c r="CW59"/>
  <c r="CV59"/>
  <c r="CR59"/>
  <c r="CF59"/>
  <c r="CE59"/>
  <c r="CD59"/>
  <c r="CB59"/>
  <c r="BM59"/>
  <c r="AV59"/>
  <c r="AM59"/>
  <c r="AF59"/>
  <c r="Y59"/>
  <c r="N59"/>
  <c r="H59"/>
  <c r="G59"/>
  <c r="F59"/>
  <c r="E59"/>
  <c r="D59"/>
  <c r="DW58"/>
  <c r="DV58"/>
  <c r="DU58"/>
  <c r="DT58"/>
  <c r="DS58"/>
  <c r="DR58"/>
  <c r="DQ58"/>
  <c r="DP58"/>
  <c r="DL58"/>
  <c r="DK58"/>
  <c r="DJ58"/>
  <c r="DI58"/>
  <c r="DH58"/>
  <c r="DG58"/>
  <c r="DC58"/>
  <c r="CZ58"/>
  <c r="CY58"/>
  <c r="CX58"/>
  <c r="CW58"/>
  <c r="CV58"/>
  <c r="CR58"/>
  <c r="CF58"/>
  <c r="CE58"/>
  <c r="CD58"/>
  <c r="CB58"/>
  <c r="BM58"/>
  <c r="AV58"/>
  <c r="AM58"/>
  <c r="AF58"/>
  <c r="Y58"/>
  <c r="N58"/>
  <c r="I58"/>
  <c r="H58"/>
  <c r="G58"/>
  <c r="F58"/>
  <c r="E58"/>
  <c r="D58"/>
  <c r="C58"/>
  <c r="DW57"/>
  <c r="DV57"/>
  <c r="DU57"/>
  <c r="DS57"/>
  <c r="DQ57"/>
  <c r="DP57"/>
  <c r="DL57"/>
  <c r="DK57"/>
  <c r="DJ57"/>
  <c r="DI57"/>
  <c r="DH57"/>
  <c r="DG57"/>
  <c r="DC57"/>
  <c r="CZ57"/>
  <c r="CY57"/>
  <c r="CX57"/>
  <c r="CW57"/>
  <c r="CV57"/>
  <c r="CR57"/>
  <c r="CF57"/>
  <c r="CE57"/>
  <c r="CD57"/>
  <c r="CB57"/>
  <c r="BM57"/>
  <c r="AV57"/>
  <c r="AM57"/>
  <c r="AF57"/>
  <c r="Y57"/>
  <c r="N57"/>
  <c r="H57"/>
  <c r="G57"/>
  <c r="F57"/>
  <c r="E57"/>
  <c r="D57"/>
  <c r="DW56"/>
  <c r="DV56"/>
  <c r="DU56"/>
  <c r="DT56"/>
  <c r="DS56"/>
  <c r="DR56"/>
  <c r="DQ56"/>
  <c r="DP56"/>
  <c r="DL56"/>
  <c r="DK56"/>
  <c r="DJ56"/>
  <c r="DI56"/>
  <c r="DH56"/>
  <c r="DG56"/>
  <c r="DC56"/>
  <c r="CZ56"/>
  <c r="CY56"/>
  <c r="CX56"/>
  <c r="CW56"/>
  <c r="CV56"/>
  <c r="CR56"/>
  <c r="CF56"/>
  <c r="CE56"/>
  <c r="CD56"/>
  <c r="CB56"/>
  <c r="BM56"/>
  <c r="AV56"/>
  <c r="AM56"/>
  <c r="AF56"/>
  <c r="Y56"/>
  <c r="N56"/>
  <c r="I56"/>
  <c r="H56"/>
  <c r="G56"/>
  <c r="F56"/>
  <c r="E56"/>
  <c r="D56"/>
  <c r="C56"/>
  <c r="DW55"/>
  <c r="DV55"/>
  <c r="DU55"/>
  <c r="DS55"/>
  <c r="DQ55"/>
  <c r="DP55"/>
  <c r="DL55"/>
  <c r="DK55"/>
  <c r="DJ55"/>
  <c r="DI55"/>
  <c r="DH55"/>
  <c r="DG55"/>
  <c r="DC55"/>
  <c r="CZ55"/>
  <c r="CY55"/>
  <c r="CX55"/>
  <c r="CW55"/>
  <c r="CV55"/>
  <c r="CR55"/>
  <c r="CF55"/>
  <c r="CE55"/>
  <c r="CD55"/>
  <c r="CB55"/>
  <c r="BM55"/>
  <c r="AV55"/>
  <c r="AM55"/>
  <c r="AF55"/>
  <c r="Y55"/>
  <c r="N55"/>
  <c r="H55"/>
  <c r="G55"/>
  <c r="F55"/>
  <c r="E55"/>
  <c r="D55"/>
  <c r="DW54"/>
  <c r="DV54"/>
  <c r="DU54"/>
  <c r="DT54"/>
  <c r="DS54"/>
  <c r="DR54"/>
  <c r="DQ54"/>
  <c r="DP54"/>
  <c r="DL54"/>
  <c r="DK54"/>
  <c r="DJ54"/>
  <c r="DI54"/>
  <c r="DH54"/>
  <c r="DG54"/>
  <c r="DC54"/>
  <c r="CZ54"/>
  <c r="CY54"/>
  <c r="CX54"/>
  <c r="CW54"/>
  <c r="CV54"/>
  <c r="CR54"/>
  <c r="CF54"/>
  <c r="CE54"/>
  <c r="CD54"/>
  <c r="CB54"/>
  <c r="BM54"/>
  <c r="AV54"/>
  <c r="AM54"/>
  <c r="AF54"/>
  <c r="Y54"/>
  <c r="N54"/>
  <c r="I54"/>
  <c r="H54"/>
  <c r="G54"/>
  <c r="F54"/>
  <c r="E54"/>
  <c r="D54"/>
  <c r="C54"/>
  <c r="DW53"/>
  <c r="DV53"/>
  <c r="DU53"/>
  <c r="DS53"/>
  <c r="DQ53"/>
  <c r="DP53"/>
  <c r="DL53"/>
  <c r="DK53"/>
  <c r="DJ53"/>
  <c r="DI53"/>
  <c r="DH53"/>
  <c r="DG53"/>
  <c r="DC53"/>
  <c r="CZ53"/>
  <c r="CY53"/>
  <c r="CX53"/>
  <c r="CW53"/>
  <c r="CV53"/>
  <c r="CR53"/>
  <c r="CF53"/>
  <c r="CE53"/>
  <c r="CD53"/>
  <c r="CB53"/>
  <c r="BM53"/>
  <c r="AV53"/>
  <c r="AM53"/>
  <c r="AF53"/>
  <c r="Y53"/>
  <c r="N53"/>
  <c r="H53"/>
  <c r="G53"/>
  <c r="F53"/>
  <c r="E53"/>
  <c r="D53"/>
  <c r="DW52"/>
  <c r="DV52"/>
  <c r="DU52"/>
  <c r="DT52"/>
  <c r="DS52"/>
  <c r="DR52"/>
  <c r="DQ52"/>
  <c r="DP52"/>
  <c r="DL52"/>
  <c r="DK52"/>
  <c r="DJ52"/>
  <c r="DI52"/>
  <c r="DH52"/>
  <c r="DG52"/>
  <c r="DC52"/>
  <c r="CZ52"/>
  <c r="CY52"/>
  <c r="CX52"/>
  <c r="CW52"/>
  <c r="CV52"/>
  <c r="CR52"/>
  <c r="CF52"/>
  <c r="CE52"/>
  <c r="CD52"/>
  <c r="CB52"/>
  <c r="BM52"/>
  <c r="AV52"/>
  <c r="AM52"/>
  <c r="AF52"/>
  <c r="Y52"/>
  <c r="N52"/>
  <c r="I52"/>
  <c r="H52"/>
  <c r="G52"/>
  <c r="F52"/>
  <c r="E52"/>
  <c r="D52"/>
  <c r="C52"/>
  <c r="DW51"/>
  <c r="DV51"/>
  <c r="DU51"/>
  <c r="DS51"/>
  <c r="DQ51"/>
  <c r="DP51"/>
  <c r="DL51"/>
  <c r="DK51"/>
  <c r="DJ51"/>
  <c r="DI51"/>
  <c r="DH51"/>
  <c r="DG51"/>
  <c r="DC51"/>
  <c r="CZ51"/>
  <c r="CY51"/>
  <c r="CX51"/>
  <c r="CW51"/>
  <c r="CV51"/>
  <c r="CR51"/>
  <c r="CF51"/>
  <c r="CE51"/>
  <c r="CD51"/>
  <c r="CB51"/>
  <c r="BM51"/>
  <c r="AV51"/>
  <c r="AM51"/>
  <c r="AF51"/>
  <c r="Y51"/>
  <c r="N51"/>
  <c r="H51"/>
  <c r="G51"/>
  <c r="F51"/>
  <c r="E51"/>
  <c r="D51"/>
  <c r="DW50"/>
  <c r="DV50"/>
  <c r="DU50"/>
  <c r="DT50"/>
  <c r="DS50"/>
  <c r="DR50"/>
  <c r="DQ50"/>
  <c r="DP50"/>
  <c r="DL50"/>
  <c r="DK50"/>
  <c r="DJ50"/>
  <c r="DI50"/>
  <c r="DH50"/>
  <c r="DG50"/>
  <c r="DC50"/>
  <c r="CZ50"/>
  <c r="CY50"/>
  <c r="CX50"/>
  <c r="CW50"/>
  <c r="CV50"/>
  <c r="CR50"/>
  <c r="CF50"/>
  <c r="CE50"/>
  <c r="CD50"/>
  <c r="CB50"/>
  <c r="BM50"/>
  <c r="AV50"/>
  <c r="AM50"/>
  <c r="AF50"/>
  <c r="Y50"/>
  <c r="N50"/>
  <c r="I50"/>
  <c r="H50"/>
  <c r="G50"/>
  <c r="F50"/>
  <c r="E50"/>
  <c r="D50"/>
  <c r="C50"/>
  <c r="DW49"/>
  <c r="DV49"/>
  <c r="DU49"/>
  <c r="DS49"/>
  <c r="DQ49"/>
  <c r="DP49"/>
  <c r="DL49"/>
  <c r="DK49"/>
  <c r="DJ49"/>
  <c r="DI49"/>
  <c r="DH49"/>
  <c r="DG49"/>
  <c r="DC49"/>
  <c r="CZ49"/>
  <c r="CY49"/>
  <c r="CX49"/>
  <c r="CW49"/>
  <c r="CV49"/>
  <c r="CR49"/>
  <c r="CF49"/>
  <c r="CE49"/>
  <c r="CD49"/>
  <c r="CB49"/>
  <c r="BM49"/>
  <c r="AV49"/>
  <c r="AM49"/>
  <c r="AF49"/>
  <c r="Y49"/>
  <c r="N49"/>
  <c r="H49"/>
  <c r="G49"/>
  <c r="F49"/>
  <c r="E49"/>
  <c r="D49"/>
  <c r="DW48"/>
  <c r="DV48"/>
  <c r="DU48"/>
  <c r="DT48"/>
  <c r="DS48"/>
  <c r="DR48"/>
  <c r="DQ48"/>
  <c r="DP48"/>
  <c r="DL48"/>
  <c r="DK48"/>
  <c r="DJ48"/>
  <c r="DI48"/>
  <c r="DH48"/>
  <c r="DG48"/>
  <c r="DC48"/>
  <c r="CZ48"/>
  <c r="CY48"/>
  <c r="CX48"/>
  <c r="CW48"/>
  <c r="CV48"/>
  <c r="CR48"/>
  <c r="CF48"/>
  <c r="CE48"/>
  <c r="CD48"/>
  <c r="CB48"/>
  <c r="BM48"/>
  <c r="AV48"/>
  <c r="AM48"/>
  <c r="AF48"/>
  <c r="Y48"/>
  <c r="N48"/>
  <c r="I48"/>
  <c r="H48"/>
  <c r="G48"/>
  <c r="F48"/>
  <c r="E48"/>
  <c r="D48"/>
  <c r="C48"/>
  <c r="DW47"/>
  <c r="DV47"/>
  <c r="DU47"/>
  <c r="DS47"/>
  <c r="DQ47"/>
  <c r="DP47"/>
  <c r="DL47"/>
  <c r="DK47"/>
  <c r="DJ47"/>
  <c r="DI47"/>
  <c r="DH47"/>
  <c r="DG47"/>
  <c r="DC47"/>
  <c r="CZ47"/>
  <c r="CY47"/>
  <c r="CX47"/>
  <c r="CW47"/>
  <c r="CV47"/>
  <c r="CR47"/>
  <c r="CF47"/>
  <c r="CE47"/>
  <c r="CD47"/>
  <c r="CB47"/>
  <c r="BM47"/>
  <c r="AV47"/>
  <c r="AM47"/>
  <c r="AF47"/>
  <c r="Y47"/>
  <c r="N47"/>
  <c r="H47"/>
  <c r="G47"/>
  <c r="F47"/>
  <c r="E47"/>
  <c r="D47"/>
  <c r="DW46"/>
  <c r="DV46"/>
  <c r="DU46"/>
  <c r="DT46"/>
  <c r="DS46"/>
  <c r="DR46"/>
  <c r="DQ46"/>
  <c r="DP46"/>
  <c r="DL46"/>
  <c r="DK46"/>
  <c r="DJ46"/>
  <c r="DI46"/>
  <c r="DH46"/>
  <c r="DG46"/>
  <c r="DC46"/>
  <c r="CZ46"/>
  <c r="CY46"/>
  <c r="CX46"/>
  <c r="CW46"/>
  <c r="CV46"/>
  <c r="CR46"/>
  <c r="CF46"/>
  <c r="CE46"/>
  <c r="CD46"/>
  <c r="CB46"/>
  <c r="BM46"/>
  <c r="AV46"/>
  <c r="AM46"/>
  <c r="AF46"/>
  <c r="Y46"/>
  <c r="N46"/>
  <c r="I46"/>
  <c r="H46"/>
  <c r="G46"/>
  <c r="F46"/>
  <c r="E46"/>
  <c r="D46"/>
  <c r="C46"/>
  <c r="DW45"/>
  <c r="DV45"/>
  <c r="DU45"/>
  <c r="DS45"/>
  <c r="DQ45"/>
  <c r="DP45"/>
  <c r="DL45"/>
  <c r="DK45"/>
  <c r="DJ45"/>
  <c r="DI45"/>
  <c r="DH45"/>
  <c r="DG45"/>
  <c r="DC45"/>
  <c r="CZ45"/>
  <c r="CY45"/>
  <c r="CX45"/>
  <c r="CW45"/>
  <c r="CV45"/>
  <c r="CR45"/>
  <c r="CF45"/>
  <c r="CE45"/>
  <c r="CD45"/>
  <c r="CB45"/>
  <c r="BM45"/>
  <c r="AV45"/>
  <c r="AM45"/>
  <c r="AF45"/>
  <c r="Y45"/>
  <c r="N45"/>
  <c r="H45"/>
  <c r="G45"/>
  <c r="F45"/>
  <c r="E45"/>
  <c r="D45"/>
  <c r="DW44"/>
  <c r="DV44"/>
  <c r="DU44"/>
  <c r="DT44"/>
  <c r="DS44"/>
  <c r="DR44"/>
  <c r="DQ44"/>
  <c r="DP44"/>
  <c r="DL44"/>
  <c r="DK44"/>
  <c r="DJ44"/>
  <c r="DI44"/>
  <c r="DH44"/>
  <c r="DG44"/>
  <c r="DC44"/>
  <c r="CZ44"/>
  <c r="CY44"/>
  <c r="CX44"/>
  <c r="CW44"/>
  <c r="CV44"/>
  <c r="CR44"/>
  <c r="CF44"/>
  <c r="CE44"/>
  <c r="CD44"/>
  <c r="CB44"/>
  <c r="BM44"/>
  <c r="AV44"/>
  <c r="AM44"/>
  <c r="AF44"/>
  <c r="Y44"/>
  <c r="N44"/>
  <c r="I44"/>
  <c r="H44"/>
  <c r="G44"/>
  <c r="F44"/>
  <c r="E44"/>
  <c r="D44"/>
  <c r="C44"/>
  <c r="DW43"/>
  <c r="DV43"/>
  <c r="DU43"/>
  <c r="DS43"/>
  <c r="DQ43"/>
  <c r="DP43"/>
  <c r="DL43"/>
  <c r="DK43"/>
  <c r="DJ43"/>
  <c r="DI43"/>
  <c r="DH43"/>
  <c r="DG43"/>
  <c r="DC43"/>
  <c r="CZ43"/>
  <c r="CY43"/>
  <c r="CX43"/>
  <c r="CW43"/>
  <c r="CV43"/>
  <c r="CR43"/>
  <c r="CF43"/>
  <c r="CE43"/>
  <c r="CD43"/>
  <c r="CB43"/>
  <c r="BM43"/>
  <c r="AV43"/>
  <c r="AM43"/>
  <c r="AF43"/>
  <c r="Y43"/>
  <c r="N43"/>
  <c r="H43"/>
  <c r="G43"/>
  <c r="F43"/>
  <c r="E43"/>
  <c r="D43"/>
  <c r="DW42"/>
  <c r="DV42"/>
  <c r="DU42"/>
  <c r="DT42"/>
  <c r="DS42"/>
  <c r="DR42"/>
  <c r="DQ42"/>
  <c r="DP42"/>
  <c r="DL42"/>
  <c r="DK42"/>
  <c r="DJ42"/>
  <c r="DI42"/>
  <c r="DH42"/>
  <c r="DG42"/>
  <c r="DC42"/>
  <c r="CZ42"/>
  <c r="CY42"/>
  <c r="CX42"/>
  <c r="CW42"/>
  <c r="CV42"/>
  <c r="CR42"/>
  <c r="CF42"/>
  <c r="CE42"/>
  <c r="CD42"/>
  <c r="CB42"/>
  <c r="BM42"/>
  <c r="AV42"/>
  <c r="AM42"/>
  <c r="AF42"/>
  <c r="Y42"/>
  <c r="N42"/>
  <c r="I42"/>
  <c r="H42"/>
  <c r="G42"/>
  <c r="F42"/>
  <c r="E42"/>
  <c r="D42"/>
  <c r="C42"/>
  <c r="DW41"/>
  <c r="DV41"/>
  <c r="DU41"/>
  <c r="DS41"/>
  <c r="DQ41"/>
  <c r="DP41"/>
  <c r="DL41"/>
  <c r="DK41"/>
  <c r="DJ41"/>
  <c r="DI41"/>
  <c r="DH41"/>
  <c r="DG41"/>
  <c r="DC41"/>
  <c r="CZ41"/>
  <c r="CY41"/>
  <c r="CX41"/>
  <c r="CW41"/>
  <c r="CV41"/>
  <c r="CR41"/>
  <c r="CF41"/>
  <c r="CE41"/>
  <c r="CD41"/>
  <c r="CB41"/>
  <c r="BM41"/>
  <c r="AV41"/>
  <c r="AM41"/>
  <c r="AF41"/>
  <c r="Y41"/>
  <c r="N41"/>
  <c r="H41"/>
  <c r="G41"/>
  <c r="F41"/>
  <c r="E41"/>
  <c r="D41"/>
  <c r="DW40"/>
  <c r="DV40"/>
  <c r="DU40"/>
  <c r="DT40"/>
  <c r="DS40"/>
  <c r="DR40"/>
  <c r="DQ40"/>
  <c r="DP40"/>
  <c r="DL40"/>
  <c r="DK40"/>
  <c r="DJ40"/>
  <c r="DI40"/>
  <c r="DH40"/>
  <c r="DG40"/>
  <c r="DC40"/>
  <c r="CZ40"/>
  <c r="CY40"/>
  <c r="CX40"/>
  <c r="CW40"/>
  <c r="CV40"/>
  <c r="CR40"/>
  <c r="CF40"/>
  <c r="CE40"/>
  <c r="CD40"/>
  <c r="CB40"/>
  <c r="BM40"/>
  <c r="AV40"/>
  <c r="AM40"/>
  <c r="AF40"/>
  <c r="Y40"/>
  <c r="N40"/>
  <c r="I40"/>
  <c r="H40"/>
  <c r="G40"/>
  <c r="F40"/>
  <c r="E40"/>
  <c r="D40"/>
  <c r="C40"/>
  <c r="DW39"/>
  <c r="DV39"/>
  <c r="DU39"/>
  <c r="DS39"/>
  <c r="DQ39"/>
  <c r="DP39"/>
  <c r="DL39"/>
  <c r="DK39"/>
  <c r="DJ39"/>
  <c r="DI39"/>
  <c r="DH39"/>
  <c r="DG39"/>
  <c r="DC39"/>
  <c r="CZ39"/>
  <c r="CY39"/>
  <c r="CX39"/>
  <c r="CW39"/>
  <c r="CV39"/>
  <c r="CR39"/>
  <c r="CF39"/>
  <c r="CE39"/>
  <c r="CD39"/>
  <c r="CB39"/>
  <c r="BM39"/>
  <c r="AV39"/>
  <c r="AM39"/>
  <c r="AF39"/>
  <c r="Y39"/>
  <c r="N39"/>
  <c r="H39"/>
  <c r="G39"/>
  <c r="F39"/>
  <c r="E39"/>
  <c r="D39"/>
  <c r="DW38"/>
  <c r="DV38"/>
  <c r="DU38"/>
  <c r="DT38"/>
  <c r="DS38"/>
  <c r="DR38"/>
  <c r="DQ38"/>
  <c r="DP38"/>
  <c r="DL38"/>
  <c r="DK38"/>
  <c r="DJ38"/>
  <c r="DI38"/>
  <c r="DH38"/>
  <c r="DG38"/>
  <c r="DC38"/>
  <c r="CZ38"/>
  <c r="CY38"/>
  <c r="CX38"/>
  <c r="CW38"/>
  <c r="CV38"/>
  <c r="CR38"/>
  <c r="CF38"/>
  <c r="CE38"/>
  <c r="CD38"/>
  <c r="CB38"/>
  <c r="BM38"/>
  <c r="AV38"/>
  <c r="AM38"/>
  <c r="AF38"/>
  <c r="Y38"/>
  <c r="N38"/>
  <c r="I38"/>
  <c r="H38"/>
  <c r="G38"/>
  <c r="F38"/>
  <c r="E38"/>
  <c r="D38"/>
  <c r="C38"/>
  <c r="DW37"/>
  <c r="DV37"/>
  <c r="DU37"/>
  <c r="DS37"/>
  <c r="DQ37"/>
  <c r="DP37"/>
  <c r="DL37"/>
  <c r="DK37"/>
  <c r="DJ37"/>
  <c r="DI37"/>
  <c r="DH37"/>
  <c r="DG37"/>
  <c r="DC37"/>
  <c r="CZ37"/>
  <c r="CY37"/>
  <c r="CX37"/>
  <c r="CW37"/>
  <c r="CV37"/>
  <c r="CR37"/>
  <c r="CF37"/>
  <c r="CE37"/>
  <c r="CD37"/>
  <c r="CB37"/>
  <c r="BM37"/>
  <c r="AV37"/>
  <c r="AM37"/>
  <c r="AF37"/>
  <c r="Y37"/>
  <c r="N37"/>
  <c r="H37"/>
  <c r="G37"/>
  <c r="F37"/>
  <c r="E37"/>
  <c r="D37"/>
  <c r="DW36"/>
  <c r="DV36"/>
  <c r="DU36"/>
  <c r="DT36"/>
  <c r="DS36"/>
  <c r="DR36"/>
  <c r="DQ36"/>
  <c r="DP36"/>
  <c r="DL36"/>
  <c r="DK36"/>
  <c r="DJ36"/>
  <c r="DI36"/>
  <c r="DH36"/>
  <c r="DG36"/>
  <c r="DC36"/>
  <c r="CZ36"/>
  <c r="CY36"/>
  <c r="CX36"/>
  <c r="CW36"/>
  <c r="CV36"/>
  <c r="CR36"/>
  <c r="CF36"/>
  <c r="CE36"/>
  <c r="CD36"/>
  <c r="CB36"/>
  <c r="BM36"/>
  <c r="AV36"/>
  <c r="AM36"/>
  <c r="AF36"/>
  <c r="Y36"/>
  <c r="N36"/>
  <c r="I36"/>
  <c r="H36"/>
  <c r="G36"/>
  <c r="F36"/>
  <c r="E36"/>
  <c r="D36"/>
  <c r="C36"/>
  <c r="DW35"/>
  <c r="DV35"/>
  <c r="DU35"/>
  <c r="DS35"/>
  <c r="DQ35"/>
  <c r="DP35"/>
  <c r="DL35"/>
  <c r="DK35"/>
  <c r="DJ35"/>
  <c r="DI35"/>
  <c r="DH35"/>
  <c r="DG35"/>
  <c r="DC35"/>
  <c r="CZ35"/>
  <c r="CY35"/>
  <c r="CX35"/>
  <c r="CW35"/>
  <c r="CV35"/>
  <c r="CR35"/>
  <c r="CF35"/>
  <c r="CE35"/>
  <c r="CD35"/>
  <c r="CB35"/>
  <c r="BM35"/>
  <c r="AV35"/>
  <c r="AM35"/>
  <c r="AF35"/>
  <c r="Y35"/>
  <c r="N35"/>
  <c r="H35"/>
  <c r="G35"/>
  <c r="F35"/>
  <c r="E35"/>
  <c r="D35"/>
  <c r="DW34"/>
  <c r="DV34"/>
  <c r="DU34"/>
  <c r="DT34"/>
  <c r="DS34"/>
  <c r="DR34"/>
  <c r="DQ34"/>
  <c r="DP34"/>
  <c r="DL34"/>
  <c r="DK34"/>
  <c r="DJ34"/>
  <c r="DI34"/>
  <c r="DH34"/>
  <c r="DG34"/>
  <c r="DC34"/>
  <c r="CZ34"/>
  <c r="CY34"/>
  <c r="CX34"/>
  <c r="CW34"/>
  <c r="CV34"/>
  <c r="CR34"/>
  <c r="CF34"/>
  <c r="CE34"/>
  <c r="CD34"/>
  <c r="CB34"/>
  <c r="BM34"/>
  <c r="AV34"/>
  <c r="AM34"/>
  <c r="AF34"/>
  <c r="Y34"/>
  <c r="N34"/>
  <c r="I34"/>
  <c r="H34"/>
  <c r="G34"/>
  <c r="F34"/>
  <c r="E34"/>
  <c r="D34"/>
  <c r="C34"/>
  <c r="DW33"/>
  <c r="DV33"/>
  <c r="DU33"/>
  <c r="DS33"/>
  <c r="DQ33"/>
  <c r="DP33"/>
  <c r="DL33"/>
  <c r="DK33"/>
  <c r="DJ33"/>
  <c r="DI33"/>
  <c r="DH33"/>
  <c r="DG33"/>
  <c r="DC33"/>
  <c r="CZ33"/>
  <c r="CY33"/>
  <c r="CX33"/>
  <c r="CW33"/>
  <c r="CV33"/>
  <c r="CR33"/>
  <c r="CF33"/>
  <c r="CE33"/>
  <c r="CD33"/>
  <c r="CB33"/>
  <c r="BM33"/>
  <c r="AV33"/>
  <c r="AM33"/>
  <c r="AF33"/>
  <c r="Y33"/>
  <c r="N33"/>
  <c r="H33"/>
  <c r="G33"/>
  <c r="F33"/>
  <c r="E33"/>
  <c r="D33"/>
  <c r="DW32"/>
  <c r="DV32"/>
  <c r="DU32"/>
  <c r="DT32"/>
  <c r="DS32"/>
  <c r="DR32"/>
  <c r="DQ32"/>
  <c r="DP32"/>
  <c r="DL32"/>
  <c r="DK32"/>
  <c r="DJ32"/>
  <c r="DI32"/>
  <c r="DH32"/>
  <c r="DG32"/>
  <c r="DC32"/>
  <c r="CZ32"/>
  <c r="CY32"/>
  <c r="CX32"/>
  <c r="CW32"/>
  <c r="CV32"/>
  <c r="CR32"/>
  <c r="CF32"/>
  <c r="CE32"/>
  <c r="CD32"/>
  <c r="CB32"/>
  <c r="BM32"/>
  <c r="AV32"/>
  <c r="AM32"/>
  <c r="AF32"/>
  <c r="Y32"/>
  <c r="N32"/>
  <c r="I32"/>
  <c r="H32"/>
  <c r="G32"/>
  <c r="F32"/>
  <c r="E32"/>
  <c r="D32"/>
  <c r="C32"/>
  <c r="DW31"/>
  <c r="DV31"/>
  <c r="DU31"/>
  <c r="DS31"/>
  <c r="DQ31"/>
  <c r="DP31"/>
  <c r="DL31"/>
  <c r="DK31"/>
  <c r="DJ31"/>
  <c r="DI31"/>
  <c r="DH31"/>
  <c r="DG31"/>
  <c r="DC31"/>
  <c r="CZ31"/>
  <c r="CY31"/>
  <c r="CX31"/>
  <c r="CW31"/>
  <c r="CV31"/>
  <c r="CR31"/>
  <c r="CF31"/>
  <c r="CE31"/>
  <c r="CD31"/>
  <c r="CB31"/>
  <c r="BM31"/>
  <c r="AV31"/>
  <c r="AM31"/>
  <c r="AF31"/>
  <c r="Y31"/>
  <c r="N31"/>
  <c r="H31"/>
  <c r="G31"/>
  <c r="F31"/>
  <c r="E31"/>
  <c r="D31"/>
  <c r="DW30"/>
  <c r="DV30"/>
  <c r="DU30"/>
  <c r="DT30"/>
  <c r="DS30"/>
  <c r="DR30"/>
  <c r="DQ30"/>
  <c r="DP30"/>
  <c r="DL30"/>
  <c r="DK30"/>
  <c r="DJ30"/>
  <c r="DI30"/>
  <c r="DH30"/>
  <c r="DG30"/>
  <c r="DC30"/>
  <c r="CZ30"/>
  <c r="CY30"/>
  <c r="CX30"/>
  <c r="CW30"/>
  <c r="CV30"/>
  <c r="CR30"/>
  <c r="CF30"/>
  <c r="CE30"/>
  <c r="CD30"/>
  <c r="CB30"/>
  <c r="BM30"/>
  <c r="AV30"/>
  <c r="AM30"/>
  <c r="AF30"/>
  <c r="Y30"/>
  <c r="N30"/>
  <c r="I30"/>
  <c r="H30"/>
  <c r="G30"/>
  <c r="F30"/>
  <c r="E30"/>
  <c r="D30"/>
  <c r="C30"/>
  <c r="DW29"/>
  <c r="DV29"/>
  <c r="DU29"/>
  <c r="DS29"/>
  <c r="DQ29"/>
  <c r="DP29"/>
  <c r="DL29"/>
  <c r="DK29"/>
  <c r="DJ29"/>
  <c r="DI29"/>
  <c r="DH29"/>
  <c r="DG29"/>
  <c r="DC29"/>
  <c r="CZ29"/>
  <c r="CY29"/>
  <c r="CX29"/>
  <c r="CW29"/>
  <c r="CV29"/>
  <c r="CR29"/>
  <c r="CF29"/>
  <c r="CE29"/>
  <c r="CD29"/>
  <c r="CB29"/>
  <c r="BM29"/>
  <c r="AV29"/>
  <c r="AM29"/>
  <c r="AF29"/>
  <c r="Y29"/>
  <c r="N29"/>
  <c r="H29"/>
  <c r="G29"/>
  <c r="F29"/>
  <c r="E29"/>
  <c r="D29"/>
  <c r="DW28"/>
  <c r="DV28"/>
  <c r="DU28"/>
  <c r="DT28"/>
  <c r="DS28"/>
  <c r="DR28"/>
  <c r="DQ28"/>
  <c r="DP28"/>
  <c r="DL28"/>
  <c r="DK28"/>
  <c r="DJ28"/>
  <c r="DI28"/>
  <c r="DH28"/>
  <c r="DG28"/>
  <c r="DC28"/>
  <c r="CZ28"/>
  <c r="CY28"/>
  <c r="CX28"/>
  <c r="CW28"/>
  <c r="CV28"/>
  <c r="CR28"/>
  <c r="CF28"/>
  <c r="CE28"/>
  <c r="CD28"/>
  <c r="CB28"/>
  <c r="BM28"/>
  <c r="AV28"/>
  <c r="AM28"/>
  <c r="AF28"/>
  <c r="Y28"/>
  <c r="N28"/>
  <c r="I28"/>
  <c r="H28"/>
  <c r="G28"/>
  <c r="F28"/>
  <c r="E28"/>
  <c r="D28"/>
  <c r="C28"/>
  <c r="DW27"/>
  <c r="DV27"/>
  <c r="DU27"/>
  <c r="DS27"/>
  <c r="DQ27"/>
  <c r="DP27"/>
  <c r="DL27"/>
  <c r="DK27"/>
  <c r="DJ27"/>
  <c r="DI27"/>
  <c r="DH27"/>
  <c r="DG27"/>
  <c r="DC27"/>
  <c r="CZ27"/>
  <c r="CY27"/>
  <c r="CX27"/>
  <c r="CW27"/>
  <c r="CV27"/>
  <c r="CR27"/>
  <c r="CF27"/>
  <c r="CE27"/>
  <c r="CD27"/>
  <c r="CB27"/>
  <c r="BM27"/>
  <c r="AV27"/>
  <c r="AM27"/>
  <c r="AF27"/>
  <c r="Y27"/>
  <c r="N27"/>
  <c r="H27"/>
  <c r="G27"/>
  <c r="F27"/>
  <c r="E27"/>
  <c r="D27"/>
  <c r="DW26"/>
  <c r="DV26"/>
  <c r="DU26"/>
  <c r="DT26"/>
  <c r="DS26"/>
  <c r="DR26"/>
  <c r="DQ26"/>
  <c r="DP26"/>
  <c r="DL26"/>
  <c r="DK26"/>
  <c r="DJ26"/>
  <c r="DI26"/>
  <c r="DH26"/>
  <c r="DG26"/>
  <c r="DC26"/>
  <c r="CZ26"/>
  <c r="CY26"/>
  <c r="CX26"/>
  <c r="CW26"/>
  <c r="CV26"/>
  <c r="CR26"/>
  <c r="CF26"/>
  <c r="CE26"/>
  <c r="CD26"/>
  <c r="CB26"/>
  <c r="BM26"/>
  <c r="AV26"/>
  <c r="AM26"/>
  <c r="AF26"/>
  <c r="Y26"/>
  <c r="N26"/>
  <c r="I26"/>
  <c r="H26"/>
  <c r="G26"/>
  <c r="F26"/>
  <c r="E26"/>
  <c r="D26"/>
  <c r="C26"/>
  <c r="DW25"/>
  <c r="DV25"/>
  <c r="DU25"/>
  <c r="DS25"/>
  <c r="DQ25"/>
  <c r="DP25"/>
  <c r="DL25"/>
  <c r="DK25"/>
  <c r="DJ25"/>
  <c r="DI25"/>
  <c r="DH25"/>
  <c r="DG25"/>
  <c r="DC25"/>
  <c r="CZ25"/>
  <c r="CY25"/>
  <c r="CX25"/>
  <c r="CW25"/>
  <c r="CV25"/>
  <c r="CR25"/>
  <c r="CF25"/>
  <c r="CE25"/>
  <c r="CD25"/>
  <c r="CB25"/>
  <c r="BM25"/>
  <c r="AV25"/>
  <c r="AM25"/>
  <c r="AF25"/>
  <c r="Y25"/>
  <c r="N25"/>
  <c r="H25"/>
  <c r="G25"/>
  <c r="F25"/>
  <c r="E25"/>
  <c r="D25"/>
  <c r="DW24"/>
  <c r="DV24"/>
  <c r="DU24"/>
  <c r="DT24"/>
  <c r="DS24"/>
  <c r="DR24"/>
  <c r="DQ24"/>
  <c r="DP24"/>
  <c r="DL24"/>
  <c r="DK24"/>
  <c r="DJ24"/>
  <c r="DI24"/>
  <c r="DH24"/>
  <c r="DG24"/>
  <c r="DC24"/>
  <c r="CZ24"/>
  <c r="CY24"/>
  <c r="CX24"/>
  <c r="CW24"/>
  <c r="CV24"/>
  <c r="CR24"/>
  <c r="CF24"/>
  <c r="CE24"/>
  <c r="CD24"/>
  <c r="CB24"/>
  <c r="BM24"/>
  <c r="AV24"/>
  <c r="AM24"/>
  <c r="AF24"/>
  <c r="Y24"/>
  <c r="N24"/>
  <c r="I24"/>
  <c r="H24"/>
  <c r="G24"/>
  <c r="F24"/>
  <c r="E24"/>
  <c r="D24"/>
  <c r="C24"/>
  <c r="DW23"/>
  <c r="DV23"/>
  <c r="DU23"/>
  <c r="DS23"/>
  <c r="DQ23"/>
  <c r="DP23"/>
  <c r="DL23"/>
  <c r="DK23"/>
  <c r="DJ23"/>
  <c r="DI23"/>
  <c r="DH23"/>
  <c r="DG23"/>
  <c r="DC23"/>
  <c r="CZ23"/>
  <c r="CY23"/>
  <c r="CX23"/>
  <c r="CW23"/>
  <c r="CV23"/>
  <c r="CR23"/>
  <c r="CF23"/>
  <c r="CE23"/>
  <c r="CD23"/>
  <c r="CB23"/>
  <c r="BM23"/>
  <c r="AV23"/>
  <c r="AM23"/>
  <c r="AF23"/>
  <c r="Y23"/>
  <c r="N23"/>
  <c r="H23"/>
  <c r="G23"/>
  <c r="F23"/>
  <c r="E23"/>
  <c r="D23"/>
  <c r="DW22"/>
  <c r="DV22"/>
  <c r="DU22"/>
  <c r="DT22"/>
  <c r="DS22"/>
  <c r="DR22"/>
  <c r="DQ22"/>
  <c r="DP22"/>
  <c r="DL22"/>
  <c r="DK22"/>
  <c r="DJ22"/>
  <c r="DI22"/>
  <c r="DH22"/>
  <c r="DG22"/>
  <c r="DC22"/>
  <c r="CZ22"/>
  <c r="CY22"/>
  <c r="CX22"/>
  <c r="CW22"/>
  <c r="CV22"/>
  <c r="CR22"/>
  <c r="CF22"/>
  <c r="CE22"/>
  <c r="CD22"/>
  <c r="CB22"/>
  <c r="BM22"/>
  <c r="AV22"/>
  <c r="AM22"/>
  <c r="AF22"/>
  <c r="Y22"/>
  <c r="N22"/>
  <c r="I22"/>
  <c r="H22"/>
  <c r="G22"/>
  <c r="F22"/>
  <c r="E22"/>
  <c r="D22"/>
  <c r="C22"/>
  <c r="DW21"/>
  <c r="DV21"/>
  <c r="DU21"/>
  <c r="DS21"/>
  <c r="DQ21"/>
  <c r="DP21"/>
  <c r="DL21"/>
  <c r="DK21"/>
  <c r="DJ21"/>
  <c r="DI21"/>
  <c r="DH21"/>
  <c r="DG21"/>
  <c r="DC21"/>
  <c r="CZ21"/>
  <c r="CY21"/>
  <c r="CX21"/>
  <c r="CW21"/>
  <c r="CV21"/>
  <c r="CR21"/>
  <c r="CF21"/>
  <c r="CE21"/>
  <c r="CD21"/>
  <c r="CB21"/>
  <c r="BM21"/>
  <c r="AW21"/>
  <c r="AV21"/>
  <c r="AM21"/>
  <c r="AF21"/>
  <c r="Y21"/>
  <c r="N21"/>
  <c r="H21"/>
  <c r="G21"/>
  <c r="F21"/>
  <c r="E21"/>
  <c r="D21"/>
  <c r="DW20"/>
  <c r="DV20"/>
  <c r="DU20"/>
  <c r="DT20"/>
  <c r="DS20"/>
  <c r="DR20"/>
  <c r="DQ20"/>
  <c r="DP20"/>
  <c r="DL20"/>
  <c r="DK20"/>
  <c r="DJ20"/>
  <c r="DI20"/>
  <c r="DH20"/>
  <c r="DG20"/>
  <c r="DC20"/>
  <c r="CZ20"/>
  <c r="CY20"/>
  <c r="CX20"/>
  <c r="CW20"/>
  <c r="CV20"/>
  <c r="CR20"/>
  <c r="CF20"/>
  <c r="CE20"/>
  <c r="CD20"/>
  <c r="CB20"/>
  <c r="BM20"/>
  <c r="AV20"/>
  <c r="AM20"/>
  <c r="AF20"/>
  <c r="Y20"/>
  <c r="N20"/>
  <c r="I20"/>
  <c r="H20"/>
  <c r="G20"/>
  <c r="F20"/>
  <c r="E20"/>
  <c r="D20"/>
  <c r="C20"/>
  <c r="DW19"/>
  <c r="DV19"/>
  <c r="DU19"/>
  <c r="DS19"/>
  <c r="DQ19"/>
  <c r="DP19"/>
  <c r="DL19"/>
  <c r="DK19"/>
  <c r="DJ19"/>
  <c r="DI19"/>
  <c r="DH19"/>
  <c r="DG19"/>
  <c r="DC19"/>
  <c r="CZ19"/>
  <c r="CY19"/>
  <c r="CX19"/>
  <c r="CW19"/>
  <c r="CV19"/>
  <c r="CR19"/>
  <c r="CF19"/>
  <c r="CE19"/>
  <c r="CD19"/>
  <c r="CB19"/>
  <c r="BM19"/>
  <c r="AV19"/>
  <c r="AM19"/>
  <c r="AF19"/>
  <c r="Y19"/>
  <c r="N19"/>
  <c r="H19"/>
  <c r="G19"/>
  <c r="F19"/>
  <c r="E19"/>
  <c r="D19"/>
  <c r="DW18"/>
  <c r="DV18"/>
  <c r="DU18"/>
  <c r="DT18"/>
  <c r="DS18"/>
  <c r="DR18"/>
  <c r="DQ18"/>
  <c r="DP18"/>
  <c r="DL18"/>
  <c r="DK18"/>
  <c r="DJ18"/>
  <c r="DI18"/>
  <c r="DH18"/>
  <c r="DG18"/>
  <c r="DC18"/>
  <c r="CZ18"/>
  <c r="CY18"/>
  <c r="CX18"/>
  <c r="CW18"/>
  <c r="CV18"/>
  <c r="CR18"/>
  <c r="CF18"/>
  <c r="CE18"/>
  <c r="CD18"/>
  <c r="CB18"/>
  <c r="BM18"/>
  <c r="AV18"/>
  <c r="AM18"/>
  <c r="AF18"/>
  <c r="Y18"/>
  <c r="N18"/>
  <c r="I18"/>
  <c r="H18"/>
  <c r="G18"/>
  <c r="F18"/>
  <c r="E18"/>
  <c r="D18"/>
  <c r="C18"/>
  <c r="DW17"/>
  <c r="DV17"/>
  <c r="DU17"/>
  <c r="DS17"/>
  <c r="DQ17"/>
  <c r="DP17"/>
  <c r="DL17"/>
  <c r="DK17"/>
  <c r="DJ17"/>
  <c r="DI17"/>
  <c r="DH17"/>
  <c r="DG17"/>
  <c r="DC17"/>
  <c r="CZ17"/>
  <c r="CY17"/>
  <c r="CX17"/>
  <c r="CW17"/>
  <c r="CV17"/>
  <c r="CR17"/>
  <c r="CF17"/>
  <c r="CE17"/>
  <c r="CD17"/>
  <c r="CB17"/>
  <c r="BM17"/>
  <c r="AV17"/>
  <c r="AM17"/>
  <c r="AF17"/>
  <c r="Y17"/>
  <c r="N17"/>
  <c r="H17"/>
  <c r="G17"/>
  <c r="F17"/>
  <c r="E17"/>
  <c r="D17"/>
  <c r="DW16"/>
  <c r="DV16"/>
  <c r="DU16"/>
  <c r="DT16"/>
  <c r="DS16"/>
  <c r="DR16"/>
  <c r="DQ16"/>
  <c r="DP16"/>
  <c r="DL16"/>
  <c r="DK16"/>
  <c r="DJ16"/>
  <c r="DI16"/>
  <c r="DH16"/>
  <c r="DG16"/>
  <c r="DC16"/>
  <c r="CZ16"/>
  <c r="CY16"/>
  <c r="CX16"/>
  <c r="CW16"/>
  <c r="CV16"/>
  <c r="CR16"/>
  <c r="CF16"/>
  <c r="CE16"/>
  <c r="CD16"/>
  <c r="CB16"/>
  <c r="BM16"/>
  <c r="AV16"/>
  <c r="AM16"/>
  <c r="AF16"/>
  <c r="Y16"/>
  <c r="N16"/>
  <c r="I16"/>
  <c r="H16"/>
  <c r="G16"/>
  <c r="F16"/>
  <c r="E16"/>
  <c r="D16"/>
  <c r="C16"/>
  <c r="DW15"/>
  <c r="DV15"/>
  <c r="DU15"/>
  <c r="DS15"/>
  <c r="DQ15"/>
  <c r="DP15"/>
  <c r="DL15"/>
  <c r="DK15"/>
  <c r="DJ15"/>
  <c r="DI15"/>
  <c r="DH15"/>
  <c r="DG15"/>
  <c r="DC15"/>
  <c r="CZ15"/>
  <c r="CY15"/>
  <c r="CX15"/>
  <c r="CW15"/>
  <c r="CV15"/>
  <c r="CR15"/>
  <c r="CF15"/>
  <c r="CE15"/>
  <c r="CD15"/>
  <c r="CB15"/>
  <c r="BM15"/>
  <c r="AV15"/>
  <c r="AM15"/>
  <c r="AF15"/>
  <c r="Y15"/>
  <c r="N15"/>
  <c r="H15"/>
  <c r="G15"/>
  <c r="F15"/>
  <c r="E15"/>
  <c r="D15"/>
  <c r="DW14"/>
  <c r="DV14"/>
  <c r="DU14"/>
  <c r="DT14"/>
  <c r="DS14"/>
  <c r="DR14"/>
  <c r="DQ14"/>
  <c r="DP14"/>
  <c r="DL14"/>
  <c r="DK14"/>
  <c r="DJ14"/>
  <c r="DI14"/>
  <c r="DH14"/>
  <c r="DG14"/>
  <c r="DC14"/>
  <c r="CZ14"/>
  <c r="CY14"/>
  <c r="CX14"/>
  <c r="CW14"/>
  <c r="CV14"/>
  <c r="CR14"/>
  <c r="CF14"/>
  <c r="CE14"/>
  <c r="CD14"/>
  <c r="CB14"/>
  <c r="BM14"/>
  <c r="AV14"/>
  <c r="AM14"/>
  <c r="AF14"/>
  <c r="Y14"/>
  <c r="N14"/>
  <c r="I14"/>
  <c r="H14"/>
  <c r="G14"/>
  <c r="F14"/>
  <c r="E14"/>
  <c r="D14"/>
  <c r="C14"/>
  <c r="DW13"/>
  <c r="DV13"/>
  <c r="DU13"/>
  <c r="DS13"/>
  <c r="DQ13"/>
  <c r="DP13"/>
  <c r="DL13"/>
  <c r="DK13"/>
  <c r="DJ13"/>
  <c r="DI13"/>
  <c r="DH13"/>
  <c r="DG13"/>
  <c r="DC13"/>
  <c r="CZ13"/>
  <c r="CY13"/>
  <c r="CX13"/>
  <c r="CW13"/>
  <c r="CV13"/>
  <c r="CR13"/>
  <c r="CF13"/>
  <c r="CE13"/>
  <c r="CD13"/>
  <c r="CB13"/>
  <c r="BM13"/>
  <c r="AV13"/>
  <c r="AM13"/>
  <c r="AF13"/>
  <c r="Y13"/>
  <c r="N13"/>
  <c r="H13"/>
  <c r="G13"/>
  <c r="F13"/>
  <c r="E13"/>
  <c r="D13"/>
  <c r="DW12"/>
  <c r="DV12"/>
  <c r="DU12"/>
  <c r="DT12"/>
  <c r="DS12"/>
  <c r="DR12"/>
  <c r="DQ12"/>
  <c r="DP12"/>
  <c r="DL12"/>
  <c r="DK12"/>
  <c r="DJ12"/>
  <c r="DI12"/>
  <c r="DH12"/>
  <c r="DG12"/>
  <c r="DC12"/>
  <c r="CZ12"/>
  <c r="CY12"/>
  <c r="CX12"/>
  <c r="CW12"/>
  <c r="CV12"/>
  <c r="CR12"/>
  <c r="CF12"/>
  <c r="CE12"/>
  <c r="CD12"/>
  <c r="CB12"/>
  <c r="BM12"/>
  <c r="AV12"/>
  <c r="AM12"/>
  <c r="AF12"/>
  <c r="Y12"/>
  <c r="N12"/>
  <c r="I12"/>
  <c r="H12"/>
  <c r="G12"/>
  <c r="F12"/>
  <c r="E12"/>
  <c r="D12"/>
  <c r="C12"/>
  <c r="DW11"/>
  <c r="DV11"/>
  <c r="DU11"/>
  <c r="DS11"/>
  <c r="DQ11"/>
  <c r="DP11"/>
  <c r="DL11"/>
  <c r="DK11"/>
  <c r="DJ11"/>
  <c r="DI11"/>
  <c r="DH11"/>
  <c r="DG11"/>
  <c r="DC11"/>
  <c r="CZ11"/>
  <c r="CY11"/>
  <c r="CX11"/>
  <c r="CW11"/>
  <c r="CV11"/>
  <c r="CR11"/>
  <c r="CF11"/>
  <c r="CE11"/>
  <c r="CD11"/>
  <c r="CB11"/>
  <c r="BM11"/>
  <c r="AV11"/>
  <c r="AM11"/>
  <c r="AF11"/>
  <c r="Y11"/>
  <c r="N11"/>
  <c r="H11"/>
  <c r="G11"/>
  <c r="F11"/>
  <c r="E11"/>
  <c r="D11"/>
  <c r="DW10"/>
  <c r="DV10"/>
  <c r="DU10"/>
  <c r="DT10"/>
  <c r="DS10"/>
  <c r="DR10"/>
  <c r="DQ10"/>
  <c r="DP10"/>
  <c r="DL10"/>
  <c r="DK10"/>
  <c r="DJ10"/>
  <c r="DI10"/>
  <c r="DH10"/>
  <c r="DG10"/>
  <c r="DC10"/>
  <c r="CZ10"/>
  <c r="CY10"/>
  <c r="CX10"/>
  <c r="CW10"/>
  <c r="CV10"/>
  <c r="CR10"/>
  <c r="CF10"/>
  <c r="CE10"/>
  <c r="CD10"/>
  <c r="CB10"/>
  <c r="BM10"/>
  <c r="AV10"/>
  <c r="AM10"/>
  <c r="AF10"/>
  <c r="Y10"/>
  <c r="N10"/>
  <c r="I10"/>
  <c r="H10"/>
  <c r="G10"/>
  <c r="F10"/>
  <c r="E10"/>
  <c r="D10"/>
  <c r="C10"/>
  <c r="DW9"/>
  <c r="DV9"/>
  <c r="DU9"/>
  <c r="DS9"/>
  <c r="DQ9"/>
  <c r="DP9"/>
  <c r="DL9"/>
  <c r="DK9"/>
  <c r="DJ9"/>
  <c r="DI9"/>
  <c r="DH9"/>
  <c r="DG9"/>
  <c r="DC9"/>
  <c r="CZ9"/>
  <c r="CY9"/>
  <c r="CX9"/>
  <c r="CW9"/>
  <c r="CV9"/>
  <c r="CR9"/>
  <c r="CF9"/>
  <c r="CE9"/>
  <c r="CD9"/>
  <c r="CB9"/>
  <c r="BM9"/>
  <c r="AV9"/>
  <c r="AM9"/>
  <c r="AF9"/>
  <c r="Y9"/>
  <c r="N9"/>
  <c r="H9"/>
  <c r="G9"/>
  <c r="F9"/>
  <c r="E9"/>
  <c r="D9"/>
  <c r="DW8"/>
  <c r="DV8"/>
  <c r="DU8"/>
  <c r="DT8"/>
  <c r="DS8"/>
  <c r="DR8"/>
  <c r="DQ8"/>
  <c r="DP8"/>
  <c r="DL8"/>
  <c r="DK8"/>
  <c r="DJ8"/>
  <c r="DI8"/>
  <c r="DH8"/>
  <c r="DG8"/>
  <c r="DC8"/>
  <c r="CZ8"/>
  <c r="CY8"/>
  <c r="CX8"/>
  <c r="CW8"/>
  <c r="CV8"/>
  <c r="CR8"/>
  <c r="CF8"/>
  <c r="CE8"/>
  <c r="CD8"/>
  <c r="CB8"/>
  <c r="BM8"/>
  <c r="AV8"/>
  <c r="AM8"/>
  <c r="AF8"/>
  <c r="Y8"/>
  <c r="N8"/>
  <c r="I8"/>
  <c r="H8"/>
  <c r="G8"/>
  <c r="F8"/>
  <c r="E8"/>
  <c r="D8"/>
  <c r="C8"/>
  <c r="DW7"/>
  <c r="DV7"/>
  <c r="DU7"/>
  <c r="DS7"/>
  <c r="DQ7"/>
  <c r="DP7"/>
  <c r="DL7"/>
  <c r="DK7"/>
  <c r="DJ7"/>
  <c r="DI7"/>
  <c r="DH7"/>
  <c r="DG7"/>
  <c r="DC7"/>
  <c r="CZ7"/>
  <c r="CY7"/>
  <c r="CX7"/>
  <c r="CW7"/>
  <c r="CV7"/>
  <c r="CR7"/>
  <c r="CF7"/>
  <c r="CE7"/>
  <c r="CD7"/>
  <c r="CB7"/>
  <c r="BM7"/>
  <c r="AV7"/>
  <c r="AM7"/>
  <c r="AF7"/>
  <c r="Y7"/>
  <c r="N7"/>
  <c r="H7"/>
  <c r="G7"/>
  <c r="F7"/>
  <c r="E7"/>
  <c r="D7"/>
  <c r="DW6"/>
  <c r="DV6"/>
  <c r="DU6"/>
  <c r="DT6"/>
  <c r="DS6"/>
  <c r="DR6"/>
  <c r="DQ6"/>
  <c r="DP6"/>
  <c r="DL6"/>
  <c r="DK6"/>
  <c r="DJ6"/>
  <c r="DI6"/>
  <c r="DH6"/>
  <c r="DG6"/>
  <c r="DC6"/>
  <c r="CZ6"/>
  <c r="CY6"/>
  <c r="CX6"/>
  <c r="CW6"/>
  <c r="CV6"/>
  <c r="CR6"/>
  <c r="CF6"/>
  <c r="CE6"/>
  <c r="CD6"/>
  <c r="CB6"/>
  <c r="BM6"/>
  <c r="AV6"/>
  <c r="AM6"/>
  <c r="AF6"/>
  <c r="Y6"/>
  <c r="N6"/>
  <c r="I6"/>
  <c r="H6"/>
  <c r="G6"/>
  <c r="F6"/>
  <c r="E6"/>
  <c r="D6"/>
  <c r="C6"/>
  <c r="DW5"/>
  <c r="DV5"/>
  <c r="DU5"/>
  <c r="DS5"/>
  <c r="DQ5"/>
  <c r="DP5"/>
  <c r="DL5"/>
  <c r="DK5"/>
  <c r="DJ5"/>
  <c r="DI5"/>
  <c r="DH5"/>
  <c r="DG5"/>
  <c r="DC5"/>
  <c r="CZ5"/>
  <c r="CY5"/>
  <c r="CX5"/>
  <c r="CW5"/>
  <c r="CV5"/>
  <c r="CR5"/>
  <c r="CF5"/>
  <c r="CE5"/>
  <c r="CD5"/>
  <c r="CB5"/>
  <c r="BM5"/>
  <c r="AV5"/>
  <c r="AM5"/>
  <c r="AF5"/>
  <c r="Y5"/>
  <c r="N5"/>
  <c r="H5"/>
  <c r="G5"/>
  <c r="F5"/>
  <c r="E5"/>
  <c r="D5"/>
  <c r="DW4"/>
  <c r="DV4"/>
  <c r="DU4"/>
  <c r="DT4"/>
  <c r="DS4"/>
  <c r="DR4"/>
  <c r="DQ4"/>
  <c r="DP4"/>
  <c r="DL4"/>
  <c r="DK4"/>
  <c r="DJ4"/>
  <c r="DI4"/>
  <c r="DH4"/>
  <c r="DG4"/>
  <c r="DC4"/>
  <c r="CZ4"/>
  <c r="CY4"/>
  <c r="CX4"/>
  <c r="CW4"/>
  <c r="CV4"/>
  <c r="CR4"/>
  <c r="CF4"/>
  <c r="CE4"/>
  <c r="CD4"/>
  <c r="CB4"/>
  <c r="BM4"/>
  <c r="AV4"/>
  <c r="AM4"/>
  <c r="AF4"/>
  <c r="Y4"/>
  <c r="N4"/>
  <c r="I4"/>
  <c r="H4"/>
  <c r="G4"/>
  <c r="F4"/>
  <c r="E4"/>
  <c r="D4"/>
  <c r="C4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I3"/>
  <c r="H3"/>
  <c r="G3"/>
  <c r="F3"/>
  <c r="E3"/>
  <c r="D3"/>
  <c r="C3"/>
  <c r="B3"/>
  <c r="A3"/>
  <c r="C46" i="8"/>
  <c r="C20"/>
</calcChain>
</file>

<file path=xl/comments1.xml><?xml version="1.0" encoding="utf-8"?>
<comments xmlns="http://schemas.openxmlformats.org/spreadsheetml/2006/main">
  <authors>
    <author>ad</author>
    <author>解立江</author>
    <author>Administrator</author>
  </authors>
  <commentList>
    <comment ref="DQ2" authorId="0">
      <text>
        <r>
          <rPr>
            <sz val="9"/>
            <rFont val="宋体"/>
            <charset val="134"/>
          </rPr>
          <t>ad:
生产组织效率：衡量生产运营管控能力指标
PE=生产时间/（生产时间+组织时间）*100%
PE=B/（B+C）*100%</t>
        </r>
      </text>
    </comment>
    <comment ref="DS2" authorId="0">
      <text>
        <r>
          <rPr>
            <sz val="9"/>
            <rFont val="宋体"/>
            <charset val="134"/>
          </rPr>
          <t>ad:
技术效率：衡量技术管理能力指标
TE=生产时间/（生产时间+故障时间）*100%
TE=B/（B+D）*100%</t>
        </r>
      </text>
    </comment>
    <comment ref="BA4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共计20分钟</t>
        </r>
      </text>
    </comment>
    <comment ref="AJ5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21:15-21:30</t>
        </r>
      </text>
    </comment>
    <comment ref="AW6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2-2横封崩开9:50-10:00</t>
        </r>
      </text>
    </comment>
    <comment ref="BA6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2-3批号调整9:10-9:15,9：30-9:35</t>
        </r>
      </text>
    </comment>
    <comment ref="BE6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2-4批号</t>
        </r>
      </text>
    </comment>
    <comment ref="Z7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包装装不过来</t>
        </r>
      </text>
    </comment>
    <comment ref="AW8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2-2  9:00-9:25</t>
        </r>
      </text>
    </comment>
    <comment ref="BG8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2-3角漏降温调整15:00-15:20</t>
        </r>
      </text>
    </comment>
    <comment ref="AD11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指标不够20:20-20:45  1:40-1:55
</t>
        </r>
      </text>
    </comment>
    <comment ref="AE11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供奶不足
</t>
        </r>
      </text>
    </comment>
    <comment ref="AY12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2-2纵封角漏9:15-9:40</t>
        </r>
      </text>
    </comment>
    <comment ref="BI20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2-2打折漏9:00-11:00造成过程浪费750袋
</t>
        </r>
      </text>
    </comment>
    <comment ref="AW21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2-2更换恒丰弹簧20:30-20:55  更换横封传感器22:30-22；50
</t>
        </r>
      </text>
    </comment>
    <comment ref="Z2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包装装不过来14:25-14:40 1线停1个口2线停2个口/14:45-15:15 2线停1个口</t>
        </r>
      </text>
    </comment>
    <comment ref="AD2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0糖8:00-8:15</t>
        </r>
      </text>
    </comment>
    <comment ref="AD23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乐钙20:10-20:25 
21:35-22:05</t>
        </r>
      </text>
    </comment>
    <comment ref="AE23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乐钙23:25-23:30</t>
        </r>
      </text>
    </comment>
    <comment ref="AD24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16.35-16.45指标不够</t>
        </r>
      </text>
    </comment>
    <comment ref="Z2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乐钙小包装不过来停1台30分</t>
        </r>
      </text>
    </comment>
    <comment ref="BR2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2线传送带坏25分</t>
        </r>
      </text>
    </comment>
    <comment ref="AW27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2-2频繁出现一袋分量150，一个70克的。修了三次</t>
        </r>
      </text>
    </comment>
    <comment ref="BA27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2.-4更换打码传感器10分钟</t>
        </r>
      </text>
    </comment>
    <comment ref="AD29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葡萄0:55-1:00</t>
        </r>
      </text>
    </comment>
  </commentList>
</comments>
</file>

<file path=xl/comments2.xml><?xml version="1.0" encoding="utf-8"?>
<comments xmlns="http://schemas.openxmlformats.org/spreadsheetml/2006/main">
  <authors>
    <author>ad</author>
    <author>解立江</author>
    <author>Administrator</author>
  </authors>
  <commentList>
    <comment ref="DQ2" authorId="0">
      <text>
        <r>
          <rPr>
            <sz val="9"/>
            <rFont val="宋体"/>
            <charset val="134"/>
          </rPr>
          <t>ad:
生产组织效率：衡量生产运营管控能力指标
PE=生产时间/（生产时间+组织时间）*100%
PE=B/（B+C）*100%</t>
        </r>
      </text>
    </comment>
    <comment ref="DS2" authorId="0">
      <text>
        <r>
          <rPr>
            <sz val="9"/>
            <rFont val="宋体"/>
            <charset val="134"/>
          </rPr>
          <t>ad:
技术效率：衡量技术管理能力指标
TE=生产时间/（生产时间+故障时间）*100%
TE=B/（B+D）*100%</t>
        </r>
      </text>
    </comment>
    <comment ref="AD6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10:50-11:00</t>
        </r>
      </text>
    </comment>
    <comment ref="BG6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4-1杀菌灯不亮8:00-8:25</t>
        </r>
      </text>
    </comment>
    <comment ref="BR6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12:30-12:45           10：40-10:45</t>
        </r>
      </text>
    </comment>
    <comment ref="BR7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4线传送带不走</t>
        </r>
      </text>
    </comment>
    <comment ref="BR8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3线传送带10分钟</t>
        </r>
      </text>
    </comment>
    <comment ref="AW9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6:55-7:15,3-2</t>
        </r>
      </text>
    </comment>
    <comment ref="BR9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传送带4线坏</t>
        </r>
      </text>
    </comment>
    <comment ref="AD12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15:20-15:30</t>
        </r>
      </text>
    </comment>
    <comment ref="AD13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1:20-1:45/25分钟   4:55-5:45/50分钟</t>
        </r>
      </text>
    </comment>
    <comment ref="AD15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原活等待22:00-22:15测指标</t>
        </r>
      </text>
    </comment>
    <comment ref="BA15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4-1打码弹簧坏23:30-23:50</t>
        </r>
      </text>
    </comment>
    <comment ref="AD18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葡萄测指标9:40-10:35</t>
        </r>
      </text>
    </comment>
    <comment ref="AB21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乐钙测指标20:15-20:30  21:30-21:45</t>
        </r>
      </text>
    </comment>
    <comment ref="BA21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4-4打码加热管坏19;45-19:55  3-2打码加热管坏23:20-23:35</t>
        </r>
      </text>
    </comment>
    <comment ref="AD25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22:45-23:10原活</t>
        </r>
      </text>
    </comment>
    <comment ref="AD2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9:40-9:55换品项等待打奶，</t>
        </r>
      </text>
    </comment>
    <comment ref="AE2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草莓断料10:35-10:45</t>
        </r>
      </text>
    </comment>
    <comment ref="BA27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4-3废色带不走19:30-19:45</t>
        </r>
      </text>
    </comment>
  </commentList>
</comments>
</file>

<file path=xl/comments3.xml><?xml version="1.0" encoding="utf-8"?>
<comments xmlns="http://schemas.openxmlformats.org/spreadsheetml/2006/main">
  <authors>
    <author>ad</author>
    <author>解立江</author>
    <author>Administrator</author>
  </authors>
  <commentList>
    <comment ref="DQ2" authorId="0">
      <text>
        <r>
          <rPr>
            <sz val="9"/>
            <rFont val="宋体"/>
            <charset val="134"/>
          </rPr>
          <t>ad:
生产组织效率：衡量生产运营管控能力指标
PE=生产时间/（生产时间+组织时间）*100%
PE=B/（B+C）*100%</t>
        </r>
      </text>
    </comment>
    <comment ref="DS2" authorId="0">
      <text>
        <r>
          <rPr>
            <sz val="9"/>
            <rFont val="宋体"/>
            <charset val="134"/>
          </rPr>
          <t>ad:
技术效率：衡量技术管理能力指标
TE=生产时间/（生产时间+故障时间）*100%
TE=B/（B+D）*100%</t>
        </r>
      </text>
    </comment>
    <comment ref="AD6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10:465-11:00   15:05-16:35              18:45-19:00</t>
        </r>
      </text>
    </comment>
    <comment ref="BP7" authorId="2">
      <text>
        <r>
          <rPr>
            <b/>
            <sz val="9"/>
            <rFont val="宋体"/>
            <charset val="134"/>
          </rPr>
          <t>解立江；
20:00-20:10</t>
        </r>
      </text>
    </comment>
    <comment ref="BA9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打码</t>
        </r>
      </text>
    </comment>
    <comment ref="AW10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6-1横封气缸更换</t>
        </r>
      </text>
    </comment>
    <comment ref="BE10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6-1打折偏膜</t>
        </r>
      </text>
    </comment>
    <comment ref="AE11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供奶不足19:00-20:20   20:20-21:35</t>
        </r>
      </text>
    </comment>
    <comment ref="AE16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10:45-11:10  14:50-15:25</t>
        </r>
      </text>
    </comment>
    <comment ref="AB19" authorId="1">
      <text>
        <r>
          <rPr>
            <sz val="9"/>
            <rFont val="宋体"/>
            <charset val="134"/>
          </rPr>
          <t xml:space="preserve">
指标不够19.00-19.45
/21.15-21.35</t>
        </r>
      </text>
    </comment>
    <comment ref="AE2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15;45-16;40/17;00-17;30</t>
        </r>
      </text>
    </comment>
    <comment ref="AY24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6-2出大包调整竖封刀</t>
        </r>
      </text>
    </comment>
    <comment ref="BA24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6-2号不显更换单项轴承</t>
        </r>
      </text>
    </comment>
    <comment ref="AC2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9；35-9;50</t>
        </r>
      </text>
    </comment>
    <comment ref="AD27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水蜜桃22；45-23；05</t>
        </r>
      </text>
    </comment>
  </commentList>
</comments>
</file>

<file path=xl/comments4.xml><?xml version="1.0" encoding="utf-8"?>
<comments xmlns="http://schemas.openxmlformats.org/spreadsheetml/2006/main">
  <authors>
    <author>ad</author>
    <author>解立江</author>
  </authors>
  <commentList>
    <comment ref="DQ2" authorId="0">
      <text>
        <r>
          <rPr>
            <sz val="9"/>
            <rFont val="宋体"/>
            <charset val="134"/>
          </rPr>
          <t>ad:
生产组织效率：衡量生产运营管控能力指标
PE=生产时间/（生产时间+组织时间）*100%
PE=B/（B+C）*100%</t>
        </r>
      </text>
    </comment>
    <comment ref="DS2" authorId="0">
      <text>
        <r>
          <rPr>
            <sz val="9"/>
            <rFont val="宋体"/>
            <charset val="134"/>
          </rPr>
          <t>ad:
技术效率：衡量技术管理能力指标
TE=生产时间/（生产时间+故障时间）*100%
TE=B/（B+D）*100%</t>
        </r>
      </text>
    </comment>
    <comment ref="BE4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7-3灌注管内漏300分钟</t>
        </r>
      </text>
    </comment>
    <comment ref="AC10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无管路</t>
        </r>
      </text>
    </comment>
    <comment ref="AE10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断料16:40-17:15</t>
        </r>
      </text>
    </comment>
    <comment ref="AY10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7-2封合不好</t>
        </r>
      </text>
    </comment>
    <comment ref="AE12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连不住18:40-19:00</t>
        </r>
      </text>
    </comment>
  </commentList>
</comments>
</file>

<file path=xl/comments5.xml><?xml version="1.0" encoding="utf-8"?>
<comments xmlns="http://schemas.openxmlformats.org/spreadsheetml/2006/main">
  <authors>
    <author>ad</author>
    <author>解立江</author>
    <author>Administrator</author>
  </authors>
  <commentList>
    <comment ref="DQ2" authorId="0">
      <text>
        <r>
          <rPr>
            <sz val="9"/>
            <rFont val="宋体"/>
            <charset val="134"/>
          </rPr>
          <t>ad:
生产组织效率：衡量生产运营管控能力指标
PE=生产时间/（生产时间+组织时间）*100%
PE=B/（B+C）*100%</t>
        </r>
      </text>
    </comment>
    <comment ref="DS2" authorId="0">
      <text>
        <r>
          <rPr>
            <sz val="9"/>
            <rFont val="宋体"/>
            <charset val="134"/>
          </rPr>
          <t>ad:
技术效率：衡量技术管理能力指标
TE=生产时间/（生产时间+故障时间）*100%
TE=B/（B+D）*100%</t>
        </r>
      </text>
    </comment>
    <comment ref="BA4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8线调号架10分钟</t>
        </r>
      </text>
    </comment>
    <comment ref="AE16" authorId="1">
      <text>
        <r>
          <rPr>
            <b/>
            <sz val="9"/>
            <rFont val="宋体"/>
            <charset val="134"/>
          </rPr>
          <t>解立江:</t>
        </r>
        <r>
          <rPr>
            <sz val="9"/>
            <rFont val="宋体"/>
            <charset val="134"/>
          </rPr>
          <t xml:space="preserve">
17:15-18:00</t>
        </r>
      </text>
    </comment>
    <comment ref="AE22" authorId="2">
      <text>
        <r>
          <rPr>
            <sz val="9"/>
            <rFont val="宋体"/>
            <charset val="134"/>
          </rPr>
          <t>8-38-4/14.45-19.00停2口</t>
        </r>
      </text>
    </comment>
    <comment ref="BP24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10:10-10:25</t>
        </r>
      </text>
    </comment>
    <comment ref="AE28" authorId="2">
      <text>
        <r>
          <rPr>
            <sz val="9"/>
            <rFont val="宋体"/>
            <charset val="134"/>
          </rPr>
          <t>8.30-8.45/9.30-9.50/13.20-13.45停8口</t>
        </r>
      </text>
    </comment>
    <comment ref="CP28" authorId="2">
      <text>
        <r>
          <rPr>
            <sz val="9"/>
            <rFont val="宋体"/>
            <charset val="134"/>
          </rPr>
          <t>8-3打折25分</t>
        </r>
      </text>
    </comment>
  </commentList>
</comments>
</file>

<file path=xl/comments6.xml><?xml version="1.0" encoding="utf-8"?>
<comments xmlns="http://schemas.openxmlformats.org/spreadsheetml/2006/main">
  <authors>
    <author>赵文利</author>
  </authors>
  <commentList>
    <comment ref="H2" authorId="0">
      <text>
        <r>
          <rPr>
            <sz val="9"/>
            <rFont val="宋体"/>
            <charset val="134"/>
          </rPr>
          <t xml:space="preserve">偏差乘以小时工资？偏差产量乘以收购单价？
</t>
        </r>
      </text>
    </comment>
  </commentList>
</comments>
</file>

<file path=xl/sharedStrings.xml><?xml version="1.0" encoding="utf-8"?>
<sst xmlns="http://schemas.openxmlformats.org/spreadsheetml/2006/main" count="1369" uniqueCount="291">
  <si>
    <t>OEE损失定义</t>
  </si>
  <si>
    <t>OEE%</t>
  </si>
  <si>
    <r>
      <rPr>
        <sz val="10"/>
        <rFont val="宋体"/>
        <charset val="134"/>
      </rPr>
      <t>=</t>
    </r>
    <r>
      <rPr>
        <sz val="10"/>
        <color indexed="8"/>
        <rFont val="宋体"/>
        <charset val="134"/>
      </rPr>
      <t>可用性</t>
    </r>
    <r>
      <rPr>
        <sz val="10"/>
        <rFont val="宋体"/>
        <charset val="134"/>
      </rPr>
      <t>*</t>
    </r>
    <r>
      <rPr>
        <sz val="10"/>
        <color indexed="8"/>
        <rFont val="宋体"/>
        <charset val="134"/>
      </rPr>
      <t>绩效</t>
    </r>
    <r>
      <rPr>
        <sz val="10"/>
        <rFont val="宋体"/>
        <charset val="134"/>
      </rPr>
      <t>*</t>
    </r>
    <r>
      <rPr>
        <sz val="10"/>
        <color indexed="8"/>
        <rFont val="宋体"/>
        <charset val="134"/>
      </rPr>
      <t>质量</t>
    </r>
  </si>
  <si>
    <t>可用性（%）=B/A</t>
  </si>
  <si>
    <t>=运行时间/可用时间</t>
  </si>
  <si>
    <t>绩效（%）=C/B</t>
  </si>
  <si>
    <t>=生产时间/运行时间</t>
  </si>
  <si>
    <t>质量（%）=D/C</t>
  </si>
  <si>
    <t>=增值时间/生产时间</t>
  </si>
  <si>
    <t>A可用时间</t>
  </si>
  <si>
    <t>=日自然时间-无计划时间</t>
  </si>
  <si>
    <t>日自然时间</t>
  </si>
  <si>
    <t>当天共24小时（白班11小时、夜班13小时、单班24小时）</t>
  </si>
  <si>
    <t>无计划时间</t>
  </si>
  <si>
    <t>没有生产任务的时间</t>
  </si>
  <si>
    <t>B运行时间</t>
  </si>
  <si>
    <t>=A可用时间-故障时间-计划停机时间-等待时间</t>
  </si>
  <si>
    <t>故障时间</t>
  </si>
  <si>
    <t>生产过程中由于零部件功能损失导致的停机，≥10分钟的停机产生的时间损失；</t>
  </si>
  <si>
    <t>计划停机时间</t>
  </si>
  <si>
    <t>CIP清洗、杀菌时间、升温时间、单碱洗、清洗排查时间、换品项时间、设备改造</t>
  </si>
  <si>
    <t>等待时间</t>
  </si>
  <si>
    <t>人员短缺、待料时间、原材料影响、等待CIP或杀菌时间、水、电、汽、气</t>
  </si>
  <si>
    <t>C生产时间</t>
  </si>
  <si>
    <t>=B运行时间-速度损失-短停时间</t>
  </si>
  <si>
    <t>速度损失</t>
  </si>
  <si>
    <t>=（理论出包数-入库数-不合格数）/标准出包数*60-短停时间</t>
  </si>
  <si>
    <t>短停时间</t>
  </si>
  <si>
    <t>生产过程中，发生的所有少于10分钟的停机时间损失；即因人为操作失误、原辅料影响、参数设置导致的停机（不需要更换备件）。</t>
  </si>
  <si>
    <t>理论出包数</t>
  </si>
  <si>
    <t>=入库数/标准速度出包数*60</t>
  </si>
  <si>
    <t>入库数</t>
  </si>
  <si>
    <t>包装工段实际成品库数量</t>
  </si>
  <si>
    <t>不合格数</t>
  </si>
  <si>
    <t>=取样数+剪包数</t>
  </si>
  <si>
    <t>质量损失时间</t>
  </si>
  <si>
    <t>=不合格品/标准速度*60</t>
  </si>
  <si>
    <t>D增值时间</t>
  </si>
  <si>
    <t>=C生产时间-质量损失时间</t>
  </si>
  <si>
    <t>实际生产时间</t>
  </si>
  <si>
    <t>=日自然时间-无计划时间-清洗时间-升温时间</t>
  </si>
  <si>
    <t>标准速度出包数</t>
  </si>
  <si>
    <t>=按设备能达到最高速度或规定速度</t>
  </si>
  <si>
    <t>闲置时间</t>
  </si>
  <si>
    <t>=日自然时间-计划停机时间-等待时间-故障总时间-短停合计时间-速度损失-质量损失-标准时间</t>
  </si>
  <si>
    <t>技术效率TE</t>
  </si>
  <si>
    <t>=生产时间/（生产时间+故障合计时间）</t>
  </si>
  <si>
    <t>组织效率PE</t>
  </si>
  <si>
    <t>=生产时间/（生产时间+组织时间）</t>
  </si>
  <si>
    <t>故障率</t>
  </si>
  <si>
    <t>=故障合计时间/实际生产时间</t>
  </si>
  <si>
    <t>组织时间</t>
  </si>
  <si>
    <t>周末停机
假期</t>
  </si>
  <si>
    <t>=A可用时间-计划停机-故障时间-安装调节-启动-其它</t>
  </si>
  <si>
    <t>=B运行时间-短停时间-速度损失时间</t>
  </si>
  <si>
    <t>=C生产时间-质量损失</t>
  </si>
  <si>
    <t>可用性</t>
  </si>
  <si>
    <t>=B/A</t>
  </si>
  <si>
    <t>(分解衡量生产和设备部门业绩指标）</t>
  </si>
  <si>
    <t>绩效</t>
  </si>
  <si>
    <t>=C/B</t>
  </si>
  <si>
    <t>（衡量生产部门业绩指标）</t>
  </si>
  <si>
    <t>安装和调节</t>
  </si>
  <si>
    <t>质量</t>
  </si>
  <si>
    <t>=D/C</t>
  </si>
  <si>
    <t>工具更换</t>
  </si>
  <si>
    <t>OEE</t>
  </si>
  <si>
    <t>=可用性*绩效*质量</t>
  </si>
  <si>
    <t>启动</t>
  </si>
  <si>
    <t>其它</t>
  </si>
  <si>
    <t>短停、速度损失</t>
  </si>
  <si>
    <t>质量损失</t>
  </si>
  <si>
    <t>普丽盛侧封机停机时间明细表</t>
  </si>
  <si>
    <t>序号</t>
  </si>
  <si>
    <t>内容</t>
  </si>
  <si>
    <t>时间</t>
  </si>
  <si>
    <t>改善内容</t>
  </si>
  <si>
    <t>准备清洗</t>
  </si>
  <si>
    <t>水冲</t>
  </si>
  <si>
    <t>拆卸</t>
  </si>
  <si>
    <t>升温</t>
  </si>
  <si>
    <t>A</t>
  </si>
  <si>
    <t>碱洗</t>
  </si>
  <si>
    <t>B</t>
  </si>
  <si>
    <t>C</t>
  </si>
  <si>
    <t>酸洗</t>
  </si>
  <si>
    <t>D</t>
  </si>
  <si>
    <t>升温（热水杀菌）</t>
  </si>
  <si>
    <t>E</t>
  </si>
  <si>
    <t>杀菌</t>
  </si>
  <si>
    <t>F</t>
  </si>
  <si>
    <t>改管</t>
  </si>
  <si>
    <t>自流</t>
  </si>
  <si>
    <t>防水</t>
  </si>
  <si>
    <t>J</t>
  </si>
  <si>
    <t>开机前准备（摘管、按成型杆、消毒、走膜、放奶）</t>
  </si>
  <si>
    <t>换品项</t>
  </si>
  <si>
    <t>换罐改号</t>
  </si>
  <si>
    <t>00:00点改号</t>
  </si>
  <si>
    <t>停机吃饭</t>
  </si>
  <si>
    <t>生产结束（做最后）</t>
  </si>
  <si>
    <t>四国单杯机</t>
  </si>
  <si>
    <t>生产过程中计划停机明细</t>
  </si>
  <si>
    <t>放水</t>
  </si>
  <si>
    <t>接换管路</t>
  </si>
  <si>
    <t>进奶</t>
  </si>
  <si>
    <t>准备生产（摘回流管、按灌注头、放奶）</t>
  </si>
  <si>
    <t>H</t>
  </si>
  <si>
    <t>I</t>
  </si>
  <si>
    <t>改罐号</t>
  </si>
  <si>
    <t>产品规格</t>
  </si>
  <si>
    <t>标准速度出包数（包/小时）</t>
  </si>
  <si>
    <t>日OEE%</t>
  </si>
  <si>
    <t>单班OEE%</t>
  </si>
  <si>
    <t>可用性（%）</t>
  </si>
  <si>
    <t>绩效（%）</t>
  </si>
  <si>
    <t>质量（%）</t>
  </si>
  <si>
    <t>单班故障率</t>
  </si>
  <si>
    <t>日故障率</t>
  </si>
  <si>
    <t>项目</t>
  </si>
  <si>
    <t>班次</t>
  </si>
  <si>
    <t>自然时间</t>
  </si>
  <si>
    <t>A时间</t>
  </si>
  <si>
    <t>B时间</t>
  </si>
  <si>
    <t>C时间</t>
  </si>
  <si>
    <t>D时间</t>
  </si>
  <si>
    <t>计划员</t>
  </si>
  <si>
    <t>计划停机标准时间</t>
  </si>
  <si>
    <t>生产组织效率</t>
  </si>
  <si>
    <t>技术效率</t>
  </si>
  <si>
    <t>标准清洗时间</t>
  </si>
  <si>
    <t>生产时间</t>
  </si>
  <si>
    <t>单小时产量</t>
  </si>
  <si>
    <t>分析</t>
  </si>
  <si>
    <t>B/A</t>
  </si>
  <si>
    <t>C/B</t>
  </si>
  <si>
    <t>D/C</t>
  </si>
  <si>
    <t>日自然时间（分钟）</t>
  </si>
  <si>
    <t>A可用时间（分钟）</t>
  </si>
  <si>
    <t>CIP清洗、杀菌时间（分钟）</t>
  </si>
  <si>
    <t>CIP清洗、杀菌次数（次）</t>
  </si>
  <si>
    <t>改号时间（分钟）</t>
  </si>
  <si>
    <t>改号次数（次）</t>
  </si>
  <si>
    <t>单碱洗时间（分钟）</t>
  </si>
  <si>
    <t>单碱洗次数（次）</t>
  </si>
  <si>
    <t>清洗排查时间（分钟）</t>
  </si>
  <si>
    <t>换品种实际时间（分钟）</t>
  </si>
  <si>
    <t>换品种次数（次）</t>
  </si>
  <si>
    <t>设备改造（分钟）</t>
  </si>
  <si>
    <t>计划停机时间/正常停机（分钟）</t>
  </si>
  <si>
    <t>人员短缺影响（分钟）</t>
  </si>
  <si>
    <t>指标不够</t>
  </si>
  <si>
    <t>没有管路</t>
  </si>
  <si>
    <t>等待测指标</t>
  </si>
  <si>
    <t>供奶不足导致断料</t>
  </si>
  <si>
    <t>打奶待料时间（分钟）</t>
  </si>
  <si>
    <t>原辅材料影响（分钟）</t>
  </si>
  <si>
    <t>等待CIP、杀菌时间（分钟）</t>
  </si>
  <si>
    <t>水影响（分钟）</t>
  </si>
  <si>
    <t>电影响（分钟）</t>
  </si>
  <si>
    <t>汽影响（分钟）</t>
  </si>
  <si>
    <t>气影响（分钟）</t>
  </si>
  <si>
    <t>等待时间合计（分钟）</t>
  </si>
  <si>
    <t>泵类故障影响时间</t>
  </si>
  <si>
    <t>次数</t>
  </si>
  <si>
    <t>均质机故障影响时间</t>
  </si>
  <si>
    <t>其他</t>
  </si>
  <si>
    <t>前处理故障时间</t>
  </si>
  <si>
    <t>横封故障</t>
  </si>
  <si>
    <t>纵封故障</t>
  </si>
  <si>
    <t>打码故障</t>
  </si>
  <si>
    <t>光电故障</t>
  </si>
  <si>
    <t>批号来回跳</t>
  </si>
  <si>
    <t>角漏</t>
  </si>
  <si>
    <t>打折</t>
  </si>
  <si>
    <t>灌装机故障合计时间（分钟）</t>
  </si>
  <si>
    <t>喷码机故障</t>
  </si>
  <si>
    <t>封箱机故障</t>
  </si>
  <si>
    <t>传送带故障</t>
  </si>
  <si>
    <t>其他故障</t>
  </si>
  <si>
    <t>故障</t>
  </si>
  <si>
    <t>包装故障停机时间</t>
  </si>
  <si>
    <t>故障导致的清洗时间（分钟）</t>
  </si>
  <si>
    <t>故障总时间</t>
  </si>
  <si>
    <t>B运行时间（分钟）</t>
  </si>
  <si>
    <t>产量（吨）</t>
  </si>
  <si>
    <t>入库数（包）</t>
  </si>
  <si>
    <t>机显数</t>
  </si>
  <si>
    <t>打褶调整</t>
  </si>
  <si>
    <t>批号调整</t>
  </si>
  <si>
    <t>膜偏调整</t>
  </si>
  <si>
    <t>灌装合计短停时间（分钟）</t>
  </si>
  <si>
    <t>人为失误（分钟）</t>
  </si>
  <si>
    <t>物料短缺</t>
  </si>
  <si>
    <t>设备调整（封箱机、喷码机、传送带、）</t>
  </si>
  <si>
    <t>包装短停时间</t>
  </si>
  <si>
    <t>短停合计时间</t>
  </si>
  <si>
    <t>速度损失（分钟）</t>
  </si>
  <si>
    <t>C生产时间（分钟）</t>
  </si>
  <si>
    <t>质量损失时间（分钟）</t>
  </si>
  <si>
    <t>取样数量（包）</t>
  </si>
  <si>
    <t>残损数（包）</t>
  </si>
  <si>
    <t>排包数（包）</t>
  </si>
  <si>
    <t>包型不好</t>
  </si>
  <si>
    <t>翘角</t>
  </si>
  <si>
    <t>排包数</t>
  </si>
  <si>
    <t>不合格品</t>
  </si>
  <si>
    <t>D增值时间（分钟）</t>
  </si>
  <si>
    <t>实际生产时间（分钟）</t>
  </si>
  <si>
    <t>计划量</t>
  </si>
  <si>
    <t>标准时间</t>
  </si>
  <si>
    <t>换品种时间（分钟）</t>
  </si>
  <si>
    <t>PE%（单班）</t>
  </si>
  <si>
    <t>PE%（日）</t>
  </si>
  <si>
    <t>TE%（单班）</t>
  </si>
  <si>
    <t>TE%（日）</t>
  </si>
  <si>
    <t>日期</t>
  </si>
  <si>
    <t>整月合计</t>
  </si>
  <si>
    <t>1日</t>
  </si>
  <si>
    <t>丙/白</t>
  </si>
  <si>
    <t>甲/夜</t>
  </si>
  <si>
    <t>2日</t>
  </si>
  <si>
    <t>乙/白</t>
  </si>
  <si>
    <t>丙/夜</t>
  </si>
  <si>
    <t>3日</t>
  </si>
  <si>
    <t>甲/白</t>
  </si>
  <si>
    <t>乙/夜</t>
  </si>
  <si>
    <t>4日</t>
  </si>
  <si>
    <t>5日</t>
  </si>
  <si>
    <t>6日</t>
  </si>
  <si>
    <t>7日</t>
  </si>
  <si>
    <t>8日</t>
  </si>
  <si>
    <t>9日</t>
  </si>
  <si>
    <t>10日</t>
  </si>
  <si>
    <t>乐钙粘度200速度2200-3100分量忽高忽低</t>
  </si>
  <si>
    <t>11日</t>
  </si>
  <si>
    <t>24.588</t>
  </si>
  <si>
    <t>123</t>
  </si>
  <si>
    <t>180</t>
  </si>
  <si>
    <t>乐钙速度2500-2700  19:20-22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</si>
  <si>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</si>
  <si>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</si>
  <si>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</si>
  <si>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</si>
  <si>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</si>
  <si>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</si>
  <si>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</si>
  <si>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</si>
  <si>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</si>
  <si>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</si>
  <si>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</si>
  <si>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</si>
  <si>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</si>
  <si>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</si>
  <si>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</si>
  <si>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</si>
  <si>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</si>
  <si>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</si>
  <si>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</si>
  <si>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</si>
  <si>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甲夜</t>
  </si>
  <si>
    <t>16.552</t>
  </si>
  <si>
    <t>70</t>
  </si>
  <si>
    <t>320</t>
  </si>
  <si>
    <t>丙白</t>
  </si>
  <si>
    <t>横封气缸</t>
  </si>
  <si>
    <t>封口机坏</t>
  </si>
  <si>
    <t>25.719</t>
  </si>
  <si>
    <t>78</t>
  </si>
  <si>
    <t>灌注管内漏</t>
  </si>
  <si>
    <t>9.62</t>
  </si>
  <si>
    <t>55</t>
  </si>
  <si>
    <t>160</t>
  </si>
  <si>
    <t>甲白</t>
  </si>
  <si>
    <t>15.274</t>
  </si>
  <si>
    <t>89</t>
  </si>
  <si>
    <t>断料次数多</t>
  </si>
  <si>
    <t>低温</t>
  </si>
  <si>
    <t>生产线</t>
  </si>
  <si>
    <t>标准</t>
  </si>
  <si>
    <t>生产产量（吨）</t>
  </si>
  <si>
    <t>单小时效能</t>
  </si>
  <si>
    <t>偏差</t>
  </si>
  <si>
    <t>损失金额</t>
  </si>
  <si>
    <t>人工</t>
  </si>
  <si>
    <t>27线</t>
  </si>
  <si>
    <t>28线</t>
  </si>
  <si>
    <t>29线</t>
  </si>
  <si>
    <t>30线</t>
  </si>
  <si>
    <t>31线</t>
  </si>
  <si>
    <t>小结：与标准效能比较，1-24日由于生产效能偏差，造成人员费用损失金额约32万元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</si>
</sst>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0.00_ "/>
    <numFmt numFmtId="177" formatCode="0;[Red]0"/>
    <numFmt numFmtId="178" formatCode="0.00;[Red]0.00"/>
    <numFmt numFmtId="179" formatCode="0_);[Red]\(0\)"/>
    <numFmt numFmtId="180" formatCode="0_ "/>
    <numFmt numFmtId="181" formatCode="0.000_ "/>
    <numFmt numFmtId="182" formatCode="0.000_);[Red]\(0.000\)"/>
    <numFmt numFmtId="183" formatCode="0.0_ "/>
  </numFmts>
  <fonts count="19">
    <font>
      <sz val="12"/>
      <name val="宋体"/>
      <charset val="134"/>
    </font>
    <font>
      <b/>
      <sz val="18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b/>
      <sz val="15"/>
      <color indexed="0"/>
      <name val="宋体"/>
      <charset val="134"/>
    </font>
    <font>
      <b/>
      <sz val="12"/>
      <color indexed="0"/>
      <name val="宋体"/>
      <charset val="134"/>
    </font>
    <font>
      <sz val="12"/>
      <color indexed="0"/>
      <name val="宋体"/>
      <charset val="134"/>
    </font>
    <font>
      <b/>
      <sz val="11"/>
      <color indexed="8"/>
      <name val="宋体"/>
      <charset val="134"/>
    </font>
    <font>
      <b/>
      <sz val="22"/>
      <color indexed="8"/>
      <name val="宋体"/>
      <charset val="134"/>
    </font>
    <font>
      <b/>
      <sz val="20"/>
      <color indexed="8"/>
      <name val="宋体"/>
      <charset val="134"/>
    </font>
    <font>
      <u/>
      <sz val="12"/>
      <color indexed="12"/>
      <name val="宋体"/>
      <charset val="134"/>
    </font>
    <font>
      <b/>
      <sz val="2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indexed="42"/>
        <bgColor indexed="13"/>
      </patternFill>
    </fill>
    <fill>
      <patternFill patternType="solid">
        <fgColor indexed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77" fontId="3" fillId="0" borderId="3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vertical="center"/>
    </xf>
    <xf numFmtId="43" fontId="0" fillId="0" borderId="3" xfId="0" applyNumberFormat="1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>
      <alignment vertical="center"/>
    </xf>
    <xf numFmtId="0" fontId="4" fillId="3" borderId="6" xfId="7" applyFont="1" applyFill="1" applyBorder="1" applyAlignment="1">
      <alignment horizontal="center" vertical="center"/>
    </xf>
    <xf numFmtId="0" fontId="4" fillId="3" borderId="3" xfId="7" applyFont="1" applyFill="1" applyBorder="1" applyAlignment="1" applyProtection="1">
      <alignment horizontal="center" vertical="center" wrapText="1"/>
    </xf>
    <xf numFmtId="180" fontId="5" fillId="3" borderId="3" xfId="7" applyNumberFormat="1" applyFont="1" applyFill="1" applyBorder="1" applyAlignment="1">
      <alignment horizontal="center" vertical="center" wrapText="1"/>
    </xf>
    <xf numFmtId="10" fontId="5" fillId="3" borderId="3" xfId="4" applyNumberFormat="1" applyFont="1" applyFill="1" applyBorder="1" applyAlignment="1">
      <alignment horizontal="center" vertical="center" wrapText="1"/>
    </xf>
    <xf numFmtId="10" fontId="5" fillId="3" borderId="3" xfId="3" applyNumberFormat="1" applyFont="1" applyFill="1" applyBorder="1" applyAlignment="1">
      <alignment horizontal="center" vertical="center" wrapText="1"/>
    </xf>
    <xf numFmtId="10" fontId="5" fillId="3" borderId="9" xfId="4" applyNumberFormat="1" applyFont="1" applyFill="1" applyBorder="1" applyAlignment="1">
      <alignment horizontal="center" vertical="center" wrapText="1"/>
    </xf>
    <xf numFmtId="0" fontId="4" fillId="0" borderId="12" xfId="7" applyFont="1" applyFill="1" applyBorder="1" applyAlignment="1">
      <alignment horizontal="center" vertical="center"/>
    </xf>
    <xf numFmtId="0" fontId="2" fillId="3" borderId="3" xfId="7" applyFont="1" applyFill="1" applyBorder="1" applyAlignment="1">
      <alignment horizontal="center" vertical="center" wrapText="1"/>
    </xf>
    <xf numFmtId="0" fontId="4" fillId="3" borderId="3" xfId="7" applyNumberFormat="1" applyFont="1" applyFill="1" applyBorder="1" applyAlignment="1">
      <alignment horizontal="center" vertical="center" wrapText="1"/>
    </xf>
    <xf numFmtId="0" fontId="5" fillId="3" borderId="3" xfId="7" applyNumberFormat="1" applyFont="1" applyFill="1" applyBorder="1" applyAlignment="1">
      <alignment horizontal="center" vertical="center" wrapText="1"/>
    </xf>
    <xf numFmtId="0" fontId="5" fillId="4" borderId="3" xfId="7" applyNumberFormat="1" applyFont="1" applyFill="1" applyBorder="1" applyAlignment="1">
      <alignment horizontal="center" vertical="center" wrapText="1"/>
    </xf>
    <xf numFmtId="0" fontId="2" fillId="3" borderId="15" xfId="7" applyFont="1" applyFill="1" applyBorder="1" applyAlignment="1">
      <alignment horizontal="center" vertical="center" wrapText="1"/>
    </xf>
    <xf numFmtId="180" fontId="4" fillId="3" borderId="3" xfId="7" applyNumberFormat="1" applyFont="1" applyFill="1" applyBorder="1" applyAlignment="1">
      <alignment horizontal="center" vertical="center" wrapText="1"/>
    </xf>
    <xf numFmtId="0" fontId="5" fillId="5" borderId="3" xfId="7" applyNumberFormat="1" applyFont="1" applyFill="1" applyBorder="1" applyAlignment="1">
      <alignment horizontal="center" vertical="center" wrapText="1"/>
    </xf>
    <xf numFmtId="180" fontId="5" fillId="0" borderId="3" xfId="7" applyNumberFormat="1" applyFont="1" applyFill="1" applyBorder="1" applyAlignment="1">
      <alignment horizontal="center" vertical="center" wrapText="1"/>
    </xf>
    <xf numFmtId="0" fontId="5" fillId="0" borderId="3" xfId="7" applyNumberFormat="1" applyFont="1" applyFill="1" applyBorder="1" applyAlignment="1">
      <alignment horizontal="center" vertical="center" wrapText="1"/>
    </xf>
    <xf numFmtId="0" fontId="4" fillId="0" borderId="3" xfId="7" applyNumberFormat="1" applyFont="1" applyFill="1" applyBorder="1" applyAlignment="1">
      <alignment horizontal="center" vertical="center" wrapText="1"/>
    </xf>
    <xf numFmtId="0" fontId="2" fillId="5" borderId="3" xfId="7" applyNumberFormat="1" applyFont="1" applyFill="1" applyBorder="1" applyAlignment="1">
      <alignment horizontal="center" vertical="center" wrapText="1"/>
    </xf>
    <xf numFmtId="0" fontId="2" fillId="5" borderId="3" xfId="7" applyFont="1" applyFill="1" applyBorder="1" applyAlignment="1">
      <alignment horizontal="center" vertical="center" wrapText="1"/>
    </xf>
    <xf numFmtId="179" fontId="5" fillId="5" borderId="3" xfId="7" applyNumberFormat="1" applyFont="1" applyFill="1" applyBorder="1" applyAlignment="1">
      <alignment horizontal="center" vertical="center" wrapText="1"/>
    </xf>
    <xf numFmtId="176" fontId="5" fillId="3" borderId="3" xfId="7" applyNumberFormat="1" applyFont="1" applyFill="1" applyBorder="1" applyAlignment="1" applyProtection="1">
      <alignment horizontal="center" vertical="center" wrapText="1"/>
    </xf>
    <xf numFmtId="0" fontId="5" fillId="6" borderId="3" xfId="7" applyNumberFormat="1" applyFont="1" applyFill="1" applyBorder="1" applyAlignment="1">
      <alignment horizontal="center" vertical="center" wrapText="1"/>
    </xf>
    <xf numFmtId="0" fontId="2" fillId="0" borderId="0" xfId="7" applyFont="1" applyFill="1" applyAlignment="1">
      <alignment horizontal="center" vertical="center"/>
    </xf>
    <xf numFmtId="0" fontId="5" fillId="6" borderId="18" xfId="7" applyNumberFormat="1" applyFont="1" applyFill="1" applyBorder="1" applyAlignment="1">
      <alignment horizontal="center" vertical="center" wrapText="1"/>
    </xf>
    <xf numFmtId="49" fontId="5" fillId="3" borderId="3" xfId="7" applyNumberFormat="1" applyFont="1" applyFill="1" applyBorder="1" applyAlignment="1">
      <alignment horizontal="center" vertical="center" wrapText="1"/>
    </xf>
    <xf numFmtId="49" fontId="5" fillId="4" borderId="3" xfId="7" applyNumberFormat="1" applyFont="1" applyFill="1" applyBorder="1" applyAlignment="1">
      <alignment horizontal="center" vertical="center" wrapText="1"/>
    </xf>
    <xf numFmtId="0" fontId="3" fillId="0" borderId="0" xfId="7" applyFont="1" applyFill="1" applyAlignment="1">
      <alignment horizontal="center" vertical="center"/>
    </xf>
    <xf numFmtId="0" fontId="5" fillId="7" borderId="3" xfId="7" applyNumberFormat="1" applyFont="1" applyFill="1" applyBorder="1" applyAlignment="1">
      <alignment horizontal="center" vertical="center" wrapText="1"/>
    </xf>
    <xf numFmtId="0" fontId="5" fillId="8" borderId="3" xfId="7" applyNumberFormat="1" applyFont="1" applyFill="1" applyBorder="1" applyAlignment="1">
      <alignment horizontal="center" vertical="center" wrapText="1"/>
    </xf>
    <xf numFmtId="180" fontId="5" fillId="6" borderId="3" xfId="7" applyNumberFormat="1" applyFont="1" applyFill="1" applyBorder="1" applyAlignment="1">
      <alignment horizontal="center" vertical="center" wrapText="1"/>
    </xf>
    <xf numFmtId="0" fontId="5" fillId="6" borderId="3" xfId="7" applyNumberFormat="1" applyFont="1" applyFill="1" applyBorder="1" applyAlignment="1">
      <alignment horizontal="right" vertical="center" wrapText="1"/>
    </xf>
    <xf numFmtId="0" fontId="4" fillId="6" borderId="3" xfId="7" applyNumberFormat="1" applyFont="1" applyFill="1" applyBorder="1" applyAlignment="1">
      <alignment horizontal="center" vertical="center" wrapText="1"/>
    </xf>
    <xf numFmtId="0" fontId="4" fillId="5" borderId="3" xfId="7" applyNumberFormat="1" applyFont="1" applyFill="1" applyBorder="1" applyAlignment="1">
      <alignment horizontal="center" vertical="center" wrapText="1"/>
    </xf>
    <xf numFmtId="49" fontId="4" fillId="0" borderId="3" xfId="7" applyNumberFormat="1" applyFont="1" applyFill="1" applyBorder="1" applyAlignment="1">
      <alignment horizontal="center" vertical="center" wrapText="1"/>
    </xf>
    <xf numFmtId="176" fontId="4" fillId="3" borderId="3" xfId="7" applyNumberFormat="1" applyFont="1" applyFill="1" applyBorder="1" applyAlignment="1">
      <alignment horizontal="center" vertical="center" wrapText="1"/>
    </xf>
    <xf numFmtId="0" fontId="4" fillId="9" borderId="3" xfId="7" applyNumberFormat="1" applyFont="1" applyFill="1" applyBorder="1" applyAlignment="1">
      <alignment horizontal="center" vertical="center" wrapText="1"/>
    </xf>
    <xf numFmtId="0" fontId="4" fillId="0" borderId="6" xfId="7" applyFont="1" applyFill="1" applyBorder="1" applyAlignment="1">
      <alignment horizontal="center" vertical="center"/>
    </xf>
    <xf numFmtId="0" fontId="4" fillId="3" borderId="9" xfId="7" applyNumberFormat="1" applyFont="1" applyFill="1" applyBorder="1" applyAlignment="1">
      <alignment horizontal="center" vertical="center" wrapText="1"/>
    </xf>
    <xf numFmtId="183" fontId="4" fillId="3" borderId="3" xfId="7" applyNumberFormat="1" applyFont="1" applyFill="1" applyBorder="1" applyAlignment="1">
      <alignment horizontal="center" vertical="center" wrapText="1"/>
    </xf>
    <xf numFmtId="176" fontId="4" fillId="3" borderId="9" xfId="7" applyNumberFormat="1" applyFont="1" applyFill="1" applyBorder="1" applyAlignment="1">
      <alignment horizontal="center" vertical="center" wrapText="1"/>
    </xf>
    <xf numFmtId="0" fontId="4" fillId="2" borderId="3" xfId="7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3" borderId="22" xfId="0" applyFont="1" applyFill="1" applyBorder="1" applyAlignment="1" applyProtection="1">
      <alignment horizontal="center" vertical="center" wrapText="1"/>
    </xf>
    <xf numFmtId="10" fontId="4" fillId="3" borderId="3" xfId="3" applyNumberFormat="1" applyFont="1" applyFill="1" applyBorder="1" applyAlignment="1">
      <alignment horizontal="center" vertical="center" wrapText="1"/>
    </xf>
    <xf numFmtId="10" fontId="4" fillId="3" borderId="9" xfId="3" applyNumberFormat="1" applyFont="1" applyFill="1" applyBorder="1" applyAlignment="1">
      <alignment horizontal="center" vertical="center" wrapText="1"/>
    </xf>
    <xf numFmtId="180" fontId="4" fillId="5" borderId="22" xfId="3" applyNumberFormat="1" applyFont="1" applyFill="1" applyBorder="1" applyAlignment="1">
      <alignment horizontal="center" vertical="center" wrapText="1"/>
    </xf>
    <xf numFmtId="180" fontId="4" fillId="5" borderId="3" xfId="3" applyNumberFormat="1" applyFont="1" applyFill="1" applyBorder="1" applyAlignment="1">
      <alignment horizontal="center" vertical="center" wrapText="1"/>
    </xf>
    <xf numFmtId="0" fontId="6" fillId="11" borderId="3" xfId="7" applyNumberFormat="1" applyFont="1" applyFill="1" applyBorder="1" applyAlignment="1">
      <alignment horizontal="center" vertical="center" wrapText="1"/>
    </xf>
    <xf numFmtId="180" fontId="4" fillId="9" borderId="3" xfId="3" applyNumberFormat="1" applyFont="1" applyFill="1" applyBorder="1" applyAlignment="1">
      <alignment horizontal="center" vertical="center" wrapText="1"/>
    </xf>
    <xf numFmtId="180" fontId="4" fillId="10" borderId="23" xfId="3" applyNumberFormat="1" applyFont="1" applyFill="1" applyBorder="1" applyAlignment="1">
      <alignment horizontal="center" vertical="center" wrapText="1"/>
    </xf>
    <xf numFmtId="180" fontId="4" fillId="11" borderId="3" xfId="3" applyNumberFormat="1" applyFont="1" applyFill="1" applyBorder="1" applyAlignment="1">
      <alignment horizontal="center" vertical="center" wrapText="1"/>
    </xf>
    <xf numFmtId="0" fontId="1" fillId="4" borderId="0" xfId="7" applyFont="1" applyFill="1" applyAlignment="1">
      <alignment horizontal="center" vertical="center" wrapText="1"/>
    </xf>
    <xf numFmtId="182" fontId="0" fillId="0" borderId="0" xfId="0" applyNumberFormat="1">
      <alignment vertical="center"/>
    </xf>
    <xf numFmtId="181" fontId="5" fillId="6" borderId="3" xfId="7" applyNumberFormat="1" applyFont="1" applyFill="1" applyBorder="1" applyAlignment="1">
      <alignment horizontal="center" vertical="center" wrapText="1"/>
    </xf>
    <xf numFmtId="181" fontId="5" fillId="0" borderId="3" xfId="7" applyNumberFormat="1" applyFont="1" applyFill="1" applyBorder="1" applyAlignment="1">
      <alignment horizontal="center" vertical="center" wrapText="1"/>
    </xf>
    <xf numFmtId="182" fontId="5" fillId="4" borderId="3" xfId="7" applyNumberFormat="1" applyFont="1" applyFill="1" applyBorder="1" applyAlignment="1">
      <alignment horizontal="center" vertical="center" wrapText="1"/>
    </xf>
    <xf numFmtId="182" fontId="5" fillId="5" borderId="3" xfId="7" applyNumberFormat="1" applyFont="1" applyFill="1" applyBorder="1" applyAlignment="1">
      <alignment horizontal="center" vertical="center" wrapText="1"/>
    </xf>
    <xf numFmtId="182" fontId="5" fillId="6" borderId="3" xfId="7" applyNumberFormat="1" applyFont="1" applyFill="1" applyBorder="1" applyAlignment="1">
      <alignment horizontal="center" vertical="center" wrapText="1"/>
    </xf>
    <xf numFmtId="182" fontId="5" fillId="0" borderId="3" xfId="7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180" fontId="4" fillId="10" borderId="3" xfId="3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0" fontId="8" fillId="12" borderId="27" xfId="0" applyFont="1" applyFill="1" applyBorder="1" applyAlignment="1">
      <alignment horizontal="left" vertical="center" wrapText="1"/>
    </xf>
    <xf numFmtId="0" fontId="8" fillId="12" borderId="27" xfId="0" applyFont="1" applyFill="1" applyBorder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6" borderId="0" xfId="7" applyFont="1" applyFill="1" applyAlignment="1">
      <alignment vertical="center" wrapText="1"/>
    </xf>
    <xf numFmtId="0" fontId="10" fillId="6" borderId="30" xfId="7" applyFont="1" applyFill="1" applyBorder="1" applyAlignment="1">
      <alignment vertical="center" wrapText="1"/>
    </xf>
    <xf numFmtId="0" fontId="10" fillId="6" borderId="31" xfId="7" applyFont="1" applyFill="1" applyBorder="1" applyAlignment="1">
      <alignment vertical="center" wrapText="1"/>
    </xf>
    <xf numFmtId="0" fontId="10" fillId="6" borderId="0" xfId="7" applyFont="1" applyFill="1" applyBorder="1" applyAlignment="1">
      <alignment horizontal="center" vertical="center" wrapText="1"/>
    </xf>
    <xf numFmtId="0" fontId="10" fillId="6" borderId="0" xfId="7" applyFont="1" applyFill="1" applyBorder="1" applyAlignment="1">
      <alignment vertical="center" wrapText="1"/>
    </xf>
    <xf numFmtId="0" fontId="10" fillId="6" borderId="39" xfId="7" applyFont="1" applyFill="1" applyBorder="1" applyAlignment="1">
      <alignment vertical="center" wrapText="1"/>
    </xf>
    <xf numFmtId="0" fontId="10" fillId="3" borderId="40" xfId="7" applyFont="1" applyFill="1" applyBorder="1" applyAlignment="1">
      <alignment vertical="center" wrapText="1"/>
    </xf>
    <xf numFmtId="0" fontId="10" fillId="3" borderId="40" xfId="7" applyFont="1" applyFill="1" applyBorder="1" applyAlignment="1">
      <alignment horizontal="center" vertical="center" wrapText="1"/>
    </xf>
    <xf numFmtId="0" fontId="11" fillId="6" borderId="0" xfId="7" applyFont="1" applyFill="1" applyBorder="1" applyAlignment="1">
      <alignment vertical="center" wrapText="1"/>
    </xf>
    <xf numFmtId="0" fontId="10" fillId="6" borderId="42" xfId="7" applyFont="1" applyFill="1" applyBorder="1" applyAlignment="1">
      <alignment vertical="center" wrapText="1"/>
    </xf>
    <xf numFmtId="0" fontId="10" fillId="6" borderId="43" xfId="7" applyFont="1" applyFill="1" applyBorder="1" applyAlignment="1">
      <alignment vertical="center" wrapText="1"/>
    </xf>
    <xf numFmtId="0" fontId="10" fillId="6" borderId="0" xfId="7" applyFont="1" applyFill="1" applyBorder="1" applyAlignment="1">
      <alignment horizontal="right" vertical="center" wrapText="1"/>
    </xf>
    <xf numFmtId="0" fontId="10" fillId="6" borderId="44" xfId="7" applyFont="1" applyFill="1" applyBorder="1" applyAlignment="1">
      <alignment vertical="center" wrapText="1"/>
    </xf>
    <xf numFmtId="0" fontId="10" fillId="6" borderId="4" xfId="7" applyFont="1" applyFill="1" applyBorder="1" applyAlignment="1">
      <alignment vertical="center" wrapText="1"/>
    </xf>
    <xf numFmtId="0" fontId="12" fillId="6" borderId="0" xfId="7" applyFont="1" applyFill="1" applyBorder="1" applyAlignment="1">
      <alignment vertical="center" wrapText="1"/>
    </xf>
    <xf numFmtId="0" fontId="12" fillId="6" borderId="0" xfId="7" applyFont="1" applyFill="1" applyBorder="1" applyAlignment="1">
      <alignment horizontal="center" vertical="center" wrapText="1"/>
    </xf>
    <xf numFmtId="0" fontId="13" fillId="0" borderId="0" xfId="2" applyAlignment="1" applyProtection="1">
      <alignment vertical="center"/>
    </xf>
    <xf numFmtId="49" fontId="10" fillId="6" borderId="0" xfId="7" applyNumberFormat="1" applyFont="1" applyFill="1" applyAlignment="1">
      <alignment vertical="center" wrapText="1"/>
    </xf>
    <xf numFmtId="0" fontId="2" fillId="0" borderId="0" xfId="7" applyAlignment="1">
      <alignment vertical="center"/>
    </xf>
    <xf numFmtId="49" fontId="2" fillId="0" borderId="0" xfId="7" applyNumberFormat="1" applyFill="1" applyAlignment="1">
      <alignment vertical="center"/>
    </xf>
    <xf numFmtId="49" fontId="13" fillId="0" borderId="0" xfId="2" applyNumberFormat="1" applyFill="1" applyAlignment="1" applyProtection="1">
      <alignment vertical="center"/>
    </xf>
    <xf numFmtId="0" fontId="4" fillId="0" borderId="11" xfId="7" applyFont="1" applyBorder="1" applyAlignment="1">
      <alignment horizontal="center" vertical="center"/>
    </xf>
    <xf numFmtId="49" fontId="5" fillId="0" borderId="45" xfId="7" applyNumberFormat="1" applyFont="1" applyBorder="1" applyAlignment="1">
      <alignment horizontal="left" vertical="center"/>
    </xf>
    <xf numFmtId="49" fontId="2" fillId="0" borderId="0" xfId="7" applyNumberFormat="1" applyFill="1" applyBorder="1" applyAlignment="1">
      <alignment vertical="center"/>
    </xf>
    <xf numFmtId="0" fontId="2" fillId="0" borderId="0" xfId="7" applyBorder="1" applyAlignment="1">
      <alignment vertical="center"/>
    </xf>
    <xf numFmtId="0" fontId="4" fillId="0" borderId="6" xfId="7" applyFont="1" applyBorder="1" applyAlignment="1">
      <alignment horizontal="center" vertical="center"/>
    </xf>
    <xf numFmtId="49" fontId="5" fillId="0" borderId="18" xfId="7" applyNumberFormat="1" applyFont="1" applyBorder="1" applyAlignment="1">
      <alignment horizontal="left" vertical="center"/>
    </xf>
    <xf numFmtId="0" fontId="5" fillId="0" borderId="6" xfId="7" applyFont="1" applyBorder="1" applyAlignment="1">
      <alignment horizontal="center" vertical="center"/>
    </xf>
    <xf numFmtId="49" fontId="5" fillId="2" borderId="18" xfId="7" applyNumberFormat="1" applyFont="1" applyFill="1" applyBorder="1" applyAlignment="1">
      <alignment horizontal="left" vertical="center" wrapText="1"/>
    </xf>
    <xf numFmtId="49" fontId="5" fillId="0" borderId="18" xfId="7" applyNumberFormat="1" applyFont="1" applyBorder="1" applyAlignment="1">
      <alignment horizontal="left" vertical="center" wrapText="1"/>
    </xf>
    <xf numFmtId="49" fontId="5" fillId="5" borderId="18" xfId="7" applyNumberFormat="1" applyFont="1" applyFill="1" applyBorder="1" applyAlignment="1">
      <alignment horizontal="left" vertical="center"/>
    </xf>
    <xf numFmtId="49" fontId="5" fillId="0" borderId="18" xfId="7" applyNumberFormat="1" applyFont="1" applyFill="1" applyBorder="1" applyAlignment="1">
      <alignment horizontal="left" vertical="center" wrapText="1"/>
    </xf>
    <xf numFmtId="49" fontId="5" fillId="0" borderId="18" xfId="7" applyNumberFormat="1" applyFont="1" applyFill="1" applyBorder="1" applyAlignment="1">
      <alignment horizontal="left" vertical="center"/>
    </xf>
    <xf numFmtId="0" fontId="5" fillId="14" borderId="6" xfId="7" applyFont="1" applyFill="1" applyBorder="1" applyAlignment="1">
      <alignment horizontal="center" vertical="center"/>
    </xf>
    <xf numFmtId="49" fontId="5" fillId="14" borderId="18" xfId="7" applyNumberFormat="1" applyFont="1" applyFill="1" applyBorder="1" applyAlignment="1">
      <alignment horizontal="left" vertical="center"/>
    </xf>
    <xf numFmtId="49" fontId="5" fillId="0" borderId="18" xfId="7" applyNumberFormat="1" applyFont="1" applyFill="1" applyBorder="1" applyAlignment="1">
      <alignment vertical="center"/>
    </xf>
    <xf numFmtId="0" fontId="4" fillId="0" borderId="3" xfId="7" applyFont="1" applyBorder="1" applyAlignment="1">
      <alignment horizontal="center" vertical="center"/>
    </xf>
    <xf numFmtId="49" fontId="5" fillId="0" borderId="3" xfId="7" applyNumberFormat="1" applyFont="1" applyFill="1" applyBorder="1" applyAlignment="1">
      <alignment vertical="center"/>
    </xf>
    <xf numFmtId="49" fontId="5" fillId="0" borderId="3" xfId="7" applyNumberFormat="1" applyFont="1" applyBorder="1" applyAlignment="1">
      <alignment vertical="center"/>
    </xf>
    <xf numFmtId="0" fontId="4" fillId="0" borderId="46" xfId="7" applyFont="1" applyBorder="1" applyAlignment="1">
      <alignment horizontal="center" vertical="center"/>
    </xf>
    <xf numFmtId="49" fontId="5" fillId="0" borderId="47" xfId="7" applyNumberFormat="1" applyFont="1" applyBorder="1" applyAlignment="1">
      <alignment vertical="center"/>
    </xf>
    <xf numFmtId="0" fontId="14" fillId="0" borderId="0" xfId="7" applyFont="1" applyAlignment="1">
      <alignment horizontal="center" vertical="center"/>
    </xf>
    <xf numFmtId="0" fontId="10" fillId="6" borderId="0" xfId="7" applyFont="1" applyFill="1" applyBorder="1" applyAlignment="1">
      <alignment horizontal="right" vertical="center" wrapText="1"/>
    </xf>
    <xf numFmtId="49" fontId="10" fillId="6" borderId="0" xfId="7" applyNumberFormat="1" applyFont="1" applyFill="1" applyBorder="1" applyAlignment="1">
      <alignment horizontal="left" vertical="center" wrapText="1"/>
    </xf>
    <xf numFmtId="0" fontId="10" fillId="6" borderId="0" xfId="7" applyFont="1" applyFill="1" applyBorder="1" applyAlignment="1">
      <alignment horizontal="left" vertical="center" wrapText="1"/>
    </xf>
    <xf numFmtId="0" fontId="10" fillId="6" borderId="44" xfId="7" applyFont="1" applyFill="1" applyBorder="1" applyAlignment="1">
      <alignment horizontal="left" vertical="center" wrapText="1"/>
    </xf>
    <xf numFmtId="0" fontId="10" fillId="6" borderId="31" xfId="7" applyFont="1" applyFill="1" applyBorder="1" applyAlignment="1">
      <alignment horizontal="right" vertical="center" wrapText="1"/>
    </xf>
    <xf numFmtId="49" fontId="10" fillId="6" borderId="31" xfId="7" applyNumberFormat="1" applyFont="1" applyFill="1" applyBorder="1" applyAlignment="1">
      <alignment horizontal="left" vertical="center" wrapText="1"/>
    </xf>
    <xf numFmtId="49" fontId="10" fillId="6" borderId="33" xfId="7" applyNumberFormat="1" applyFont="1" applyFill="1" applyBorder="1" applyAlignment="1">
      <alignment horizontal="left" vertical="center" wrapText="1"/>
    </xf>
    <xf numFmtId="49" fontId="10" fillId="6" borderId="44" xfId="7" applyNumberFormat="1" applyFont="1" applyFill="1" applyBorder="1" applyAlignment="1">
      <alignment horizontal="left" vertical="center" wrapText="1"/>
    </xf>
    <xf numFmtId="0" fontId="10" fillId="6" borderId="32" xfId="7" applyFont="1" applyFill="1" applyBorder="1" applyAlignment="1">
      <alignment horizontal="center" vertical="center" wrapText="1"/>
    </xf>
    <xf numFmtId="0" fontId="10" fillId="6" borderId="34" xfId="7" applyFont="1" applyFill="1" applyBorder="1" applyAlignment="1">
      <alignment horizontal="center" vertical="center" wrapText="1"/>
    </xf>
    <xf numFmtId="0" fontId="10" fillId="6" borderId="41" xfId="7" applyFont="1" applyFill="1" applyBorder="1" applyAlignment="1">
      <alignment horizontal="center" vertical="center" wrapText="1"/>
    </xf>
    <xf numFmtId="0" fontId="10" fillId="6" borderId="33" xfId="7" applyFont="1" applyFill="1" applyBorder="1" applyAlignment="1">
      <alignment horizontal="center" vertical="center" wrapText="1"/>
    </xf>
    <xf numFmtId="0" fontId="10" fillId="6" borderId="35" xfId="7" applyFont="1" applyFill="1" applyBorder="1" applyAlignment="1">
      <alignment horizontal="center" vertical="center" wrapText="1"/>
    </xf>
    <xf numFmtId="0" fontId="10" fillId="13" borderId="32" xfId="7" applyFont="1" applyFill="1" applyBorder="1" applyAlignment="1">
      <alignment horizontal="center" vertical="center" wrapText="1"/>
    </xf>
    <xf numFmtId="0" fontId="10" fillId="13" borderId="34" xfId="7" applyFont="1" applyFill="1" applyBorder="1" applyAlignment="1">
      <alignment horizontal="center" vertical="center" wrapText="1"/>
    </xf>
    <xf numFmtId="0" fontId="10" fillId="13" borderId="41" xfId="7" applyFont="1" applyFill="1" applyBorder="1" applyAlignment="1">
      <alignment horizontal="center" vertical="center" wrapText="1"/>
    </xf>
    <xf numFmtId="0" fontId="10" fillId="3" borderId="30" xfId="7" applyFont="1" applyFill="1" applyBorder="1" applyAlignment="1">
      <alignment horizontal="center" vertical="center" wrapText="1"/>
    </xf>
    <xf numFmtId="0" fontId="10" fillId="3" borderId="33" xfId="7" applyFont="1" applyFill="1" applyBorder="1" applyAlignment="1">
      <alignment horizontal="center" vertical="center" wrapText="1"/>
    </xf>
    <xf numFmtId="0" fontId="10" fillId="6" borderId="36" xfId="7" applyFont="1" applyFill="1" applyBorder="1" applyAlignment="1">
      <alignment horizontal="center" vertical="center" wrapText="1"/>
    </xf>
    <xf numFmtId="0" fontId="10" fillId="6" borderId="38" xfId="7" applyFont="1" applyFill="1" applyBorder="1" applyAlignment="1">
      <alignment horizontal="center" vertical="center" wrapText="1"/>
    </xf>
    <xf numFmtId="0" fontId="10" fillId="6" borderId="37" xfId="7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4" fillId="0" borderId="12" xfId="7" applyFont="1" applyFill="1" applyBorder="1" applyAlignment="1">
      <alignment horizontal="center" vertical="center"/>
    </xf>
    <xf numFmtId="0" fontId="4" fillId="0" borderId="13" xfId="7" applyFont="1" applyFill="1" applyBorder="1" applyAlignment="1">
      <alignment horizontal="center" vertical="center"/>
    </xf>
    <xf numFmtId="0" fontId="5" fillId="0" borderId="12" xfId="7" applyFont="1" applyFill="1" applyBorder="1" applyAlignment="1">
      <alignment horizontal="center" vertical="center"/>
    </xf>
    <xf numFmtId="0" fontId="5" fillId="0" borderId="14" xfId="7" applyFont="1" applyFill="1" applyBorder="1" applyAlignment="1">
      <alignment horizontal="center" vertical="center"/>
    </xf>
    <xf numFmtId="0" fontId="5" fillId="3" borderId="14" xfId="7" applyFont="1" applyFill="1" applyBorder="1" applyAlignment="1">
      <alignment horizontal="center" vertical="center"/>
    </xf>
    <xf numFmtId="0" fontId="5" fillId="6" borderId="14" xfId="7" applyFont="1" applyFill="1" applyBorder="1" applyAlignment="1">
      <alignment horizontal="center" vertical="center"/>
    </xf>
    <xf numFmtId="0" fontId="5" fillId="7" borderId="14" xfId="7" applyFont="1" applyFill="1" applyBorder="1" applyAlignment="1">
      <alignment horizontal="center" vertical="center"/>
    </xf>
    <xf numFmtId="0" fontId="5" fillId="0" borderId="13" xfId="7" applyFont="1" applyFill="1" applyBorder="1" applyAlignment="1">
      <alignment horizontal="center" vertical="center"/>
    </xf>
    <xf numFmtId="0" fontId="4" fillId="0" borderId="14" xfId="7" applyFont="1" applyFill="1" applyBorder="1" applyAlignment="1">
      <alignment horizontal="center" vertical="center"/>
    </xf>
    <xf numFmtId="0" fontId="4" fillId="3" borderId="14" xfId="7" applyFont="1" applyFill="1" applyBorder="1" applyAlignment="1">
      <alignment horizontal="center" vertical="center"/>
    </xf>
    <xf numFmtId="0" fontId="4" fillId="0" borderId="6" xfId="7" applyFont="1" applyFill="1" applyBorder="1" applyAlignment="1">
      <alignment horizontal="center" vertical="center"/>
    </xf>
    <xf numFmtId="0" fontId="4" fillId="3" borderId="19" xfId="7" applyFont="1" applyFill="1" applyBorder="1" applyAlignment="1">
      <alignment horizontal="center" vertical="center" wrapText="1"/>
    </xf>
    <xf numFmtId="0" fontId="4" fillId="3" borderId="20" xfId="7" applyFont="1" applyFill="1" applyBorder="1" applyAlignment="1">
      <alignment horizontal="center" vertical="center" wrapText="1"/>
    </xf>
    <xf numFmtId="0" fontId="4" fillId="3" borderId="21" xfId="7" applyFont="1" applyFill="1" applyBorder="1" applyAlignment="1">
      <alignment horizontal="center" vertical="center" wrapText="1"/>
    </xf>
    <xf numFmtId="0" fontId="4" fillId="3" borderId="6" xfId="7" applyFont="1" applyFill="1" applyBorder="1" applyAlignment="1" applyProtection="1">
      <alignment horizontal="center" vertical="center" wrapText="1"/>
    </xf>
    <xf numFmtId="0" fontId="4" fillId="3" borderId="3" xfId="7" applyFont="1" applyFill="1" applyBorder="1" applyAlignment="1" applyProtection="1">
      <alignment horizontal="center" vertical="center" wrapText="1"/>
    </xf>
    <xf numFmtId="0" fontId="4" fillId="3" borderId="7" xfId="7" applyFont="1" applyFill="1" applyBorder="1" applyAlignment="1" applyProtection="1">
      <alignment horizontal="center" vertical="center" wrapText="1"/>
    </xf>
    <xf numFmtId="0" fontId="4" fillId="3" borderId="8" xfId="7" applyFont="1" applyFill="1" applyBorder="1" applyAlignment="1" applyProtection="1">
      <alignment horizontal="center" vertical="center" wrapText="1"/>
    </xf>
    <xf numFmtId="10" fontId="5" fillId="3" borderId="10" xfId="3" applyNumberFormat="1" applyFont="1" applyFill="1" applyBorder="1" applyAlignment="1">
      <alignment horizontal="center" vertical="center" wrapText="1"/>
    </xf>
    <xf numFmtId="10" fontId="5" fillId="3" borderId="8" xfId="3" applyNumberFormat="1" applyFont="1" applyFill="1" applyBorder="1" applyAlignment="1">
      <alignment horizontal="center" vertical="center" wrapText="1"/>
    </xf>
    <xf numFmtId="10" fontId="5" fillId="3" borderId="10" xfId="4" applyNumberFormat="1" applyFont="1" applyFill="1" applyBorder="1" applyAlignment="1">
      <alignment horizontal="center" vertical="center" wrapText="1"/>
    </xf>
    <xf numFmtId="10" fontId="5" fillId="3" borderId="8" xfId="4" applyNumberFormat="1" applyFont="1" applyFill="1" applyBorder="1" applyAlignment="1">
      <alignment horizontal="center" vertical="center" wrapText="1"/>
    </xf>
    <xf numFmtId="0" fontId="2" fillId="3" borderId="11" xfId="7" applyFont="1" applyFill="1" applyBorder="1" applyAlignment="1">
      <alignment horizontal="center" vertical="center"/>
    </xf>
    <xf numFmtId="0" fontId="2" fillId="3" borderId="15" xfId="7" applyFont="1" applyFill="1" applyBorder="1" applyAlignment="1">
      <alignment horizontal="center" vertical="center"/>
    </xf>
    <xf numFmtId="0" fontId="3" fillId="3" borderId="15" xfId="7" applyFont="1" applyFill="1" applyBorder="1" applyAlignment="1">
      <alignment horizontal="center" vertical="center" wrapText="1"/>
    </xf>
    <xf numFmtId="0" fontId="3" fillId="3" borderId="16" xfId="7" applyFont="1" applyFill="1" applyBorder="1" applyAlignment="1">
      <alignment horizontal="center" vertical="center" wrapText="1"/>
    </xf>
    <xf numFmtId="0" fontId="3" fillId="3" borderId="17" xfId="7" applyFont="1" applyFill="1" applyBorder="1" applyAlignment="1">
      <alignment horizontal="center" vertical="center" wrapText="1"/>
    </xf>
    <xf numFmtId="0" fontId="2" fillId="3" borderId="6" xfId="7" applyFont="1" applyFill="1" applyBorder="1" applyAlignment="1">
      <alignment horizontal="center" vertical="center" wrapText="1"/>
    </xf>
    <xf numFmtId="0" fontId="2" fillId="3" borderId="3" xfId="7" applyFont="1" applyFill="1" applyBorder="1" applyAlignment="1">
      <alignment horizontal="center" vertical="center" wrapText="1"/>
    </xf>
    <xf numFmtId="0" fontId="4" fillId="5" borderId="10" xfId="7" applyNumberFormat="1" applyFont="1" applyFill="1" applyBorder="1" applyAlignment="1">
      <alignment horizontal="center" vertical="center" wrapText="1"/>
    </xf>
    <xf numFmtId="0" fontId="4" fillId="5" borderId="8" xfId="7" applyNumberFormat="1" applyFont="1" applyFill="1" applyBorder="1" applyAlignment="1">
      <alignment horizontal="center" vertical="center" wrapText="1"/>
    </xf>
    <xf numFmtId="10" fontId="4" fillId="3" borderId="10" xfId="3" applyNumberFormat="1" applyFont="1" applyFill="1" applyBorder="1" applyAlignment="1">
      <alignment horizontal="center" vertical="center" wrapText="1"/>
    </xf>
    <xf numFmtId="10" fontId="4" fillId="3" borderId="8" xfId="3" applyNumberFormat="1" applyFont="1" applyFill="1" applyBorder="1" applyAlignment="1">
      <alignment horizontal="center" vertical="center" wrapText="1"/>
    </xf>
    <xf numFmtId="10" fontId="4" fillId="3" borderId="22" xfId="3" applyNumberFormat="1" applyFont="1" applyFill="1" applyBorder="1" applyAlignment="1">
      <alignment horizontal="center" vertical="center" wrapText="1"/>
    </xf>
    <xf numFmtId="10" fontId="4" fillId="3" borderId="19" xfId="3" applyNumberFormat="1" applyFont="1" applyFill="1" applyBorder="1" applyAlignment="1">
      <alignment horizontal="center" vertical="center" wrapText="1"/>
    </xf>
    <xf numFmtId="180" fontId="4" fillId="9" borderId="22" xfId="7" applyNumberFormat="1" applyFont="1" applyFill="1" applyBorder="1" applyAlignment="1">
      <alignment horizontal="center" vertical="center" wrapText="1"/>
    </xf>
    <xf numFmtId="180" fontId="4" fillId="9" borderId="4" xfId="7" applyNumberFormat="1" applyFont="1" applyFill="1" applyBorder="1" applyAlignment="1">
      <alignment horizontal="center" vertical="center" wrapText="1"/>
    </xf>
    <xf numFmtId="0" fontId="4" fillId="5" borderId="22" xfId="7" applyNumberFormat="1" applyFont="1" applyFill="1" applyBorder="1" applyAlignment="1">
      <alignment horizontal="center" vertical="center" wrapText="1"/>
    </xf>
    <xf numFmtId="0" fontId="4" fillId="5" borderId="4" xfId="7" applyNumberFormat="1" applyFont="1" applyFill="1" applyBorder="1" applyAlignment="1">
      <alignment horizontal="center" vertical="center" wrapText="1"/>
    </xf>
    <xf numFmtId="0" fontId="6" fillId="10" borderId="9" xfId="7" applyNumberFormat="1" applyFont="1" applyFill="1" applyBorder="1" applyAlignment="1">
      <alignment horizontal="center" vertical="center" wrapText="1"/>
    </xf>
    <xf numFmtId="0" fontId="6" fillId="11" borderId="10" xfId="7" applyNumberFormat="1" applyFont="1" applyFill="1" applyBorder="1" applyAlignment="1">
      <alignment horizontal="center" vertical="center" wrapText="1"/>
    </xf>
    <xf numFmtId="0" fontId="6" fillId="11" borderId="8" xfId="7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8" fontId="0" fillId="2" borderId="4" xfId="0" applyNumberFormat="1" applyFont="1" applyFill="1" applyBorder="1" applyAlignment="1">
      <alignment horizontal="center" vertical="center"/>
    </xf>
    <xf numFmtId="178" fontId="0" fillId="2" borderId="4" xfId="0" applyNumberFormat="1" applyFont="1" applyFill="1" applyBorder="1" applyAlignment="1">
      <alignment horizontal="left" vertical="center"/>
    </xf>
    <xf numFmtId="176" fontId="0" fillId="0" borderId="0" xfId="0" applyNumberFormat="1" applyFill="1" applyAlignment="1"/>
    <xf numFmtId="176" fontId="0" fillId="0" borderId="0" xfId="0" applyNumberFormat="1">
      <alignment vertical="center"/>
    </xf>
  </cellXfs>
  <cellStyles count="8">
    <cellStyle name="百分比" xfId="3" builtinId="5"/>
    <cellStyle name="百分比 2" xfId="4"/>
    <cellStyle name="百分比 2 2" xfId="5"/>
    <cellStyle name="常规" xfId="0" builtinId="0"/>
    <cellStyle name="常规 2" xfId="7"/>
    <cellStyle name="常规 2 2" xfId="6"/>
    <cellStyle name="超链接" xfId="2" builtinId="8"/>
    <cellStyle name="千位分隔" xfId="1" builtinId="3"/>
  </cellStyles>
  <dxfs count="6">
    <dxf>
      <fill>
        <patternFill patternType="solid">
          <fgColor indexed="10"/>
          <bgColor indexed="10"/>
        </patternFill>
      </fill>
    </dxf>
    <dxf>
      <numFmt numFmtId="180" formatCode="0_ "/>
      <fill>
        <patternFill patternType="solid">
          <fgColor indexed="10"/>
          <bgColor indexed="17"/>
        </patternFill>
      </fill>
    </dxf>
    <dxf>
      <numFmt numFmtId="180" formatCode="0_ "/>
      <fill>
        <patternFill patternType="solid">
          <fgColor indexed="10"/>
          <bgColor indexed="17"/>
        </patternFill>
      </fill>
    </dxf>
    <dxf>
      <numFmt numFmtId="180" formatCode="0_ "/>
      <fill>
        <patternFill patternType="solid">
          <fgColor indexed="10"/>
          <bgColor indexed="17"/>
        </patternFill>
      </fill>
    </dxf>
    <dxf>
      <numFmt numFmtId="180" formatCode="0_ "/>
      <fill>
        <patternFill patternType="solid">
          <fgColor indexed="10"/>
          <bgColor indexed="17"/>
        </patternFill>
      </fill>
    </dxf>
    <dxf>
      <numFmt numFmtId="180" formatCode="0_ "/>
      <fill>
        <patternFill patternType="solid">
          <fgColor indexed="10"/>
          <bgColor indexed="17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228600</xdr:rowOff>
    </xdr:from>
    <xdr:to>
      <xdr:col>4</xdr:col>
      <xdr:colOff>57150</xdr:colOff>
      <xdr:row>15</xdr:row>
      <xdr:rowOff>19050</xdr:rowOff>
    </xdr:to>
    <xdr:sp macro="" textlink="">
      <xdr:nvSpPr>
        <xdr:cNvPr id="14336" name="椭圆 1"/>
        <xdr:cNvSpPr/>
      </xdr:nvSpPr>
      <xdr:spPr>
        <a:xfrm>
          <a:off x="1733550" y="3905250"/>
          <a:ext cx="495300" cy="323850"/>
        </a:xfrm>
        <a:prstGeom prst="ellipse">
          <a:avLst/>
        </a:prstGeom>
        <a:solidFill>
          <a:srgbClr val="FFFFFF"/>
        </a:solidFill>
        <a:ln w="2540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/>
        <a:p>
          <a:pPr algn="ctr" rtl="0"/>
          <a:r>
            <a:rPr lang="zh-CN" altLang="en-US" sz="2800" b="1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B</a:t>
          </a:r>
        </a:p>
      </xdr:txBody>
    </xdr:sp>
    <xdr:clientData/>
  </xdr:twoCellAnchor>
  <xdr:twoCellAnchor>
    <xdr:from>
      <xdr:col>3</xdr:col>
      <xdr:colOff>247650</xdr:colOff>
      <xdr:row>11</xdr:row>
      <xdr:rowOff>9525</xdr:rowOff>
    </xdr:from>
    <xdr:to>
      <xdr:col>3</xdr:col>
      <xdr:colOff>257175</xdr:colOff>
      <xdr:row>13</xdr:row>
      <xdr:rowOff>104775</xdr:rowOff>
    </xdr:to>
    <xdr:cxnSp macro="">
      <xdr:nvCxnSpPr>
        <xdr:cNvPr id="14337" name="直接箭头连接符 2"/>
        <xdr:cNvCxnSpPr/>
      </xdr:nvCxnSpPr>
      <xdr:spPr>
        <a:xfrm rot="5400000" flipH="1" flipV="1">
          <a:off x="1595120" y="3385820"/>
          <a:ext cx="781050" cy="9525"/>
        </a:xfrm>
        <a:prstGeom prst="straightConnector1">
          <a:avLst/>
        </a:prstGeom>
        <a:ln w="28575" cap="flat" cmpd="sng">
          <a:solidFill>
            <a:srgbClr val="000000"/>
          </a:solidFill>
          <a:prstDash val="solid"/>
          <a:headEnd type="none" w="med" len="med"/>
          <a:tailEnd type="arrow" w="med" len="med"/>
        </a:ln>
      </xdr:spPr>
    </xdr:cxnSp>
    <xdr:clientData/>
  </xdr:twoCellAnchor>
  <xdr:twoCellAnchor>
    <xdr:from>
      <xdr:col>3</xdr:col>
      <xdr:colOff>238125</xdr:colOff>
      <xdr:row>14</xdr:row>
      <xdr:rowOff>190500</xdr:rowOff>
    </xdr:from>
    <xdr:to>
      <xdr:col>3</xdr:col>
      <xdr:colOff>247650</xdr:colOff>
      <xdr:row>17</xdr:row>
      <xdr:rowOff>95250</xdr:rowOff>
    </xdr:to>
    <xdr:cxnSp macro="">
      <xdr:nvCxnSpPr>
        <xdr:cNvPr id="14338" name="直接箭头连接符 3"/>
        <xdr:cNvCxnSpPr/>
      </xdr:nvCxnSpPr>
      <xdr:spPr>
        <a:xfrm rot="5400000">
          <a:off x="1623695" y="4481195"/>
          <a:ext cx="704850" cy="9525"/>
        </a:xfrm>
        <a:prstGeom prst="straightConnector1">
          <a:avLst/>
        </a:prstGeom>
        <a:ln w="28575" cap="flat" cmpd="sng">
          <a:solidFill>
            <a:srgbClr val="000000"/>
          </a:solidFill>
          <a:prstDash val="solid"/>
          <a:headEnd type="none" w="med" len="med"/>
          <a:tailEnd type="arrow" w="med" len="med"/>
        </a:ln>
      </xdr:spPr>
    </xdr:cxnSp>
    <xdr:clientData/>
  </xdr:twoCellAnchor>
  <xdr:twoCellAnchor>
    <xdr:from>
      <xdr:col>3</xdr:col>
      <xdr:colOff>190500</xdr:colOff>
      <xdr:row>11</xdr:row>
      <xdr:rowOff>0</xdr:rowOff>
    </xdr:from>
    <xdr:to>
      <xdr:col>12</xdr:col>
      <xdr:colOff>0</xdr:colOff>
      <xdr:row>11</xdr:row>
      <xdr:rowOff>9525</xdr:rowOff>
    </xdr:to>
    <xdr:sp macro="" textlink="">
      <xdr:nvSpPr>
        <xdr:cNvPr id="14339" name="直接连接符 4"/>
        <xdr:cNvSpPr/>
      </xdr:nvSpPr>
      <xdr:spPr>
        <a:xfrm flipH="1">
          <a:off x="1924050" y="2990850"/>
          <a:ext cx="5924550" cy="9525"/>
        </a:xfrm>
        <a:prstGeom prst="line">
          <a:avLst/>
        </a:prstGeom>
        <a:ln w="1905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12</xdr:row>
      <xdr:rowOff>0</xdr:rowOff>
    </xdr:from>
    <xdr:to>
      <xdr:col>14</xdr:col>
      <xdr:colOff>0</xdr:colOff>
      <xdr:row>12</xdr:row>
      <xdr:rowOff>9525</xdr:rowOff>
    </xdr:to>
    <xdr:sp macro="" textlink="">
      <xdr:nvSpPr>
        <xdr:cNvPr id="14340" name="直接连接符 5"/>
        <xdr:cNvSpPr/>
      </xdr:nvSpPr>
      <xdr:spPr>
        <a:xfrm flipH="1">
          <a:off x="2609850" y="3381375"/>
          <a:ext cx="6362700" cy="9525"/>
        </a:xfrm>
        <a:prstGeom prst="line">
          <a:avLst/>
        </a:prstGeom>
        <a:ln w="1905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9525</xdr:colOff>
      <xdr:row>11</xdr:row>
      <xdr:rowOff>371475</xdr:rowOff>
    </xdr:from>
    <xdr:to>
      <xdr:col>5</xdr:col>
      <xdr:colOff>19050</xdr:colOff>
      <xdr:row>14</xdr:row>
      <xdr:rowOff>66675</xdr:rowOff>
    </xdr:to>
    <xdr:cxnSp macro="">
      <xdr:nvCxnSpPr>
        <xdr:cNvPr id="14341" name="直接箭头连接符 6"/>
        <xdr:cNvCxnSpPr/>
      </xdr:nvCxnSpPr>
      <xdr:spPr>
        <a:xfrm rot="5400000" flipH="1" flipV="1">
          <a:off x="2299970" y="3681095"/>
          <a:ext cx="647700" cy="9525"/>
        </a:xfrm>
        <a:prstGeom prst="straightConnector1">
          <a:avLst/>
        </a:prstGeom>
        <a:ln w="28575" cap="flat" cmpd="sng">
          <a:solidFill>
            <a:srgbClr val="000000"/>
          </a:solidFill>
          <a:prstDash val="solid"/>
          <a:headEnd type="none" w="med" len="med"/>
          <a:tailEnd type="arrow" w="med" len="med"/>
        </a:ln>
      </xdr:spPr>
    </xdr:cxnSp>
    <xdr:clientData/>
  </xdr:twoCellAnchor>
  <xdr:twoCellAnchor>
    <xdr:from>
      <xdr:col>4</xdr:col>
      <xdr:colOff>323850</xdr:colOff>
      <xdr:row>15</xdr:row>
      <xdr:rowOff>123825</xdr:rowOff>
    </xdr:from>
    <xdr:to>
      <xdr:col>5</xdr:col>
      <xdr:colOff>152400</xdr:colOff>
      <xdr:row>17</xdr:row>
      <xdr:rowOff>133350</xdr:rowOff>
    </xdr:to>
    <xdr:cxnSp macro="">
      <xdr:nvCxnSpPr>
        <xdr:cNvPr id="14342" name="直接箭头连接符 7"/>
        <xdr:cNvCxnSpPr/>
      </xdr:nvCxnSpPr>
      <xdr:spPr>
        <a:xfrm rot="-5400000" flipH="1">
          <a:off x="2357120" y="4471670"/>
          <a:ext cx="542925" cy="266700"/>
        </a:xfrm>
        <a:prstGeom prst="straightConnector1">
          <a:avLst/>
        </a:prstGeom>
        <a:ln w="28575" cap="flat" cmpd="sng">
          <a:solidFill>
            <a:srgbClr val="000000"/>
          </a:solidFill>
          <a:prstDash val="solid"/>
          <a:headEnd type="none" w="med" len="med"/>
          <a:tailEnd type="arrow" w="med" len="med"/>
        </a:ln>
      </xdr:spPr>
    </xdr:cxnSp>
    <xdr:clientData/>
  </xdr:twoCellAnchor>
  <xdr:twoCellAnchor>
    <xdr:from>
      <xdr:col>5</xdr:col>
      <xdr:colOff>847725</xdr:colOff>
      <xdr:row>12</xdr:row>
      <xdr:rowOff>0</xdr:rowOff>
    </xdr:from>
    <xdr:to>
      <xdr:col>14</xdr:col>
      <xdr:colOff>142875</xdr:colOff>
      <xdr:row>13</xdr:row>
      <xdr:rowOff>0</xdr:rowOff>
    </xdr:to>
    <xdr:sp macro="" textlink="">
      <xdr:nvSpPr>
        <xdr:cNvPr id="14343" name="直接连接符 8"/>
        <xdr:cNvSpPr/>
      </xdr:nvSpPr>
      <xdr:spPr>
        <a:xfrm flipH="1" flipV="1">
          <a:off x="3457575" y="3381375"/>
          <a:ext cx="5657850" cy="295275"/>
        </a:xfrm>
        <a:prstGeom prst="line">
          <a:avLst/>
        </a:prstGeom>
        <a:ln w="1905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161925</xdr:colOff>
      <xdr:row>9</xdr:row>
      <xdr:rowOff>200025</xdr:rowOff>
    </xdr:from>
    <xdr:to>
      <xdr:col>2</xdr:col>
      <xdr:colOff>647700</xdr:colOff>
      <xdr:row>11</xdr:row>
      <xdr:rowOff>161925</xdr:rowOff>
    </xdr:to>
    <xdr:sp macro="" textlink="">
      <xdr:nvSpPr>
        <xdr:cNvPr id="14344" name="椭圆 9"/>
        <xdr:cNvSpPr/>
      </xdr:nvSpPr>
      <xdr:spPr>
        <a:xfrm>
          <a:off x="1000125" y="2657475"/>
          <a:ext cx="485775" cy="495300"/>
        </a:xfrm>
        <a:prstGeom prst="ellipse">
          <a:avLst/>
        </a:prstGeom>
        <a:solidFill>
          <a:srgbClr val="FFFFFF"/>
        </a:solidFill>
        <a:ln w="2540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/>
        <a:p>
          <a:pPr algn="ctr" rtl="0"/>
          <a:r>
            <a:rPr lang="zh-CN" altLang="en-US" sz="2000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A</a:t>
          </a:r>
        </a:p>
      </xdr:txBody>
    </xdr:sp>
    <xdr:clientData/>
  </xdr:twoCellAnchor>
  <xdr:twoCellAnchor>
    <xdr:from>
      <xdr:col>3</xdr:col>
      <xdr:colOff>0</xdr:colOff>
      <xdr:row>13</xdr:row>
      <xdr:rowOff>152400</xdr:rowOff>
    </xdr:from>
    <xdr:to>
      <xdr:col>4</xdr:col>
      <xdr:colOff>57150</xdr:colOff>
      <xdr:row>15</xdr:row>
      <xdr:rowOff>85725</xdr:rowOff>
    </xdr:to>
    <xdr:sp macro="" textlink="">
      <xdr:nvSpPr>
        <xdr:cNvPr id="14345" name="椭圆 10"/>
        <xdr:cNvSpPr/>
      </xdr:nvSpPr>
      <xdr:spPr>
        <a:xfrm>
          <a:off x="1733550" y="3829050"/>
          <a:ext cx="495300" cy="466725"/>
        </a:xfrm>
        <a:prstGeom prst="ellipse">
          <a:avLst/>
        </a:prstGeom>
        <a:solidFill>
          <a:srgbClr val="FFFFFF"/>
        </a:solidFill>
        <a:ln w="2540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/>
        <a:p>
          <a:pPr algn="ctr" rtl="0"/>
          <a:r>
            <a:rPr lang="zh-CN" altLang="en-US" sz="2000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B</a:t>
          </a:r>
        </a:p>
      </xdr:txBody>
    </xdr:sp>
    <xdr:clientData/>
  </xdr:twoCellAnchor>
  <xdr:twoCellAnchor>
    <xdr:from>
      <xdr:col>3</xdr:col>
      <xdr:colOff>190500</xdr:colOff>
      <xdr:row>11</xdr:row>
      <xdr:rowOff>0</xdr:rowOff>
    </xdr:from>
    <xdr:to>
      <xdr:col>12</xdr:col>
      <xdr:colOff>0</xdr:colOff>
      <xdr:row>11</xdr:row>
      <xdr:rowOff>9525</xdr:rowOff>
    </xdr:to>
    <xdr:sp macro="" textlink="">
      <xdr:nvSpPr>
        <xdr:cNvPr id="14346" name="直接连接符 11"/>
        <xdr:cNvSpPr/>
      </xdr:nvSpPr>
      <xdr:spPr>
        <a:xfrm flipH="1">
          <a:off x="1924050" y="2990850"/>
          <a:ext cx="5924550" cy="9525"/>
        </a:xfrm>
        <a:prstGeom prst="line">
          <a:avLst/>
        </a:prstGeom>
        <a:ln w="1905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12</xdr:row>
      <xdr:rowOff>0</xdr:rowOff>
    </xdr:from>
    <xdr:to>
      <xdr:col>14</xdr:col>
      <xdr:colOff>0</xdr:colOff>
      <xdr:row>12</xdr:row>
      <xdr:rowOff>9525</xdr:rowOff>
    </xdr:to>
    <xdr:sp macro="" textlink="">
      <xdr:nvSpPr>
        <xdr:cNvPr id="14347" name="直接连接符 12"/>
        <xdr:cNvSpPr/>
      </xdr:nvSpPr>
      <xdr:spPr>
        <a:xfrm flipH="1">
          <a:off x="2609850" y="3381375"/>
          <a:ext cx="6362700" cy="9525"/>
        </a:xfrm>
        <a:prstGeom prst="line">
          <a:avLst/>
        </a:prstGeom>
        <a:ln w="1905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847725</xdr:colOff>
      <xdr:row>12</xdr:row>
      <xdr:rowOff>0</xdr:rowOff>
    </xdr:from>
    <xdr:to>
      <xdr:col>14</xdr:col>
      <xdr:colOff>142875</xdr:colOff>
      <xdr:row>13</xdr:row>
      <xdr:rowOff>0</xdr:rowOff>
    </xdr:to>
    <xdr:sp macro="" textlink="">
      <xdr:nvSpPr>
        <xdr:cNvPr id="14348" name="直接连接符 13"/>
        <xdr:cNvSpPr/>
      </xdr:nvSpPr>
      <xdr:spPr>
        <a:xfrm flipH="1" flipV="1">
          <a:off x="3457575" y="3381375"/>
          <a:ext cx="5657850" cy="295275"/>
        </a:xfrm>
        <a:prstGeom prst="line">
          <a:avLst/>
        </a:prstGeom>
        <a:ln w="1905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847725</xdr:colOff>
      <xdr:row>12</xdr:row>
      <xdr:rowOff>85725</xdr:rowOff>
    </xdr:from>
    <xdr:to>
      <xdr:col>5</xdr:col>
      <xdr:colOff>857250</xdr:colOff>
      <xdr:row>13</xdr:row>
      <xdr:rowOff>228600</xdr:rowOff>
    </xdr:to>
    <xdr:cxnSp macro="">
      <xdr:nvCxnSpPr>
        <xdr:cNvPr id="14349" name="直接箭头连接符 14"/>
        <xdr:cNvCxnSpPr/>
      </xdr:nvCxnSpPr>
      <xdr:spPr>
        <a:xfrm rot="5400000" flipH="1" flipV="1">
          <a:off x="3242945" y="3681095"/>
          <a:ext cx="438150" cy="9525"/>
        </a:xfrm>
        <a:prstGeom prst="straightConnector1">
          <a:avLst/>
        </a:prstGeom>
        <a:ln w="28575" cap="flat" cmpd="sng">
          <a:solidFill>
            <a:srgbClr val="000000"/>
          </a:solidFill>
          <a:prstDash val="solid"/>
          <a:headEnd type="none" w="med" len="med"/>
          <a:tailEnd type="arrow" w="med" len="med"/>
        </a:ln>
      </xdr:spPr>
    </xdr:cxnSp>
    <xdr:clientData/>
  </xdr:twoCellAnchor>
  <xdr:twoCellAnchor>
    <xdr:from>
      <xdr:col>5</xdr:col>
      <xdr:colOff>847725</xdr:colOff>
      <xdr:row>16</xdr:row>
      <xdr:rowOff>57150</xdr:rowOff>
    </xdr:from>
    <xdr:to>
      <xdr:col>5</xdr:col>
      <xdr:colOff>857250</xdr:colOff>
      <xdr:row>17</xdr:row>
      <xdr:rowOff>228600</xdr:rowOff>
    </xdr:to>
    <xdr:cxnSp macro="">
      <xdr:nvCxnSpPr>
        <xdr:cNvPr id="14350" name="直接箭头连接符 15"/>
        <xdr:cNvCxnSpPr/>
      </xdr:nvCxnSpPr>
      <xdr:spPr>
        <a:xfrm rot="5400000">
          <a:off x="3242945" y="4747895"/>
          <a:ext cx="438150" cy="9525"/>
        </a:xfrm>
        <a:prstGeom prst="straightConnector1">
          <a:avLst/>
        </a:prstGeom>
        <a:ln w="28575" cap="flat" cmpd="sng">
          <a:solidFill>
            <a:srgbClr val="000000"/>
          </a:solidFill>
          <a:prstDash val="solid"/>
          <a:headEnd type="none" w="med" len="med"/>
          <a:tailEnd type="arrow" w="med" len="med"/>
        </a:ln>
      </xdr:spPr>
    </xdr:cxnSp>
    <xdr:clientData/>
  </xdr:twoCellAnchor>
  <xdr:twoCellAnchor>
    <xdr:from>
      <xdr:col>5</xdr:col>
      <xdr:colOff>609600</xdr:colOff>
      <xdr:row>14</xdr:row>
      <xdr:rowOff>161925</xdr:rowOff>
    </xdr:from>
    <xdr:to>
      <xdr:col>6</xdr:col>
      <xdr:colOff>161925</xdr:colOff>
      <xdr:row>16</xdr:row>
      <xdr:rowOff>95250</xdr:rowOff>
    </xdr:to>
    <xdr:sp macro="" textlink="">
      <xdr:nvSpPr>
        <xdr:cNvPr id="14351" name="椭圆 16"/>
        <xdr:cNvSpPr/>
      </xdr:nvSpPr>
      <xdr:spPr>
        <a:xfrm>
          <a:off x="3219450" y="4105275"/>
          <a:ext cx="495300" cy="466725"/>
        </a:xfrm>
        <a:prstGeom prst="ellipse">
          <a:avLst/>
        </a:prstGeom>
        <a:solidFill>
          <a:srgbClr val="FFFFFF"/>
        </a:solidFill>
        <a:ln w="2540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/>
        <a:p>
          <a:pPr algn="ctr" rtl="0"/>
          <a:r>
            <a:rPr lang="zh-CN" altLang="en-US" sz="2000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D</a:t>
          </a:r>
        </a:p>
      </xdr:txBody>
    </xdr:sp>
    <xdr:clientData/>
  </xdr:twoCellAnchor>
  <xdr:twoCellAnchor>
    <xdr:from>
      <xdr:col>4</xdr:col>
      <xdr:colOff>209550</xdr:colOff>
      <xdr:row>14</xdr:row>
      <xdr:rowOff>76200</xdr:rowOff>
    </xdr:from>
    <xdr:to>
      <xdr:col>5</xdr:col>
      <xdr:colOff>257175</xdr:colOff>
      <xdr:row>16</xdr:row>
      <xdr:rowOff>0</xdr:rowOff>
    </xdr:to>
    <xdr:sp macro="" textlink="">
      <xdr:nvSpPr>
        <xdr:cNvPr id="14352" name="椭圆 17"/>
        <xdr:cNvSpPr/>
      </xdr:nvSpPr>
      <xdr:spPr>
        <a:xfrm>
          <a:off x="2381250" y="4019550"/>
          <a:ext cx="485775" cy="457200"/>
        </a:xfrm>
        <a:prstGeom prst="ellipse">
          <a:avLst/>
        </a:prstGeom>
        <a:solidFill>
          <a:srgbClr val="FFFFFF"/>
        </a:solidFill>
        <a:ln w="25400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/>
        <a:p>
          <a:pPr algn="ctr" rtl="0"/>
          <a:r>
            <a:rPr lang="zh-CN" altLang="en-US" sz="2000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C</a:t>
          </a:r>
        </a:p>
      </xdr:txBody>
    </xdr:sp>
    <xdr:clientData/>
  </xdr:twoCellAnchor>
  <xdr:twoCellAnchor>
    <xdr:from>
      <xdr:col>2</xdr:col>
      <xdr:colOff>409575</xdr:colOff>
      <xdr:row>5</xdr:row>
      <xdr:rowOff>0</xdr:rowOff>
    </xdr:from>
    <xdr:to>
      <xdr:col>2</xdr:col>
      <xdr:colOff>419100</xdr:colOff>
      <xdr:row>9</xdr:row>
      <xdr:rowOff>180975</xdr:rowOff>
    </xdr:to>
    <xdr:cxnSp macro="">
      <xdr:nvCxnSpPr>
        <xdr:cNvPr id="14353" name="直接箭头连接符 18"/>
        <xdr:cNvCxnSpPr/>
      </xdr:nvCxnSpPr>
      <xdr:spPr>
        <a:xfrm rot="5400000" flipH="1" flipV="1">
          <a:off x="542925" y="1924050"/>
          <a:ext cx="1419225" cy="9525"/>
        </a:xfrm>
        <a:prstGeom prst="straightConnector1">
          <a:avLst/>
        </a:prstGeom>
        <a:ln w="28575" cap="flat" cmpd="sng">
          <a:solidFill>
            <a:srgbClr val="000000"/>
          </a:solidFill>
          <a:prstDash val="solid"/>
          <a:headEnd type="none" w="med" len="med"/>
          <a:tailEnd type="arrow" w="med" len="med"/>
        </a:ln>
      </xdr:spPr>
    </xdr:cxnSp>
    <xdr:clientData/>
  </xdr:twoCellAnchor>
  <xdr:twoCellAnchor>
    <xdr:from>
      <xdr:col>2</xdr:col>
      <xdr:colOff>409575</xdr:colOff>
      <xdr:row>11</xdr:row>
      <xdr:rowOff>19050</xdr:rowOff>
    </xdr:from>
    <xdr:to>
      <xdr:col>2</xdr:col>
      <xdr:colOff>419100</xdr:colOff>
      <xdr:row>17</xdr:row>
      <xdr:rowOff>142875</xdr:rowOff>
    </xdr:to>
    <xdr:cxnSp macro="">
      <xdr:nvCxnSpPr>
        <xdr:cNvPr id="14354" name="直接箭头连接符 19"/>
        <xdr:cNvCxnSpPr/>
      </xdr:nvCxnSpPr>
      <xdr:spPr>
        <a:xfrm rot="5400000">
          <a:off x="314325" y="3943350"/>
          <a:ext cx="1876425" cy="9525"/>
        </a:xfrm>
        <a:prstGeom prst="straightConnector1">
          <a:avLst/>
        </a:prstGeom>
        <a:ln w="28575" cap="flat" cmpd="sng">
          <a:solidFill>
            <a:srgbClr val="000000"/>
          </a:solidFill>
          <a:prstDash val="solid"/>
          <a:headEnd type="none" w="med" len="med"/>
          <a:tailEnd type="arrow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zoomScale="90" zoomScaleNormal="90" workbookViewId="0">
      <selection activeCell="B27" sqref="B27"/>
    </sheetView>
  </sheetViews>
  <sheetFormatPr defaultColWidth="9" defaultRowHeight="13.5"/>
  <cols>
    <col min="1" max="1" width="16.125" style="113" customWidth="1"/>
    <col min="2" max="2" width="70.5" style="113" customWidth="1"/>
    <col min="3" max="3" width="19.375" style="114" customWidth="1"/>
    <col min="4" max="6" width="9" style="114"/>
    <col min="7" max="256" width="9" style="113"/>
    <col min="257" max="257" width="20.5" style="113" customWidth="1"/>
    <col min="258" max="258" width="66" style="113" customWidth="1"/>
    <col min="259" max="259" width="19.375" style="113" customWidth="1"/>
    <col min="260" max="512" width="9" style="113"/>
    <col min="513" max="513" width="20.5" style="113" customWidth="1"/>
    <col min="514" max="514" width="66" style="113" customWidth="1"/>
    <col min="515" max="515" width="19.375" style="113" customWidth="1"/>
    <col min="516" max="768" width="9" style="113"/>
    <col min="769" max="769" width="20.5" style="113" customWidth="1"/>
    <col min="770" max="770" width="66" style="113" customWidth="1"/>
    <col min="771" max="771" width="19.375" style="113" customWidth="1"/>
    <col min="772" max="1024" width="9" style="113"/>
    <col min="1025" max="1025" width="20.5" style="113" customWidth="1"/>
    <col min="1026" max="1026" width="66" style="113" customWidth="1"/>
    <col min="1027" max="1027" width="19.375" style="113" customWidth="1"/>
    <col min="1028" max="1280" width="9" style="113"/>
    <col min="1281" max="1281" width="20.5" style="113" customWidth="1"/>
    <col min="1282" max="1282" width="66" style="113" customWidth="1"/>
    <col min="1283" max="1283" width="19.375" style="113" customWidth="1"/>
    <col min="1284" max="1536" width="9" style="113"/>
    <col min="1537" max="1537" width="20.5" style="113" customWidth="1"/>
    <col min="1538" max="1538" width="66" style="113" customWidth="1"/>
    <col min="1539" max="1539" width="19.375" style="113" customWidth="1"/>
    <col min="1540" max="1792" width="9" style="113"/>
    <col min="1793" max="1793" width="20.5" style="113" customWidth="1"/>
    <col min="1794" max="1794" width="66" style="113" customWidth="1"/>
    <col min="1795" max="1795" width="19.375" style="113" customWidth="1"/>
    <col min="1796" max="2048" width="9" style="113"/>
    <col min="2049" max="2049" width="20.5" style="113" customWidth="1"/>
    <col min="2050" max="2050" width="66" style="113" customWidth="1"/>
    <col min="2051" max="2051" width="19.375" style="113" customWidth="1"/>
    <col min="2052" max="2304" width="9" style="113"/>
    <col min="2305" max="2305" width="20.5" style="113" customWidth="1"/>
    <col min="2306" max="2306" width="66" style="113" customWidth="1"/>
    <col min="2307" max="2307" width="19.375" style="113" customWidth="1"/>
    <col min="2308" max="2560" width="9" style="113"/>
    <col min="2561" max="2561" width="20.5" style="113" customWidth="1"/>
    <col min="2562" max="2562" width="66" style="113" customWidth="1"/>
    <col min="2563" max="2563" width="19.375" style="113" customWidth="1"/>
    <col min="2564" max="2816" width="9" style="113"/>
    <col min="2817" max="2817" width="20.5" style="113" customWidth="1"/>
    <col min="2818" max="2818" width="66" style="113" customWidth="1"/>
    <col min="2819" max="2819" width="19.375" style="113" customWidth="1"/>
    <col min="2820" max="3072" width="9" style="113"/>
    <col min="3073" max="3073" width="20.5" style="113" customWidth="1"/>
    <col min="3074" max="3074" width="66" style="113" customWidth="1"/>
    <col min="3075" max="3075" width="19.375" style="113" customWidth="1"/>
    <col min="3076" max="3328" width="9" style="113"/>
    <col min="3329" max="3329" width="20.5" style="113" customWidth="1"/>
    <col min="3330" max="3330" width="66" style="113" customWidth="1"/>
    <col min="3331" max="3331" width="19.375" style="113" customWidth="1"/>
    <col min="3332" max="3584" width="9" style="113"/>
    <col min="3585" max="3585" width="20.5" style="113" customWidth="1"/>
    <col min="3586" max="3586" width="66" style="113" customWidth="1"/>
    <col min="3587" max="3587" width="19.375" style="113" customWidth="1"/>
    <col min="3588" max="3840" width="9" style="113"/>
    <col min="3841" max="3841" width="20.5" style="113" customWidth="1"/>
    <col min="3842" max="3842" width="66" style="113" customWidth="1"/>
    <col min="3843" max="3843" width="19.375" style="113" customWidth="1"/>
    <col min="3844" max="4096" width="9" style="113"/>
    <col min="4097" max="4097" width="20.5" style="113" customWidth="1"/>
    <col min="4098" max="4098" width="66" style="113" customWidth="1"/>
    <col min="4099" max="4099" width="19.375" style="113" customWidth="1"/>
    <col min="4100" max="4352" width="9" style="113"/>
    <col min="4353" max="4353" width="20.5" style="113" customWidth="1"/>
    <col min="4354" max="4354" width="66" style="113" customWidth="1"/>
    <col min="4355" max="4355" width="19.375" style="113" customWidth="1"/>
    <col min="4356" max="4608" width="9" style="113"/>
    <col min="4609" max="4609" width="20.5" style="113" customWidth="1"/>
    <col min="4610" max="4610" width="66" style="113" customWidth="1"/>
    <col min="4611" max="4611" width="19.375" style="113" customWidth="1"/>
    <col min="4612" max="4864" width="9" style="113"/>
    <col min="4865" max="4865" width="20.5" style="113" customWidth="1"/>
    <col min="4866" max="4866" width="66" style="113" customWidth="1"/>
    <col min="4867" max="4867" width="19.375" style="113" customWidth="1"/>
    <col min="4868" max="5120" width="9" style="113"/>
    <col min="5121" max="5121" width="20.5" style="113" customWidth="1"/>
    <col min="5122" max="5122" width="66" style="113" customWidth="1"/>
    <col min="5123" max="5123" width="19.375" style="113" customWidth="1"/>
    <col min="5124" max="5376" width="9" style="113"/>
    <col min="5377" max="5377" width="20.5" style="113" customWidth="1"/>
    <col min="5378" max="5378" width="66" style="113" customWidth="1"/>
    <col min="5379" max="5379" width="19.375" style="113" customWidth="1"/>
    <col min="5380" max="5632" width="9" style="113"/>
    <col min="5633" max="5633" width="20.5" style="113" customWidth="1"/>
    <col min="5634" max="5634" width="66" style="113" customWidth="1"/>
    <col min="5635" max="5635" width="19.375" style="113" customWidth="1"/>
    <col min="5636" max="5888" width="9" style="113"/>
    <col min="5889" max="5889" width="20.5" style="113" customWidth="1"/>
    <col min="5890" max="5890" width="66" style="113" customWidth="1"/>
    <col min="5891" max="5891" width="19.375" style="113" customWidth="1"/>
    <col min="5892" max="6144" width="9" style="113"/>
    <col min="6145" max="6145" width="20.5" style="113" customWidth="1"/>
    <col min="6146" max="6146" width="66" style="113" customWidth="1"/>
    <col min="6147" max="6147" width="19.375" style="113" customWidth="1"/>
    <col min="6148" max="6400" width="9" style="113"/>
    <col min="6401" max="6401" width="20.5" style="113" customWidth="1"/>
    <col min="6402" max="6402" width="66" style="113" customWidth="1"/>
    <col min="6403" max="6403" width="19.375" style="113" customWidth="1"/>
    <col min="6404" max="6656" width="9" style="113"/>
    <col min="6657" max="6657" width="20.5" style="113" customWidth="1"/>
    <col min="6658" max="6658" width="66" style="113" customWidth="1"/>
    <col min="6659" max="6659" width="19.375" style="113" customWidth="1"/>
    <col min="6660" max="6912" width="9" style="113"/>
    <col min="6913" max="6913" width="20.5" style="113" customWidth="1"/>
    <col min="6914" max="6914" width="66" style="113" customWidth="1"/>
    <col min="6915" max="6915" width="19.375" style="113" customWidth="1"/>
    <col min="6916" max="7168" width="9" style="113"/>
    <col min="7169" max="7169" width="20.5" style="113" customWidth="1"/>
    <col min="7170" max="7170" width="66" style="113" customWidth="1"/>
    <col min="7171" max="7171" width="19.375" style="113" customWidth="1"/>
    <col min="7172" max="7424" width="9" style="113"/>
    <col min="7425" max="7425" width="20.5" style="113" customWidth="1"/>
    <col min="7426" max="7426" width="66" style="113" customWidth="1"/>
    <col min="7427" max="7427" width="19.375" style="113" customWidth="1"/>
    <col min="7428" max="7680" width="9" style="113"/>
    <col min="7681" max="7681" width="20.5" style="113" customWidth="1"/>
    <col min="7682" max="7682" width="66" style="113" customWidth="1"/>
    <col min="7683" max="7683" width="19.375" style="113" customWidth="1"/>
    <col min="7684" max="7936" width="9" style="113"/>
    <col min="7937" max="7937" width="20.5" style="113" customWidth="1"/>
    <col min="7938" max="7938" width="66" style="113" customWidth="1"/>
    <col min="7939" max="7939" width="19.375" style="113" customWidth="1"/>
    <col min="7940" max="8192" width="9" style="113"/>
    <col min="8193" max="8193" width="20.5" style="113" customWidth="1"/>
    <col min="8194" max="8194" width="66" style="113" customWidth="1"/>
    <col min="8195" max="8195" width="19.375" style="113" customWidth="1"/>
    <col min="8196" max="8448" width="9" style="113"/>
    <col min="8449" max="8449" width="20.5" style="113" customWidth="1"/>
    <col min="8450" max="8450" width="66" style="113" customWidth="1"/>
    <col min="8451" max="8451" width="19.375" style="113" customWidth="1"/>
    <col min="8452" max="8704" width="9" style="113"/>
    <col min="8705" max="8705" width="20.5" style="113" customWidth="1"/>
    <col min="8706" max="8706" width="66" style="113" customWidth="1"/>
    <col min="8707" max="8707" width="19.375" style="113" customWidth="1"/>
    <col min="8708" max="8960" width="9" style="113"/>
    <col min="8961" max="8961" width="20.5" style="113" customWidth="1"/>
    <col min="8962" max="8962" width="66" style="113" customWidth="1"/>
    <col min="8963" max="8963" width="19.375" style="113" customWidth="1"/>
    <col min="8964" max="9216" width="9" style="113"/>
    <col min="9217" max="9217" width="20.5" style="113" customWidth="1"/>
    <col min="9218" max="9218" width="66" style="113" customWidth="1"/>
    <col min="9219" max="9219" width="19.375" style="113" customWidth="1"/>
    <col min="9220" max="9472" width="9" style="113"/>
    <col min="9473" max="9473" width="20.5" style="113" customWidth="1"/>
    <col min="9474" max="9474" width="66" style="113" customWidth="1"/>
    <col min="9475" max="9475" width="19.375" style="113" customWidth="1"/>
    <col min="9476" max="9728" width="9" style="113"/>
    <col min="9729" max="9729" width="20.5" style="113" customWidth="1"/>
    <col min="9730" max="9730" width="66" style="113" customWidth="1"/>
    <col min="9731" max="9731" width="19.375" style="113" customWidth="1"/>
    <col min="9732" max="9984" width="9" style="113"/>
    <col min="9985" max="9985" width="20.5" style="113" customWidth="1"/>
    <col min="9986" max="9986" width="66" style="113" customWidth="1"/>
    <col min="9987" max="9987" width="19.375" style="113" customWidth="1"/>
    <col min="9988" max="10240" width="9" style="113"/>
    <col min="10241" max="10241" width="20.5" style="113" customWidth="1"/>
    <col min="10242" max="10242" width="66" style="113" customWidth="1"/>
    <col min="10243" max="10243" width="19.375" style="113" customWidth="1"/>
    <col min="10244" max="10496" width="9" style="113"/>
    <col min="10497" max="10497" width="20.5" style="113" customWidth="1"/>
    <col min="10498" max="10498" width="66" style="113" customWidth="1"/>
    <col min="10499" max="10499" width="19.375" style="113" customWidth="1"/>
    <col min="10500" max="10752" width="9" style="113"/>
    <col min="10753" max="10753" width="20.5" style="113" customWidth="1"/>
    <col min="10754" max="10754" width="66" style="113" customWidth="1"/>
    <col min="10755" max="10755" width="19.375" style="113" customWidth="1"/>
    <col min="10756" max="11008" width="9" style="113"/>
    <col min="11009" max="11009" width="20.5" style="113" customWidth="1"/>
    <col min="11010" max="11010" width="66" style="113" customWidth="1"/>
    <col min="11011" max="11011" width="19.375" style="113" customWidth="1"/>
    <col min="11012" max="11264" width="9" style="113"/>
    <col min="11265" max="11265" width="20.5" style="113" customWidth="1"/>
    <col min="11266" max="11266" width="66" style="113" customWidth="1"/>
    <col min="11267" max="11267" width="19.375" style="113" customWidth="1"/>
    <col min="11268" max="11520" width="9" style="113"/>
    <col min="11521" max="11521" width="20.5" style="113" customWidth="1"/>
    <col min="11522" max="11522" width="66" style="113" customWidth="1"/>
    <col min="11523" max="11523" width="19.375" style="113" customWidth="1"/>
    <col min="11524" max="11776" width="9" style="113"/>
    <col min="11777" max="11777" width="20.5" style="113" customWidth="1"/>
    <col min="11778" max="11778" width="66" style="113" customWidth="1"/>
    <col min="11779" max="11779" width="19.375" style="113" customWidth="1"/>
    <col min="11780" max="12032" width="9" style="113"/>
    <col min="12033" max="12033" width="20.5" style="113" customWidth="1"/>
    <col min="12034" max="12034" width="66" style="113" customWidth="1"/>
    <col min="12035" max="12035" width="19.375" style="113" customWidth="1"/>
    <col min="12036" max="12288" width="9" style="113"/>
    <col min="12289" max="12289" width="20.5" style="113" customWidth="1"/>
    <col min="12290" max="12290" width="66" style="113" customWidth="1"/>
    <col min="12291" max="12291" width="19.375" style="113" customWidth="1"/>
    <col min="12292" max="12544" width="9" style="113"/>
    <col min="12545" max="12545" width="20.5" style="113" customWidth="1"/>
    <col min="12546" max="12546" width="66" style="113" customWidth="1"/>
    <col min="12547" max="12547" width="19.375" style="113" customWidth="1"/>
    <col min="12548" max="12800" width="9" style="113"/>
    <col min="12801" max="12801" width="20.5" style="113" customWidth="1"/>
    <col min="12802" max="12802" width="66" style="113" customWidth="1"/>
    <col min="12803" max="12803" width="19.375" style="113" customWidth="1"/>
    <col min="12804" max="13056" width="9" style="113"/>
    <col min="13057" max="13057" width="20.5" style="113" customWidth="1"/>
    <col min="13058" max="13058" width="66" style="113" customWidth="1"/>
    <col min="13059" max="13059" width="19.375" style="113" customWidth="1"/>
    <col min="13060" max="13312" width="9" style="113"/>
    <col min="13313" max="13313" width="20.5" style="113" customWidth="1"/>
    <col min="13314" max="13314" width="66" style="113" customWidth="1"/>
    <col min="13315" max="13315" width="19.375" style="113" customWidth="1"/>
    <col min="13316" max="13568" width="9" style="113"/>
    <col min="13569" max="13569" width="20.5" style="113" customWidth="1"/>
    <col min="13570" max="13570" width="66" style="113" customWidth="1"/>
    <col min="13571" max="13571" width="19.375" style="113" customWidth="1"/>
    <col min="13572" max="13824" width="9" style="113"/>
    <col min="13825" max="13825" width="20.5" style="113" customWidth="1"/>
    <col min="13826" max="13826" width="66" style="113" customWidth="1"/>
    <col min="13827" max="13827" width="19.375" style="113" customWidth="1"/>
    <col min="13828" max="14080" width="9" style="113"/>
    <col min="14081" max="14081" width="20.5" style="113" customWidth="1"/>
    <col min="14082" max="14082" width="66" style="113" customWidth="1"/>
    <col min="14083" max="14083" width="19.375" style="113" customWidth="1"/>
    <col min="14084" max="14336" width="9" style="113"/>
    <col min="14337" max="14337" width="20.5" style="113" customWidth="1"/>
    <col min="14338" max="14338" width="66" style="113" customWidth="1"/>
    <col min="14339" max="14339" width="19.375" style="113" customWidth="1"/>
    <col min="14340" max="14592" width="9" style="113"/>
    <col min="14593" max="14593" width="20.5" style="113" customWidth="1"/>
    <col min="14594" max="14594" width="66" style="113" customWidth="1"/>
    <col min="14595" max="14595" width="19.375" style="113" customWidth="1"/>
    <col min="14596" max="14848" width="9" style="113"/>
    <col min="14849" max="14849" width="20.5" style="113" customWidth="1"/>
    <col min="14850" max="14850" width="66" style="113" customWidth="1"/>
    <col min="14851" max="14851" width="19.375" style="113" customWidth="1"/>
    <col min="14852" max="15104" width="9" style="113"/>
    <col min="15105" max="15105" width="20.5" style="113" customWidth="1"/>
    <col min="15106" max="15106" width="66" style="113" customWidth="1"/>
    <col min="15107" max="15107" width="19.375" style="113" customWidth="1"/>
    <col min="15108" max="15360" width="9" style="113"/>
    <col min="15361" max="15361" width="20.5" style="113" customWidth="1"/>
    <col min="15362" max="15362" width="66" style="113" customWidth="1"/>
    <col min="15363" max="15363" width="19.375" style="113" customWidth="1"/>
    <col min="15364" max="15616" width="9" style="113"/>
    <col min="15617" max="15617" width="20.5" style="113" customWidth="1"/>
    <col min="15618" max="15618" width="66" style="113" customWidth="1"/>
    <col min="15619" max="15619" width="19.375" style="113" customWidth="1"/>
    <col min="15620" max="15872" width="9" style="113"/>
    <col min="15873" max="15873" width="20.5" style="113" customWidth="1"/>
    <col min="15874" max="15874" width="66" style="113" customWidth="1"/>
    <col min="15875" max="15875" width="19.375" style="113" customWidth="1"/>
    <col min="15876" max="16128" width="9" style="113"/>
    <col min="16129" max="16129" width="20.5" style="113" customWidth="1"/>
    <col min="16130" max="16130" width="66" style="113" customWidth="1"/>
    <col min="16131" max="16131" width="19.375" style="113" customWidth="1"/>
    <col min="16132" max="16384" width="9" style="113"/>
  </cols>
  <sheetData>
    <row r="1" spans="1:23" ht="27">
      <c r="A1" s="136" t="s">
        <v>0</v>
      </c>
      <c r="B1" s="136"/>
      <c r="C1" s="115"/>
    </row>
    <row r="2" spans="1:23" ht="19.5" customHeight="1">
      <c r="A2" s="116" t="s">
        <v>1</v>
      </c>
      <c r="B2" s="117" t="s">
        <v>2</v>
      </c>
      <c r="D2" s="118"/>
      <c r="E2" s="118"/>
      <c r="F2" s="118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</row>
    <row r="3" spans="1:23" ht="19.5" customHeight="1">
      <c r="A3" s="120" t="s">
        <v>3</v>
      </c>
      <c r="B3" s="121" t="s">
        <v>4</v>
      </c>
      <c r="D3" s="118"/>
      <c r="E3" s="118"/>
      <c r="F3" s="118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</row>
    <row r="4" spans="1:23" ht="19.5" customHeight="1">
      <c r="A4" s="120" t="s">
        <v>5</v>
      </c>
      <c r="B4" s="121" t="s">
        <v>6</v>
      </c>
      <c r="D4" s="118"/>
      <c r="E4" s="118"/>
      <c r="F4" s="118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</row>
    <row r="5" spans="1:23" ht="19.5" customHeight="1">
      <c r="A5" s="120" t="s">
        <v>7</v>
      </c>
      <c r="B5" s="121" t="s">
        <v>8</v>
      </c>
      <c r="D5" s="118"/>
      <c r="E5" s="118"/>
      <c r="F5" s="118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1:23" ht="19.5" customHeight="1">
      <c r="A6" s="122" t="s">
        <v>9</v>
      </c>
      <c r="B6" s="121" t="s">
        <v>10</v>
      </c>
      <c r="D6" s="118"/>
      <c r="E6" s="118"/>
      <c r="F6" s="118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</row>
    <row r="7" spans="1:23" ht="19.5" customHeight="1">
      <c r="A7" s="122" t="s">
        <v>11</v>
      </c>
      <c r="B7" s="121" t="s">
        <v>12</v>
      </c>
      <c r="D7" s="118"/>
      <c r="E7" s="118"/>
      <c r="F7" s="118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</row>
    <row r="8" spans="1:23" ht="19.5" customHeight="1">
      <c r="A8" s="120" t="s">
        <v>13</v>
      </c>
      <c r="B8" s="121" t="s">
        <v>14</v>
      </c>
      <c r="D8" s="118"/>
      <c r="E8" s="118"/>
      <c r="F8" s="118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</row>
    <row r="9" spans="1:23" ht="19.5" customHeight="1">
      <c r="A9" s="120" t="s">
        <v>15</v>
      </c>
      <c r="B9" s="121" t="s">
        <v>16</v>
      </c>
      <c r="D9" s="118"/>
      <c r="E9" s="118"/>
      <c r="F9" s="118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</row>
    <row r="10" spans="1:23" ht="19.5" customHeight="1">
      <c r="A10" s="120" t="s">
        <v>17</v>
      </c>
      <c r="B10" s="123" t="s">
        <v>18</v>
      </c>
    </row>
    <row r="11" spans="1:23" ht="19.5" customHeight="1">
      <c r="A11" s="120" t="s">
        <v>19</v>
      </c>
      <c r="B11" s="124" t="s">
        <v>20</v>
      </c>
    </row>
    <row r="12" spans="1:23" ht="19.5" customHeight="1">
      <c r="A12" s="120" t="s">
        <v>21</v>
      </c>
      <c r="B12" s="124" t="s">
        <v>22</v>
      </c>
    </row>
    <row r="13" spans="1:23" ht="19.5" customHeight="1">
      <c r="A13" s="120" t="s">
        <v>23</v>
      </c>
      <c r="B13" s="121" t="s">
        <v>24</v>
      </c>
    </row>
    <row r="14" spans="1:23" ht="19.5" customHeight="1">
      <c r="A14" s="120" t="s">
        <v>25</v>
      </c>
      <c r="B14" s="125" t="s">
        <v>26</v>
      </c>
      <c r="D14" s="118"/>
      <c r="E14" s="118"/>
      <c r="F14" s="118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</row>
    <row r="15" spans="1:23" ht="33" customHeight="1">
      <c r="A15" s="122" t="s">
        <v>27</v>
      </c>
      <c r="B15" s="126" t="s">
        <v>28</v>
      </c>
    </row>
    <row r="16" spans="1:23" ht="19.5" customHeight="1">
      <c r="A16" s="120" t="s">
        <v>29</v>
      </c>
      <c r="B16" s="125" t="s">
        <v>30</v>
      </c>
      <c r="D16" s="118"/>
      <c r="E16" s="118"/>
      <c r="F16" s="118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</row>
    <row r="17" spans="1:2" ht="19.5" customHeight="1">
      <c r="A17" s="120" t="s">
        <v>31</v>
      </c>
      <c r="B17" s="127" t="s">
        <v>32</v>
      </c>
    </row>
    <row r="18" spans="1:2" ht="20.25" customHeight="1">
      <c r="A18" s="128" t="s">
        <v>33</v>
      </c>
      <c r="B18" s="129" t="s">
        <v>34</v>
      </c>
    </row>
    <row r="19" spans="1:2" ht="20.25" customHeight="1">
      <c r="A19" s="51" t="s">
        <v>35</v>
      </c>
      <c r="B19" s="127" t="s">
        <v>36</v>
      </c>
    </row>
    <row r="20" spans="1:2" ht="20.25" customHeight="1">
      <c r="A20" s="120" t="s">
        <v>37</v>
      </c>
      <c r="B20" s="127" t="s">
        <v>38</v>
      </c>
    </row>
    <row r="21" spans="1:2" ht="20.25" customHeight="1">
      <c r="A21" s="120" t="s">
        <v>39</v>
      </c>
      <c r="B21" s="127" t="s">
        <v>40</v>
      </c>
    </row>
    <row r="22" spans="1:2" ht="20.25" customHeight="1">
      <c r="A22" s="120" t="s">
        <v>41</v>
      </c>
      <c r="B22" s="130" t="s">
        <v>42</v>
      </c>
    </row>
    <row r="23" spans="1:2" ht="20.25" customHeight="1">
      <c r="A23" s="131" t="s">
        <v>43</v>
      </c>
      <c r="B23" s="132" t="s">
        <v>44</v>
      </c>
    </row>
    <row r="24" spans="1:2" ht="20.25" customHeight="1">
      <c r="A24" s="131" t="s">
        <v>45</v>
      </c>
      <c r="B24" s="132" t="s">
        <v>46</v>
      </c>
    </row>
    <row r="25" spans="1:2" ht="20.25" customHeight="1">
      <c r="A25" s="131" t="s">
        <v>47</v>
      </c>
      <c r="B25" s="133" t="s">
        <v>48</v>
      </c>
    </row>
    <row r="26" spans="1:2" ht="20.25" customHeight="1">
      <c r="A26" s="134" t="s">
        <v>49</v>
      </c>
      <c r="B26" s="135" t="s">
        <v>50</v>
      </c>
    </row>
    <row r="27" spans="1:2">
      <c r="A27" s="113" t="s">
        <v>51</v>
      </c>
    </row>
  </sheetData>
  <mergeCells count="1">
    <mergeCell ref="A1:B1"/>
  </mergeCells>
  <phoneticPr fontId="17" type="noConversion"/>
  <pageMargins left="0.25" right="0.25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1:R18"/>
  <sheetViews>
    <sheetView topLeftCell="B9" zoomScale="90" zoomScaleNormal="90" workbookViewId="0">
      <selection activeCell="B3" sqref="B3:B18"/>
    </sheetView>
  </sheetViews>
  <sheetFormatPr defaultColWidth="9" defaultRowHeight="21" customHeight="1"/>
  <cols>
    <col min="1" max="1" width="0.5" style="95" customWidth="1"/>
    <col min="2" max="2" width="10.5" style="95" customWidth="1"/>
    <col min="3" max="3" width="11.75" style="95" customWidth="1"/>
    <col min="4" max="5" width="5.75" style="95" customWidth="1"/>
    <col min="6" max="6" width="12.375" style="95" customWidth="1"/>
    <col min="7" max="7" width="12.5" style="95" customWidth="1"/>
    <col min="8" max="8" width="14.375" style="95" customWidth="1"/>
    <col min="9" max="9" width="11.75" style="95" customWidth="1"/>
    <col min="10" max="10" width="9" style="95"/>
    <col min="11" max="12" width="4.375" style="95" customWidth="1"/>
    <col min="13" max="14" width="7.375" style="95" customWidth="1"/>
    <col min="15" max="16" width="7.75" style="95" customWidth="1"/>
    <col min="17" max="17" width="10.25" style="95" customWidth="1"/>
    <col min="18" max="18" width="9" style="95" customWidth="1"/>
    <col min="19" max="16384" width="9" style="95"/>
  </cols>
  <sheetData>
    <row r="1" spans="2:18" ht="4.5" customHeight="1"/>
    <row r="2" spans="2:18" ht="21" customHeight="1">
      <c r="B2" s="96"/>
      <c r="C2" s="97"/>
      <c r="D2" s="97"/>
      <c r="E2" s="97"/>
      <c r="F2" s="97"/>
      <c r="G2" s="97"/>
      <c r="H2" s="97"/>
      <c r="I2" s="97"/>
      <c r="J2" s="141" t="s">
        <v>9</v>
      </c>
      <c r="K2" s="141"/>
      <c r="L2" s="141"/>
      <c r="M2" s="142" t="s">
        <v>10</v>
      </c>
      <c r="N2" s="142"/>
      <c r="O2" s="142"/>
      <c r="P2" s="142"/>
      <c r="Q2" s="143"/>
      <c r="R2" s="111"/>
    </row>
    <row r="3" spans="2:18" ht="28.5" customHeight="1">
      <c r="B3" s="145" t="s">
        <v>11</v>
      </c>
      <c r="C3" s="148" t="s">
        <v>52</v>
      </c>
      <c r="D3" s="98"/>
      <c r="E3" s="99"/>
      <c r="F3" s="99"/>
      <c r="G3" s="99"/>
      <c r="H3" s="99"/>
      <c r="I3" s="99"/>
      <c r="J3" s="137" t="s">
        <v>15</v>
      </c>
      <c r="K3" s="137"/>
      <c r="L3" s="137"/>
      <c r="M3" s="138" t="s">
        <v>53</v>
      </c>
      <c r="N3" s="138"/>
      <c r="O3" s="138"/>
      <c r="P3" s="138"/>
      <c r="Q3" s="144"/>
      <c r="R3" s="112"/>
    </row>
    <row r="4" spans="2:18" ht="21" customHeight="1">
      <c r="B4" s="146"/>
      <c r="C4" s="149"/>
      <c r="D4" s="98"/>
      <c r="E4" s="99"/>
      <c r="F4" s="99"/>
      <c r="G4" s="99"/>
      <c r="H4" s="99"/>
      <c r="I4" s="99"/>
      <c r="J4" s="137" t="s">
        <v>23</v>
      </c>
      <c r="K4" s="137"/>
      <c r="L4" s="137"/>
      <c r="M4" s="138" t="s">
        <v>54</v>
      </c>
      <c r="N4" s="138"/>
      <c r="O4" s="138"/>
      <c r="P4" s="138"/>
      <c r="Q4" s="144"/>
    </row>
    <row r="5" spans="2:18" ht="21" customHeight="1">
      <c r="B5" s="146"/>
      <c r="C5" s="155" t="s">
        <v>13</v>
      </c>
      <c r="D5" s="157"/>
      <c r="E5" s="156"/>
      <c r="F5" s="99"/>
      <c r="G5" s="99"/>
      <c r="H5" s="99"/>
      <c r="I5" s="99"/>
      <c r="J5" s="137" t="s">
        <v>37</v>
      </c>
      <c r="K5" s="137"/>
      <c r="L5" s="137"/>
      <c r="M5" s="138" t="s">
        <v>55</v>
      </c>
      <c r="N5" s="138"/>
      <c r="O5" s="138"/>
      <c r="P5" s="138"/>
      <c r="Q5" s="144"/>
    </row>
    <row r="6" spans="2:18" ht="27.75" customHeight="1">
      <c r="B6" s="146"/>
      <c r="C6" s="100"/>
      <c r="D6" s="99"/>
      <c r="E6" s="99"/>
      <c r="F6" s="101" t="s">
        <v>19</v>
      </c>
      <c r="G6" s="99"/>
      <c r="H6" s="99"/>
      <c r="I6" s="99"/>
      <c r="J6" s="137" t="s">
        <v>56</v>
      </c>
      <c r="K6" s="137"/>
      <c r="L6" s="137"/>
      <c r="M6" s="138" t="s">
        <v>57</v>
      </c>
      <c r="N6" s="138"/>
      <c r="O6" s="139" t="s">
        <v>58</v>
      </c>
      <c r="P6" s="139"/>
      <c r="Q6" s="140"/>
    </row>
    <row r="7" spans="2:18" ht="27.75" customHeight="1">
      <c r="B7" s="146"/>
      <c r="C7" s="99"/>
      <c r="D7" s="99"/>
      <c r="E7" s="99"/>
      <c r="F7" s="99"/>
      <c r="G7" s="102" t="s">
        <v>17</v>
      </c>
      <c r="H7" s="99"/>
      <c r="I7" s="99"/>
      <c r="J7" s="137" t="s">
        <v>59</v>
      </c>
      <c r="K7" s="137"/>
      <c r="L7" s="137"/>
      <c r="M7" s="138" t="s">
        <v>60</v>
      </c>
      <c r="N7" s="138"/>
      <c r="O7" s="139" t="s">
        <v>61</v>
      </c>
      <c r="P7" s="139"/>
      <c r="Q7" s="140"/>
    </row>
    <row r="8" spans="2:18" ht="21" customHeight="1">
      <c r="B8" s="146"/>
      <c r="C8" s="99"/>
      <c r="D8" s="99"/>
      <c r="E8" s="99"/>
      <c r="F8" s="99"/>
      <c r="G8" s="99"/>
      <c r="H8" s="102" t="s">
        <v>62</v>
      </c>
      <c r="I8" s="99"/>
      <c r="J8" s="137" t="s">
        <v>63</v>
      </c>
      <c r="K8" s="137"/>
      <c r="L8" s="137"/>
      <c r="M8" s="138" t="s">
        <v>64</v>
      </c>
      <c r="N8" s="138"/>
      <c r="O8" s="99"/>
      <c r="P8" s="99"/>
      <c r="Q8" s="107"/>
    </row>
    <row r="9" spans="2:18" ht="21" customHeight="1">
      <c r="B9" s="146"/>
      <c r="C9" s="99"/>
      <c r="D9" s="99"/>
      <c r="E9" s="99"/>
      <c r="F9" s="99"/>
      <c r="G9" s="99"/>
      <c r="H9" s="99"/>
      <c r="I9" s="102" t="s">
        <v>65</v>
      </c>
      <c r="J9" s="106"/>
      <c r="K9" s="137" t="s">
        <v>66</v>
      </c>
      <c r="L9" s="137"/>
      <c r="M9" s="138" t="s">
        <v>67</v>
      </c>
      <c r="N9" s="138"/>
      <c r="O9" s="138"/>
      <c r="P9" s="138"/>
      <c r="Q9" s="107"/>
    </row>
    <row r="10" spans="2:18" ht="21" customHeight="1">
      <c r="B10" s="146"/>
      <c r="C10" s="99"/>
      <c r="D10" s="99"/>
      <c r="E10" s="99"/>
      <c r="F10" s="99"/>
      <c r="G10" s="99"/>
      <c r="H10" s="99"/>
      <c r="I10" s="99"/>
      <c r="J10" s="102" t="s">
        <v>68</v>
      </c>
      <c r="K10" s="99"/>
      <c r="L10" s="99"/>
      <c r="M10" s="99"/>
      <c r="N10" s="99"/>
      <c r="O10" s="99"/>
      <c r="P10" s="99"/>
      <c r="Q10" s="107"/>
    </row>
    <row r="11" spans="2:18" ht="21" customHeight="1">
      <c r="B11" s="146"/>
      <c r="C11" s="99"/>
      <c r="D11" s="103"/>
      <c r="E11" s="103"/>
      <c r="F11" s="99"/>
      <c r="G11" s="99"/>
      <c r="H11" s="99"/>
      <c r="I11" s="99"/>
      <c r="J11" s="107"/>
      <c r="K11" s="153" t="s">
        <v>69</v>
      </c>
      <c r="L11" s="154"/>
      <c r="M11" s="98"/>
      <c r="N11" s="99"/>
      <c r="O11" s="99"/>
      <c r="P11" s="99"/>
      <c r="Q11" s="107"/>
    </row>
    <row r="12" spans="2:18" ht="30.75" customHeight="1">
      <c r="B12" s="146"/>
      <c r="C12" s="99"/>
      <c r="D12" s="103"/>
      <c r="E12" s="103"/>
      <c r="F12" s="99"/>
      <c r="G12" s="99"/>
      <c r="H12" s="99"/>
      <c r="I12" s="99"/>
      <c r="J12" s="99"/>
      <c r="K12" s="108"/>
      <c r="L12" s="108"/>
      <c r="M12" s="155" t="s">
        <v>70</v>
      </c>
      <c r="N12" s="156"/>
      <c r="O12" s="98"/>
      <c r="P12" s="99"/>
      <c r="Q12" s="107"/>
    </row>
    <row r="13" spans="2:18" ht="23.25" customHeight="1">
      <c r="B13" s="146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155" t="s">
        <v>71</v>
      </c>
      <c r="P13" s="156"/>
      <c r="Q13" s="107"/>
    </row>
    <row r="14" spans="2:18" ht="21" customHeight="1">
      <c r="B14" s="146"/>
      <c r="C14" s="99"/>
      <c r="D14" s="99"/>
      <c r="E14" s="99"/>
      <c r="F14" s="99"/>
      <c r="G14" s="99"/>
      <c r="H14" s="99"/>
      <c r="I14" s="99"/>
      <c r="J14" s="99"/>
      <c r="K14" s="109"/>
      <c r="L14" s="109"/>
      <c r="M14" s="110"/>
      <c r="N14" s="99"/>
      <c r="O14" s="99"/>
      <c r="P14" s="99"/>
      <c r="Q14" s="150" t="s">
        <v>31</v>
      </c>
    </row>
    <row r="15" spans="2:18" ht="21" customHeight="1">
      <c r="B15" s="146"/>
      <c r="C15" s="100"/>
      <c r="D15" s="99"/>
      <c r="E15" s="99"/>
      <c r="F15" s="99"/>
      <c r="G15" s="99"/>
      <c r="H15" s="99"/>
      <c r="I15" s="99"/>
      <c r="J15" s="99"/>
      <c r="K15" s="109"/>
      <c r="L15" s="109"/>
      <c r="M15" s="109"/>
      <c r="N15" s="109"/>
      <c r="O15" s="110"/>
      <c r="P15" s="99"/>
      <c r="Q15" s="151"/>
    </row>
    <row r="16" spans="2:18" ht="21" customHeight="1">
      <c r="B16" s="146"/>
      <c r="C16" s="100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51"/>
    </row>
    <row r="17" spans="2:17" ht="21" customHeight="1">
      <c r="B17" s="146"/>
      <c r="C17" s="100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51"/>
    </row>
    <row r="18" spans="2:17" ht="21" customHeight="1">
      <c r="B18" s="147"/>
      <c r="C18" s="104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52"/>
    </row>
  </sheetData>
  <mergeCells count="25">
    <mergeCell ref="B3:B18"/>
    <mergeCell ref="C3:C4"/>
    <mergeCell ref="Q14:Q18"/>
    <mergeCell ref="K9:L9"/>
    <mergeCell ref="M9:P9"/>
    <mergeCell ref="K11:L11"/>
    <mergeCell ref="M12:N12"/>
    <mergeCell ref="O13:P13"/>
    <mergeCell ref="J7:L7"/>
    <mergeCell ref="M7:N7"/>
    <mergeCell ref="O7:Q7"/>
    <mergeCell ref="J8:L8"/>
    <mergeCell ref="M8:N8"/>
    <mergeCell ref="C5:E5"/>
    <mergeCell ref="J5:L5"/>
    <mergeCell ref="M5:Q5"/>
    <mergeCell ref="J6:L6"/>
    <mergeCell ref="M6:N6"/>
    <mergeCell ref="O6:Q6"/>
    <mergeCell ref="J2:L2"/>
    <mergeCell ref="M2:Q2"/>
    <mergeCell ref="J3:L3"/>
    <mergeCell ref="M3:Q3"/>
    <mergeCell ref="J4:L4"/>
    <mergeCell ref="M4:Q4"/>
  </mergeCells>
  <phoneticPr fontId="17" type="noConversion"/>
  <printOptions horizontalCentered="1"/>
  <pageMargins left="0" right="0" top="0" bottom="0" header="0.31388888888888899" footer="0.31388888888888899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54"/>
  <sheetViews>
    <sheetView workbookViewId="0">
      <selection activeCell="C3" sqref="C3"/>
    </sheetView>
  </sheetViews>
  <sheetFormatPr defaultColWidth="9" defaultRowHeight="14.25"/>
  <sheetData>
    <row r="1" spans="1:256" ht="19.5" customHeight="1">
      <c r="A1" s="158" t="s">
        <v>72</v>
      </c>
      <c r="B1" s="158"/>
      <c r="C1" s="158"/>
      <c r="D1" s="158"/>
      <c r="E1" s="158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  <c r="GC1" s="76"/>
      <c r="GD1" s="76"/>
      <c r="GE1" s="76"/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R1" s="76"/>
      <c r="GS1" s="76"/>
      <c r="GT1" s="76"/>
      <c r="GU1" s="76"/>
      <c r="GV1" s="76"/>
      <c r="GW1" s="76"/>
      <c r="GX1" s="76"/>
      <c r="GY1" s="76"/>
      <c r="GZ1" s="76"/>
      <c r="HA1" s="76"/>
      <c r="HB1" s="76"/>
      <c r="HC1" s="76"/>
      <c r="HD1" s="76"/>
      <c r="HE1" s="76"/>
      <c r="HF1" s="76"/>
      <c r="HG1" s="76"/>
      <c r="HH1" s="76"/>
      <c r="HI1" s="76"/>
      <c r="HJ1" s="76"/>
      <c r="HK1" s="76"/>
      <c r="HL1" s="76"/>
      <c r="HM1" s="76"/>
      <c r="HN1" s="76"/>
      <c r="HO1" s="76"/>
      <c r="HP1" s="76"/>
      <c r="HQ1" s="76"/>
      <c r="HR1" s="76"/>
      <c r="HS1" s="76"/>
      <c r="HT1" s="76"/>
      <c r="HU1" s="76"/>
      <c r="HV1" s="76"/>
      <c r="HW1" s="76"/>
      <c r="HX1" s="76"/>
      <c r="HY1" s="76"/>
      <c r="HZ1" s="76"/>
      <c r="IA1" s="76"/>
      <c r="IB1" s="76"/>
      <c r="IC1" s="76"/>
      <c r="ID1" s="76"/>
      <c r="IE1" s="76"/>
      <c r="IF1" s="76"/>
      <c r="IG1" s="76"/>
      <c r="IH1" s="76"/>
      <c r="II1" s="76"/>
      <c r="IJ1" s="76"/>
      <c r="IK1" s="76"/>
      <c r="IL1" s="76"/>
      <c r="IM1" s="76"/>
      <c r="IN1" s="76"/>
      <c r="IO1" s="76"/>
      <c r="IP1" s="91"/>
      <c r="IQ1" s="91"/>
      <c r="IR1" s="91"/>
      <c r="IS1" s="91"/>
      <c r="IT1" s="91"/>
      <c r="IU1" s="91"/>
      <c r="IV1" s="91"/>
    </row>
    <row r="2" spans="1:256" ht="28.5">
      <c r="A2" s="77" t="s">
        <v>73</v>
      </c>
      <c r="B2" s="78" t="s">
        <v>74</v>
      </c>
      <c r="C2" s="78" t="s">
        <v>75</v>
      </c>
      <c r="D2" s="78" t="s">
        <v>73</v>
      </c>
      <c r="E2" s="78" t="s">
        <v>76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9"/>
      <c r="GO2" s="79"/>
      <c r="GP2" s="79"/>
      <c r="GQ2" s="79"/>
      <c r="GR2" s="79"/>
      <c r="GS2" s="79"/>
      <c r="GT2" s="79"/>
      <c r="GU2" s="79"/>
      <c r="GV2" s="79"/>
      <c r="GW2" s="79"/>
      <c r="GX2" s="79"/>
      <c r="GY2" s="79"/>
      <c r="GZ2" s="79"/>
      <c r="HA2" s="79"/>
      <c r="HB2" s="79"/>
      <c r="HC2" s="79"/>
      <c r="HD2" s="79"/>
      <c r="HE2" s="79"/>
      <c r="HF2" s="79"/>
      <c r="HG2" s="79"/>
      <c r="HH2" s="79"/>
      <c r="HI2" s="79"/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  <c r="HX2" s="79"/>
      <c r="HY2" s="79"/>
      <c r="HZ2" s="79"/>
      <c r="IA2" s="79"/>
      <c r="IB2" s="79"/>
      <c r="IC2" s="79"/>
      <c r="ID2" s="79"/>
      <c r="IE2" s="79"/>
      <c r="IF2" s="79"/>
      <c r="IG2" s="79"/>
      <c r="IH2" s="79"/>
      <c r="II2" s="79"/>
      <c r="IJ2" s="79"/>
      <c r="IK2" s="79"/>
      <c r="IL2" s="79"/>
      <c r="IM2" s="79"/>
      <c r="IN2" s="79"/>
      <c r="IO2" s="79"/>
      <c r="IP2" s="94"/>
      <c r="IQ2" s="94"/>
      <c r="IR2" s="94"/>
      <c r="IS2" s="94"/>
      <c r="IT2" s="94"/>
      <c r="IU2" s="94"/>
      <c r="IV2" s="94"/>
    </row>
    <row r="3" spans="1:256" ht="28.5">
      <c r="A3" s="80"/>
      <c r="B3" s="81" t="s">
        <v>77</v>
      </c>
      <c r="C3" s="82">
        <v>15</v>
      </c>
      <c r="D3" s="81"/>
      <c r="E3" s="83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94"/>
      <c r="IQ3" s="94"/>
      <c r="IR3" s="94"/>
      <c r="IS3" s="94"/>
      <c r="IT3" s="94"/>
      <c r="IU3" s="94"/>
      <c r="IV3" s="94"/>
    </row>
    <row r="4" spans="1:256">
      <c r="A4" s="80"/>
      <c r="B4" s="81" t="s">
        <v>78</v>
      </c>
      <c r="C4" s="82">
        <v>5</v>
      </c>
      <c r="D4" s="81"/>
      <c r="E4" s="83"/>
      <c r="F4" s="78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  <c r="GH4" s="79"/>
      <c r="GI4" s="79"/>
      <c r="GJ4" s="79"/>
      <c r="GK4" s="79"/>
      <c r="GL4" s="79"/>
      <c r="GM4" s="79"/>
      <c r="GN4" s="79"/>
      <c r="GO4" s="79"/>
      <c r="GP4" s="79"/>
      <c r="GQ4" s="79"/>
      <c r="GR4" s="79"/>
      <c r="GS4" s="79"/>
      <c r="GT4" s="79"/>
      <c r="GU4" s="79"/>
      <c r="GV4" s="79"/>
      <c r="GW4" s="79"/>
      <c r="GX4" s="79"/>
      <c r="GY4" s="79"/>
      <c r="GZ4" s="79"/>
      <c r="HA4" s="79"/>
      <c r="HB4" s="79"/>
      <c r="HC4" s="79"/>
      <c r="HD4" s="79"/>
      <c r="HE4" s="79"/>
      <c r="HF4" s="79"/>
      <c r="HG4" s="79"/>
      <c r="HH4" s="79"/>
      <c r="HI4" s="79"/>
      <c r="HJ4" s="79"/>
      <c r="HK4" s="79"/>
      <c r="HL4" s="79"/>
      <c r="HM4" s="79"/>
      <c r="HN4" s="79"/>
      <c r="HO4" s="79"/>
      <c r="HP4" s="79"/>
      <c r="HQ4" s="79"/>
      <c r="HR4" s="79"/>
      <c r="HS4" s="79"/>
      <c r="HT4" s="79"/>
      <c r="HU4" s="79"/>
      <c r="HV4" s="79"/>
      <c r="HW4" s="79"/>
      <c r="HX4" s="79"/>
      <c r="HY4" s="79"/>
      <c r="HZ4" s="79"/>
      <c r="IA4" s="79"/>
      <c r="IB4" s="79"/>
      <c r="IC4" s="79"/>
      <c r="ID4" s="79"/>
      <c r="IE4" s="79"/>
      <c r="IF4" s="79"/>
      <c r="IG4" s="79"/>
      <c r="IH4" s="79"/>
      <c r="II4" s="79"/>
      <c r="IJ4" s="79"/>
      <c r="IK4" s="79"/>
      <c r="IL4" s="79"/>
      <c r="IM4" s="79"/>
      <c r="IN4" s="79"/>
      <c r="IO4" s="79"/>
      <c r="IP4" s="94"/>
      <c r="IQ4" s="94"/>
      <c r="IR4" s="94"/>
      <c r="IS4" s="94"/>
      <c r="IT4" s="94"/>
      <c r="IU4" s="94"/>
      <c r="IV4" s="94"/>
    </row>
    <row r="5" spans="1:256">
      <c r="A5" s="80"/>
      <c r="B5" s="81" t="s">
        <v>79</v>
      </c>
      <c r="C5" s="82">
        <v>15</v>
      </c>
      <c r="D5" s="81"/>
      <c r="E5" s="83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  <c r="FV5" s="79"/>
      <c r="FW5" s="79"/>
      <c r="FX5" s="79"/>
      <c r="FY5" s="79"/>
      <c r="FZ5" s="79"/>
      <c r="GA5" s="79"/>
      <c r="GB5" s="79"/>
      <c r="GC5" s="79"/>
      <c r="GD5" s="79"/>
      <c r="GE5" s="79"/>
      <c r="GF5" s="79"/>
      <c r="GG5" s="79"/>
      <c r="GH5" s="79"/>
      <c r="GI5" s="79"/>
      <c r="GJ5" s="79"/>
      <c r="GK5" s="79"/>
      <c r="GL5" s="79"/>
      <c r="GM5" s="79"/>
      <c r="GN5" s="79"/>
      <c r="GO5" s="79"/>
      <c r="GP5" s="79"/>
      <c r="GQ5" s="79"/>
      <c r="GR5" s="79"/>
      <c r="GS5" s="79"/>
      <c r="GT5" s="79"/>
      <c r="GU5" s="79"/>
      <c r="GV5" s="79"/>
      <c r="GW5" s="79"/>
      <c r="GX5" s="79"/>
      <c r="GY5" s="79"/>
      <c r="GZ5" s="79"/>
      <c r="HA5" s="79"/>
      <c r="HB5" s="79"/>
      <c r="HC5" s="79"/>
      <c r="HD5" s="79"/>
      <c r="HE5" s="79"/>
      <c r="HF5" s="79"/>
      <c r="HG5" s="79"/>
      <c r="HH5" s="79"/>
      <c r="HI5" s="79"/>
      <c r="HJ5" s="79"/>
      <c r="HK5" s="79"/>
      <c r="HL5" s="79"/>
      <c r="HM5" s="79"/>
      <c r="HN5" s="79"/>
      <c r="HO5" s="79"/>
      <c r="HP5" s="79"/>
      <c r="HQ5" s="79"/>
      <c r="HR5" s="79"/>
      <c r="HS5" s="79"/>
      <c r="HT5" s="79"/>
      <c r="HU5" s="79"/>
      <c r="HV5" s="79"/>
      <c r="HW5" s="79"/>
      <c r="HX5" s="79"/>
      <c r="HY5" s="79"/>
      <c r="HZ5" s="79"/>
      <c r="IA5" s="79"/>
      <c r="IB5" s="79"/>
      <c r="IC5" s="79"/>
      <c r="ID5" s="79"/>
      <c r="IE5" s="79"/>
      <c r="IF5" s="79"/>
      <c r="IG5" s="79"/>
      <c r="IH5" s="79"/>
      <c r="II5" s="79"/>
      <c r="IJ5" s="79"/>
      <c r="IK5" s="79"/>
      <c r="IL5" s="79"/>
      <c r="IM5" s="79"/>
      <c r="IN5" s="79"/>
      <c r="IO5" s="79"/>
      <c r="IP5" s="94"/>
      <c r="IQ5" s="94"/>
      <c r="IR5" s="94"/>
      <c r="IS5" s="94"/>
      <c r="IT5" s="94"/>
      <c r="IU5" s="94"/>
      <c r="IV5" s="94"/>
    </row>
    <row r="6" spans="1:256">
      <c r="A6" s="80"/>
      <c r="B6" s="81" t="s">
        <v>78</v>
      </c>
      <c r="C6" s="2">
        <v>5</v>
      </c>
      <c r="D6" s="81"/>
      <c r="E6" s="83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  <c r="FZ6" s="79"/>
      <c r="GA6" s="79"/>
      <c r="GB6" s="79"/>
      <c r="GC6" s="79"/>
      <c r="GD6" s="79"/>
      <c r="GE6" s="79"/>
      <c r="GF6" s="79"/>
      <c r="GG6" s="79"/>
      <c r="GH6" s="79"/>
      <c r="GI6" s="79"/>
      <c r="GJ6" s="79"/>
      <c r="GK6" s="79"/>
      <c r="GL6" s="79"/>
      <c r="GM6" s="79"/>
      <c r="GN6" s="79"/>
      <c r="GO6" s="79"/>
      <c r="GP6" s="79"/>
      <c r="GQ6" s="79"/>
      <c r="GR6" s="79"/>
      <c r="GS6" s="79"/>
      <c r="GT6" s="79"/>
      <c r="GU6" s="79"/>
      <c r="GV6" s="79"/>
      <c r="GW6" s="79"/>
      <c r="GX6" s="79"/>
      <c r="GY6" s="79"/>
      <c r="GZ6" s="79"/>
      <c r="HA6" s="79"/>
      <c r="HB6" s="79"/>
      <c r="HC6" s="79"/>
      <c r="HD6" s="79"/>
      <c r="HE6" s="79"/>
      <c r="HF6" s="79"/>
      <c r="HG6" s="79"/>
      <c r="HH6" s="79"/>
      <c r="HI6" s="79"/>
      <c r="HJ6" s="79"/>
      <c r="HK6" s="79"/>
      <c r="HL6" s="79"/>
      <c r="HM6" s="79"/>
      <c r="HN6" s="79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  <c r="IB6" s="79"/>
      <c r="IC6" s="79"/>
      <c r="ID6" s="79"/>
      <c r="IE6" s="79"/>
      <c r="IF6" s="79"/>
      <c r="IG6" s="79"/>
      <c r="IH6" s="79"/>
      <c r="II6" s="79"/>
      <c r="IJ6" s="79"/>
      <c r="IK6" s="79"/>
      <c r="IL6" s="79"/>
      <c r="IM6" s="79"/>
      <c r="IN6" s="79"/>
      <c r="IO6" s="79"/>
      <c r="IP6" s="94"/>
      <c r="IQ6" s="94"/>
      <c r="IR6" s="94"/>
      <c r="IS6" s="94"/>
      <c r="IT6" s="94"/>
      <c r="IU6" s="94"/>
      <c r="IV6" s="94"/>
    </row>
    <row r="7" spans="1:256">
      <c r="A7" s="80"/>
      <c r="B7" s="81" t="s">
        <v>80</v>
      </c>
      <c r="C7" s="2">
        <v>5</v>
      </c>
      <c r="D7" s="81"/>
      <c r="E7" s="83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  <c r="GH7" s="79"/>
      <c r="GI7" s="79"/>
      <c r="GJ7" s="79"/>
      <c r="GK7" s="79"/>
      <c r="GL7" s="79"/>
      <c r="GM7" s="79"/>
      <c r="GN7" s="79"/>
      <c r="GO7" s="79"/>
      <c r="GP7" s="79"/>
      <c r="GQ7" s="79"/>
      <c r="GR7" s="79"/>
      <c r="GS7" s="79"/>
      <c r="GT7" s="79"/>
      <c r="GU7" s="79"/>
      <c r="GV7" s="79"/>
      <c r="GW7" s="79"/>
      <c r="GX7" s="79"/>
      <c r="GY7" s="79"/>
      <c r="GZ7" s="79"/>
      <c r="HA7" s="79"/>
      <c r="HB7" s="79"/>
      <c r="HC7" s="79"/>
      <c r="HD7" s="79"/>
      <c r="HE7" s="79"/>
      <c r="HF7" s="79"/>
      <c r="HG7" s="79"/>
      <c r="HH7" s="79"/>
      <c r="HI7" s="79"/>
      <c r="HJ7" s="79"/>
      <c r="HK7" s="79"/>
      <c r="HL7" s="79"/>
      <c r="HM7" s="79"/>
      <c r="HN7" s="79"/>
      <c r="HO7" s="79"/>
      <c r="HP7" s="79"/>
      <c r="HQ7" s="79"/>
      <c r="HR7" s="79"/>
      <c r="HS7" s="79"/>
      <c r="HT7" s="79"/>
      <c r="HU7" s="79"/>
      <c r="HV7" s="79"/>
      <c r="HW7" s="79"/>
      <c r="HX7" s="79"/>
      <c r="HY7" s="79"/>
      <c r="HZ7" s="79"/>
      <c r="IA7" s="79"/>
      <c r="IB7" s="79"/>
      <c r="IC7" s="79"/>
      <c r="ID7" s="79"/>
      <c r="IE7" s="79"/>
      <c r="IF7" s="79"/>
      <c r="IG7" s="79"/>
      <c r="IH7" s="79"/>
      <c r="II7" s="79"/>
      <c r="IJ7" s="79"/>
      <c r="IK7" s="79"/>
      <c r="IL7" s="79"/>
      <c r="IM7" s="79"/>
      <c r="IN7" s="79"/>
      <c r="IO7" s="79"/>
      <c r="IP7" s="94"/>
      <c r="IQ7" s="94"/>
      <c r="IR7" s="94"/>
      <c r="IS7" s="94"/>
      <c r="IT7" s="94"/>
      <c r="IU7" s="94"/>
      <c r="IV7" s="94"/>
    </row>
    <row r="8" spans="1:256">
      <c r="A8" s="84" t="s">
        <v>81</v>
      </c>
      <c r="B8" s="83" t="s">
        <v>82</v>
      </c>
      <c r="C8" s="82">
        <v>43</v>
      </c>
      <c r="D8" s="81"/>
      <c r="E8" s="83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/>
      <c r="GI8" s="76"/>
      <c r="GJ8" s="76"/>
      <c r="GK8" s="76"/>
      <c r="GL8" s="76"/>
      <c r="GM8" s="76"/>
      <c r="GN8" s="76"/>
      <c r="GO8" s="76"/>
      <c r="GP8" s="76"/>
      <c r="GQ8" s="76"/>
      <c r="GR8" s="76"/>
      <c r="GS8" s="76"/>
      <c r="GT8" s="76"/>
      <c r="GU8" s="76"/>
      <c r="GV8" s="76"/>
      <c r="GW8" s="76"/>
      <c r="GX8" s="76"/>
      <c r="GY8" s="76"/>
      <c r="GZ8" s="76"/>
      <c r="HA8" s="76"/>
      <c r="HB8" s="76"/>
      <c r="HC8" s="76"/>
      <c r="HD8" s="76"/>
      <c r="HE8" s="76"/>
      <c r="HF8" s="76"/>
      <c r="HG8" s="76"/>
      <c r="HH8" s="76"/>
      <c r="HI8" s="76"/>
      <c r="HJ8" s="76"/>
      <c r="HK8" s="76"/>
      <c r="HL8" s="76"/>
      <c r="HM8" s="76"/>
      <c r="HN8" s="76"/>
      <c r="HO8" s="76"/>
      <c r="HP8" s="76"/>
      <c r="HQ8" s="76"/>
      <c r="HR8" s="76"/>
      <c r="HS8" s="76"/>
      <c r="HT8" s="76"/>
      <c r="HU8" s="76"/>
      <c r="HV8" s="76"/>
      <c r="HW8" s="76"/>
      <c r="HX8" s="76"/>
      <c r="HY8" s="76"/>
      <c r="HZ8" s="76"/>
      <c r="IA8" s="76"/>
      <c r="IB8" s="76"/>
      <c r="IC8" s="76"/>
      <c r="ID8" s="76"/>
      <c r="IE8" s="76"/>
      <c r="IF8" s="76"/>
      <c r="IG8" s="76"/>
      <c r="IH8" s="76"/>
      <c r="II8" s="76"/>
      <c r="IJ8" s="76"/>
      <c r="IK8" s="76"/>
      <c r="IL8" s="76"/>
      <c r="IM8" s="76"/>
      <c r="IN8" s="76"/>
      <c r="IO8" s="76"/>
      <c r="IP8" s="91"/>
      <c r="IQ8" s="91"/>
      <c r="IR8" s="91"/>
      <c r="IS8" s="91"/>
      <c r="IT8" s="91"/>
      <c r="IU8" s="91"/>
      <c r="IV8" s="91"/>
    </row>
    <row r="9" spans="1:256" ht="14.25" customHeight="1">
      <c r="A9" s="84" t="s">
        <v>83</v>
      </c>
      <c r="B9" s="83" t="s">
        <v>78</v>
      </c>
      <c r="C9" s="82">
        <v>5</v>
      </c>
      <c r="D9" s="81"/>
      <c r="E9" s="85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/>
      <c r="GI9" s="76"/>
      <c r="GJ9" s="76"/>
      <c r="GK9" s="76"/>
      <c r="GL9" s="76"/>
      <c r="GM9" s="76"/>
      <c r="GN9" s="76"/>
      <c r="GO9" s="76"/>
      <c r="GP9" s="76"/>
      <c r="GQ9" s="76"/>
      <c r="GR9" s="76"/>
      <c r="GS9" s="76"/>
      <c r="GT9" s="76"/>
      <c r="GU9" s="76"/>
      <c r="GV9" s="76"/>
      <c r="GW9" s="76"/>
      <c r="GX9" s="76"/>
      <c r="GY9" s="76"/>
      <c r="GZ9" s="76"/>
      <c r="HA9" s="76"/>
      <c r="HB9" s="76"/>
      <c r="HC9" s="76"/>
      <c r="HD9" s="76"/>
      <c r="HE9" s="76"/>
      <c r="HF9" s="76"/>
      <c r="HG9" s="76"/>
      <c r="HH9" s="76"/>
      <c r="HI9" s="76"/>
      <c r="HJ9" s="76"/>
      <c r="HK9" s="76"/>
      <c r="HL9" s="76"/>
      <c r="HM9" s="76"/>
      <c r="HN9" s="76"/>
      <c r="HO9" s="76"/>
      <c r="HP9" s="76"/>
      <c r="HQ9" s="76"/>
      <c r="HR9" s="76"/>
      <c r="HS9" s="76"/>
      <c r="HT9" s="76"/>
      <c r="HU9" s="76"/>
      <c r="HV9" s="76"/>
      <c r="HW9" s="76"/>
      <c r="HX9" s="76"/>
      <c r="HY9" s="76"/>
      <c r="HZ9" s="76"/>
      <c r="IA9" s="76"/>
      <c r="IB9" s="7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76"/>
      <c r="IP9" s="91"/>
      <c r="IQ9" s="91"/>
      <c r="IR9" s="91"/>
      <c r="IS9" s="91"/>
      <c r="IT9" s="91"/>
      <c r="IU9" s="91"/>
      <c r="IV9" s="91"/>
    </row>
    <row r="10" spans="1:256">
      <c r="A10" s="84"/>
      <c r="B10" s="83" t="s">
        <v>80</v>
      </c>
      <c r="C10" s="82">
        <v>5</v>
      </c>
      <c r="D10" s="81"/>
      <c r="E10" s="85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/>
      <c r="GI10" s="76"/>
      <c r="GJ10" s="76"/>
      <c r="GK10" s="76"/>
      <c r="GL10" s="76"/>
      <c r="GM10" s="76"/>
      <c r="GN10" s="76"/>
      <c r="GO10" s="76"/>
      <c r="GP10" s="76"/>
      <c r="GQ10" s="76"/>
      <c r="GR10" s="76"/>
      <c r="GS10" s="76"/>
      <c r="GT10" s="76"/>
      <c r="GU10" s="76"/>
      <c r="GV10" s="76"/>
      <c r="GW10" s="76"/>
      <c r="GX10" s="76"/>
      <c r="GY10" s="76"/>
      <c r="GZ10" s="76"/>
      <c r="HA10" s="76"/>
      <c r="HB10" s="76"/>
      <c r="HC10" s="76"/>
      <c r="HD10" s="76"/>
      <c r="HE10" s="76"/>
      <c r="HF10" s="76"/>
      <c r="HG10" s="76"/>
      <c r="HH10" s="76"/>
      <c r="HI10" s="76"/>
      <c r="HJ10" s="76"/>
      <c r="HK10" s="76"/>
      <c r="HL10" s="76"/>
      <c r="HM10" s="76"/>
      <c r="HN10" s="76"/>
      <c r="HO10" s="76"/>
      <c r="HP10" s="76"/>
      <c r="HQ10" s="76"/>
      <c r="HR10" s="76"/>
      <c r="HS10" s="76"/>
      <c r="HT10" s="76"/>
      <c r="HU10" s="76"/>
      <c r="HV10" s="76"/>
      <c r="HW10" s="76"/>
      <c r="HX10" s="76"/>
      <c r="HY10" s="76"/>
      <c r="HZ10" s="76"/>
      <c r="IA10" s="76"/>
      <c r="IB10" s="76"/>
      <c r="IC10" s="76"/>
      <c r="ID10" s="76"/>
      <c r="IE10" s="76"/>
      <c r="IF10" s="76"/>
      <c r="IG10" s="76"/>
      <c r="IH10" s="76"/>
      <c r="II10" s="76"/>
      <c r="IJ10" s="76"/>
      <c r="IK10" s="76"/>
      <c r="IL10" s="76"/>
      <c r="IM10" s="76"/>
      <c r="IN10" s="76"/>
      <c r="IO10" s="76"/>
      <c r="IP10" s="91"/>
      <c r="IQ10" s="91"/>
      <c r="IR10" s="91"/>
      <c r="IS10" s="91"/>
      <c r="IT10" s="91"/>
      <c r="IU10" s="91"/>
      <c r="IV10" s="91"/>
    </row>
    <row r="11" spans="1:256">
      <c r="A11" s="84" t="s">
        <v>84</v>
      </c>
      <c r="B11" s="83" t="s">
        <v>85</v>
      </c>
      <c r="C11" s="82">
        <v>43</v>
      </c>
      <c r="D11" s="81"/>
      <c r="E11" s="85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91"/>
      <c r="IQ11" s="91"/>
      <c r="IR11" s="91"/>
      <c r="IS11" s="91"/>
      <c r="IT11" s="91"/>
      <c r="IU11" s="91"/>
      <c r="IV11" s="91"/>
    </row>
    <row r="12" spans="1:256">
      <c r="A12" s="84" t="s">
        <v>86</v>
      </c>
      <c r="B12" s="83" t="s">
        <v>78</v>
      </c>
      <c r="C12" s="82">
        <v>2</v>
      </c>
      <c r="D12" s="81"/>
      <c r="E12" s="85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/>
      <c r="GI12" s="76"/>
      <c r="GJ12" s="76"/>
      <c r="GK12" s="76"/>
      <c r="GL12" s="76"/>
      <c r="GM12" s="76"/>
      <c r="GN12" s="76"/>
      <c r="GO12" s="76"/>
      <c r="GP12" s="76"/>
      <c r="GQ12" s="76"/>
      <c r="GR12" s="76"/>
      <c r="GS12" s="76"/>
      <c r="GT12" s="76"/>
      <c r="GU12" s="76"/>
      <c r="GV12" s="76"/>
      <c r="GW12" s="76"/>
      <c r="GX12" s="76"/>
      <c r="GY12" s="76"/>
      <c r="GZ12" s="76"/>
      <c r="HA12" s="76"/>
      <c r="HB12" s="76"/>
      <c r="HC12" s="76"/>
      <c r="HD12" s="76"/>
      <c r="HE12" s="76"/>
      <c r="HF12" s="76"/>
      <c r="HG12" s="76"/>
      <c r="HH12" s="76"/>
      <c r="HI12" s="76"/>
      <c r="HJ12" s="76"/>
      <c r="HK12" s="76"/>
      <c r="HL12" s="76"/>
      <c r="HM12" s="76"/>
      <c r="HN12" s="76"/>
      <c r="HO12" s="76"/>
      <c r="HP12" s="76"/>
      <c r="HQ12" s="76"/>
      <c r="HR12" s="76"/>
      <c r="HS12" s="76"/>
      <c r="HT12" s="76"/>
      <c r="HU12" s="76"/>
      <c r="HV12" s="76"/>
      <c r="HW12" s="76"/>
      <c r="HX12" s="76"/>
      <c r="HY12" s="76"/>
      <c r="HZ12" s="76"/>
      <c r="IA12" s="76"/>
      <c r="IB12" s="7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76"/>
      <c r="IP12" s="91"/>
      <c r="IQ12" s="91"/>
      <c r="IR12" s="91"/>
      <c r="IS12" s="91"/>
      <c r="IT12" s="91"/>
      <c r="IU12" s="91"/>
      <c r="IV12" s="91"/>
    </row>
    <row r="13" spans="1:256" ht="42.75">
      <c r="A13" s="84"/>
      <c r="B13" s="83" t="s">
        <v>87</v>
      </c>
      <c r="C13" s="82">
        <v>5</v>
      </c>
      <c r="D13" s="81"/>
      <c r="E13" s="83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  <c r="GL13" s="76"/>
      <c r="GM13" s="76"/>
      <c r="GN13" s="76"/>
      <c r="GO13" s="76"/>
      <c r="GP13" s="76"/>
      <c r="GQ13" s="76"/>
      <c r="GR13" s="76"/>
      <c r="GS13" s="76"/>
      <c r="GT13" s="76"/>
      <c r="GU13" s="76"/>
      <c r="GV13" s="76"/>
      <c r="GW13" s="76"/>
      <c r="GX13" s="76"/>
      <c r="GY13" s="76"/>
      <c r="GZ13" s="76"/>
      <c r="HA13" s="76"/>
      <c r="HB13" s="76"/>
      <c r="HC13" s="76"/>
      <c r="HD13" s="76"/>
      <c r="HE13" s="76"/>
      <c r="HF13" s="76"/>
      <c r="HG13" s="76"/>
      <c r="HH13" s="76"/>
      <c r="HI13" s="76"/>
      <c r="HJ13" s="76"/>
      <c r="HK13" s="76"/>
      <c r="HL13" s="76"/>
      <c r="HM13" s="76"/>
      <c r="HN13" s="76"/>
      <c r="HO13" s="76"/>
      <c r="HP13" s="76"/>
      <c r="HQ13" s="76"/>
      <c r="HR13" s="76"/>
      <c r="HS13" s="76"/>
      <c r="HT13" s="76"/>
      <c r="HU13" s="76"/>
      <c r="HV13" s="76"/>
      <c r="HW13" s="76"/>
      <c r="HX13" s="76"/>
      <c r="HY13" s="76"/>
      <c r="HZ13" s="76"/>
      <c r="IA13" s="76"/>
      <c r="IB13" s="7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76"/>
      <c r="IP13" s="91"/>
      <c r="IQ13" s="91"/>
      <c r="IR13" s="91"/>
      <c r="IS13" s="91"/>
      <c r="IT13" s="91"/>
      <c r="IU13" s="91"/>
      <c r="IV13" s="91"/>
    </row>
    <row r="14" spans="1:256">
      <c r="A14" s="84" t="s">
        <v>88</v>
      </c>
      <c r="B14" s="83" t="s">
        <v>89</v>
      </c>
      <c r="C14" s="82">
        <v>35</v>
      </c>
      <c r="D14" s="81"/>
      <c r="E14" s="83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6"/>
      <c r="FW14" s="76"/>
      <c r="FX14" s="76"/>
      <c r="FY14" s="76"/>
      <c r="FZ14" s="76"/>
      <c r="GA14" s="76"/>
      <c r="GB14" s="76"/>
      <c r="GC14" s="76"/>
      <c r="GD14" s="76"/>
      <c r="GE14" s="76"/>
      <c r="GF14" s="76"/>
      <c r="GG14" s="76"/>
      <c r="GH14" s="76"/>
      <c r="GI14" s="76"/>
      <c r="GJ14" s="76"/>
      <c r="GK14" s="76"/>
      <c r="GL14" s="76"/>
      <c r="GM14" s="76"/>
      <c r="GN14" s="76"/>
      <c r="GO14" s="76"/>
      <c r="GP14" s="76"/>
      <c r="GQ14" s="76"/>
      <c r="GR14" s="76"/>
      <c r="GS14" s="76"/>
      <c r="GT14" s="76"/>
      <c r="GU14" s="76"/>
      <c r="GV14" s="76"/>
      <c r="GW14" s="76"/>
      <c r="GX14" s="76"/>
      <c r="GY14" s="76"/>
      <c r="GZ14" s="76"/>
      <c r="HA14" s="76"/>
      <c r="HB14" s="76"/>
      <c r="HC14" s="76"/>
      <c r="HD14" s="76"/>
      <c r="HE14" s="76"/>
      <c r="HF14" s="76"/>
      <c r="HG14" s="76"/>
      <c r="HH14" s="76"/>
      <c r="HI14" s="76"/>
      <c r="HJ14" s="76"/>
      <c r="HK14" s="76"/>
      <c r="HL14" s="76"/>
      <c r="HM14" s="76"/>
      <c r="HN14" s="76"/>
      <c r="HO14" s="76"/>
      <c r="HP14" s="76"/>
      <c r="HQ14" s="76"/>
      <c r="HR14" s="76"/>
      <c r="HS14" s="76"/>
      <c r="HT14" s="76"/>
      <c r="HU14" s="76"/>
      <c r="HV14" s="76"/>
      <c r="HW14" s="76"/>
      <c r="HX14" s="76"/>
      <c r="HY14" s="76"/>
      <c r="HZ14" s="76"/>
      <c r="IA14" s="76"/>
      <c r="IB14" s="76"/>
      <c r="IC14" s="76"/>
      <c r="ID14" s="76"/>
      <c r="IE14" s="76"/>
      <c r="IF14" s="76"/>
      <c r="IG14" s="76"/>
      <c r="IH14" s="76"/>
      <c r="II14" s="76"/>
      <c r="IJ14" s="76"/>
      <c r="IK14" s="76"/>
      <c r="IL14" s="76"/>
      <c r="IM14" s="76"/>
      <c r="IN14" s="76"/>
      <c r="IO14" s="76"/>
      <c r="IP14" s="91"/>
      <c r="IQ14" s="91"/>
      <c r="IR14" s="91"/>
      <c r="IS14" s="91"/>
      <c r="IT14" s="91"/>
      <c r="IU14" s="91"/>
      <c r="IV14" s="91"/>
    </row>
    <row r="15" spans="1:256">
      <c r="A15" s="84" t="s">
        <v>90</v>
      </c>
      <c r="B15" s="83" t="s">
        <v>91</v>
      </c>
      <c r="C15" s="82">
        <v>10</v>
      </c>
      <c r="D15" s="82"/>
      <c r="E15" s="83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  <c r="HF15" s="76"/>
      <c r="HG15" s="76"/>
      <c r="HH15" s="76"/>
      <c r="HI15" s="76"/>
      <c r="HJ15" s="76"/>
      <c r="HK15" s="76"/>
      <c r="HL15" s="76"/>
      <c r="HM15" s="76"/>
      <c r="HN15" s="76"/>
      <c r="HO15" s="76"/>
      <c r="HP15" s="76"/>
      <c r="HQ15" s="76"/>
      <c r="HR15" s="76"/>
      <c r="HS15" s="76"/>
      <c r="HT15" s="76"/>
      <c r="HU15" s="76"/>
      <c r="HV15" s="76"/>
      <c r="HW15" s="76"/>
      <c r="HX15" s="76"/>
      <c r="HY15" s="76"/>
      <c r="HZ15" s="76"/>
      <c r="IA15" s="76"/>
      <c r="IB15" s="76"/>
      <c r="IC15" s="76"/>
      <c r="ID15" s="76"/>
      <c r="IE15" s="76"/>
      <c r="IF15" s="76"/>
      <c r="IG15" s="76"/>
      <c r="IH15" s="76"/>
      <c r="II15" s="76"/>
      <c r="IJ15" s="76"/>
      <c r="IK15" s="76"/>
      <c r="IL15" s="76"/>
      <c r="IM15" s="76"/>
      <c r="IN15" s="76"/>
      <c r="IO15" s="76"/>
      <c r="IP15" s="91"/>
      <c r="IQ15" s="91"/>
      <c r="IR15" s="91"/>
      <c r="IS15" s="91"/>
      <c r="IT15" s="91"/>
      <c r="IU15" s="91"/>
      <c r="IV15" s="91"/>
    </row>
    <row r="16" spans="1:256">
      <c r="A16" s="84"/>
      <c r="B16" s="83" t="s">
        <v>80</v>
      </c>
      <c r="C16" s="82">
        <v>5</v>
      </c>
      <c r="D16" s="82"/>
      <c r="E16" s="83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/>
      <c r="GI16" s="76"/>
      <c r="GJ16" s="76"/>
      <c r="GK16" s="76"/>
      <c r="GL16" s="76"/>
      <c r="GM16" s="76"/>
      <c r="GN16" s="76"/>
      <c r="GO16" s="76"/>
      <c r="GP16" s="76"/>
      <c r="GQ16" s="76"/>
      <c r="GR16" s="76"/>
      <c r="GS16" s="76"/>
      <c r="GT16" s="76"/>
      <c r="GU16" s="76"/>
      <c r="GV16" s="76"/>
      <c r="GW16" s="76"/>
      <c r="GX16" s="76"/>
      <c r="GY16" s="76"/>
      <c r="GZ16" s="76"/>
      <c r="HA16" s="76"/>
      <c r="HB16" s="76"/>
      <c r="HC16" s="76"/>
      <c r="HD16" s="76"/>
      <c r="HE16" s="76"/>
      <c r="HF16" s="76"/>
      <c r="HG16" s="76"/>
      <c r="HH16" s="76"/>
      <c r="HI16" s="76"/>
      <c r="HJ16" s="76"/>
      <c r="HK16" s="76"/>
      <c r="HL16" s="76"/>
      <c r="HM16" s="76"/>
      <c r="HN16" s="76"/>
      <c r="HO16" s="76"/>
      <c r="HP16" s="76"/>
      <c r="HQ16" s="76"/>
      <c r="HR16" s="76"/>
      <c r="HS16" s="76"/>
      <c r="HT16" s="76"/>
      <c r="HU16" s="76"/>
      <c r="HV16" s="76"/>
      <c r="HW16" s="76"/>
      <c r="HX16" s="76"/>
      <c r="HY16" s="76"/>
      <c r="HZ16" s="76"/>
      <c r="IA16" s="76"/>
      <c r="IB16" s="76"/>
      <c r="IC16" s="76"/>
      <c r="ID16" s="76"/>
      <c r="IE16" s="76"/>
      <c r="IF16" s="76"/>
      <c r="IG16" s="76"/>
      <c r="IH16" s="76"/>
      <c r="II16" s="76"/>
      <c r="IJ16" s="76"/>
      <c r="IK16" s="76"/>
      <c r="IL16" s="76"/>
      <c r="IM16" s="76"/>
      <c r="IN16" s="76"/>
      <c r="IO16" s="76"/>
      <c r="IP16" s="91"/>
      <c r="IQ16" s="91"/>
      <c r="IR16" s="91"/>
      <c r="IS16" s="91"/>
      <c r="IT16" s="91"/>
      <c r="IU16" s="91"/>
      <c r="IV16" s="91"/>
    </row>
    <row r="17" spans="1:256">
      <c r="A17" s="84"/>
      <c r="B17" s="83" t="s">
        <v>92</v>
      </c>
      <c r="C17" s="82">
        <v>5</v>
      </c>
      <c r="D17" s="82"/>
      <c r="E17" s="83"/>
      <c r="F17" s="76"/>
      <c r="G17" s="76"/>
      <c r="H17" s="76"/>
      <c r="I17" s="76"/>
      <c r="J17" s="76"/>
      <c r="K17" s="79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91"/>
      <c r="IQ17" s="91"/>
      <c r="IR17" s="91"/>
      <c r="IS17" s="91"/>
      <c r="IT17" s="91"/>
      <c r="IU17" s="91"/>
      <c r="IV17" s="91"/>
    </row>
    <row r="18" spans="1:256">
      <c r="A18" s="84"/>
      <c r="B18" s="83" t="s">
        <v>93</v>
      </c>
      <c r="C18" s="82">
        <v>10</v>
      </c>
      <c r="D18" s="82"/>
      <c r="E18" s="83"/>
      <c r="F18" s="76"/>
      <c r="G18" s="76"/>
      <c r="H18" s="76"/>
      <c r="I18" s="76"/>
      <c r="J18" s="76"/>
      <c r="K18" s="79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91"/>
      <c r="IQ18" s="91"/>
      <c r="IR18" s="91"/>
      <c r="IS18" s="91"/>
      <c r="IT18" s="91"/>
      <c r="IU18" s="91"/>
      <c r="IV18" s="91"/>
    </row>
    <row r="19" spans="1:256" ht="114">
      <c r="A19" s="84" t="s">
        <v>94</v>
      </c>
      <c r="B19" s="83" t="s">
        <v>95</v>
      </c>
      <c r="C19" s="82">
        <v>15</v>
      </c>
      <c r="D19" s="82"/>
      <c r="E19" s="83"/>
      <c r="F19" s="76"/>
      <c r="G19" s="76"/>
      <c r="H19" s="76"/>
      <c r="I19" s="76"/>
      <c r="J19" s="76"/>
      <c r="K19" s="79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91"/>
      <c r="IQ19" s="91"/>
      <c r="IR19" s="91"/>
      <c r="IS19" s="91"/>
      <c r="IT19" s="91"/>
      <c r="IU19" s="91"/>
      <c r="IV19" s="91"/>
    </row>
    <row r="20" spans="1:256">
      <c r="A20" s="84"/>
      <c r="B20" s="83"/>
      <c r="C20" s="82">
        <f>SUM(C3:C19)</f>
        <v>228</v>
      </c>
      <c r="D20" s="82"/>
      <c r="E20" s="83"/>
      <c r="F20" s="76"/>
      <c r="G20" s="76"/>
      <c r="H20" s="76"/>
      <c r="I20" s="76"/>
      <c r="J20" s="76"/>
      <c r="K20" s="79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91"/>
      <c r="IQ20" s="91"/>
      <c r="IR20" s="91"/>
      <c r="IS20" s="91"/>
      <c r="IT20" s="91"/>
      <c r="IU20" s="91"/>
      <c r="IV20" s="91"/>
    </row>
    <row r="21" spans="1:256">
      <c r="A21" s="84"/>
      <c r="B21" s="83" t="s">
        <v>96</v>
      </c>
      <c r="C21" s="82">
        <v>15</v>
      </c>
      <c r="D21" s="82"/>
      <c r="E21" s="83"/>
      <c r="F21" s="76"/>
      <c r="G21" s="76"/>
      <c r="H21" s="76"/>
      <c r="I21" s="76"/>
      <c r="J21" s="76"/>
      <c r="K21" s="79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91"/>
      <c r="IQ21" s="91"/>
      <c r="IR21" s="91"/>
      <c r="IS21" s="91"/>
      <c r="IT21" s="91"/>
      <c r="IU21" s="91"/>
      <c r="IV21" s="91"/>
    </row>
    <row r="22" spans="1:256" ht="28.5">
      <c r="A22" s="84"/>
      <c r="B22" s="83" t="s">
        <v>97</v>
      </c>
      <c r="C22" s="82">
        <v>5</v>
      </c>
      <c r="D22" s="82"/>
      <c r="E22" s="83"/>
      <c r="F22" s="76"/>
      <c r="G22" s="76"/>
      <c r="H22" s="76"/>
      <c r="I22" s="76"/>
      <c r="J22" s="76"/>
      <c r="K22" s="79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91"/>
      <c r="IQ22" s="91"/>
      <c r="IR22" s="91"/>
      <c r="IS22" s="91"/>
      <c r="IT22" s="91"/>
      <c r="IU22" s="91"/>
      <c r="IV22" s="91"/>
    </row>
    <row r="23" spans="1:256" ht="28.5">
      <c r="A23" s="84"/>
      <c r="B23" s="83" t="s">
        <v>98</v>
      </c>
      <c r="C23" s="82">
        <v>5</v>
      </c>
      <c r="D23" s="82"/>
      <c r="E23" s="83"/>
      <c r="F23" s="76"/>
      <c r="G23" s="76"/>
      <c r="H23" s="76"/>
      <c r="I23" s="76"/>
      <c r="J23" s="76"/>
      <c r="K23" s="79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91"/>
      <c r="IQ23" s="91"/>
      <c r="IR23" s="91"/>
      <c r="IS23" s="91"/>
      <c r="IT23" s="91"/>
      <c r="IU23" s="91"/>
      <c r="IV23" s="91"/>
    </row>
    <row r="24" spans="1:256" ht="28.5">
      <c r="A24" s="84"/>
      <c r="B24" s="86" t="s">
        <v>99</v>
      </c>
      <c r="C24" s="82">
        <v>50</v>
      </c>
      <c r="D24" s="82"/>
      <c r="E24" s="83"/>
      <c r="F24" s="76"/>
      <c r="G24" s="76"/>
      <c r="H24" s="76"/>
      <c r="I24" s="76"/>
      <c r="J24" s="76"/>
      <c r="K24" s="79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91"/>
      <c r="IQ24" s="91"/>
      <c r="IR24" s="91"/>
      <c r="IS24" s="91"/>
      <c r="IT24" s="91"/>
      <c r="IU24" s="91"/>
      <c r="IV24" s="91"/>
    </row>
    <row r="25" spans="1:256">
      <c r="A25" s="84"/>
      <c r="B25" s="87" t="s">
        <v>100</v>
      </c>
      <c r="C25" s="88">
        <v>3</v>
      </c>
      <c r="D25" s="82"/>
      <c r="E25" s="83"/>
      <c r="F25" s="76"/>
      <c r="G25" s="76"/>
      <c r="H25" s="76"/>
      <c r="I25" s="76"/>
      <c r="J25" s="76"/>
      <c r="K25" s="79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91"/>
      <c r="IQ25" s="91"/>
      <c r="IR25" s="91"/>
      <c r="IS25" s="91"/>
      <c r="IT25" s="91"/>
      <c r="IU25" s="91"/>
      <c r="IV25" s="91"/>
    </row>
    <row r="26" spans="1:256">
      <c r="A26" s="79"/>
      <c r="B26" s="89"/>
      <c r="C26" s="90"/>
      <c r="D26" s="79"/>
      <c r="E26" s="76"/>
      <c r="F26" s="76"/>
      <c r="G26" s="76"/>
      <c r="H26" s="76"/>
      <c r="I26" s="76"/>
      <c r="J26" s="76"/>
      <c r="K26" s="79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91"/>
      <c r="IQ26" s="91"/>
      <c r="IR26" s="91"/>
      <c r="IS26" s="91"/>
      <c r="IT26" s="91"/>
      <c r="IU26" s="91"/>
      <c r="IV26" s="91"/>
    </row>
    <row r="27" spans="1:256" ht="19.5" customHeight="1">
      <c r="A27" s="158" t="s">
        <v>101</v>
      </c>
      <c r="B27" s="158"/>
      <c r="C27" s="158"/>
      <c r="D27" s="158"/>
      <c r="E27" s="158"/>
      <c r="F27" s="91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91"/>
      <c r="IQ27" s="91"/>
      <c r="IR27" s="91"/>
      <c r="IS27" s="91"/>
      <c r="IT27" s="91"/>
      <c r="IU27" s="91"/>
      <c r="IV27" s="91"/>
    </row>
    <row r="28" spans="1:256" ht="28.5">
      <c r="A28" s="77" t="s">
        <v>73</v>
      </c>
      <c r="B28" s="78" t="s">
        <v>74</v>
      </c>
      <c r="C28" s="78" t="s">
        <v>75</v>
      </c>
      <c r="D28" s="78" t="s">
        <v>73</v>
      </c>
      <c r="E28" s="78" t="s">
        <v>76</v>
      </c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  <c r="DY28" s="91"/>
      <c r="DZ28" s="91"/>
      <c r="EA28" s="91"/>
      <c r="EB28" s="91"/>
      <c r="EC28" s="91"/>
      <c r="ED28" s="91"/>
      <c r="EE28" s="91"/>
      <c r="EF28" s="91"/>
      <c r="EG28" s="91"/>
      <c r="EH28" s="91"/>
      <c r="EI28" s="91"/>
      <c r="EJ28" s="91"/>
      <c r="EK28" s="91"/>
      <c r="EL28" s="91"/>
      <c r="EM28" s="91"/>
      <c r="EN28" s="91"/>
      <c r="EO28" s="91"/>
      <c r="EP28" s="91"/>
      <c r="EQ28" s="91"/>
      <c r="ER28" s="91"/>
      <c r="ES28" s="91"/>
      <c r="ET28" s="91"/>
      <c r="EU28" s="91"/>
      <c r="EV28" s="91"/>
      <c r="EW28" s="91"/>
      <c r="EX28" s="91"/>
      <c r="EY28" s="91"/>
      <c r="EZ28" s="91"/>
      <c r="FA28" s="91"/>
      <c r="FB28" s="91"/>
      <c r="FC28" s="91"/>
      <c r="FD28" s="91"/>
      <c r="FE28" s="91"/>
      <c r="FF28" s="91"/>
      <c r="FG28" s="91"/>
      <c r="FH28" s="91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91"/>
      <c r="FU28" s="91"/>
      <c r="FV28" s="91"/>
      <c r="FW28" s="91"/>
      <c r="FX28" s="91"/>
      <c r="FY28" s="91"/>
      <c r="FZ28" s="91"/>
      <c r="GA28" s="91"/>
      <c r="GB28" s="91"/>
      <c r="GC28" s="91"/>
      <c r="GD28" s="91"/>
      <c r="GE28" s="91"/>
      <c r="GF28" s="91"/>
      <c r="GG28" s="91"/>
      <c r="GH28" s="91"/>
      <c r="GI28" s="91"/>
      <c r="GJ28" s="91"/>
      <c r="GK28" s="91"/>
      <c r="GL28" s="91"/>
      <c r="GM28" s="91"/>
      <c r="GN28" s="91"/>
      <c r="GO28" s="91"/>
      <c r="GP28" s="91"/>
      <c r="GQ28" s="91"/>
      <c r="GR28" s="91"/>
      <c r="GS28" s="91"/>
      <c r="GT28" s="91"/>
      <c r="GU28" s="91"/>
      <c r="GV28" s="91"/>
      <c r="GW28" s="91"/>
      <c r="GX28" s="91"/>
      <c r="GY28" s="91"/>
      <c r="GZ28" s="91"/>
      <c r="HA28" s="91"/>
      <c r="HB28" s="91"/>
      <c r="HC28" s="91"/>
      <c r="HD28" s="91"/>
      <c r="HE28" s="91"/>
      <c r="HF28" s="91"/>
      <c r="HG28" s="91"/>
      <c r="HH28" s="91"/>
      <c r="HI28" s="91"/>
      <c r="HJ28" s="91"/>
      <c r="HK28" s="91"/>
      <c r="HL28" s="91"/>
      <c r="HM28" s="91"/>
      <c r="HN28" s="91"/>
      <c r="HO28" s="91"/>
      <c r="HP28" s="91"/>
      <c r="HQ28" s="91"/>
      <c r="HR28" s="91"/>
      <c r="HS28" s="91"/>
      <c r="HT28" s="91"/>
      <c r="HU28" s="91"/>
      <c r="HV28" s="91"/>
      <c r="HW28" s="91"/>
      <c r="HX28" s="91"/>
      <c r="HY28" s="91"/>
      <c r="HZ28" s="91"/>
      <c r="IA28" s="91"/>
      <c r="IB28" s="91"/>
      <c r="IC28" s="91"/>
      <c r="ID28" s="91"/>
      <c r="IE28" s="91"/>
      <c r="IF28" s="91"/>
      <c r="IG28" s="91"/>
      <c r="IH28" s="91"/>
      <c r="II28" s="91"/>
      <c r="IJ28" s="91"/>
      <c r="IK28" s="91"/>
      <c r="IL28" s="91"/>
      <c r="IM28" s="91"/>
      <c r="IN28" s="91"/>
      <c r="IO28" s="91"/>
      <c r="IP28" s="91"/>
      <c r="IQ28" s="91"/>
      <c r="IR28" s="91"/>
      <c r="IS28" s="91"/>
      <c r="IT28" s="91"/>
      <c r="IU28" s="91"/>
      <c r="IV28" s="91"/>
    </row>
    <row r="29" spans="1:256" ht="57">
      <c r="A29" s="80"/>
      <c r="B29" s="81" t="s">
        <v>102</v>
      </c>
      <c r="C29" s="81"/>
      <c r="D29" s="82"/>
      <c r="E29" s="83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  <c r="DY29" s="91"/>
      <c r="DZ29" s="91"/>
      <c r="EA29" s="91"/>
      <c r="EB29" s="91"/>
      <c r="EC29" s="91"/>
      <c r="ED29" s="91"/>
      <c r="EE29" s="91"/>
      <c r="EF29" s="91"/>
      <c r="EG29" s="91"/>
      <c r="EH29" s="91"/>
      <c r="EI29" s="91"/>
      <c r="EJ29" s="91"/>
      <c r="EK29" s="91"/>
      <c r="EL29" s="91"/>
      <c r="EM29" s="91"/>
      <c r="EN29" s="91"/>
      <c r="EO29" s="91"/>
      <c r="EP29" s="91"/>
      <c r="EQ29" s="91"/>
      <c r="ER29" s="91"/>
      <c r="ES29" s="91"/>
      <c r="ET29" s="91"/>
      <c r="EU29" s="91"/>
      <c r="EV29" s="91"/>
      <c r="EW29" s="91"/>
      <c r="EX29" s="91"/>
      <c r="EY29" s="91"/>
      <c r="EZ29" s="91"/>
      <c r="FA29" s="91"/>
      <c r="FB29" s="91"/>
      <c r="FC29" s="91"/>
      <c r="FD29" s="91"/>
      <c r="FE29" s="91"/>
      <c r="FF29" s="91"/>
      <c r="FG29" s="91"/>
      <c r="FH29" s="91"/>
      <c r="FI29" s="91"/>
      <c r="FJ29" s="91"/>
      <c r="FK29" s="91"/>
      <c r="FL29" s="91"/>
      <c r="FM29" s="91"/>
      <c r="FN29" s="91"/>
      <c r="FO29" s="91"/>
      <c r="FP29" s="91"/>
      <c r="FQ29" s="91"/>
      <c r="FR29" s="91"/>
      <c r="FS29" s="91"/>
      <c r="FT29" s="91"/>
      <c r="FU29" s="91"/>
      <c r="FV29" s="91"/>
      <c r="FW29" s="91"/>
      <c r="FX29" s="91"/>
      <c r="FY29" s="91"/>
      <c r="FZ29" s="91"/>
      <c r="GA29" s="91"/>
      <c r="GB29" s="91"/>
      <c r="GC29" s="91"/>
      <c r="GD29" s="91"/>
      <c r="GE29" s="91"/>
      <c r="GF29" s="91"/>
      <c r="GG29" s="91"/>
      <c r="GH29" s="91"/>
      <c r="GI29" s="91"/>
      <c r="GJ29" s="91"/>
      <c r="GK29" s="91"/>
      <c r="GL29" s="91"/>
      <c r="GM29" s="91"/>
      <c r="GN29" s="91"/>
      <c r="GO29" s="91"/>
      <c r="GP29" s="91"/>
      <c r="GQ29" s="91"/>
      <c r="GR29" s="91"/>
      <c r="GS29" s="91"/>
      <c r="GT29" s="91"/>
      <c r="GU29" s="91"/>
      <c r="GV29" s="91"/>
      <c r="GW29" s="91"/>
      <c r="GX29" s="91"/>
      <c r="GY29" s="91"/>
      <c r="GZ29" s="91"/>
      <c r="HA29" s="91"/>
      <c r="HB29" s="91"/>
      <c r="HC29" s="91"/>
      <c r="HD29" s="91"/>
      <c r="HE29" s="91"/>
      <c r="HF29" s="91"/>
      <c r="HG29" s="91"/>
      <c r="HH29" s="91"/>
      <c r="HI29" s="91"/>
      <c r="HJ29" s="91"/>
      <c r="HK29" s="91"/>
      <c r="HL29" s="91"/>
      <c r="HM29" s="91"/>
      <c r="HN29" s="91"/>
      <c r="HO29" s="91"/>
      <c r="HP29" s="91"/>
      <c r="HQ29" s="91"/>
      <c r="HR29" s="91"/>
      <c r="HS29" s="91"/>
      <c r="HT29" s="91"/>
      <c r="HU29" s="91"/>
      <c r="HV29" s="91"/>
      <c r="HW29" s="91"/>
      <c r="HX29" s="91"/>
      <c r="HY29" s="91"/>
      <c r="HZ29" s="91"/>
      <c r="IA29" s="91"/>
      <c r="IB29" s="91"/>
      <c r="IC29" s="91"/>
      <c r="ID29" s="91"/>
      <c r="IE29" s="91"/>
      <c r="IF29" s="91"/>
      <c r="IG29" s="91"/>
      <c r="IH29" s="91"/>
      <c r="II29" s="91"/>
      <c r="IJ29" s="91"/>
      <c r="IK29" s="91"/>
      <c r="IL29" s="91"/>
      <c r="IM29" s="91"/>
      <c r="IN29" s="91"/>
      <c r="IO29" s="91"/>
      <c r="IP29" s="91"/>
      <c r="IQ29" s="91"/>
      <c r="IR29" s="91"/>
      <c r="IS29" s="91"/>
      <c r="IT29" s="91"/>
      <c r="IU29" s="91"/>
      <c r="IV29" s="91"/>
    </row>
    <row r="30" spans="1:256" ht="28.5">
      <c r="A30" s="84" t="s">
        <v>81</v>
      </c>
      <c r="B30" s="81" t="s">
        <v>77</v>
      </c>
      <c r="C30" s="82">
        <v>15</v>
      </c>
      <c r="D30" s="82"/>
      <c r="E30" s="83"/>
      <c r="F30" s="76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  <c r="ES30" s="91"/>
      <c r="ET30" s="91"/>
      <c r="EU30" s="91"/>
      <c r="EV30" s="91"/>
      <c r="EW30" s="91"/>
      <c r="EX30" s="91"/>
      <c r="EY30" s="91"/>
      <c r="EZ30" s="91"/>
      <c r="FA30" s="91"/>
      <c r="FB30" s="91"/>
      <c r="FC30" s="91"/>
      <c r="FD30" s="91"/>
      <c r="FE30" s="91"/>
      <c r="FF30" s="91"/>
      <c r="FG30" s="91"/>
      <c r="FH30" s="91"/>
      <c r="FI30" s="91"/>
      <c r="FJ30" s="91"/>
      <c r="FK30" s="91"/>
      <c r="FL30" s="91"/>
      <c r="FM30" s="91"/>
      <c r="FN30" s="91"/>
      <c r="FO30" s="91"/>
      <c r="FP30" s="91"/>
      <c r="FQ30" s="91"/>
      <c r="FR30" s="91"/>
      <c r="FS30" s="91"/>
      <c r="FT30" s="91"/>
      <c r="FU30" s="91"/>
      <c r="FV30" s="91"/>
      <c r="FW30" s="91"/>
      <c r="FX30" s="91"/>
      <c r="FY30" s="91"/>
      <c r="FZ30" s="91"/>
      <c r="GA30" s="91"/>
      <c r="GB30" s="91"/>
      <c r="GC30" s="91"/>
      <c r="GD30" s="91"/>
      <c r="GE30" s="91"/>
      <c r="GF30" s="91"/>
      <c r="GG30" s="91"/>
      <c r="GH30" s="91"/>
      <c r="GI30" s="91"/>
      <c r="GJ30" s="91"/>
      <c r="GK30" s="91"/>
      <c r="GL30" s="91"/>
      <c r="GM30" s="91"/>
      <c r="GN30" s="91"/>
      <c r="GO30" s="91"/>
      <c r="GP30" s="91"/>
      <c r="GQ30" s="91"/>
      <c r="GR30" s="91"/>
      <c r="GS30" s="91"/>
      <c r="GT30" s="91"/>
      <c r="GU30" s="91"/>
      <c r="GV30" s="91"/>
      <c r="GW30" s="91"/>
      <c r="GX30" s="91"/>
      <c r="GY30" s="91"/>
      <c r="GZ30" s="91"/>
      <c r="HA30" s="91"/>
      <c r="HB30" s="91"/>
      <c r="HC30" s="91"/>
      <c r="HD30" s="91"/>
      <c r="HE30" s="91"/>
      <c r="HF30" s="91"/>
      <c r="HG30" s="91"/>
      <c r="HH30" s="91"/>
      <c r="HI30" s="91"/>
      <c r="HJ30" s="91"/>
      <c r="HK30" s="91"/>
      <c r="HL30" s="91"/>
      <c r="HM30" s="91"/>
      <c r="HN30" s="91"/>
      <c r="HO30" s="91"/>
      <c r="HP30" s="91"/>
      <c r="HQ30" s="91"/>
      <c r="HR30" s="91"/>
      <c r="HS30" s="91"/>
      <c r="HT30" s="91"/>
      <c r="HU30" s="91"/>
      <c r="HV30" s="91"/>
      <c r="HW30" s="91"/>
      <c r="HX30" s="91"/>
      <c r="HY30" s="91"/>
      <c r="HZ30" s="91"/>
      <c r="IA30" s="91"/>
      <c r="IB30" s="91"/>
      <c r="IC30" s="91"/>
      <c r="ID30" s="91"/>
      <c r="IE30" s="91"/>
      <c r="IF30" s="91"/>
      <c r="IG30" s="91"/>
      <c r="IH30" s="91"/>
      <c r="II30" s="91"/>
      <c r="IJ30" s="91"/>
      <c r="IK30" s="91"/>
      <c r="IL30" s="91"/>
      <c r="IM30" s="91"/>
      <c r="IN30" s="91"/>
      <c r="IO30" s="91"/>
      <c r="IP30" s="91"/>
      <c r="IQ30" s="91"/>
      <c r="IR30" s="91"/>
      <c r="IS30" s="91"/>
      <c r="IT30" s="91"/>
      <c r="IU30" s="91"/>
      <c r="IV30" s="91"/>
    </row>
    <row r="31" spans="1:256" ht="14.25" customHeight="1">
      <c r="A31" s="84" t="s">
        <v>83</v>
      </c>
      <c r="B31" s="81" t="s">
        <v>78</v>
      </c>
      <c r="C31" s="82">
        <v>5</v>
      </c>
      <c r="D31" s="161"/>
      <c r="E31" s="162"/>
      <c r="F31" s="76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  <c r="DY31" s="91"/>
      <c r="DZ31" s="91"/>
      <c r="EA31" s="91"/>
      <c r="EB31" s="91"/>
      <c r="EC31" s="91"/>
      <c r="ED31" s="91"/>
      <c r="EE31" s="91"/>
      <c r="EF31" s="91"/>
      <c r="EG31" s="91"/>
      <c r="EH31" s="91"/>
      <c r="EI31" s="91"/>
      <c r="EJ31" s="91"/>
      <c r="EK31" s="91"/>
      <c r="EL31" s="91"/>
      <c r="EM31" s="91"/>
      <c r="EN31" s="91"/>
      <c r="EO31" s="91"/>
      <c r="EP31" s="91"/>
      <c r="EQ31" s="91"/>
      <c r="ER31" s="91"/>
      <c r="ES31" s="91"/>
      <c r="ET31" s="91"/>
      <c r="EU31" s="91"/>
      <c r="EV31" s="91"/>
      <c r="EW31" s="91"/>
      <c r="EX31" s="91"/>
      <c r="EY31" s="91"/>
      <c r="EZ31" s="91"/>
      <c r="FA31" s="91"/>
      <c r="FB31" s="91"/>
      <c r="FC31" s="91"/>
      <c r="FD31" s="91"/>
      <c r="FE31" s="91"/>
      <c r="FF31" s="91"/>
      <c r="FG31" s="91"/>
      <c r="FH31" s="91"/>
      <c r="FI31" s="91"/>
      <c r="FJ31" s="91"/>
      <c r="FK31" s="91"/>
      <c r="FL31" s="91"/>
      <c r="FM31" s="91"/>
      <c r="FN31" s="91"/>
      <c r="FO31" s="91"/>
      <c r="FP31" s="91"/>
      <c r="FQ31" s="91"/>
      <c r="FR31" s="91"/>
      <c r="FS31" s="91"/>
      <c r="FT31" s="91"/>
      <c r="FU31" s="91"/>
      <c r="FV31" s="91"/>
      <c r="FW31" s="91"/>
      <c r="FX31" s="91"/>
      <c r="FY31" s="91"/>
      <c r="FZ31" s="91"/>
      <c r="GA31" s="91"/>
      <c r="GB31" s="91"/>
      <c r="GC31" s="91"/>
      <c r="GD31" s="91"/>
      <c r="GE31" s="91"/>
      <c r="GF31" s="91"/>
      <c r="GG31" s="91"/>
      <c r="GH31" s="91"/>
      <c r="GI31" s="91"/>
      <c r="GJ31" s="91"/>
      <c r="GK31" s="91"/>
      <c r="GL31" s="91"/>
      <c r="GM31" s="91"/>
      <c r="GN31" s="91"/>
      <c r="GO31" s="91"/>
      <c r="GP31" s="91"/>
      <c r="GQ31" s="91"/>
      <c r="GR31" s="91"/>
      <c r="GS31" s="91"/>
      <c r="GT31" s="91"/>
      <c r="GU31" s="91"/>
      <c r="GV31" s="91"/>
      <c r="GW31" s="91"/>
      <c r="GX31" s="91"/>
      <c r="GY31" s="91"/>
      <c r="GZ31" s="91"/>
      <c r="HA31" s="91"/>
      <c r="HB31" s="91"/>
      <c r="HC31" s="91"/>
      <c r="HD31" s="91"/>
      <c r="HE31" s="91"/>
      <c r="HF31" s="91"/>
      <c r="HG31" s="91"/>
      <c r="HH31" s="91"/>
      <c r="HI31" s="91"/>
      <c r="HJ31" s="91"/>
      <c r="HK31" s="91"/>
      <c r="HL31" s="91"/>
      <c r="HM31" s="91"/>
      <c r="HN31" s="91"/>
      <c r="HO31" s="91"/>
      <c r="HP31" s="91"/>
      <c r="HQ31" s="91"/>
      <c r="HR31" s="91"/>
      <c r="HS31" s="91"/>
      <c r="HT31" s="91"/>
      <c r="HU31" s="91"/>
      <c r="HV31" s="91"/>
      <c r="HW31" s="91"/>
      <c r="HX31" s="91"/>
      <c r="HY31" s="91"/>
      <c r="HZ31" s="91"/>
      <c r="IA31" s="91"/>
      <c r="IB31" s="91"/>
      <c r="IC31" s="91"/>
      <c r="ID31" s="91"/>
      <c r="IE31" s="91"/>
      <c r="IF31" s="91"/>
      <c r="IG31" s="91"/>
      <c r="IH31" s="91"/>
      <c r="II31" s="91"/>
      <c r="IJ31" s="91"/>
      <c r="IK31" s="91"/>
      <c r="IL31" s="91"/>
      <c r="IM31" s="91"/>
      <c r="IN31" s="91"/>
      <c r="IO31" s="91"/>
      <c r="IP31" s="91"/>
      <c r="IQ31" s="91"/>
      <c r="IR31" s="91"/>
      <c r="IS31" s="91"/>
      <c r="IT31" s="91"/>
      <c r="IU31" s="91"/>
      <c r="IV31" s="91"/>
    </row>
    <row r="32" spans="1:256">
      <c r="A32" s="92"/>
      <c r="B32" s="81" t="s">
        <v>79</v>
      </c>
      <c r="C32" s="82">
        <v>20</v>
      </c>
      <c r="D32" s="161"/>
      <c r="E32" s="162"/>
      <c r="F32" s="76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1"/>
      <c r="EW32" s="91"/>
      <c r="EX32" s="91"/>
      <c r="EY32" s="91"/>
      <c r="EZ32" s="91"/>
      <c r="FA32" s="91"/>
      <c r="FB32" s="91"/>
      <c r="FC32" s="91"/>
      <c r="FD32" s="91"/>
      <c r="FE32" s="91"/>
      <c r="FF32" s="91"/>
      <c r="FG32" s="91"/>
      <c r="FH32" s="91"/>
      <c r="FI32" s="91"/>
      <c r="FJ32" s="91"/>
      <c r="FK32" s="91"/>
      <c r="FL32" s="91"/>
      <c r="FM32" s="91"/>
      <c r="FN32" s="91"/>
      <c r="FO32" s="91"/>
      <c r="FP32" s="91"/>
      <c r="FQ32" s="91"/>
      <c r="FR32" s="91"/>
      <c r="FS32" s="91"/>
      <c r="FT32" s="91"/>
      <c r="FU32" s="91"/>
      <c r="FV32" s="91"/>
      <c r="FW32" s="91"/>
      <c r="FX32" s="91"/>
      <c r="FY32" s="91"/>
      <c r="FZ32" s="91"/>
      <c r="GA32" s="91"/>
      <c r="GB32" s="91"/>
      <c r="GC32" s="91"/>
      <c r="GD32" s="91"/>
      <c r="GE32" s="91"/>
      <c r="GF32" s="91"/>
      <c r="GG32" s="91"/>
      <c r="GH32" s="91"/>
      <c r="GI32" s="91"/>
      <c r="GJ32" s="91"/>
      <c r="GK32" s="91"/>
      <c r="GL32" s="91"/>
      <c r="GM32" s="91"/>
      <c r="GN32" s="91"/>
      <c r="GO32" s="91"/>
      <c r="GP32" s="91"/>
      <c r="GQ32" s="91"/>
      <c r="GR32" s="91"/>
      <c r="GS32" s="91"/>
      <c r="GT32" s="91"/>
      <c r="GU32" s="91"/>
      <c r="GV32" s="91"/>
      <c r="GW32" s="91"/>
      <c r="GX32" s="91"/>
      <c r="GY32" s="91"/>
      <c r="GZ32" s="91"/>
      <c r="HA32" s="91"/>
      <c r="HB32" s="91"/>
      <c r="HC32" s="91"/>
      <c r="HD32" s="91"/>
      <c r="HE32" s="91"/>
      <c r="HF32" s="91"/>
      <c r="HG32" s="91"/>
      <c r="HH32" s="91"/>
      <c r="HI32" s="91"/>
      <c r="HJ32" s="91"/>
      <c r="HK32" s="91"/>
      <c r="HL32" s="91"/>
      <c r="HM32" s="91"/>
      <c r="HN32" s="91"/>
      <c r="HO32" s="91"/>
      <c r="HP32" s="91"/>
      <c r="HQ32" s="91"/>
      <c r="HR32" s="91"/>
      <c r="HS32" s="91"/>
      <c r="HT32" s="91"/>
      <c r="HU32" s="91"/>
      <c r="HV32" s="91"/>
      <c r="HW32" s="91"/>
      <c r="HX32" s="91"/>
      <c r="HY32" s="91"/>
      <c r="HZ32" s="91"/>
      <c r="IA32" s="91"/>
      <c r="IB32" s="91"/>
      <c r="IC32" s="91"/>
      <c r="ID32" s="91"/>
      <c r="IE32" s="91"/>
      <c r="IF32" s="91"/>
      <c r="IG32" s="91"/>
      <c r="IH32" s="91"/>
      <c r="II32" s="91"/>
      <c r="IJ32" s="91"/>
      <c r="IK32" s="91"/>
      <c r="IL32" s="91"/>
      <c r="IM32" s="91"/>
      <c r="IN32" s="91"/>
      <c r="IO32" s="91"/>
      <c r="IP32" s="91"/>
      <c r="IQ32" s="91"/>
      <c r="IR32" s="91"/>
      <c r="IS32" s="91"/>
      <c r="IT32" s="91"/>
      <c r="IU32" s="91"/>
      <c r="IV32" s="91"/>
    </row>
    <row r="33" spans="1:256">
      <c r="A33" s="93"/>
      <c r="B33" s="81" t="s">
        <v>78</v>
      </c>
      <c r="C33" s="82">
        <v>2</v>
      </c>
      <c r="D33" s="161"/>
      <c r="E33" s="162"/>
      <c r="F33" s="76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91"/>
      <c r="DZ33" s="91"/>
      <c r="EA33" s="91"/>
      <c r="EB33" s="91"/>
      <c r="EC33" s="91"/>
      <c r="ED33" s="91"/>
      <c r="EE33" s="91"/>
      <c r="EF33" s="91"/>
      <c r="EG33" s="91"/>
      <c r="EH33" s="91"/>
      <c r="EI33" s="91"/>
      <c r="EJ33" s="91"/>
      <c r="EK33" s="91"/>
      <c r="EL33" s="91"/>
      <c r="EM33" s="91"/>
      <c r="EN33" s="91"/>
      <c r="EO33" s="91"/>
      <c r="EP33" s="91"/>
      <c r="EQ33" s="91"/>
      <c r="ER33" s="91"/>
      <c r="ES33" s="91"/>
      <c r="ET33" s="91"/>
      <c r="EU33" s="91"/>
      <c r="EV33" s="91"/>
      <c r="EW33" s="91"/>
      <c r="EX33" s="91"/>
      <c r="EY33" s="91"/>
      <c r="EZ33" s="91"/>
      <c r="FA33" s="91"/>
      <c r="FB33" s="91"/>
      <c r="FC33" s="91"/>
      <c r="FD33" s="91"/>
      <c r="FE33" s="91"/>
      <c r="FF33" s="91"/>
      <c r="FG33" s="91"/>
      <c r="FH33" s="91"/>
      <c r="FI33" s="91"/>
      <c r="FJ33" s="91"/>
      <c r="FK33" s="91"/>
      <c r="FL33" s="91"/>
      <c r="FM33" s="91"/>
      <c r="FN33" s="91"/>
      <c r="FO33" s="91"/>
      <c r="FP33" s="91"/>
      <c r="FQ33" s="91"/>
      <c r="FR33" s="91"/>
      <c r="FS33" s="91"/>
      <c r="FT33" s="91"/>
      <c r="FU33" s="91"/>
      <c r="FV33" s="91"/>
      <c r="FW33" s="91"/>
      <c r="FX33" s="91"/>
      <c r="FY33" s="91"/>
      <c r="FZ33" s="91"/>
      <c r="GA33" s="91"/>
      <c r="GB33" s="91"/>
      <c r="GC33" s="91"/>
      <c r="GD33" s="91"/>
      <c r="GE33" s="91"/>
      <c r="GF33" s="91"/>
      <c r="GG33" s="91"/>
      <c r="GH33" s="91"/>
      <c r="GI33" s="91"/>
      <c r="GJ33" s="91"/>
      <c r="GK33" s="91"/>
      <c r="GL33" s="91"/>
      <c r="GM33" s="91"/>
      <c r="GN33" s="91"/>
      <c r="GO33" s="91"/>
      <c r="GP33" s="91"/>
      <c r="GQ33" s="91"/>
      <c r="GR33" s="91"/>
      <c r="GS33" s="91"/>
      <c r="GT33" s="91"/>
      <c r="GU33" s="91"/>
      <c r="GV33" s="91"/>
      <c r="GW33" s="91"/>
      <c r="GX33" s="91"/>
      <c r="GY33" s="91"/>
      <c r="GZ33" s="91"/>
      <c r="HA33" s="91"/>
      <c r="HB33" s="91"/>
      <c r="HC33" s="91"/>
      <c r="HD33" s="91"/>
      <c r="HE33" s="91"/>
      <c r="HF33" s="91"/>
      <c r="HG33" s="91"/>
      <c r="HH33" s="91"/>
      <c r="HI33" s="91"/>
      <c r="HJ33" s="91"/>
      <c r="HK33" s="91"/>
      <c r="HL33" s="91"/>
      <c r="HM33" s="91"/>
      <c r="HN33" s="91"/>
      <c r="HO33" s="91"/>
      <c r="HP33" s="91"/>
      <c r="HQ33" s="91"/>
      <c r="HR33" s="91"/>
      <c r="HS33" s="91"/>
      <c r="HT33" s="91"/>
      <c r="HU33" s="91"/>
      <c r="HV33" s="91"/>
      <c r="HW33" s="91"/>
      <c r="HX33" s="91"/>
      <c r="HY33" s="91"/>
      <c r="HZ33" s="91"/>
      <c r="IA33" s="91"/>
      <c r="IB33" s="91"/>
      <c r="IC33" s="91"/>
      <c r="ID33" s="91"/>
      <c r="IE33" s="91"/>
      <c r="IF33" s="91"/>
      <c r="IG33" s="91"/>
      <c r="IH33" s="91"/>
      <c r="II33" s="91"/>
      <c r="IJ33" s="91"/>
      <c r="IK33" s="91"/>
      <c r="IL33" s="91"/>
      <c r="IM33" s="91"/>
      <c r="IN33" s="91"/>
      <c r="IO33" s="91"/>
      <c r="IP33" s="91"/>
      <c r="IQ33" s="91"/>
      <c r="IR33" s="91"/>
      <c r="IS33" s="91"/>
      <c r="IT33" s="91"/>
      <c r="IU33" s="91"/>
      <c r="IV33" s="91"/>
    </row>
    <row r="34" spans="1:256" ht="14.25" customHeight="1">
      <c r="A34" s="159" t="s">
        <v>84</v>
      </c>
      <c r="B34" s="81" t="s">
        <v>80</v>
      </c>
      <c r="C34" s="82">
        <v>5</v>
      </c>
      <c r="D34" s="161"/>
      <c r="E34" s="162"/>
      <c r="F34" s="76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91"/>
      <c r="DZ34" s="91"/>
      <c r="EA34" s="91"/>
      <c r="EB34" s="91"/>
      <c r="EC34" s="91"/>
      <c r="ED34" s="91"/>
      <c r="EE34" s="91"/>
      <c r="EF34" s="91"/>
      <c r="EG34" s="91"/>
      <c r="EH34" s="91"/>
      <c r="EI34" s="91"/>
      <c r="EJ34" s="91"/>
      <c r="EK34" s="91"/>
      <c r="EL34" s="91"/>
      <c r="EM34" s="91"/>
      <c r="EN34" s="91"/>
      <c r="EO34" s="91"/>
      <c r="EP34" s="91"/>
      <c r="EQ34" s="91"/>
      <c r="ER34" s="91"/>
      <c r="ES34" s="91"/>
      <c r="ET34" s="91"/>
      <c r="EU34" s="91"/>
      <c r="EV34" s="91"/>
      <c r="EW34" s="91"/>
      <c r="EX34" s="91"/>
      <c r="EY34" s="91"/>
      <c r="EZ34" s="91"/>
      <c r="FA34" s="91"/>
      <c r="FB34" s="91"/>
      <c r="FC34" s="91"/>
      <c r="FD34" s="91"/>
      <c r="FE34" s="91"/>
      <c r="FF34" s="91"/>
      <c r="FG34" s="91"/>
      <c r="FH34" s="91"/>
      <c r="FI34" s="91"/>
      <c r="FJ34" s="91"/>
      <c r="FK34" s="91"/>
      <c r="FL34" s="91"/>
      <c r="FM34" s="91"/>
      <c r="FN34" s="91"/>
      <c r="FO34" s="91"/>
      <c r="FP34" s="91"/>
      <c r="FQ34" s="91"/>
      <c r="FR34" s="91"/>
      <c r="FS34" s="91"/>
      <c r="FT34" s="91"/>
      <c r="FU34" s="91"/>
      <c r="FV34" s="91"/>
      <c r="FW34" s="91"/>
      <c r="FX34" s="91"/>
      <c r="FY34" s="91"/>
      <c r="FZ34" s="91"/>
      <c r="GA34" s="91"/>
      <c r="GB34" s="91"/>
      <c r="GC34" s="91"/>
      <c r="GD34" s="91"/>
      <c r="GE34" s="91"/>
      <c r="GF34" s="91"/>
      <c r="GG34" s="91"/>
      <c r="GH34" s="91"/>
      <c r="GI34" s="91"/>
      <c r="GJ34" s="91"/>
      <c r="GK34" s="91"/>
      <c r="GL34" s="91"/>
      <c r="GM34" s="91"/>
      <c r="GN34" s="91"/>
      <c r="GO34" s="91"/>
      <c r="GP34" s="91"/>
      <c r="GQ34" s="91"/>
      <c r="GR34" s="91"/>
      <c r="GS34" s="91"/>
      <c r="GT34" s="91"/>
      <c r="GU34" s="91"/>
      <c r="GV34" s="91"/>
      <c r="GW34" s="91"/>
      <c r="GX34" s="91"/>
      <c r="GY34" s="91"/>
      <c r="GZ34" s="91"/>
      <c r="HA34" s="91"/>
      <c r="HB34" s="91"/>
      <c r="HC34" s="91"/>
      <c r="HD34" s="91"/>
      <c r="HE34" s="91"/>
      <c r="HF34" s="91"/>
      <c r="HG34" s="91"/>
      <c r="HH34" s="91"/>
      <c r="HI34" s="91"/>
      <c r="HJ34" s="91"/>
      <c r="HK34" s="91"/>
      <c r="HL34" s="91"/>
      <c r="HM34" s="91"/>
      <c r="HN34" s="91"/>
      <c r="HO34" s="91"/>
      <c r="HP34" s="91"/>
      <c r="HQ34" s="91"/>
      <c r="HR34" s="91"/>
      <c r="HS34" s="91"/>
      <c r="HT34" s="91"/>
      <c r="HU34" s="91"/>
      <c r="HV34" s="91"/>
      <c r="HW34" s="91"/>
      <c r="HX34" s="91"/>
      <c r="HY34" s="91"/>
      <c r="HZ34" s="91"/>
      <c r="IA34" s="91"/>
      <c r="IB34" s="91"/>
      <c r="IC34" s="91"/>
      <c r="ID34" s="91"/>
      <c r="IE34" s="91"/>
      <c r="IF34" s="91"/>
      <c r="IG34" s="91"/>
      <c r="IH34" s="91"/>
      <c r="II34" s="91"/>
      <c r="IJ34" s="91"/>
      <c r="IK34" s="91"/>
      <c r="IL34" s="91"/>
      <c r="IM34" s="91"/>
      <c r="IN34" s="91"/>
      <c r="IO34" s="91"/>
      <c r="IP34" s="91"/>
      <c r="IQ34" s="91"/>
      <c r="IR34" s="91"/>
      <c r="IS34" s="91"/>
      <c r="IT34" s="91"/>
      <c r="IU34" s="91"/>
      <c r="IV34" s="91"/>
    </row>
    <row r="35" spans="1:256">
      <c r="A35" s="159"/>
      <c r="B35" s="83" t="s">
        <v>82</v>
      </c>
      <c r="C35" s="82">
        <v>40</v>
      </c>
      <c r="D35" s="161"/>
      <c r="E35" s="162"/>
      <c r="F35" s="76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91"/>
      <c r="DZ35" s="91"/>
      <c r="EA35" s="91"/>
      <c r="EB35" s="91"/>
      <c r="EC35" s="91"/>
      <c r="ED35" s="91"/>
      <c r="EE35" s="91"/>
      <c r="EF35" s="91"/>
      <c r="EG35" s="91"/>
      <c r="EH35" s="91"/>
      <c r="EI35" s="91"/>
      <c r="EJ35" s="91"/>
      <c r="EK35" s="91"/>
      <c r="EL35" s="91"/>
      <c r="EM35" s="91"/>
      <c r="EN35" s="91"/>
      <c r="EO35" s="91"/>
      <c r="EP35" s="91"/>
      <c r="EQ35" s="91"/>
      <c r="ER35" s="91"/>
      <c r="ES35" s="91"/>
      <c r="ET35" s="91"/>
      <c r="EU35" s="91"/>
      <c r="EV35" s="91"/>
      <c r="EW35" s="91"/>
      <c r="EX35" s="91"/>
      <c r="EY35" s="91"/>
      <c r="EZ35" s="91"/>
      <c r="FA35" s="91"/>
      <c r="FB35" s="91"/>
      <c r="FC35" s="91"/>
      <c r="FD35" s="91"/>
      <c r="FE35" s="91"/>
      <c r="FF35" s="91"/>
      <c r="FG35" s="91"/>
      <c r="FH35" s="91"/>
      <c r="FI35" s="91"/>
      <c r="FJ35" s="91"/>
      <c r="FK35" s="91"/>
      <c r="FL35" s="91"/>
      <c r="FM35" s="91"/>
      <c r="FN35" s="91"/>
      <c r="FO35" s="91"/>
      <c r="FP35" s="91"/>
      <c r="FQ35" s="91"/>
      <c r="FR35" s="91"/>
      <c r="FS35" s="91"/>
      <c r="FT35" s="91"/>
      <c r="FU35" s="91"/>
      <c r="FV35" s="91"/>
      <c r="FW35" s="91"/>
      <c r="FX35" s="91"/>
      <c r="FY35" s="91"/>
      <c r="FZ35" s="91"/>
      <c r="GA35" s="91"/>
      <c r="GB35" s="91"/>
      <c r="GC35" s="91"/>
      <c r="GD35" s="91"/>
      <c r="GE35" s="91"/>
      <c r="GF35" s="91"/>
      <c r="GG35" s="91"/>
      <c r="GH35" s="91"/>
      <c r="GI35" s="91"/>
      <c r="GJ35" s="91"/>
      <c r="GK35" s="91"/>
      <c r="GL35" s="91"/>
      <c r="GM35" s="91"/>
      <c r="GN35" s="91"/>
      <c r="GO35" s="91"/>
      <c r="GP35" s="91"/>
      <c r="GQ35" s="91"/>
      <c r="GR35" s="91"/>
      <c r="GS35" s="91"/>
      <c r="GT35" s="91"/>
      <c r="GU35" s="91"/>
      <c r="GV35" s="91"/>
      <c r="GW35" s="91"/>
      <c r="GX35" s="91"/>
      <c r="GY35" s="91"/>
      <c r="GZ35" s="91"/>
      <c r="HA35" s="91"/>
      <c r="HB35" s="91"/>
      <c r="HC35" s="91"/>
      <c r="HD35" s="91"/>
      <c r="HE35" s="91"/>
      <c r="HF35" s="91"/>
      <c r="HG35" s="91"/>
      <c r="HH35" s="91"/>
      <c r="HI35" s="91"/>
      <c r="HJ35" s="91"/>
      <c r="HK35" s="91"/>
      <c r="HL35" s="91"/>
      <c r="HM35" s="91"/>
      <c r="HN35" s="91"/>
      <c r="HO35" s="91"/>
      <c r="HP35" s="91"/>
      <c r="HQ35" s="91"/>
      <c r="HR35" s="91"/>
      <c r="HS35" s="91"/>
      <c r="HT35" s="91"/>
      <c r="HU35" s="91"/>
      <c r="HV35" s="91"/>
      <c r="HW35" s="91"/>
      <c r="HX35" s="91"/>
      <c r="HY35" s="91"/>
      <c r="HZ35" s="91"/>
      <c r="IA35" s="91"/>
      <c r="IB35" s="91"/>
      <c r="IC35" s="91"/>
      <c r="ID35" s="91"/>
      <c r="IE35" s="91"/>
      <c r="IF35" s="91"/>
      <c r="IG35" s="91"/>
      <c r="IH35" s="91"/>
      <c r="II35" s="91"/>
      <c r="IJ35" s="91"/>
      <c r="IK35" s="91"/>
      <c r="IL35" s="91"/>
      <c r="IM35" s="91"/>
      <c r="IN35" s="91"/>
      <c r="IO35" s="91"/>
      <c r="IP35" s="91"/>
      <c r="IQ35" s="91"/>
      <c r="IR35" s="91"/>
      <c r="IS35" s="91"/>
      <c r="IT35" s="91"/>
      <c r="IU35" s="91"/>
      <c r="IV35" s="91"/>
    </row>
    <row r="36" spans="1:256">
      <c r="A36" s="159"/>
      <c r="B36" s="83" t="s">
        <v>78</v>
      </c>
      <c r="C36" s="82">
        <v>5</v>
      </c>
      <c r="D36" s="82"/>
      <c r="E36" s="83"/>
      <c r="F36" s="76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91"/>
      <c r="DZ36" s="91"/>
      <c r="EA36" s="91"/>
      <c r="EB36" s="91"/>
      <c r="EC36" s="91"/>
      <c r="ED36" s="91"/>
      <c r="EE36" s="91"/>
      <c r="EF36" s="91"/>
      <c r="EG36" s="91"/>
      <c r="EH36" s="91"/>
      <c r="EI36" s="91"/>
      <c r="EJ36" s="91"/>
      <c r="EK36" s="91"/>
      <c r="EL36" s="91"/>
      <c r="EM36" s="91"/>
      <c r="EN36" s="91"/>
      <c r="EO36" s="91"/>
      <c r="EP36" s="91"/>
      <c r="EQ36" s="91"/>
      <c r="ER36" s="91"/>
      <c r="ES36" s="91"/>
      <c r="ET36" s="91"/>
      <c r="EU36" s="91"/>
      <c r="EV36" s="91"/>
      <c r="EW36" s="91"/>
      <c r="EX36" s="91"/>
      <c r="EY36" s="91"/>
      <c r="EZ36" s="91"/>
      <c r="FA36" s="91"/>
      <c r="FB36" s="91"/>
      <c r="FC36" s="91"/>
      <c r="FD36" s="91"/>
      <c r="FE36" s="91"/>
      <c r="FF36" s="91"/>
      <c r="FG36" s="91"/>
      <c r="FH36" s="91"/>
      <c r="FI36" s="91"/>
      <c r="FJ36" s="91"/>
      <c r="FK36" s="91"/>
      <c r="FL36" s="91"/>
      <c r="FM36" s="91"/>
      <c r="FN36" s="91"/>
      <c r="FO36" s="91"/>
      <c r="FP36" s="91"/>
      <c r="FQ36" s="91"/>
      <c r="FR36" s="91"/>
      <c r="FS36" s="91"/>
      <c r="FT36" s="91"/>
      <c r="FU36" s="91"/>
      <c r="FV36" s="91"/>
      <c r="FW36" s="91"/>
      <c r="FX36" s="91"/>
      <c r="FY36" s="91"/>
      <c r="FZ36" s="91"/>
      <c r="GA36" s="91"/>
      <c r="GB36" s="91"/>
      <c r="GC36" s="91"/>
      <c r="GD36" s="91"/>
      <c r="GE36" s="91"/>
      <c r="GF36" s="91"/>
      <c r="GG36" s="91"/>
      <c r="GH36" s="91"/>
      <c r="GI36" s="91"/>
      <c r="GJ36" s="91"/>
      <c r="GK36" s="91"/>
      <c r="GL36" s="91"/>
      <c r="GM36" s="91"/>
      <c r="GN36" s="91"/>
      <c r="GO36" s="91"/>
      <c r="GP36" s="91"/>
      <c r="GQ36" s="91"/>
      <c r="GR36" s="91"/>
      <c r="GS36" s="91"/>
      <c r="GT36" s="91"/>
      <c r="GU36" s="91"/>
      <c r="GV36" s="91"/>
      <c r="GW36" s="91"/>
      <c r="GX36" s="91"/>
      <c r="GY36" s="91"/>
      <c r="GZ36" s="91"/>
      <c r="HA36" s="91"/>
      <c r="HB36" s="91"/>
      <c r="HC36" s="91"/>
      <c r="HD36" s="91"/>
      <c r="HE36" s="91"/>
      <c r="HF36" s="91"/>
      <c r="HG36" s="91"/>
      <c r="HH36" s="91"/>
      <c r="HI36" s="91"/>
      <c r="HJ36" s="91"/>
      <c r="HK36" s="91"/>
      <c r="HL36" s="91"/>
      <c r="HM36" s="91"/>
      <c r="HN36" s="91"/>
      <c r="HO36" s="91"/>
      <c r="HP36" s="91"/>
      <c r="HQ36" s="91"/>
      <c r="HR36" s="91"/>
      <c r="HS36" s="91"/>
      <c r="HT36" s="91"/>
      <c r="HU36" s="91"/>
      <c r="HV36" s="91"/>
      <c r="HW36" s="91"/>
      <c r="HX36" s="91"/>
      <c r="HY36" s="91"/>
      <c r="HZ36" s="91"/>
      <c r="IA36" s="91"/>
      <c r="IB36" s="91"/>
      <c r="IC36" s="91"/>
      <c r="ID36" s="91"/>
      <c r="IE36" s="91"/>
      <c r="IF36" s="91"/>
      <c r="IG36" s="91"/>
      <c r="IH36" s="91"/>
      <c r="II36" s="91"/>
      <c r="IJ36" s="91"/>
      <c r="IK36" s="91"/>
      <c r="IL36" s="91"/>
      <c r="IM36" s="91"/>
      <c r="IN36" s="91"/>
      <c r="IO36" s="91"/>
      <c r="IP36" s="91"/>
      <c r="IQ36" s="91"/>
      <c r="IR36" s="91"/>
      <c r="IS36" s="91"/>
      <c r="IT36" s="91"/>
      <c r="IU36" s="91"/>
      <c r="IV36" s="91"/>
    </row>
    <row r="37" spans="1:256" ht="14.25" customHeight="1">
      <c r="A37" s="160" t="s">
        <v>86</v>
      </c>
      <c r="B37" s="83" t="s">
        <v>80</v>
      </c>
      <c r="C37" s="82">
        <v>5</v>
      </c>
      <c r="D37" s="82"/>
      <c r="E37" s="83"/>
      <c r="F37" s="76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1"/>
      <c r="EL37" s="91"/>
      <c r="EM37" s="91"/>
      <c r="EN37" s="91"/>
      <c r="EO37" s="91"/>
      <c r="EP37" s="91"/>
      <c r="EQ37" s="91"/>
      <c r="ER37" s="91"/>
      <c r="ES37" s="91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1"/>
      <c r="FQ37" s="91"/>
      <c r="FR37" s="91"/>
      <c r="FS37" s="91"/>
      <c r="FT37" s="91"/>
      <c r="FU37" s="91"/>
      <c r="FV37" s="91"/>
      <c r="FW37" s="91"/>
      <c r="FX37" s="91"/>
      <c r="FY37" s="91"/>
      <c r="FZ37" s="91"/>
      <c r="GA37" s="91"/>
      <c r="GB37" s="91"/>
      <c r="GC37" s="91"/>
      <c r="GD37" s="91"/>
      <c r="GE37" s="91"/>
      <c r="GF37" s="91"/>
      <c r="GG37" s="91"/>
      <c r="GH37" s="91"/>
      <c r="GI37" s="91"/>
      <c r="GJ37" s="91"/>
      <c r="GK37" s="91"/>
      <c r="GL37" s="91"/>
      <c r="GM37" s="91"/>
      <c r="GN37" s="91"/>
      <c r="GO37" s="91"/>
      <c r="GP37" s="91"/>
      <c r="GQ37" s="91"/>
      <c r="GR37" s="91"/>
      <c r="GS37" s="91"/>
      <c r="GT37" s="91"/>
      <c r="GU37" s="91"/>
      <c r="GV37" s="91"/>
      <c r="GW37" s="91"/>
      <c r="GX37" s="91"/>
      <c r="GY37" s="91"/>
      <c r="GZ37" s="91"/>
      <c r="HA37" s="91"/>
      <c r="HB37" s="91"/>
      <c r="HC37" s="91"/>
      <c r="HD37" s="91"/>
      <c r="HE37" s="91"/>
      <c r="HF37" s="91"/>
      <c r="HG37" s="91"/>
      <c r="HH37" s="91"/>
      <c r="HI37" s="91"/>
      <c r="HJ37" s="91"/>
      <c r="HK37" s="91"/>
      <c r="HL37" s="91"/>
      <c r="HM37" s="91"/>
      <c r="HN37" s="91"/>
      <c r="HO37" s="91"/>
      <c r="HP37" s="91"/>
      <c r="HQ37" s="91"/>
      <c r="HR37" s="91"/>
      <c r="HS37" s="91"/>
      <c r="HT37" s="91"/>
      <c r="HU37" s="91"/>
      <c r="HV37" s="91"/>
      <c r="HW37" s="91"/>
      <c r="HX37" s="91"/>
      <c r="HY37" s="91"/>
      <c r="HZ37" s="91"/>
      <c r="IA37" s="91"/>
      <c r="IB37" s="91"/>
      <c r="IC37" s="91"/>
      <c r="ID37" s="91"/>
      <c r="IE37" s="91"/>
      <c r="IF37" s="91"/>
      <c r="IG37" s="91"/>
      <c r="IH37" s="91"/>
      <c r="II37" s="91"/>
      <c r="IJ37" s="91"/>
      <c r="IK37" s="91"/>
      <c r="IL37" s="91"/>
      <c r="IM37" s="91"/>
      <c r="IN37" s="91"/>
      <c r="IO37" s="91"/>
      <c r="IP37" s="91"/>
      <c r="IQ37" s="91"/>
      <c r="IR37" s="91"/>
      <c r="IS37" s="91"/>
      <c r="IT37" s="91"/>
      <c r="IU37" s="91"/>
      <c r="IV37" s="91"/>
    </row>
    <row r="38" spans="1:256">
      <c r="A38" s="160"/>
      <c r="B38" s="83" t="s">
        <v>85</v>
      </c>
      <c r="C38" s="82">
        <v>40</v>
      </c>
      <c r="D38" s="82"/>
      <c r="E38" s="83"/>
      <c r="F38" s="76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  <c r="IR38" s="91"/>
      <c r="IS38" s="91"/>
      <c r="IT38" s="91"/>
      <c r="IU38" s="91"/>
      <c r="IV38" s="91"/>
    </row>
    <row r="39" spans="1:256">
      <c r="A39" s="160"/>
      <c r="B39" s="83" t="s">
        <v>78</v>
      </c>
      <c r="C39" s="82">
        <v>5</v>
      </c>
      <c r="D39" s="82"/>
      <c r="E39" s="83"/>
      <c r="F39" s="76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  <c r="IR39" s="91"/>
      <c r="IS39" s="91"/>
      <c r="IT39" s="91"/>
      <c r="IU39" s="91"/>
      <c r="IV39" s="91"/>
    </row>
    <row r="40" spans="1:256" ht="42.75" customHeight="1">
      <c r="A40" s="161" t="s">
        <v>88</v>
      </c>
      <c r="B40" s="83" t="s">
        <v>87</v>
      </c>
      <c r="C40" s="82">
        <v>5</v>
      </c>
      <c r="D40" s="82"/>
      <c r="E40" s="83"/>
      <c r="F40" s="76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  <c r="IR40" s="91"/>
      <c r="IS40" s="91"/>
      <c r="IT40" s="91"/>
      <c r="IU40" s="91"/>
      <c r="IV40" s="91"/>
    </row>
    <row r="41" spans="1:256">
      <c r="A41" s="161"/>
      <c r="B41" s="83" t="s">
        <v>89</v>
      </c>
      <c r="C41" s="82">
        <v>40</v>
      </c>
      <c r="D41" s="82"/>
      <c r="E41" s="83"/>
      <c r="F41" s="76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  <c r="ED41" s="91"/>
      <c r="EE41" s="91"/>
      <c r="EF41" s="91"/>
      <c r="EG41" s="91"/>
      <c r="EH41" s="91"/>
      <c r="EI41" s="91"/>
      <c r="EJ41" s="91"/>
      <c r="EK41" s="91"/>
      <c r="EL41" s="91"/>
      <c r="EM41" s="91"/>
      <c r="EN41" s="91"/>
      <c r="EO41" s="91"/>
      <c r="EP41" s="91"/>
      <c r="EQ41" s="91"/>
      <c r="ER41" s="91"/>
      <c r="ES41" s="91"/>
      <c r="ET41" s="91"/>
      <c r="EU41" s="91"/>
      <c r="EV41" s="91"/>
      <c r="EW41" s="91"/>
      <c r="EX41" s="91"/>
      <c r="EY41" s="91"/>
      <c r="EZ41" s="91"/>
      <c r="FA41" s="91"/>
      <c r="FB41" s="91"/>
      <c r="FC41" s="91"/>
      <c r="FD41" s="91"/>
      <c r="FE41" s="91"/>
      <c r="FF41" s="91"/>
      <c r="FG41" s="91"/>
      <c r="FH41" s="91"/>
      <c r="FI41" s="91"/>
      <c r="FJ41" s="91"/>
      <c r="FK41" s="91"/>
      <c r="FL41" s="91"/>
      <c r="FM41" s="91"/>
      <c r="FN41" s="91"/>
      <c r="FO41" s="91"/>
      <c r="FP41" s="91"/>
      <c r="FQ41" s="91"/>
      <c r="FR41" s="91"/>
      <c r="FS41" s="91"/>
      <c r="FT41" s="91"/>
      <c r="FU41" s="91"/>
      <c r="FV41" s="91"/>
      <c r="FW41" s="91"/>
      <c r="FX41" s="91"/>
      <c r="FY41" s="91"/>
      <c r="FZ41" s="91"/>
      <c r="GA41" s="91"/>
      <c r="GB41" s="91"/>
      <c r="GC41" s="91"/>
      <c r="GD41" s="91"/>
      <c r="GE41" s="91"/>
      <c r="GF41" s="91"/>
      <c r="GG41" s="91"/>
      <c r="GH41" s="91"/>
      <c r="GI41" s="91"/>
      <c r="GJ41" s="91"/>
      <c r="GK41" s="91"/>
      <c r="GL41" s="91"/>
      <c r="GM41" s="91"/>
      <c r="GN41" s="91"/>
      <c r="GO41" s="91"/>
      <c r="GP41" s="91"/>
      <c r="GQ41" s="91"/>
      <c r="GR41" s="91"/>
      <c r="GS41" s="91"/>
      <c r="GT41" s="91"/>
      <c r="GU41" s="91"/>
      <c r="GV41" s="91"/>
      <c r="GW41" s="91"/>
      <c r="GX41" s="91"/>
      <c r="GY41" s="91"/>
      <c r="GZ41" s="91"/>
      <c r="HA41" s="91"/>
      <c r="HB41" s="91"/>
      <c r="HC41" s="91"/>
      <c r="HD41" s="91"/>
      <c r="HE41" s="91"/>
      <c r="HF41" s="91"/>
      <c r="HG41" s="91"/>
      <c r="HH41" s="91"/>
      <c r="HI41" s="91"/>
      <c r="HJ41" s="91"/>
      <c r="HK41" s="91"/>
      <c r="HL41" s="91"/>
      <c r="HM41" s="91"/>
      <c r="HN41" s="91"/>
      <c r="HO41" s="91"/>
      <c r="HP41" s="91"/>
      <c r="HQ41" s="91"/>
      <c r="HR41" s="91"/>
      <c r="HS41" s="91"/>
      <c r="HT41" s="91"/>
      <c r="HU41" s="91"/>
      <c r="HV41" s="91"/>
      <c r="HW41" s="91"/>
      <c r="HX41" s="91"/>
      <c r="HY41" s="91"/>
      <c r="HZ41" s="91"/>
      <c r="IA41" s="91"/>
      <c r="IB41" s="91"/>
      <c r="IC41" s="91"/>
      <c r="ID41" s="91"/>
      <c r="IE41" s="91"/>
      <c r="IF41" s="91"/>
      <c r="IG41" s="91"/>
      <c r="IH41" s="91"/>
      <c r="II41" s="91"/>
      <c r="IJ41" s="91"/>
      <c r="IK41" s="91"/>
      <c r="IL41" s="91"/>
      <c r="IM41" s="91"/>
      <c r="IN41" s="91"/>
      <c r="IO41" s="91"/>
      <c r="IP41" s="91"/>
      <c r="IQ41" s="91"/>
      <c r="IR41" s="91"/>
      <c r="IS41" s="91"/>
      <c r="IT41" s="91"/>
      <c r="IU41" s="91"/>
      <c r="IV41" s="91"/>
    </row>
    <row r="42" spans="1:256">
      <c r="A42" s="161"/>
      <c r="B42" s="83" t="s">
        <v>103</v>
      </c>
      <c r="C42" s="82">
        <v>5</v>
      </c>
      <c r="D42" s="82"/>
      <c r="E42" s="83"/>
      <c r="F42" s="76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  <c r="DZ42" s="91"/>
      <c r="EA42" s="91"/>
      <c r="EB42" s="91"/>
      <c r="EC42" s="91"/>
      <c r="ED42" s="91"/>
      <c r="EE42" s="91"/>
      <c r="EF42" s="91"/>
      <c r="EG42" s="91"/>
      <c r="EH42" s="91"/>
      <c r="EI42" s="91"/>
      <c r="EJ42" s="91"/>
      <c r="EK42" s="91"/>
      <c r="EL42" s="91"/>
      <c r="EM42" s="91"/>
      <c r="EN42" s="91"/>
      <c r="EO42" s="91"/>
      <c r="EP42" s="91"/>
      <c r="EQ42" s="91"/>
      <c r="ER42" s="91"/>
      <c r="ES42" s="91"/>
      <c r="ET42" s="91"/>
      <c r="EU42" s="91"/>
      <c r="EV42" s="91"/>
      <c r="EW42" s="91"/>
      <c r="EX42" s="91"/>
      <c r="EY42" s="91"/>
      <c r="EZ42" s="91"/>
      <c r="FA42" s="91"/>
      <c r="FB42" s="91"/>
      <c r="FC42" s="91"/>
      <c r="FD42" s="91"/>
      <c r="FE42" s="91"/>
      <c r="FF42" s="91"/>
      <c r="FG42" s="91"/>
      <c r="FH42" s="91"/>
      <c r="FI42" s="91"/>
      <c r="FJ42" s="91"/>
      <c r="FK42" s="91"/>
      <c r="FL42" s="91"/>
      <c r="FM42" s="91"/>
      <c r="FN42" s="91"/>
      <c r="FO42" s="91"/>
      <c r="FP42" s="91"/>
      <c r="FQ42" s="91"/>
      <c r="FR42" s="91"/>
      <c r="FS42" s="91"/>
      <c r="FT42" s="91"/>
      <c r="FU42" s="91"/>
      <c r="FV42" s="91"/>
      <c r="FW42" s="91"/>
      <c r="FX42" s="91"/>
      <c r="FY42" s="91"/>
      <c r="FZ42" s="91"/>
      <c r="GA42" s="91"/>
      <c r="GB42" s="91"/>
      <c r="GC42" s="91"/>
      <c r="GD42" s="91"/>
      <c r="GE42" s="91"/>
      <c r="GF42" s="91"/>
      <c r="GG42" s="91"/>
      <c r="GH42" s="91"/>
      <c r="GI42" s="91"/>
      <c r="GJ42" s="91"/>
      <c r="GK42" s="91"/>
      <c r="GL42" s="91"/>
      <c r="GM42" s="91"/>
      <c r="GN42" s="91"/>
      <c r="GO42" s="91"/>
      <c r="GP42" s="91"/>
      <c r="GQ42" s="91"/>
      <c r="GR42" s="91"/>
      <c r="GS42" s="91"/>
      <c r="GT42" s="91"/>
      <c r="GU42" s="91"/>
      <c r="GV42" s="91"/>
      <c r="GW42" s="91"/>
      <c r="GX42" s="91"/>
      <c r="GY42" s="91"/>
      <c r="GZ42" s="91"/>
      <c r="HA42" s="91"/>
      <c r="HB42" s="91"/>
      <c r="HC42" s="91"/>
      <c r="HD42" s="91"/>
      <c r="HE42" s="91"/>
      <c r="HF42" s="91"/>
      <c r="HG42" s="91"/>
      <c r="HH42" s="91"/>
      <c r="HI42" s="91"/>
      <c r="HJ42" s="91"/>
      <c r="HK42" s="91"/>
      <c r="HL42" s="91"/>
      <c r="HM42" s="91"/>
      <c r="HN42" s="91"/>
      <c r="HO42" s="91"/>
      <c r="HP42" s="91"/>
      <c r="HQ42" s="91"/>
      <c r="HR42" s="91"/>
      <c r="HS42" s="91"/>
      <c r="HT42" s="91"/>
      <c r="HU42" s="91"/>
      <c r="HV42" s="91"/>
      <c r="HW42" s="91"/>
      <c r="HX42" s="91"/>
      <c r="HY42" s="91"/>
      <c r="HZ42" s="91"/>
      <c r="IA42" s="91"/>
      <c r="IB42" s="91"/>
      <c r="IC42" s="91"/>
      <c r="ID42" s="91"/>
      <c r="IE42" s="91"/>
      <c r="IF42" s="91"/>
      <c r="IG42" s="91"/>
      <c r="IH42" s="91"/>
      <c r="II42" s="91"/>
      <c r="IJ42" s="91"/>
      <c r="IK42" s="91"/>
      <c r="IL42" s="91"/>
      <c r="IM42" s="91"/>
      <c r="IN42" s="91"/>
      <c r="IO42" s="91"/>
      <c r="IP42" s="91"/>
      <c r="IQ42" s="91"/>
      <c r="IR42" s="91"/>
      <c r="IS42" s="91"/>
      <c r="IT42" s="91"/>
      <c r="IU42" s="91"/>
      <c r="IV42" s="91"/>
    </row>
    <row r="43" spans="1:256" ht="28.5">
      <c r="A43" s="84"/>
      <c r="B43" s="83" t="s">
        <v>104</v>
      </c>
      <c r="C43" s="82">
        <v>10</v>
      </c>
      <c r="D43" s="82"/>
      <c r="E43" s="83"/>
      <c r="F43" s="76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  <c r="ED43" s="91"/>
      <c r="EE43" s="91"/>
      <c r="EF43" s="91"/>
      <c r="EG43" s="91"/>
      <c r="EH43" s="91"/>
      <c r="EI43" s="91"/>
      <c r="EJ43" s="91"/>
      <c r="EK43" s="91"/>
      <c r="EL43" s="91"/>
      <c r="EM43" s="91"/>
      <c r="EN43" s="91"/>
      <c r="EO43" s="91"/>
      <c r="EP43" s="91"/>
      <c r="EQ43" s="91"/>
      <c r="ER43" s="91"/>
      <c r="ES43" s="91"/>
      <c r="ET43" s="91"/>
      <c r="EU43" s="91"/>
      <c r="EV43" s="91"/>
      <c r="EW43" s="91"/>
      <c r="EX43" s="91"/>
      <c r="EY43" s="91"/>
      <c r="EZ43" s="91"/>
      <c r="FA43" s="91"/>
      <c r="FB43" s="91"/>
      <c r="FC43" s="91"/>
      <c r="FD43" s="91"/>
      <c r="FE43" s="91"/>
      <c r="FF43" s="91"/>
      <c r="FG43" s="91"/>
      <c r="FH43" s="91"/>
      <c r="FI43" s="91"/>
      <c r="FJ43" s="91"/>
      <c r="FK43" s="91"/>
      <c r="FL43" s="91"/>
      <c r="FM43" s="91"/>
      <c r="FN43" s="91"/>
      <c r="FO43" s="91"/>
      <c r="FP43" s="91"/>
      <c r="FQ43" s="91"/>
      <c r="FR43" s="91"/>
      <c r="FS43" s="91"/>
      <c r="FT43" s="91"/>
      <c r="FU43" s="91"/>
      <c r="FV43" s="91"/>
      <c r="FW43" s="91"/>
      <c r="FX43" s="91"/>
      <c r="FY43" s="91"/>
      <c r="FZ43" s="91"/>
      <c r="GA43" s="91"/>
      <c r="GB43" s="91"/>
      <c r="GC43" s="91"/>
      <c r="GD43" s="91"/>
      <c r="GE43" s="91"/>
      <c r="GF43" s="91"/>
      <c r="GG43" s="91"/>
      <c r="GH43" s="91"/>
      <c r="GI43" s="91"/>
      <c r="GJ43" s="91"/>
      <c r="GK43" s="91"/>
      <c r="GL43" s="91"/>
      <c r="GM43" s="91"/>
      <c r="GN43" s="91"/>
      <c r="GO43" s="91"/>
      <c r="GP43" s="91"/>
      <c r="GQ43" s="91"/>
      <c r="GR43" s="91"/>
      <c r="GS43" s="91"/>
      <c r="GT43" s="91"/>
      <c r="GU43" s="91"/>
      <c r="GV43" s="91"/>
      <c r="GW43" s="91"/>
      <c r="GX43" s="91"/>
      <c r="GY43" s="91"/>
      <c r="GZ43" s="91"/>
      <c r="HA43" s="91"/>
      <c r="HB43" s="91"/>
      <c r="HC43" s="91"/>
      <c r="HD43" s="91"/>
      <c r="HE43" s="91"/>
      <c r="HF43" s="91"/>
      <c r="HG43" s="91"/>
      <c r="HH43" s="91"/>
      <c r="HI43" s="91"/>
      <c r="HJ43" s="91"/>
      <c r="HK43" s="91"/>
      <c r="HL43" s="91"/>
      <c r="HM43" s="91"/>
      <c r="HN43" s="91"/>
      <c r="HO43" s="91"/>
      <c r="HP43" s="91"/>
      <c r="HQ43" s="91"/>
      <c r="HR43" s="91"/>
      <c r="HS43" s="91"/>
      <c r="HT43" s="91"/>
      <c r="HU43" s="91"/>
      <c r="HV43" s="91"/>
      <c r="HW43" s="91"/>
      <c r="HX43" s="91"/>
      <c r="HY43" s="91"/>
      <c r="HZ43" s="91"/>
      <c r="IA43" s="91"/>
      <c r="IB43" s="91"/>
      <c r="IC43" s="91"/>
      <c r="ID43" s="91"/>
      <c r="IE43" s="91"/>
      <c r="IF43" s="91"/>
      <c r="IG43" s="91"/>
      <c r="IH43" s="91"/>
      <c r="II43" s="91"/>
      <c r="IJ43" s="91"/>
      <c r="IK43" s="91"/>
      <c r="IL43" s="91"/>
      <c r="IM43" s="91"/>
      <c r="IN43" s="91"/>
      <c r="IO43" s="91"/>
      <c r="IP43" s="91"/>
      <c r="IQ43" s="91"/>
      <c r="IR43" s="91"/>
      <c r="IS43" s="91"/>
      <c r="IT43" s="91"/>
      <c r="IU43" s="91"/>
      <c r="IV43" s="91"/>
    </row>
    <row r="44" spans="1:256">
      <c r="A44" s="84"/>
      <c r="B44" s="83" t="s">
        <v>105</v>
      </c>
      <c r="C44" s="82">
        <v>15</v>
      </c>
      <c r="D44" s="82"/>
      <c r="E44" s="83"/>
      <c r="F44" s="76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91"/>
      <c r="DZ44" s="91"/>
      <c r="EA44" s="91"/>
      <c r="EB44" s="91"/>
      <c r="EC44" s="91"/>
      <c r="ED44" s="91"/>
      <c r="EE44" s="91"/>
      <c r="EF44" s="91"/>
      <c r="EG44" s="91"/>
      <c r="EH44" s="91"/>
      <c r="EI44" s="91"/>
      <c r="EJ44" s="91"/>
      <c r="EK44" s="91"/>
      <c r="EL44" s="91"/>
      <c r="EM44" s="91"/>
      <c r="EN44" s="91"/>
      <c r="EO44" s="91"/>
      <c r="EP44" s="91"/>
      <c r="EQ44" s="91"/>
      <c r="ER44" s="91"/>
      <c r="ES44" s="91"/>
      <c r="ET44" s="91"/>
      <c r="EU44" s="91"/>
      <c r="EV44" s="91"/>
      <c r="EW44" s="91"/>
      <c r="EX44" s="91"/>
      <c r="EY44" s="91"/>
      <c r="EZ44" s="91"/>
      <c r="FA44" s="91"/>
      <c r="FB44" s="91"/>
      <c r="FC44" s="91"/>
      <c r="FD44" s="91"/>
      <c r="FE44" s="91"/>
      <c r="FF44" s="91"/>
      <c r="FG44" s="91"/>
      <c r="FH44" s="91"/>
      <c r="FI44" s="91"/>
      <c r="FJ44" s="91"/>
      <c r="FK44" s="91"/>
      <c r="FL44" s="91"/>
      <c r="FM44" s="91"/>
      <c r="FN44" s="91"/>
      <c r="FO44" s="91"/>
      <c r="FP44" s="91"/>
      <c r="FQ44" s="91"/>
      <c r="FR44" s="91"/>
      <c r="FS44" s="91"/>
      <c r="FT44" s="91"/>
      <c r="FU44" s="91"/>
      <c r="FV44" s="91"/>
      <c r="FW44" s="91"/>
      <c r="FX44" s="91"/>
      <c r="FY44" s="91"/>
      <c r="FZ44" s="91"/>
      <c r="GA44" s="91"/>
      <c r="GB44" s="91"/>
      <c r="GC44" s="91"/>
      <c r="GD44" s="91"/>
      <c r="GE44" s="91"/>
      <c r="GF44" s="91"/>
      <c r="GG44" s="91"/>
      <c r="GH44" s="91"/>
      <c r="GI44" s="91"/>
      <c r="GJ44" s="91"/>
      <c r="GK44" s="91"/>
      <c r="GL44" s="91"/>
      <c r="GM44" s="91"/>
      <c r="GN44" s="91"/>
      <c r="GO44" s="91"/>
      <c r="GP44" s="91"/>
      <c r="GQ44" s="91"/>
      <c r="GR44" s="91"/>
      <c r="GS44" s="91"/>
      <c r="GT44" s="91"/>
      <c r="GU44" s="91"/>
      <c r="GV44" s="91"/>
      <c r="GW44" s="91"/>
      <c r="GX44" s="91"/>
      <c r="GY44" s="91"/>
      <c r="GZ44" s="91"/>
      <c r="HA44" s="91"/>
      <c r="HB44" s="91"/>
      <c r="HC44" s="91"/>
      <c r="HD44" s="91"/>
      <c r="HE44" s="91"/>
      <c r="HF44" s="91"/>
      <c r="HG44" s="91"/>
      <c r="HH44" s="91"/>
      <c r="HI44" s="91"/>
      <c r="HJ44" s="91"/>
      <c r="HK44" s="91"/>
      <c r="HL44" s="91"/>
      <c r="HM44" s="91"/>
      <c r="HN44" s="91"/>
      <c r="HO44" s="91"/>
      <c r="HP44" s="91"/>
      <c r="HQ44" s="91"/>
      <c r="HR44" s="91"/>
      <c r="HS44" s="91"/>
      <c r="HT44" s="91"/>
      <c r="HU44" s="91"/>
      <c r="HV44" s="91"/>
      <c r="HW44" s="91"/>
      <c r="HX44" s="91"/>
      <c r="HY44" s="91"/>
      <c r="HZ44" s="91"/>
      <c r="IA44" s="91"/>
      <c r="IB44" s="91"/>
      <c r="IC44" s="91"/>
      <c r="ID44" s="91"/>
      <c r="IE44" s="91"/>
      <c r="IF44" s="91"/>
      <c r="IG44" s="91"/>
      <c r="IH44" s="91"/>
      <c r="II44" s="91"/>
      <c r="IJ44" s="91"/>
      <c r="IK44" s="91"/>
      <c r="IL44" s="91"/>
      <c r="IM44" s="91"/>
      <c r="IN44" s="91"/>
      <c r="IO44" s="91"/>
      <c r="IP44" s="91"/>
      <c r="IQ44" s="91"/>
      <c r="IR44" s="91"/>
      <c r="IS44" s="91"/>
      <c r="IT44" s="91"/>
      <c r="IU44" s="91"/>
      <c r="IV44" s="91"/>
    </row>
    <row r="45" spans="1:256" ht="85.5">
      <c r="A45" s="84" t="s">
        <v>90</v>
      </c>
      <c r="B45" s="83" t="s">
        <v>106</v>
      </c>
      <c r="C45" s="82">
        <v>40</v>
      </c>
      <c r="D45" s="82"/>
      <c r="E45" s="83"/>
      <c r="F45" s="76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91"/>
      <c r="DZ45" s="91"/>
      <c r="EA45" s="91"/>
      <c r="EB45" s="91"/>
      <c r="EC45" s="91"/>
      <c r="ED45" s="91"/>
      <c r="EE45" s="91"/>
      <c r="EF45" s="91"/>
      <c r="EG45" s="91"/>
      <c r="EH45" s="91"/>
      <c r="EI45" s="91"/>
      <c r="EJ45" s="91"/>
      <c r="EK45" s="91"/>
      <c r="EL45" s="91"/>
      <c r="EM45" s="91"/>
      <c r="EN45" s="91"/>
      <c r="EO45" s="91"/>
      <c r="EP45" s="91"/>
      <c r="EQ45" s="91"/>
      <c r="ER45" s="91"/>
      <c r="ES45" s="91"/>
      <c r="ET45" s="91"/>
      <c r="EU45" s="91"/>
      <c r="EV45" s="91"/>
      <c r="EW45" s="91"/>
      <c r="EX45" s="91"/>
      <c r="EY45" s="91"/>
      <c r="EZ45" s="91"/>
      <c r="FA45" s="91"/>
      <c r="FB45" s="91"/>
      <c r="FC45" s="91"/>
      <c r="FD45" s="91"/>
      <c r="FE45" s="91"/>
      <c r="FF45" s="91"/>
      <c r="FG45" s="91"/>
      <c r="FH45" s="91"/>
      <c r="FI45" s="91"/>
      <c r="FJ45" s="91"/>
      <c r="FK45" s="91"/>
      <c r="FL45" s="91"/>
      <c r="FM45" s="91"/>
      <c r="FN45" s="91"/>
      <c r="FO45" s="91"/>
      <c r="FP45" s="91"/>
      <c r="FQ45" s="91"/>
      <c r="FR45" s="91"/>
      <c r="FS45" s="91"/>
      <c r="FT45" s="91"/>
      <c r="FU45" s="91"/>
      <c r="FV45" s="91"/>
      <c r="FW45" s="91"/>
      <c r="FX45" s="91"/>
      <c r="FY45" s="91"/>
      <c r="FZ45" s="91"/>
      <c r="GA45" s="91"/>
      <c r="GB45" s="91"/>
      <c r="GC45" s="91"/>
      <c r="GD45" s="91"/>
      <c r="GE45" s="91"/>
      <c r="GF45" s="91"/>
      <c r="GG45" s="91"/>
      <c r="GH45" s="91"/>
      <c r="GI45" s="91"/>
      <c r="GJ45" s="91"/>
      <c r="GK45" s="91"/>
      <c r="GL45" s="91"/>
      <c r="GM45" s="91"/>
      <c r="GN45" s="91"/>
      <c r="GO45" s="91"/>
      <c r="GP45" s="91"/>
      <c r="GQ45" s="91"/>
      <c r="GR45" s="91"/>
      <c r="GS45" s="91"/>
      <c r="GT45" s="91"/>
      <c r="GU45" s="91"/>
      <c r="GV45" s="91"/>
      <c r="GW45" s="91"/>
      <c r="GX45" s="91"/>
      <c r="GY45" s="91"/>
      <c r="GZ45" s="91"/>
      <c r="HA45" s="91"/>
      <c r="HB45" s="91"/>
      <c r="HC45" s="91"/>
      <c r="HD45" s="91"/>
      <c r="HE45" s="91"/>
      <c r="HF45" s="91"/>
      <c r="HG45" s="91"/>
      <c r="HH45" s="91"/>
      <c r="HI45" s="91"/>
      <c r="HJ45" s="91"/>
      <c r="HK45" s="91"/>
      <c r="HL45" s="91"/>
      <c r="HM45" s="91"/>
      <c r="HN45" s="91"/>
      <c r="HO45" s="91"/>
      <c r="HP45" s="91"/>
      <c r="HQ45" s="91"/>
      <c r="HR45" s="91"/>
      <c r="HS45" s="91"/>
      <c r="HT45" s="91"/>
      <c r="HU45" s="91"/>
      <c r="HV45" s="91"/>
      <c r="HW45" s="91"/>
      <c r="HX45" s="91"/>
      <c r="HY45" s="91"/>
      <c r="HZ45" s="91"/>
      <c r="IA45" s="91"/>
      <c r="IB45" s="91"/>
      <c r="IC45" s="91"/>
      <c r="ID45" s="91"/>
      <c r="IE45" s="91"/>
      <c r="IF45" s="91"/>
      <c r="IG45" s="91"/>
      <c r="IH45" s="91"/>
      <c r="II45" s="91"/>
      <c r="IJ45" s="91"/>
      <c r="IK45" s="91"/>
      <c r="IL45" s="91"/>
      <c r="IM45" s="91"/>
      <c r="IN45" s="91"/>
      <c r="IO45" s="91"/>
      <c r="IP45" s="91"/>
      <c r="IQ45" s="91"/>
      <c r="IR45" s="91"/>
      <c r="IS45" s="91"/>
      <c r="IT45" s="91"/>
      <c r="IU45" s="91"/>
      <c r="IV45" s="91"/>
    </row>
    <row r="46" spans="1:256">
      <c r="A46" s="84"/>
      <c r="B46" s="83"/>
      <c r="C46" s="82">
        <f>SUM(C30:C45)</f>
        <v>257</v>
      </c>
      <c r="D46" s="82"/>
      <c r="E46" s="83"/>
      <c r="F46" s="76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91"/>
      <c r="DZ46" s="91"/>
      <c r="EA46" s="91"/>
      <c r="EB46" s="91"/>
      <c r="EC46" s="91"/>
      <c r="ED46" s="91"/>
      <c r="EE46" s="91"/>
      <c r="EF46" s="91"/>
      <c r="EG46" s="91"/>
      <c r="EH46" s="91"/>
      <c r="EI46" s="91"/>
      <c r="EJ46" s="91"/>
      <c r="EK46" s="91"/>
      <c r="EL46" s="91"/>
      <c r="EM46" s="91"/>
      <c r="EN46" s="91"/>
      <c r="EO46" s="91"/>
      <c r="EP46" s="91"/>
      <c r="EQ46" s="91"/>
      <c r="ER46" s="91"/>
      <c r="ES46" s="91"/>
      <c r="ET46" s="91"/>
      <c r="EU46" s="91"/>
      <c r="EV46" s="91"/>
      <c r="EW46" s="91"/>
      <c r="EX46" s="91"/>
      <c r="EY46" s="91"/>
      <c r="EZ46" s="91"/>
      <c r="FA46" s="91"/>
      <c r="FB46" s="91"/>
      <c r="FC46" s="91"/>
      <c r="FD46" s="91"/>
      <c r="FE46" s="91"/>
      <c r="FF46" s="91"/>
      <c r="FG46" s="91"/>
      <c r="FH46" s="91"/>
      <c r="FI46" s="91"/>
      <c r="FJ46" s="91"/>
      <c r="FK46" s="91"/>
      <c r="FL46" s="91"/>
      <c r="FM46" s="91"/>
      <c r="FN46" s="91"/>
      <c r="FO46" s="91"/>
      <c r="FP46" s="91"/>
      <c r="FQ46" s="91"/>
      <c r="FR46" s="91"/>
      <c r="FS46" s="91"/>
      <c r="FT46" s="91"/>
      <c r="FU46" s="91"/>
      <c r="FV46" s="91"/>
      <c r="FW46" s="91"/>
      <c r="FX46" s="91"/>
      <c r="FY46" s="91"/>
      <c r="FZ46" s="91"/>
      <c r="GA46" s="91"/>
      <c r="GB46" s="91"/>
      <c r="GC46" s="91"/>
      <c r="GD46" s="91"/>
      <c r="GE46" s="91"/>
      <c r="GF46" s="91"/>
      <c r="GG46" s="91"/>
      <c r="GH46" s="91"/>
      <c r="GI46" s="91"/>
      <c r="GJ46" s="91"/>
      <c r="GK46" s="91"/>
      <c r="GL46" s="91"/>
      <c r="GM46" s="91"/>
      <c r="GN46" s="91"/>
      <c r="GO46" s="91"/>
      <c r="GP46" s="91"/>
      <c r="GQ46" s="91"/>
      <c r="GR46" s="91"/>
      <c r="GS46" s="91"/>
      <c r="GT46" s="91"/>
      <c r="GU46" s="91"/>
      <c r="GV46" s="91"/>
      <c r="GW46" s="91"/>
      <c r="GX46" s="91"/>
      <c r="GY46" s="91"/>
      <c r="GZ46" s="91"/>
      <c r="HA46" s="91"/>
      <c r="HB46" s="91"/>
      <c r="HC46" s="91"/>
      <c r="HD46" s="91"/>
      <c r="HE46" s="91"/>
      <c r="HF46" s="91"/>
      <c r="HG46" s="91"/>
      <c r="HH46" s="91"/>
      <c r="HI46" s="91"/>
      <c r="HJ46" s="91"/>
      <c r="HK46" s="91"/>
      <c r="HL46" s="91"/>
      <c r="HM46" s="91"/>
      <c r="HN46" s="91"/>
      <c r="HO46" s="91"/>
      <c r="HP46" s="91"/>
      <c r="HQ46" s="91"/>
      <c r="HR46" s="91"/>
      <c r="HS46" s="91"/>
      <c r="HT46" s="91"/>
      <c r="HU46" s="91"/>
      <c r="HV46" s="91"/>
      <c r="HW46" s="91"/>
      <c r="HX46" s="91"/>
      <c r="HY46" s="91"/>
      <c r="HZ46" s="91"/>
      <c r="IA46" s="91"/>
      <c r="IB46" s="91"/>
      <c r="IC46" s="91"/>
      <c r="ID46" s="91"/>
      <c r="IE46" s="91"/>
      <c r="IF46" s="91"/>
      <c r="IG46" s="91"/>
      <c r="IH46" s="91"/>
      <c r="II46" s="91"/>
      <c r="IJ46" s="91"/>
      <c r="IK46" s="91"/>
      <c r="IL46" s="91"/>
      <c r="IM46" s="91"/>
      <c r="IN46" s="91"/>
      <c r="IO46" s="91"/>
      <c r="IP46" s="91"/>
      <c r="IQ46" s="91"/>
      <c r="IR46" s="91"/>
      <c r="IS46" s="91"/>
      <c r="IT46" s="91"/>
      <c r="IU46" s="91"/>
      <c r="IV46" s="91"/>
    </row>
    <row r="47" spans="1:256">
      <c r="A47" s="84" t="s">
        <v>107</v>
      </c>
      <c r="B47" s="83" t="s">
        <v>96</v>
      </c>
      <c r="C47" s="82">
        <v>40</v>
      </c>
      <c r="D47" s="82"/>
      <c r="E47" s="83"/>
      <c r="F47" s="76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1"/>
      <c r="ED47" s="91"/>
      <c r="EE47" s="91"/>
      <c r="EF47" s="91"/>
      <c r="EG47" s="91"/>
      <c r="EH47" s="91"/>
      <c r="EI47" s="91"/>
      <c r="EJ47" s="91"/>
      <c r="EK47" s="91"/>
      <c r="EL47" s="91"/>
      <c r="EM47" s="91"/>
      <c r="EN47" s="91"/>
      <c r="EO47" s="91"/>
      <c r="EP47" s="91"/>
      <c r="EQ47" s="91"/>
      <c r="ER47" s="91"/>
      <c r="ES47" s="91"/>
      <c r="ET47" s="91"/>
      <c r="EU47" s="91"/>
      <c r="EV47" s="91"/>
      <c r="EW47" s="91"/>
      <c r="EX47" s="91"/>
      <c r="EY47" s="91"/>
      <c r="EZ47" s="91"/>
      <c r="FA47" s="91"/>
      <c r="FB47" s="91"/>
      <c r="FC47" s="91"/>
      <c r="FD47" s="91"/>
      <c r="FE47" s="91"/>
      <c r="FF47" s="91"/>
      <c r="FG47" s="91"/>
      <c r="FH47" s="91"/>
      <c r="FI47" s="91"/>
      <c r="FJ47" s="91"/>
      <c r="FK47" s="91"/>
      <c r="FL47" s="91"/>
      <c r="FM47" s="91"/>
      <c r="FN47" s="91"/>
      <c r="FO47" s="91"/>
      <c r="FP47" s="91"/>
      <c r="FQ47" s="91"/>
      <c r="FR47" s="91"/>
      <c r="FS47" s="91"/>
      <c r="FT47" s="91"/>
      <c r="FU47" s="91"/>
      <c r="FV47" s="91"/>
      <c r="FW47" s="91"/>
      <c r="FX47" s="91"/>
      <c r="FY47" s="91"/>
      <c r="FZ47" s="91"/>
      <c r="GA47" s="91"/>
      <c r="GB47" s="91"/>
      <c r="GC47" s="91"/>
      <c r="GD47" s="91"/>
      <c r="GE47" s="91"/>
      <c r="GF47" s="91"/>
      <c r="GG47" s="91"/>
      <c r="GH47" s="91"/>
      <c r="GI47" s="91"/>
      <c r="GJ47" s="91"/>
      <c r="GK47" s="91"/>
      <c r="GL47" s="91"/>
      <c r="GM47" s="91"/>
      <c r="GN47" s="91"/>
      <c r="GO47" s="91"/>
      <c r="GP47" s="91"/>
      <c r="GQ47" s="91"/>
      <c r="GR47" s="91"/>
      <c r="GS47" s="91"/>
      <c r="GT47" s="91"/>
      <c r="GU47" s="91"/>
      <c r="GV47" s="91"/>
      <c r="GW47" s="91"/>
      <c r="GX47" s="91"/>
      <c r="GY47" s="91"/>
      <c r="GZ47" s="91"/>
      <c r="HA47" s="91"/>
      <c r="HB47" s="91"/>
      <c r="HC47" s="91"/>
      <c r="HD47" s="91"/>
      <c r="HE47" s="91"/>
      <c r="HF47" s="91"/>
      <c r="HG47" s="91"/>
      <c r="HH47" s="91"/>
      <c r="HI47" s="91"/>
      <c r="HJ47" s="91"/>
      <c r="HK47" s="91"/>
      <c r="HL47" s="91"/>
      <c r="HM47" s="91"/>
      <c r="HN47" s="91"/>
      <c r="HO47" s="91"/>
      <c r="HP47" s="91"/>
      <c r="HQ47" s="91"/>
      <c r="HR47" s="91"/>
      <c r="HS47" s="91"/>
      <c r="HT47" s="91"/>
      <c r="HU47" s="91"/>
      <c r="HV47" s="91"/>
      <c r="HW47" s="91"/>
      <c r="HX47" s="91"/>
      <c r="HY47" s="91"/>
      <c r="HZ47" s="91"/>
      <c r="IA47" s="91"/>
      <c r="IB47" s="91"/>
      <c r="IC47" s="91"/>
      <c r="ID47" s="91"/>
      <c r="IE47" s="91"/>
      <c r="IF47" s="91"/>
      <c r="IG47" s="91"/>
      <c r="IH47" s="91"/>
      <c r="II47" s="91"/>
      <c r="IJ47" s="91"/>
      <c r="IK47" s="91"/>
      <c r="IL47" s="91"/>
      <c r="IM47" s="91"/>
      <c r="IN47" s="91"/>
      <c r="IO47" s="91"/>
      <c r="IP47" s="91"/>
      <c r="IQ47" s="91"/>
      <c r="IR47" s="91"/>
      <c r="IS47" s="91"/>
      <c r="IT47" s="91"/>
      <c r="IU47" s="91"/>
      <c r="IV47" s="91"/>
    </row>
    <row r="48" spans="1:256">
      <c r="A48" s="84" t="s">
        <v>108</v>
      </c>
      <c r="B48" s="83" t="s">
        <v>109</v>
      </c>
      <c r="C48" s="82">
        <v>5</v>
      </c>
      <c r="D48" s="82"/>
      <c r="E48" s="83"/>
      <c r="F48" s="76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91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91"/>
      <c r="DZ48" s="91"/>
      <c r="EA48" s="91"/>
      <c r="EB48" s="91"/>
      <c r="EC48" s="91"/>
      <c r="ED48" s="91"/>
      <c r="EE48" s="91"/>
      <c r="EF48" s="91"/>
      <c r="EG48" s="91"/>
      <c r="EH48" s="91"/>
      <c r="EI48" s="91"/>
      <c r="EJ48" s="91"/>
      <c r="EK48" s="91"/>
      <c r="EL48" s="91"/>
      <c r="EM48" s="91"/>
      <c r="EN48" s="91"/>
      <c r="EO48" s="91"/>
      <c r="EP48" s="91"/>
      <c r="EQ48" s="91"/>
      <c r="ER48" s="91"/>
      <c r="ES48" s="91"/>
      <c r="ET48" s="91"/>
      <c r="EU48" s="91"/>
      <c r="EV48" s="91"/>
      <c r="EW48" s="91"/>
      <c r="EX48" s="91"/>
      <c r="EY48" s="91"/>
      <c r="EZ48" s="91"/>
      <c r="FA48" s="91"/>
      <c r="FB48" s="91"/>
      <c r="FC48" s="91"/>
      <c r="FD48" s="91"/>
      <c r="FE48" s="91"/>
      <c r="FF48" s="91"/>
      <c r="FG48" s="91"/>
      <c r="FH48" s="91"/>
      <c r="FI48" s="91"/>
      <c r="FJ48" s="91"/>
      <c r="FK48" s="91"/>
      <c r="FL48" s="91"/>
      <c r="FM48" s="91"/>
      <c r="FN48" s="91"/>
      <c r="FO48" s="91"/>
      <c r="FP48" s="91"/>
      <c r="FQ48" s="91"/>
      <c r="FR48" s="91"/>
      <c r="FS48" s="91"/>
      <c r="FT48" s="91"/>
      <c r="FU48" s="91"/>
      <c r="FV48" s="91"/>
      <c r="FW48" s="91"/>
      <c r="FX48" s="91"/>
      <c r="FY48" s="91"/>
      <c r="FZ48" s="91"/>
      <c r="GA48" s="91"/>
      <c r="GB48" s="91"/>
      <c r="GC48" s="91"/>
      <c r="GD48" s="91"/>
      <c r="GE48" s="91"/>
      <c r="GF48" s="91"/>
      <c r="GG48" s="91"/>
      <c r="GH48" s="91"/>
      <c r="GI48" s="91"/>
      <c r="GJ48" s="91"/>
      <c r="GK48" s="91"/>
      <c r="GL48" s="91"/>
      <c r="GM48" s="91"/>
      <c r="GN48" s="91"/>
      <c r="GO48" s="91"/>
      <c r="GP48" s="91"/>
      <c r="GQ48" s="91"/>
      <c r="GR48" s="91"/>
      <c r="GS48" s="91"/>
      <c r="GT48" s="91"/>
      <c r="GU48" s="91"/>
      <c r="GV48" s="91"/>
      <c r="GW48" s="91"/>
      <c r="GX48" s="91"/>
      <c r="GY48" s="91"/>
      <c r="GZ48" s="91"/>
      <c r="HA48" s="91"/>
      <c r="HB48" s="91"/>
      <c r="HC48" s="91"/>
      <c r="HD48" s="91"/>
      <c r="HE48" s="91"/>
      <c r="HF48" s="91"/>
      <c r="HG48" s="91"/>
      <c r="HH48" s="91"/>
      <c r="HI48" s="91"/>
      <c r="HJ48" s="91"/>
      <c r="HK48" s="91"/>
      <c r="HL48" s="91"/>
      <c r="HM48" s="91"/>
      <c r="HN48" s="91"/>
      <c r="HO48" s="91"/>
      <c r="HP48" s="91"/>
      <c r="HQ48" s="91"/>
      <c r="HR48" s="91"/>
      <c r="HS48" s="91"/>
      <c r="HT48" s="91"/>
      <c r="HU48" s="91"/>
      <c r="HV48" s="91"/>
      <c r="HW48" s="91"/>
      <c r="HX48" s="91"/>
      <c r="HY48" s="91"/>
      <c r="HZ48" s="91"/>
      <c r="IA48" s="91"/>
      <c r="IB48" s="91"/>
      <c r="IC48" s="91"/>
      <c r="ID48" s="91"/>
      <c r="IE48" s="91"/>
      <c r="IF48" s="91"/>
      <c r="IG48" s="91"/>
      <c r="IH48" s="91"/>
      <c r="II48" s="91"/>
      <c r="IJ48" s="91"/>
      <c r="IK48" s="91"/>
      <c r="IL48" s="91"/>
      <c r="IM48" s="91"/>
      <c r="IN48" s="91"/>
      <c r="IO48" s="91"/>
      <c r="IP48" s="91"/>
      <c r="IQ48" s="91"/>
      <c r="IR48" s="91"/>
      <c r="IS48" s="91"/>
      <c r="IT48" s="91"/>
      <c r="IU48" s="91"/>
      <c r="IV48" s="91"/>
    </row>
    <row r="49" spans="1:256">
      <c r="A49" s="84"/>
      <c r="B49" s="83"/>
      <c r="C49" s="82"/>
      <c r="D49" s="82"/>
      <c r="E49" s="83"/>
      <c r="F49" s="76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91"/>
      <c r="BU49" s="91"/>
      <c r="BV49" s="91"/>
      <c r="BW49" s="91"/>
      <c r="BX49" s="91"/>
      <c r="BY49" s="91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91"/>
      <c r="DZ49" s="91"/>
      <c r="EA49" s="91"/>
      <c r="EB49" s="91"/>
      <c r="EC49" s="91"/>
      <c r="ED49" s="91"/>
      <c r="EE49" s="91"/>
      <c r="EF49" s="91"/>
      <c r="EG49" s="91"/>
      <c r="EH49" s="91"/>
      <c r="EI49" s="91"/>
      <c r="EJ49" s="91"/>
      <c r="EK49" s="91"/>
      <c r="EL49" s="91"/>
      <c r="EM49" s="91"/>
      <c r="EN49" s="91"/>
      <c r="EO49" s="91"/>
      <c r="EP49" s="91"/>
      <c r="EQ49" s="91"/>
      <c r="ER49" s="91"/>
      <c r="ES49" s="91"/>
      <c r="ET49" s="91"/>
      <c r="EU49" s="91"/>
      <c r="EV49" s="91"/>
      <c r="EW49" s="91"/>
      <c r="EX49" s="91"/>
      <c r="EY49" s="91"/>
      <c r="EZ49" s="91"/>
      <c r="FA49" s="91"/>
      <c r="FB49" s="91"/>
      <c r="FC49" s="91"/>
      <c r="FD49" s="91"/>
      <c r="FE49" s="91"/>
      <c r="FF49" s="91"/>
      <c r="FG49" s="91"/>
      <c r="FH49" s="91"/>
      <c r="FI49" s="91"/>
      <c r="FJ49" s="91"/>
      <c r="FK49" s="91"/>
      <c r="FL49" s="91"/>
      <c r="FM49" s="91"/>
      <c r="FN49" s="91"/>
      <c r="FO49" s="91"/>
      <c r="FP49" s="91"/>
      <c r="FQ49" s="91"/>
      <c r="FR49" s="91"/>
      <c r="FS49" s="91"/>
      <c r="FT49" s="91"/>
      <c r="FU49" s="91"/>
      <c r="FV49" s="91"/>
      <c r="FW49" s="91"/>
      <c r="FX49" s="91"/>
      <c r="FY49" s="91"/>
      <c r="FZ49" s="91"/>
      <c r="GA49" s="91"/>
      <c r="GB49" s="91"/>
      <c r="GC49" s="91"/>
      <c r="GD49" s="91"/>
      <c r="GE49" s="91"/>
      <c r="GF49" s="91"/>
      <c r="GG49" s="91"/>
      <c r="GH49" s="91"/>
      <c r="GI49" s="91"/>
      <c r="GJ49" s="91"/>
      <c r="GK49" s="91"/>
      <c r="GL49" s="91"/>
      <c r="GM49" s="91"/>
      <c r="GN49" s="91"/>
      <c r="GO49" s="91"/>
      <c r="GP49" s="91"/>
      <c r="GQ49" s="91"/>
      <c r="GR49" s="91"/>
      <c r="GS49" s="91"/>
      <c r="GT49" s="91"/>
      <c r="GU49" s="91"/>
      <c r="GV49" s="91"/>
      <c r="GW49" s="91"/>
      <c r="GX49" s="91"/>
      <c r="GY49" s="91"/>
      <c r="GZ49" s="91"/>
      <c r="HA49" s="91"/>
      <c r="HB49" s="91"/>
      <c r="HC49" s="91"/>
      <c r="HD49" s="91"/>
      <c r="HE49" s="91"/>
      <c r="HF49" s="91"/>
      <c r="HG49" s="91"/>
      <c r="HH49" s="91"/>
      <c r="HI49" s="91"/>
      <c r="HJ49" s="91"/>
      <c r="HK49" s="91"/>
      <c r="HL49" s="91"/>
      <c r="HM49" s="91"/>
      <c r="HN49" s="91"/>
      <c r="HO49" s="91"/>
      <c r="HP49" s="91"/>
      <c r="HQ49" s="91"/>
      <c r="HR49" s="91"/>
      <c r="HS49" s="91"/>
      <c r="HT49" s="91"/>
      <c r="HU49" s="91"/>
      <c r="HV49" s="91"/>
      <c r="HW49" s="91"/>
      <c r="HX49" s="91"/>
      <c r="HY49" s="91"/>
      <c r="HZ49" s="91"/>
      <c r="IA49" s="91"/>
      <c r="IB49" s="91"/>
      <c r="IC49" s="91"/>
      <c r="ID49" s="91"/>
      <c r="IE49" s="91"/>
      <c r="IF49" s="91"/>
      <c r="IG49" s="91"/>
      <c r="IH49" s="91"/>
      <c r="II49" s="91"/>
      <c r="IJ49" s="91"/>
      <c r="IK49" s="91"/>
      <c r="IL49" s="91"/>
      <c r="IM49" s="91"/>
      <c r="IN49" s="91"/>
      <c r="IO49" s="91"/>
      <c r="IP49" s="91"/>
      <c r="IQ49" s="91"/>
      <c r="IR49" s="91"/>
      <c r="IS49" s="91"/>
      <c r="IT49" s="91"/>
      <c r="IU49" s="91"/>
      <c r="IV49" s="91"/>
    </row>
    <row r="50" spans="1:256">
      <c r="A50" s="84"/>
      <c r="B50" s="83"/>
      <c r="C50" s="82"/>
      <c r="D50" s="82"/>
      <c r="E50" s="83"/>
      <c r="F50" s="76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1"/>
      <c r="BR50" s="91"/>
      <c r="BS50" s="91"/>
      <c r="BT50" s="91"/>
      <c r="BU50" s="91"/>
      <c r="BV50" s="91"/>
      <c r="BW50" s="91"/>
      <c r="BX50" s="91"/>
      <c r="BY50" s="91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91"/>
      <c r="DZ50" s="91"/>
      <c r="EA50" s="91"/>
      <c r="EB50" s="91"/>
      <c r="EC50" s="91"/>
      <c r="ED50" s="91"/>
      <c r="EE50" s="91"/>
      <c r="EF50" s="91"/>
      <c r="EG50" s="91"/>
      <c r="EH50" s="91"/>
      <c r="EI50" s="91"/>
      <c r="EJ50" s="91"/>
      <c r="EK50" s="91"/>
      <c r="EL50" s="91"/>
      <c r="EM50" s="91"/>
      <c r="EN50" s="91"/>
      <c r="EO50" s="91"/>
      <c r="EP50" s="91"/>
      <c r="EQ50" s="91"/>
      <c r="ER50" s="91"/>
      <c r="ES50" s="91"/>
      <c r="ET50" s="91"/>
      <c r="EU50" s="91"/>
      <c r="EV50" s="91"/>
      <c r="EW50" s="91"/>
      <c r="EX50" s="91"/>
      <c r="EY50" s="91"/>
      <c r="EZ50" s="91"/>
      <c r="FA50" s="91"/>
      <c r="FB50" s="91"/>
      <c r="FC50" s="91"/>
      <c r="FD50" s="91"/>
      <c r="FE50" s="91"/>
      <c r="FF50" s="91"/>
      <c r="FG50" s="91"/>
      <c r="FH50" s="91"/>
      <c r="FI50" s="91"/>
      <c r="FJ50" s="91"/>
      <c r="FK50" s="91"/>
      <c r="FL50" s="91"/>
      <c r="FM50" s="91"/>
      <c r="FN50" s="91"/>
      <c r="FO50" s="91"/>
      <c r="FP50" s="91"/>
      <c r="FQ50" s="91"/>
      <c r="FR50" s="91"/>
      <c r="FS50" s="91"/>
      <c r="FT50" s="91"/>
      <c r="FU50" s="91"/>
      <c r="FV50" s="91"/>
      <c r="FW50" s="91"/>
      <c r="FX50" s="91"/>
      <c r="FY50" s="91"/>
      <c r="FZ50" s="91"/>
      <c r="GA50" s="91"/>
      <c r="GB50" s="91"/>
      <c r="GC50" s="91"/>
      <c r="GD50" s="91"/>
      <c r="GE50" s="91"/>
      <c r="GF50" s="91"/>
      <c r="GG50" s="91"/>
      <c r="GH50" s="91"/>
      <c r="GI50" s="91"/>
      <c r="GJ50" s="91"/>
      <c r="GK50" s="91"/>
      <c r="GL50" s="91"/>
      <c r="GM50" s="91"/>
      <c r="GN50" s="91"/>
      <c r="GO50" s="91"/>
      <c r="GP50" s="91"/>
      <c r="GQ50" s="91"/>
      <c r="GR50" s="91"/>
      <c r="GS50" s="91"/>
      <c r="GT50" s="91"/>
      <c r="GU50" s="91"/>
      <c r="GV50" s="91"/>
      <c r="GW50" s="91"/>
      <c r="GX50" s="91"/>
      <c r="GY50" s="91"/>
      <c r="GZ50" s="91"/>
      <c r="HA50" s="91"/>
      <c r="HB50" s="91"/>
      <c r="HC50" s="91"/>
      <c r="HD50" s="91"/>
      <c r="HE50" s="91"/>
      <c r="HF50" s="91"/>
      <c r="HG50" s="91"/>
      <c r="HH50" s="91"/>
      <c r="HI50" s="91"/>
      <c r="HJ50" s="91"/>
      <c r="HK50" s="91"/>
      <c r="HL50" s="91"/>
      <c r="HM50" s="91"/>
      <c r="HN50" s="91"/>
      <c r="HO50" s="91"/>
      <c r="HP50" s="91"/>
      <c r="HQ50" s="91"/>
      <c r="HR50" s="91"/>
      <c r="HS50" s="91"/>
      <c r="HT50" s="91"/>
      <c r="HU50" s="91"/>
      <c r="HV50" s="91"/>
      <c r="HW50" s="91"/>
      <c r="HX50" s="91"/>
      <c r="HY50" s="91"/>
      <c r="HZ50" s="91"/>
      <c r="IA50" s="91"/>
      <c r="IB50" s="91"/>
      <c r="IC50" s="91"/>
      <c r="ID50" s="91"/>
      <c r="IE50" s="91"/>
      <c r="IF50" s="91"/>
      <c r="IG50" s="91"/>
      <c r="IH50" s="91"/>
      <c r="II50" s="91"/>
      <c r="IJ50" s="91"/>
      <c r="IK50" s="91"/>
      <c r="IL50" s="91"/>
      <c r="IM50" s="91"/>
      <c r="IN50" s="91"/>
      <c r="IO50" s="91"/>
      <c r="IP50" s="91"/>
      <c r="IQ50" s="91"/>
      <c r="IR50" s="91"/>
      <c r="IS50" s="91"/>
      <c r="IT50" s="91"/>
      <c r="IU50" s="91"/>
      <c r="IV50" s="91"/>
    </row>
    <row r="51" spans="1:256">
      <c r="A51" s="84"/>
      <c r="B51" s="83"/>
      <c r="C51" s="82"/>
      <c r="D51" s="82"/>
      <c r="E51" s="83"/>
      <c r="F51" s="76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1"/>
      <c r="BR51" s="91"/>
      <c r="BS51" s="91"/>
      <c r="BT51" s="91"/>
      <c r="BU51" s="91"/>
      <c r="BV51" s="91"/>
      <c r="BW51" s="91"/>
      <c r="BX51" s="91"/>
      <c r="BY51" s="91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91"/>
      <c r="DZ51" s="91"/>
      <c r="EA51" s="91"/>
      <c r="EB51" s="91"/>
      <c r="EC51" s="91"/>
      <c r="ED51" s="91"/>
      <c r="EE51" s="91"/>
      <c r="EF51" s="91"/>
      <c r="EG51" s="91"/>
      <c r="EH51" s="91"/>
      <c r="EI51" s="91"/>
      <c r="EJ51" s="91"/>
      <c r="EK51" s="91"/>
      <c r="EL51" s="91"/>
      <c r="EM51" s="91"/>
      <c r="EN51" s="91"/>
      <c r="EO51" s="91"/>
      <c r="EP51" s="91"/>
      <c r="EQ51" s="91"/>
      <c r="ER51" s="91"/>
      <c r="ES51" s="91"/>
      <c r="ET51" s="91"/>
      <c r="EU51" s="91"/>
      <c r="EV51" s="91"/>
      <c r="EW51" s="91"/>
      <c r="EX51" s="91"/>
      <c r="EY51" s="91"/>
      <c r="EZ51" s="91"/>
      <c r="FA51" s="91"/>
      <c r="FB51" s="91"/>
      <c r="FC51" s="91"/>
      <c r="FD51" s="91"/>
      <c r="FE51" s="91"/>
      <c r="FF51" s="91"/>
      <c r="FG51" s="91"/>
      <c r="FH51" s="91"/>
      <c r="FI51" s="91"/>
      <c r="FJ51" s="91"/>
      <c r="FK51" s="91"/>
      <c r="FL51" s="91"/>
      <c r="FM51" s="91"/>
      <c r="FN51" s="91"/>
      <c r="FO51" s="91"/>
      <c r="FP51" s="91"/>
      <c r="FQ51" s="91"/>
      <c r="FR51" s="91"/>
      <c r="FS51" s="91"/>
      <c r="FT51" s="91"/>
      <c r="FU51" s="91"/>
      <c r="FV51" s="91"/>
      <c r="FW51" s="91"/>
      <c r="FX51" s="91"/>
      <c r="FY51" s="91"/>
      <c r="FZ51" s="91"/>
      <c r="GA51" s="91"/>
      <c r="GB51" s="91"/>
      <c r="GC51" s="91"/>
      <c r="GD51" s="91"/>
      <c r="GE51" s="91"/>
      <c r="GF51" s="91"/>
      <c r="GG51" s="91"/>
      <c r="GH51" s="91"/>
      <c r="GI51" s="91"/>
      <c r="GJ51" s="91"/>
      <c r="GK51" s="91"/>
      <c r="GL51" s="91"/>
      <c r="GM51" s="91"/>
      <c r="GN51" s="91"/>
      <c r="GO51" s="91"/>
      <c r="GP51" s="91"/>
      <c r="GQ51" s="91"/>
      <c r="GR51" s="91"/>
      <c r="GS51" s="91"/>
      <c r="GT51" s="91"/>
      <c r="GU51" s="91"/>
      <c r="GV51" s="91"/>
      <c r="GW51" s="91"/>
      <c r="GX51" s="91"/>
      <c r="GY51" s="91"/>
      <c r="GZ51" s="91"/>
      <c r="HA51" s="91"/>
      <c r="HB51" s="91"/>
      <c r="HC51" s="91"/>
      <c r="HD51" s="91"/>
      <c r="HE51" s="91"/>
      <c r="HF51" s="91"/>
      <c r="HG51" s="91"/>
      <c r="HH51" s="91"/>
      <c r="HI51" s="91"/>
      <c r="HJ51" s="91"/>
      <c r="HK51" s="91"/>
      <c r="HL51" s="91"/>
      <c r="HM51" s="91"/>
      <c r="HN51" s="91"/>
      <c r="HO51" s="91"/>
      <c r="HP51" s="91"/>
      <c r="HQ51" s="91"/>
      <c r="HR51" s="91"/>
      <c r="HS51" s="91"/>
      <c r="HT51" s="91"/>
      <c r="HU51" s="91"/>
      <c r="HV51" s="91"/>
      <c r="HW51" s="91"/>
      <c r="HX51" s="91"/>
      <c r="HY51" s="91"/>
      <c r="HZ51" s="91"/>
      <c r="IA51" s="91"/>
      <c r="IB51" s="91"/>
      <c r="IC51" s="91"/>
      <c r="ID51" s="91"/>
      <c r="IE51" s="91"/>
      <c r="IF51" s="91"/>
      <c r="IG51" s="91"/>
      <c r="IH51" s="91"/>
      <c r="II51" s="91"/>
      <c r="IJ51" s="91"/>
      <c r="IK51" s="91"/>
      <c r="IL51" s="91"/>
      <c r="IM51" s="91"/>
      <c r="IN51" s="91"/>
      <c r="IO51" s="91"/>
      <c r="IP51" s="91"/>
      <c r="IQ51" s="91"/>
      <c r="IR51" s="91"/>
      <c r="IS51" s="91"/>
      <c r="IT51" s="91"/>
      <c r="IU51" s="91"/>
      <c r="IV51" s="91"/>
    </row>
    <row r="52" spans="1:256">
      <c r="A52" s="84"/>
      <c r="B52" s="83"/>
      <c r="C52" s="83"/>
      <c r="D52" s="82"/>
      <c r="E52" s="83"/>
      <c r="F52" s="76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  <c r="IR52" s="91"/>
      <c r="IS52" s="91"/>
      <c r="IT52" s="91"/>
      <c r="IU52" s="91"/>
      <c r="IV52" s="91"/>
    </row>
    <row r="53" spans="1:256">
      <c r="A53" s="84"/>
      <c r="B53" s="83"/>
      <c r="C53" s="83"/>
      <c r="D53" s="82"/>
      <c r="E53" s="83"/>
      <c r="F53" s="76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  <c r="IR53" s="91"/>
      <c r="IS53" s="91"/>
      <c r="IT53" s="91"/>
      <c r="IU53" s="91"/>
      <c r="IV53" s="91"/>
    </row>
    <row r="54" spans="1:256">
      <c r="A54" s="84"/>
      <c r="B54" s="83"/>
      <c r="C54" s="83"/>
      <c r="D54" s="82"/>
      <c r="E54" s="83"/>
      <c r="F54" s="76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  <c r="IR54" s="91"/>
      <c r="IS54" s="91"/>
      <c r="IT54" s="91"/>
      <c r="IU54" s="91"/>
      <c r="IV54" s="91"/>
    </row>
  </sheetData>
  <mergeCells count="7">
    <mergeCell ref="A1:E1"/>
    <mergeCell ref="A27:E27"/>
    <mergeCell ref="A34:A36"/>
    <mergeCell ref="A37:A39"/>
    <mergeCell ref="A40:A42"/>
    <mergeCell ref="D31:D35"/>
    <mergeCell ref="E31:E35"/>
  </mergeCells>
  <phoneticPr fontId="17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Y65"/>
  <sheetViews>
    <sheetView workbookViewId="0">
      <pane xSplit="12" ySplit="2" topLeftCell="DV18" activePane="bottomRight" state="frozen"/>
      <selection pane="topRight"/>
      <selection pane="bottomLeft"/>
      <selection pane="bottomRight" activeCell="DV4" sqref="DV4:DV65"/>
    </sheetView>
  </sheetViews>
  <sheetFormatPr defaultColWidth="9" defaultRowHeight="14.25"/>
  <cols>
    <col min="1" max="1" width="6.875" customWidth="1"/>
    <col min="2" max="2" width="7.5" customWidth="1"/>
    <col min="4" max="8" width="9" customWidth="1"/>
    <col min="9" max="9" width="8.25" customWidth="1"/>
    <col min="10" max="10" width="6.75" style="14" customWidth="1"/>
    <col min="11" max="11" width="8.5" style="14" customWidth="1"/>
    <col min="12" max="12" width="7.875" customWidth="1"/>
    <col min="13" max="13" width="6.125" customWidth="1"/>
    <col min="14" max="14" width="9" customWidth="1"/>
    <col min="15" max="15" width="6.875" customWidth="1"/>
    <col min="16" max="16" width="5" customWidth="1"/>
    <col min="17" max="17" width="5.75" customWidth="1"/>
    <col min="18" max="18" width="4.125" customWidth="1"/>
    <col min="19" max="20" width="9" customWidth="1"/>
    <col min="21" max="21" width="0.25" customWidth="1"/>
    <col min="22" max="22" width="6.875" customWidth="1"/>
    <col min="23" max="23" width="6" customWidth="1"/>
    <col min="24" max="24" width="5.75" customWidth="1"/>
    <col min="25" max="25" width="9" customWidth="1"/>
    <col min="26" max="26" width="7.875" customWidth="1"/>
    <col min="27" max="27" width="4.75" customWidth="1"/>
    <col min="28" max="28" width="4.5" customWidth="1"/>
    <col min="29" max="29" width="4.625" customWidth="1"/>
    <col min="30" max="30" width="4.875" customWidth="1"/>
    <col min="31" max="31" width="6" customWidth="1"/>
    <col min="32" max="32" width="9" customWidth="1"/>
    <col min="33" max="33" width="6.125" customWidth="1"/>
    <col min="34" max="34" width="6.625" customWidth="1"/>
    <col min="35" max="42" width="4.25" customWidth="1"/>
    <col min="43" max="47" width="3.875" customWidth="1"/>
    <col min="48" max="48" width="9" customWidth="1"/>
    <col min="49" max="49" width="6.375" customWidth="1"/>
    <col min="50" max="50" width="4.125" customWidth="1"/>
    <col min="51" max="51" width="7" customWidth="1"/>
    <col min="52" max="52" width="4.375" customWidth="1"/>
    <col min="53" max="56" width="4.5" customWidth="1"/>
    <col min="57" max="64" width="4.375" customWidth="1"/>
    <col min="65" max="65" width="9" customWidth="1"/>
    <col min="66" max="69" width="3.875" customWidth="1"/>
    <col min="70" max="70" width="4.625" customWidth="1"/>
    <col min="71" max="79" width="3.875" customWidth="1"/>
    <col min="80" max="80" width="9" customWidth="1"/>
    <col min="81" max="81" width="7.125" customWidth="1"/>
    <col min="82" max="84" width="9" customWidth="1"/>
    <col min="85" max="85" width="7.25" customWidth="1"/>
    <col min="86" max="86" width="7.125" customWidth="1"/>
    <col min="87" max="87" width="7.375" customWidth="1"/>
    <col min="88" max="88" width="5" customWidth="1"/>
    <col min="89" max="89" width="3.875" customWidth="1"/>
    <col min="90" max="90" width="4.625" customWidth="1"/>
    <col min="91" max="92" width="4.5" customWidth="1"/>
    <col min="93" max="93" width="4.375" customWidth="1"/>
    <col min="94" max="94" width="5.125" customWidth="1"/>
    <col min="95" max="95" width="3.375" customWidth="1"/>
    <col min="96" max="96" width="9" customWidth="1"/>
    <col min="97" max="97" width="6.25" customWidth="1"/>
    <col min="98" max="98" width="4.625" customWidth="1"/>
    <col min="100" max="104" width="9" customWidth="1"/>
    <col min="105" max="105" width="7.125" customWidth="1"/>
    <col min="106" max="106" width="7.25" customWidth="1"/>
    <col min="107" max="113" width="9" customWidth="1"/>
    <col min="114" max="114" width="11" customWidth="1"/>
    <col min="115" max="126" width="9" customWidth="1"/>
    <col min="128" max="128" width="36.75" customWidth="1"/>
  </cols>
  <sheetData>
    <row r="1" spans="1:129" ht="20.100000000000001" customHeight="1">
      <c r="A1" s="177" t="s">
        <v>110</v>
      </c>
      <c r="B1" s="177" t="s">
        <v>111</v>
      </c>
      <c r="C1" s="179" t="s">
        <v>112</v>
      </c>
      <c r="D1" s="177" t="s">
        <v>113</v>
      </c>
      <c r="E1" s="15" t="s">
        <v>114</v>
      </c>
      <c r="F1" s="15" t="s">
        <v>115</v>
      </c>
      <c r="G1" s="15" t="s">
        <v>116</v>
      </c>
      <c r="H1" s="179" t="s">
        <v>117</v>
      </c>
      <c r="I1" s="179" t="s">
        <v>118</v>
      </c>
      <c r="J1" s="185" t="s">
        <v>119</v>
      </c>
      <c r="K1" s="190" t="s">
        <v>120</v>
      </c>
      <c r="L1" s="163" t="s">
        <v>121</v>
      </c>
      <c r="M1" s="164"/>
      <c r="N1" s="165" t="s">
        <v>122</v>
      </c>
      <c r="O1" s="166"/>
      <c r="P1" s="166"/>
      <c r="Q1" s="166"/>
      <c r="R1" s="166"/>
      <c r="S1" s="167"/>
      <c r="T1" s="167"/>
      <c r="U1" s="167"/>
      <c r="V1" s="166"/>
      <c r="W1" s="166"/>
      <c r="X1" s="168"/>
      <c r="Y1" s="166"/>
      <c r="Z1" s="166"/>
      <c r="AA1" s="166"/>
      <c r="AB1" s="166"/>
      <c r="AC1" s="166"/>
      <c r="AD1" s="166"/>
      <c r="AE1" s="166"/>
      <c r="AF1" s="167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8"/>
      <c r="AX1" s="169"/>
      <c r="AY1" s="168"/>
      <c r="AZ1" s="169"/>
      <c r="BA1" s="168"/>
      <c r="BB1" s="168"/>
      <c r="BC1" s="168"/>
      <c r="BD1" s="169"/>
      <c r="BE1" s="168"/>
      <c r="BF1" s="169"/>
      <c r="BG1" s="169"/>
      <c r="BH1" s="169"/>
      <c r="BI1" s="169"/>
      <c r="BJ1" s="169"/>
      <c r="BK1" s="169"/>
      <c r="BL1" s="169"/>
      <c r="BM1" s="166"/>
      <c r="BN1" s="168"/>
      <c r="BO1" s="168"/>
      <c r="BP1" s="168"/>
      <c r="BQ1" s="168"/>
      <c r="BR1" s="168"/>
      <c r="BS1" s="168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70"/>
      <c r="CE1" s="163" t="s">
        <v>123</v>
      </c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64"/>
      <c r="CY1" s="163" t="s">
        <v>124</v>
      </c>
      <c r="CZ1" s="171"/>
      <c r="DA1" s="171"/>
      <c r="DB1" s="171"/>
      <c r="DC1" s="172"/>
      <c r="DD1" s="171"/>
      <c r="DE1" s="171"/>
      <c r="DF1" s="171"/>
      <c r="DG1" s="164"/>
      <c r="DH1" s="21" t="s">
        <v>125</v>
      </c>
      <c r="DI1" s="173" t="s">
        <v>126</v>
      </c>
      <c r="DJ1" s="173"/>
      <c r="DK1" s="173"/>
      <c r="DL1" s="163"/>
      <c r="DM1" s="174" t="s">
        <v>127</v>
      </c>
      <c r="DN1" s="175"/>
      <c r="DO1" s="176"/>
      <c r="DP1" s="192" t="s">
        <v>51</v>
      </c>
      <c r="DQ1" s="23" t="s">
        <v>128</v>
      </c>
      <c r="DR1" s="23" t="s">
        <v>128</v>
      </c>
      <c r="DS1" s="23" t="s">
        <v>129</v>
      </c>
      <c r="DT1" s="52" t="s">
        <v>129</v>
      </c>
      <c r="DU1" s="198" t="s">
        <v>130</v>
      </c>
      <c r="DV1" s="200" t="s">
        <v>131</v>
      </c>
      <c r="DW1" s="202" t="s">
        <v>132</v>
      </c>
      <c r="DX1" s="203" t="s">
        <v>133</v>
      </c>
      <c r="DY1" s="66"/>
    </row>
    <row r="2" spans="1:129" ht="59.1" customHeight="1">
      <c r="A2" s="178"/>
      <c r="B2" s="178"/>
      <c r="C2" s="180"/>
      <c r="D2" s="178"/>
      <c r="E2" s="16" t="s">
        <v>134</v>
      </c>
      <c r="F2" s="16" t="s">
        <v>135</v>
      </c>
      <c r="G2" s="16" t="s">
        <v>136</v>
      </c>
      <c r="H2" s="180"/>
      <c r="I2" s="180"/>
      <c r="J2" s="186"/>
      <c r="K2" s="191"/>
      <c r="L2" s="23" t="s">
        <v>137</v>
      </c>
      <c r="M2" s="24" t="s">
        <v>13</v>
      </c>
      <c r="N2" s="23" t="s">
        <v>138</v>
      </c>
      <c r="O2" s="25" t="s">
        <v>139</v>
      </c>
      <c r="P2" s="25" t="s">
        <v>140</v>
      </c>
      <c r="Q2" s="25" t="s">
        <v>141</v>
      </c>
      <c r="R2" s="25" t="s">
        <v>142</v>
      </c>
      <c r="S2" s="28" t="s">
        <v>143</v>
      </c>
      <c r="T2" s="28" t="s">
        <v>144</v>
      </c>
      <c r="U2" s="34" t="s">
        <v>145</v>
      </c>
      <c r="V2" s="25" t="s">
        <v>146</v>
      </c>
      <c r="W2" s="25" t="s">
        <v>147</v>
      </c>
      <c r="X2" s="25" t="s">
        <v>148</v>
      </c>
      <c r="Y2" s="24" t="s">
        <v>149</v>
      </c>
      <c r="Z2" s="24" t="s">
        <v>150</v>
      </c>
      <c r="AA2" s="24" t="s">
        <v>99</v>
      </c>
      <c r="AB2" s="25" t="s">
        <v>151</v>
      </c>
      <c r="AC2" s="25" t="s">
        <v>152</v>
      </c>
      <c r="AD2" s="25" t="s">
        <v>153</v>
      </c>
      <c r="AE2" s="25" t="s">
        <v>154</v>
      </c>
      <c r="AF2" s="39" t="s">
        <v>155</v>
      </c>
      <c r="AG2" s="40" t="s">
        <v>156</v>
      </c>
      <c r="AH2" s="40" t="s">
        <v>157</v>
      </c>
      <c r="AI2" s="40" t="s">
        <v>158</v>
      </c>
      <c r="AJ2" s="40" t="s">
        <v>159</v>
      </c>
      <c r="AK2" s="40" t="s">
        <v>160</v>
      </c>
      <c r="AL2" s="40" t="s">
        <v>161</v>
      </c>
      <c r="AM2" s="39" t="s">
        <v>162</v>
      </c>
      <c r="AN2" s="40" t="s">
        <v>163</v>
      </c>
      <c r="AO2" s="40" t="s">
        <v>164</v>
      </c>
      <c r="AP2" s="40" t="s">
        <v>165</v>
      </c>
      <c r="AQ2" s="40" t="s">
        <v>164</v>
      </c>
      <c r="AR2" s="40" t="s">
        <v>166</v>
      </c>
      <c r="AS2" s="40" t="s">
        <v>164</v>
      </c>
      <c r="AT2" s="40" t="s">
        <v>166</v>
      </c>
      <c r="AU2" s="40" t="s">
        <v>164</v>
      </c>
      <c r="AV2" s="39" t="s">
        <v>167</v>
      </c>
      <c r="AW2" s="25" t="s">
        <v>168</v>
      </c>
      <c r="AX2" s="25" t="s">
        <v>164</v>
      </c>
      <c r="AY2" s="25" t="s">
        <v>169</v>
      </c>
      <c r="AZ2" s="25" t="s">
        <v>164</v>
      </c>
      <c r="BA2" s="25" t="s">
        <v>170</v>
      </c>
      <c r="BB2" s="25" t="s">
        <v>164</v>
      </c>
      <c r="BC2" s="25" t="s">
        <v>171</v>
      </c>
      <c r="BD2" s="25" t="s">
        <v>164</v>
      </c>
      <c r="BE2" s="25" t="s">
        <v>172</v>
      </c>
      <c r="BF2" s="25" t="s">
        <v>164</v>
      </c>
      <c r="BG2" s="25" t="s">
        <v>173</v>
      </c>
      <c r="BH2" s="25" t="s">
        <v>164</v>
      </c>
      <c r="BI2" s="25" t="s">
        <v>174</v>
      </c>
      <c r="BJ2" s="25" t="s">
        <v>164</v>
      </c>
      <c r="BK2" s="25" t="s">
        <v>166</v>
      </c>
      <c r="BL2" s="25" t="s">
        <v>164</v>
      </c>
      <c r="BM2" s="23" t="s">
        <v>175</v>
      </c>
      <c r="BN2" s="25" t="s">
        <v>176</v>
      </c>
      <c r="BO2" s="25" t="s">
        <v>164</v>
      </c>
      <c r="BP2" s="25" t="s">
        <v>177</v>
      </c>
      <c r="BQ2" s="25" t="s">
        <v>164</v>
      </c>
      <c r="BR2" s="25" t="s">
        <v>178</v>
      </c>
      <c r="BS2" s="25" t="s">
        <v>164</v>
      </c>
      <c r="BT2" s="25" t="s">
        <v>179</v>
      </c>
      <c r="BU2" s="25" t="s">
        <v>164</v>
      </c>
      <c r="BV2" s="25" t="s">
        <v>180</v>
      </c>
      <c r="BW2" s="25" t="s">
        <v>164</v>
      </c>
      <c r="BX2" s="25" t="s">
        <v>180</v>
      </c>
      <c r="BY2" s="25" t="s">
        <v>164</v>
      </c>
      <c r="BZ2" s="25" t="s">
        <v>180</v>
      </c>
      <c r="CA2" s="25" t="s">
        <v>164</v>
      </c>
      <c r="CB2" s="23" t="s">
        <v>181</v>
      </c>
      <c r="CC2" s="25" t="s">
        <v>182</v>
      </c>
      <c r="CD2" s="23" t="s">
        <v>183</v>
      </c>
      <c r="CE2" s="23" t="s">
        <v>184</v>
      </c>
      <c r="CF2" s="23" t="s">
        <v>29</v>
      </c>
      <c r="CG2" s="25" t="s">
        <v>185</v>
      </c>
      <c r="CH2" s="25" t="s">
        <v>186</v>
      </c>
      <c r="CI2" s="25" t="s">
        <v>187</v>
      </c>
      <c r="CJ2" s="25" t="s">
        <v>188</v>
      </c>
      <c r="CK2" s="25" t="s">
        <v>164</v>
      </c>
      <c r="CL2" s="25" t="s">
        <v>189</v>
      </c>
      <c r="CM2" s="25" t="s">
        <v>164</v>
      </c>
      <c r="CN2" s="25" t="s">
        <v>166</v>
      </c>
      <c r="CO2" s="25" t="s">
        <v>164</v>
      </c>
      <c r="CP2" s="25" t="s">
        <v>190</v>
      </c>
      <c r="CQ2" s="25" t="s">
        <v>164</v>
      </c>
      <c r="CR2" s="47" t="s">
        <v>191</v>
      </c>
      <c r="CS2" s="25" t="s">
        <v>192</v>
      </c>
      <c r="CT2" s="25" t="s">
        <v>193</v>
      </c>
      <c r="CU2" s="25" t="s">
        <v>194</v>
      </c>
      <c r="CV2" s="23" t="s">
        <v>195</v>
      </c>
      <c r="CW2" s="23" t="s">
        <v>196</v>
      </c>
      <c r="CX2" s="23" t="s">
        <v>197</v>
      </c>
      <c r="CY2" s="23" t="s">
        <v>198</v>
      </c>
      <c r="CZ2" s="23" t="s">
        <v>199</v>
      </c>
      <c r="DA2" s="25" t="s">
        <v>200</v>
      </c>
      <c r="DB2" s="25" t="s">
        <v>201</v>
      </c>
      <c r="DC2" s="23" t="s">
        <v>202</v>
      </c>
      <c r="DD2" s="25" t="s">
        <v>203</v>
      </c>
      <c r="DE2" s="25" t="s">
        <v>204</v>
      </c>
      <c r="DF2" s="25" t="s">
        <v>205</v>
      </c>
      <c r="DG2" s="23" t="s">
        <v>206</v>
      </c>
      <c r="DH2" s="23" t="s">
        <v>207</v>
      </c>
      <c r="DI2" s="23" t="s">
        <v>208</v>
      </c>
      <c r="DJ2" s="23" t="s">
        <v>209</v>
      </c>
      <c r="DK2" s="23" t="s">
        <v>210</v>
      </c>
      <c r="DL2" s="52" t="s">
        <v>43</v>
      </c>
      <c r="DM2" s="23" t="s">
        <v>139</v>
      </c>
      <c r="DN2" s="23" t="s">
        <v>141</v>
      </c>
      <c r="DO2" s="23" t="s">
        <v>211</v>
      </c>
      <c r="DP2" s="193"/>
      <c r="DQ2" s="56" t="s">
        <v>212</v>
      </c>
      <c r="DR2" s="56" t="s">
        <v>213</v>
      </c>
      <c r="DS2" s="56" t="s">
        <v>214</v>
      </c>
      <c r="DT2" s="57" t="s">
        <v>215</v>
      </c>
      <c r="DU2" s="199"/>
      <c r="DV2" s="201"/>
      <c r="DW2" s="202"/>
      <c r="DX2" s="204"/>
      <c r="DY2" s="66"/>
    </row>
    <row r="3" spans="1:129" ht="22.5">
      <c r="A3" s="17">
        <f>A4</f>
        <v>100</v>
      </c>
      <c r="B3" s="17">
        <f>B4</f>
        <v>28800</v>
      </c>
      <c r="C3" s="18">
        <f>D3</f>
        <v>0.74198272995058911</v>
      </c>
      <c r="D3" s="19">
        <f t="shared" ref="D3:D65" si="0">G3*F3*E3</f>
        <v>0.74198272995058911</v>
      </c>
      <c r="E3" s="18">
        <f t="shared" ref="E3:E65" si="1">CE3/N3</f>
        <v>0.75477480045610035</v>
      </c>
      <c r="F3" s="18">
        <f t="shared" ref="F3:F65" si="2">CY3/CE3</f>
        <v>0.98585119441034863</v>
      </c>
      <c r="G3" s="18">
        <f t="shared" ref="G3:G65" si="3">DH3/CY3</f>
        <v>0.99716043411565436</v>
      </c>
      <c r="H3" s="20">
        <f t="shared" ref="H3:H65" si="4">CD3/DI3</f>
        <v>3.0241935483870967E-3</v>
      </c>
      <c r="I3" s="19">
        <f>H3</f>
        <v>3.0241935483870967E-3</v>
      </c>
      <c r="J3" s="26" t="s">
        <v>216</v>
      </c>
      <c r="K3" s="22" t="s">
        <v>217</v>
      </c>
      <c r="L3" s="23">
        <f t="shared" ref="L3:BW3" si="5">SUM(L4:L65)</f>
        <v>18720</v>
      </c>
      <c r="M3" s="27">
        <f t="shared" si="5"/>
        <v>1180</v>
      </c>
      <c r="N3" s="27">
        <f t="shared" si="5"/>
        <v>17540</v>
      </c>
      <c r="O3" s="28">
        <f t="shared" si="5"/>
        <v>2845</v>
      </c>
      <c r="P3" s="28">
        <f t="shared" si="5"/>
        <v>13</v>
      </c>
      <c r="Q3" s="28">
        <f t="shared" si="5"/>
        <v>435</v>
      </c>
      <c r="R3" s="28">
        <f t="shared" si="5"/>
        <v>87</v>
      </c>
      <c r="S3" s="28">
        <f t="shared" si="5"/>
        <v>0</v>
      </c>
      <c r="T3" s="28">
        <f t="shared" si="5"/>
        <v>0</v>
      </c>
      <c r="U3" s="28">
        <f t="shared" si="5"/>
        <v>0</v>
      </c>
      <c r="V3" s="28">
        <f t="shared" si="5"/>
        <v>285</v>
      </c>
      <c r="W3" s="28">
        <f t="shared" si="5"/>
        <v>18</v>
      </c>
      <c r="X3" s="28">
        <f t="shared" si="5"/>
        <v>0</v>
      </c>
      <c r="Y3" s="17">
        <f t="shared" si="5"/>
        <v>3565</v>
      </c>
      <c r="Z3" s="17">
        <f t="shared" si="5"/>
        <v>48.125</v>
      </c>
      <c r="AA3" s="17">
        <f t="shared" si="5"/>
        <v>380</v>
      </c>
      <c r="AB3" s="28">
        <f t="shared" si="5"/>
        <v>60</v>
      </c>
      <c r="AC3" s="28">
        <f t="shared" si="5"/>
        <v>0</v>
      </c>
      <c r="AD3" s="28">
        <f t="shared" si="5"/>
        <v>145</v>
      </c>
      <c r="AE3" s="28">
        <f t="shared" si="5"/>
        <v>35</v>
      </c>
      <c r="AF3" s="28">
        <f t="shared" si="5"/>
        <v>240</v>
      </c>
      <c r="AG3" s="28">
        <f t="shared" si="5"/>
        <v>0</v>
      </c>
      <c r="AH3" s="28">
        <f t="shared" si="5"/>
        <v>0</v>
      </c>
      <c r="AI3" s="28">
        <f t="shared" si="5"/>
        <v>0</v>
      </c>
      <c r="AJ3" s="28">
        <f t="shared" si="5"/>
        <v>15</v>
      </c>
      <c r="AK3" s="28">
        <f t="shared" si="5"/>
        <v>0</v>
      </c>
      <c r="AL3" s="28">
        <f t="shared" si="5"/>
        <v>10</v>
      </c>
      <c r="AM3" s="24">
        <f t="shared" si="5"/>
        <v>693.125</v>
      </c>
      <c r="AN3" s="28">
        <f t="shared" si="5"/>
        <v>0</v>
      </c>
      <c r="AO3" s="28">
        <f t="shared" si="5"/>
        <v>0</v>
      </c>
      <c r="AP3" s="28">
        <f t="shared" si="5"/>
        <v>0</v>
      </c>
      <c r="AQ3" s="28">
        <f t="shared" si="5"/>
        <v>0</v>
      </c>
      <c r="AR3" s="28">
        <f t="shared" si="5"/>
        <v>0</v>
      </c>
      <c r="AS3" s="28">
        <f t="shared" si="5"/>
        <v>0</v>
      </c>
      <c r="AT3" s="28">
        <f t="shared" si="5"/>
        <v>0</v>
      </c>
      <c r="AU3" s="28">
        <f t="shared" si="5"/>
        <v>0</v>
      </c>
      <c r="AV3" s="24">
        <f t="shared" si="5"/>
        <v>0</v>
      </c>
      <c r="AW3" s="28">
        <f t="shared" si="5"/>
        <v>11.25</v>
      </c>
      <c r="AX3" s="28">
        <f t="shared" si="5"/>
        <v>5</v>
      </c>
      <c r="AY3" s="28">
        <f t="shared" si="5"/>
        <v>3.125</v>
      </c>
      <c r="AZ3" s="28">
        <f t="shared" si="5"/>
        <v>1</v>
      </c>
      <c r="BA3" s="28">
        <f t="shared" si="5"/>
        <v>5</v>
      </c>
      <c r="BB3" s="28">
        <f t="shared" si="5"/>
        <v>4</v>
      </c>
      <c r="BC3" s="28">
        <f t="shared" si="5"/>
        <v>0</v>
      </c>
      <c r="BD3" s="28">
        <f t="shared" si="5"/>
        <v>0</v>
      </c>
      <c r="BE3" s="28">
        <f t="shared" si="5"/>
        <v>1.25</v>
      </c>
      <c r="BF3" s="28">
        <f t="shared" si="5"/>
        <v>1</v>
      </c>
      <c r="BG3" s="28">
        <f t="shared" si="5"/>
        <v>2.5</v>
      </c>
      <c r="BH3" s="28">
        <f t="shared" si="5"/>
        <v>1</v>
      </c>
      <c r="BI3" s="28">
        <f t="shared" si="5"/>
        <v>7.5</v>
      </c>
      <c r="BJ3" s="28">
        <f t="shared" si="5"/>
        <v>1</v>
      </c>
      <c r="BK3" s="28">
        <f t="shared" si="5"/>
        <v>0</v>
      </c>
      <c r="BL3" s="28">
        <f t="shared" si="5"/>
        <v>0</v>
      </c>
      <c r="BM3" s="24">
        <f t="shared" si="5"/>
        <v>30.625</v>
      </c>
      <c r="BN3" s="28">
        <f t="shared" si="5"/>
        <v>0</v>
      </c>
      <c r="BO3" s="28">
        <f t="shared" si="5"/>
        <v>0</v>
      </c>
      <c r="BP3" s="28">
        <f t="shared" si="5"/>
        <v>0</v>
      </c>
      <c r="BQ3" s="28">
        <f t="shared" si="5"/>
        <v>0</v>
      </c>
      <c r="BR3" s="28">
        <f t="shared" si="5"/>
        <v>12.5</v>
      </c>
      <c r="BS3" s="28">
        <f t="shared" si="5"/>
        <v>1</v>
      </c>
      <c r="BT3" s="28">
        <f t="shared" si="5"/>
        <v>0</v>
      </c>
      <c r="BU3" s="28">
        <f t="shared" si="5"/>
        <v>0</v>
      </c>
      <c r="BV3" s="28">
        <f t="shared" si="5"/>
        <v>0</v>
      </c>
      <c r="BW3" s="28">
        <f t="shared" si="5"/>
        <v>0</v>
      </c>
      <c r="BX3" s="28">
        <f t="shared" ref="BX3:CU3" si="6">SUM(BX4:BX65)</f>
        <v>0</v>
      </c>
      <c r="BY3" s="28">
        <f t="shared" si="6"/>
        <v>0</v>
      </c>
      <c r="BZ3" s="28">
        <f t="shared" si="6"/>
        <v>0</v>
      </c>
      <c r="CA3" s="28">
        <f t="shared" si="6"/>
        <v>0</v>
      </c>
      <c r="CB3" s="24">
        <f t="shared" si="6"/>
        <v>12.5</v>
      </c>
      <c r="CC3" s="28">
        <f t="shared" si="6"/>
        <v>0</v>
      </c>
      <c r="CD3" s="28">
        <f t="shared" si="6"/>
        <v>43.125</v>
      </c>
      <c r="CE3" s="28">
        <f t="shared" si="6"/>
        <v>13238.75</v>
      </c>
      <c r="CF3" s="28">
        <f t="shared" si="6"/>
        <v>6354600</v>
      </c>
      <c r="CG3" s="28">
        <f t="shared" si="6"/>
        <v>592.09900000000005</v>
      </c>
      <c r="CH3" s="28">
        <f t="shared" si="6"/>
        <v>6246901</v>
      </c>
      <c r="CI3" s="28">
        <f t="shared" si="6"/>
        <v>6264993</v>
      </c>
      <c r="CJ3" s="47">
        <f t="shared" si="6"/>
        <v>0</v>
      </c>
      <c r="CK3" s="47">
        <f t="shared" si="6"/>
        <v>0</v>
      </c>
      <c r="CL3" s="47">
        <f t="shared" si="6"/>
        <v>0</v>
      </c>
      <c r="CM3" s="47">
        <f t="shared" si="6"/>
        <v>0</v>
      </c>
      <c r="CN3" s="47">
        <f t="shared" si="6"/>
        <v>0</v>
      </c>
      <c r="CO3" s="47">
        <f t="shared" si="6"/>
        <v>0</v>
      </c>
      <c r="CP3" s="47">
        <f t="shared" si="6"/>
        <v>0</v>
      </c>
      <c r="CQ3" s="47">
        <f t="shared" si="6"/>
        <v>0</v>
      </c>
      <c r="CR3" s="47">
        <f t="shared" si="6"/>
        <v>0</v>
      </c>
      <c r="CS3" s="47">
        <f t="shared" si="6"/>
        <v>0</v>
      </c>
      <c r="CT3" s="47">
        <f t="shared" si="6"/>
        <v>0</v>
      </c>
      <c r="CU3" s="47">
        <f t="shared" si="6"/>
        <v>0</v>
      </c>
      <c r="CV3" s="23">
        <f t="shared" ref="CV3:CV65" si="7">CS3+CT3+CU3</f>
        <v>0</v>
      </c>
      <c r="CW3" s="23">
        <f t="shared" ref="CW3:CW65" si="8">CR3+CV3</f>
        <v>0</v>
      </c>
      <c r="CX3" s="49">
        <f t="shared" ref="CX3:CZ3" si="9">SUM(CX4:CX65)</f>
        <v>187.3125</v>
      </c>
      <c r="CY3" s="49">
        <f t="shared" si="9"/>
        <v>13051.437500000004</v>
      </c>
      <c r="CZ3" s="49">
        <f t="shared" si="9"/>
        <v>37.060416666666697</v>
      </c>
      <c r="DA3" s="47">
        <f t="shared" ref="DA3:DG3" si="10">SUM(DA4:DA63)</f>
        <v>3303</v>
      </c>
      <c r="DB3" s="47">
        <f t="shared" si="10"/>
        <v>7709</v>
      </c>
      <c r="DC3" s="23">
        <f t="shared" si="10"/>
        <v>6777</v>
      </c>
      <c r="DD3" s="47">
        <f t="shared" si="10"/>
        <v>0</v>
      </c>
      <c r="DE3" s="47">
        <f t="shared" si="10"/>
        <v>0</v>
      </c>
      <c r="DF3" s="47">
        <f t="shared" si="10"/>
        <v>0</v>
      </c>
      <c r="DG3" s="23">
        <f t="shared" si="10"/>
        <v>17789</v>
      </c>
      <c r="DH3" s="49">
        <f t="shared" ref="DH3:DQ3" si="11">SUM(DH4:DH65)</f>
        <v>13014.377083333335</v>
      </c>
      <c r="DI3" s="49">
        <f t="shared" si="11"/>
        <v>14260</v>
      </c>
      <c r="DJ3" s="49">
        <f t="shared" si="11"/>
        <v>342240</v>
      </c>
      <c r="DK3" s="49">
        <f t="shared" si="11"/>
        <v>13014.3770833333</v>
      </c>
      <c r="DL3" s="49">
        <f t="shared" si="11"/>
        <v>1180.0000000000002</v>
      </c>
      <c r="DM3" s="49">
        <f t="shared" si="11"/>
        <v>13330</v>
      </c>
      <c r="DN3" s="49">
        <f t="shared" si="11"/>
        <v>310</v>
      </c>
      <c r="DO3" s="49">
        <f t="shared" si="11"/>
        <v>930</v>
      </c>
      <c r="DP3" s="49">
        <f t="shared" si="11"/>
        <v>1451.25</v>
      </c>
      <c r="DQ3" s="49" t="e">
        <f t="shared" si="11"/>
        <v>#DIV/0!</v>
      </c>
      <c r="DR3" s="58" t="e">
        <f>DQ3</f>
        <v>#DIV/0!</v>
      </c>
      <c r="DS3" s="58">
        <f t="shared" ref="DS3:DS65" si="12">CY3/(CY3+CD3)</f>
        <v>0.9967066482748087</v>
      </c>
      <c r="DT3" s="59">
        <f>DS3</f>
        <v>0.9967066482748087</v>
      </c>
      <c r="DU3" s="60">
        <f>SUM(DU4:DU65)</f>
        <v>2845</v>
      </c>
      <c r="DV3" s="61">
        <f>SUM(DV4:DV65)</f>
        <v>13990</v>
      </c>
      <c r="DW3" s="202"/>
      <c r="DX3" s="62"/>
      <c r="DY3" s="66"/>
    </row>
    <row r="4" spans="1:129">
      <c r="A4" s="17">
        <v>100</v>
      </c>
      <c r="B4" s="17">
        <v>28800</v>
      </c>
      <c r="C4" s="181">
        <f t="shared" ref="C4:C8" si="13">(DH4+DH5)/(N4+N5)</f>
        <v>0.70911360799001255</v>
      </c>
      <c r="D4" s="19">
        <f t="shared" si="0"/>
        <v>0.856306306306306</v>
      </c>
      <c r="E4" s="19">
        <f t="shared" si="1"/>
        <v>0.86036036036036001</v>
      </c>
      <c r="F4" s="19">
        <f t="shared" si="2"/>
        <v>0.99891797556718998</v>
      </c>
      <c r="G4" s="19">
        <f t="shared" si="3"/>
        <v>0.99636605052587401</v>
      </c>
      <c r="H4" s="18">
        <f t="shared" si="4"/>
        <v>4.6728971962616802E-3</v>
      </c>
      <c r="I4" s="183">
        <f t="shared" ref="I4:I8" si="14">(CD4+CD5)/(DI4+DI5)</f>
        <v>2.3696682464454978E-3</v>
      </c>
      <c r="J4" s="187" t="s">
        <v>218</v>
      </c>
      <c r="K4" s="22" t="s">
        <v>219</v>
      </c>
      <c r="L4" s="23">
        <v>660</v>
      </c>
      <c r="M4" s="29">
        <v>105</v>
      </c>
      <c r="N4" s="27">
        <f t="shared" ref="N4:N65" si="15">L4-M4</f>
        <v>555</v>
      </c>
      <c r="O4" s="30"/>
      <c r="P4" s="30"/>
      <c r="Q4" s="30">
        <v>20</v>
      </c>
      <c r="R4" s="30">
        <v>4</v>
      </c>
      <c r="S4" s="24">
        <v>0</v>
      </c>
      <c r="T4" s="24">
        <v>0</v>
      </c>
      <c r="U4" s="35">
        <v>0</v>
      </c>
      <c r="V4" s="30">
        <v>15</v>
      </c>
      <c r="W4" s="30">
        <v>1</v>
      </c>
      <c r="X4" s="36"/>
      <c r="Y4" s="17">
        <f t="shared" ref="Y4:Y65" si="16">O4+Q4+S4+U4+V4+X4</f>
        <v>35</v>
      </c>
      <c r="Z4" s="30"/>
      <c r="AA4" s="30">
        <v>40</v>
      </c>
      <c r="AB4" s="30"/>
      <c r="AC4" s="30"/>
      <c r="AD4" s="30"/>
      <c r="AE4" s="30"/>
      <c r="AF4" s="24">
        <f t="shared" ref="AF4:AF65" si="17">AB4+AC4+AD4+AE4</f>
        <v>0</v>
      </c>
      <c r="AG4" s="30"/>
      <c r="AH4" s="30"/>
      <c r="AI4" s="30"/>
      <c r="AJ4" s="30"/>
      <c r="AK4" s="30"/>
      <c r="AL4" s="30"/>
      <c r="AM4" s="24">
        <f t="shared" ref="AM4:AM65" si="18">SUM(Z4:AL4)-AF4</f>
        <v>40</v>
      </c>
      <c r="AN4" s="30"/>
      <c r="AO4" s="30"/>
      <c r="AP4" s="30"/>
      <c r="AQ4" s="30"/>
      <c r="AR4" s="30"/>
      <c r="AS4" s="30"/>
      <c r="AT4" s="30"/>
      <c r="AU4" s="30"/>
      <c r="AV4" s="24">
        <f t="shared" ref="AV4:AV65" si="19">AN4+AP4+AR4+AT4</f>
        <v>0</v>
      </c>
      <c r="AW4" s="36"/>
      <c r="AX4" s="42"/>
      <c r="AY4" s="36"/>
      <c r="AZ4" s="42"/>
      <c r="BA4" s="31">
        <v>2.5</v>
      </c>
      <c r="BB4" s="36">
        <v>1</v>
      </c>
      <c r="BC4" s="36"/>
      <c r="BD4" s="42"/>
      <c r="BE4" s="36"/>
      <c r="BF4" s="42"/>
      <c r="BG4" s="36"/>
      <c r="BH4" s="42"/>
      <c r="BI4" s="36"/>
      <c r="BJ4" s="42"/>
      <c r="BK4" s="36"/>
      <c r="BL4" s="42"/>
      <c r="BM4" s="23">
        <f t="shared" ref="BM4:BM65" si="20">AW4+AY4+BA4+BC4+BE4+BG4+BI4+BK4</f>
        <v>2.5</v>
      </c>
      <c r="BN4" s="46"/>
      <c r="BO4" s="46"/>
      <c r="BP4" s="46"/>
      <c r="BQ4" s="46"/>
      <c r="BR4" s="46"/>
      <c r="BS4" s="46"/>
      <c r="BT4" s="30"/>
      <c r="BU4" s="30"/>
      <c r="BV4" s="30"/>
      <c r="BW4" s="30"/>
      <c r="BX4" s="30"/>
      <c r="BY4" s="30"/>
      <c r="BZ4" s="30"/>
      <c r="CA4" s="30"/>
      <c r="CB4" s="23">
        <f t="shared" ref="CB4:CB65" si="21">BN4+BP4+BR4+BT4+BV4+BX4+BZ4</f>
        <v>0</v>
      </c>
      <c r="CC4" s="30"/>
      <c r="CD4" s="23">
        <f t="shared" ref="CD4:CD65" si="22">AV4+BM4+CB4+CC4</f>
        <v>2.5</v>
      </c>
      <c r="CE4" s="27">
        <f t="shared" ref="CE4:CE65" si="23">N4-CD4-Y4-AM4</f>
        <v>477.5</v>
      </c>
      <c r="CF4" s="23">
        <f t="shared" ref="CF4:CF65" si="24">CE4*B4/60</f>
        <v>229200</v>
      </c>
      <c r="CG4" s="31">
        <v>22.780999999999999</v>
      </c>
      <c r="CH4" s="31">
        <v>228120</v>
      </c>
      <c r="CI4" s="31">
        <v>228952</v>
      </c>
      <c r="CJ4" s="31"/>
      <c r="CK4" s="31"/>
      <c r="CL4" s="31"/>
      <c r="CM4" s="31"/>
      <c r="CN4" s="31"/>
      <c r="CO4" s="31"/>
      <c r="CP4" s="31"/>
      <c r="CQ4" s="31"/>
      <c r="CR4" s="23">
        <f t="shared" ref="CR4:CR65" si="25">CJ4*CK4+CL4*CM4+CN4*CO4+CP4*CQ4</f>
        <v>0</v>
      </c>
      <c r="CS4" s="31"/>
      <c r="CT4" s="31"/>
      <c r="CU4" s="31"/>
      <c r="CV4" s="23">
        <f t="shared" si="7"/>
        <v>0</v>
      </c>
      <c r="CW4" s="23">
        <f t="shared" si="8"/>
        <v>0</v>
      </c>
      <c r="CX4" s="49">
        <f t="shared" ref="CX4:CX65" si="26">(CF4-CH4-DG4)/B4*60-CW4</f>
        <v>0.51666666666666705</v>
      </c>
      <c r="CY4" s="49">
        <f t="shared" ref="CY4:CY65" si="27">CE4-CX4-CW4</f>
        <v>476.98333333333301</v>
      </c>
      <c r="CZ4" s="49">
        <f t="shared" ref="CZ4:CZ65" si="28">DG4/B4*60</f>
        <v>1.7333333333333301</v>
      </c>
      <c r="DA4" s="31">
        <v>100</v>
      </c>
      <c r="DB4" s="31">
        <v>160</v>
      </c>
      <c r="DC4" s="23">
        <f t="shared" ref="DC4:DC65" si="29">CI4-CH4-DA4-DB4</f>
        <v>572</v>
      </c>
      <c r="DD4" s="50"/>
      <c r="DE4" s="50"/>
      <c r="DF4" s="50"/>
      <c r="DG4" s="23">
        <f t="shared" ref="DG4:DG65" si="30">SUM(DA4:DC4)</f>
        <v>832</v>
      </c>
      <c r="DH4" s="49">
        <f t="shared" ref="DH4:DH65" si="31">CY4-CZ4</f>
        <v>475.25</v>
      </c>
      <c r="DI4" s="27">
        <f t="shared" ref="DI4:DI65" si="32">L4-M4-O4-Q4</f>
        <v>535</v>
      </c>
      <c r="DJ4" s="53">
        <f t="shared" ref="DJ4:DJ65" si="33">DI4*60/2.5</f>
        <v>12840</v>
      </c>
      <c r="DK4" s="49">
        <f t="shared" ref="DK4:DK65" si="34">CH4/B4*60</f>
        <v>475.25</v>
      </c>
      <c r="DL4" s="54">
        <f t="shared" ref="DL4:DL65" si="35">L4-Y4-AM4-CD4-CW4-CX4-CZ4-DK4</f>
        <v>105</v>
      </c>
      <c r="DM4" s="55">
        <v>215</v>
      </c>
      <c r="DN4" s="55">
        <v>5</v>
      </c>
      <c r="DO4" s="55">
        <v>15</v>
      </c>
      <c r="DP4" s="27">
        <f t="shared" ref="DP4:DP65" si="36">(N4-CE4-CD4)-(DM4*P4+DN4*R4+DO4*W4)+AM4</f>
        <v>80</v>
      </c>
      <c r="DQ4" s="58">
        <f t="shared" ref="DQ4:DQ65" si="37">CY4/(CY4+DP4)</f>
        <v>0.85636913133247505</v>
      </c>
      <c r="DR4" s="194">
        <f t="shared" ref="DR4:DR8" si="38">(CY4+CY5)/(CY4+CY5+DP4+DP5)</f>
        <v>0.88368305960080018</v>
      </c>
      <c r="DS4" s="58">
        <f t="shared" si="12"/>
        <v>0.99478605443359203</v>
      </c>
      <c r="DT4" s="196">
        <f t="shared" ref="DT4:DT8" si="39">(CY4+CY5)/(CY4+CY5+CD4+CD5)</f>
        <v>0.99737436328309614</v>
      </c>
      <c r="DU4" s="63">
        <f t="shared" ref="DU4:DU65" si="40">O4+0</f>
        <v>0</v>
      </c>
      <c r="DV4" s="61">
        <f>L4-M4-DU4-DN4*R4-W4*DO4</f>
        <v>520</v>
      </c>
      <c r="DW4" s="75">
        <f t="shared" ref="DW4:DW65" si="41">CH4/DV4*60</f>
        <v>26321.538461538461</v>
      </c>
      <c r="DX4" s="65"/>
    </row>
    <row r="5" spans="1:129">
      <c r="A5" s="17">
        <v>100</v>
      </c>
      <c r="B5" s="17">
        <v>28800</v>
      </c>
      <c r="C5" s="182"/>
      <c r="D5" s="19">
        <f t="shared" si="0"/>
        <v>0.60438034188034195</v>
      </c>
      <c r="E5" s="19">
        <f t="shared" si="1"/>
        <v>0.62820512820512819</v>
      </c>
      <c r="F5" s="19">
        <f t="shared" si="2"/>
        <v>0.96462585034013615</v>
      </c>
      <c r="G5" s="19">
        <f t="shared" si="3"/>
        <v>0.99735543018335682</v>
      </c>
      <c r="H5" s="18">
        <f t="shared" si="4"/>
        <v>0</v>
      </c>
      <c r="I5" s="184"/>
      <c r="J5" s="187"/>
      <c r="K5" s="22" t="s">
        <v>220</v>
      </c>
      <c r="L5" s="23">
        <v>780</v>
      </c>
      <c r="M5" s="30"/>
      <c r="N5" s="27">
        <f t="shared" si="15"/>
        <v>780</v>
      </c>
      <c r="O5" s="30">
        <v>230</v>
      </c>
      <c r="P5" s="30">
        <v>1</v>
      </c>
      <c r="Q5" s="30">
        <v>30</v>
      </c>
      <c r="R5" s="30">
        <v>6</v>
      </c>
      <c r="S5" s="24">
        <v>0</v>
      </c>
      <c r="T5" s="24">
        <v>0</v>
      </c>
      <c r="U5" s="35">
        <v>0</v>
      </c>
      <c r="V5" s="30">
        <v>15</v>
      </c>
      <c r="W5" s="30">
        <v>1</v>
      </c>
      <c r="X5" s="36"/>
      <c r="Y5" s="17">
        <f t="shared" si="16"/>
        <v>275</v>
      </c>
      <c r="Z5" s="30"/>
      <c r="AA5" s="30"/>
      <c r="AB5" s="30"/>
      <c r="AC5" s="30"/>
      <c r="AD5" s="30"/>
      <c r="AE5" s="30"/>
      <c r="AF5" s="24">
        <f t="shared" si="17"/>
        <v>0</v>
      </c>
      <c r="AG5" s="30"/>
      <c r="AH5" s="30"/>
      <c r="AI5" s="30"/>
      <c r="AJ5" s="30">
        <v>15</v>
      </c>
      <c r="AK5" s="30"/>
      <c r="AL5" s="30"/>
      <c r="AM5" s="24">
        <f t="shared" si="18"/>
        <v>15</v>
      </c>
      <c r="AN5" s="30"/>
      <c r="AO5" s="30"/>
      <c r="AP5" s="30"/>
      <c r="AQ5" s="30"/>
      <c r="AR5" s="30"/>
      <c r="AS5" s="30"/>
      <c r="AT5" s="30"/>
      <c r="AU5" s="30"/>
      <c r="AV5" s="24">
        <f t="shared" si="19"/>
        <v>0</v>
      </c>
      <c r="AW5" s="36"/>
      <c r="AX5" s="42"/>
      <c r="AY5" s="36"/>
      <c r="AZ5" s="42"/>
      <c r="BA5" s="36"/>
      <c r="BB5" s="36"/>
      <c r="BC5" s="36"/>
      <c r="BD5" s="42"/>
      <c r="BE5" s="36"/>
      <c r="BF5" s="42"/>
      <c r="BG5" s="36"/>
      <c r="BH5" s="42"/>
      <c r="BI5" s="36"/>
      <c r="BJ5" s="42"/>
      <c r="BK5" s="36"/>
      <c r="BL5" s="42"/>
      <c r="BM5" s="23">
        <f t="shared" si="20"/>
        <v>0</v>
      </c>
      <c r="BN5" s="46"/>
      <c r="BO5" s="46"/>
      <c r="BP5" s="46"/>
      <c r="BQ5" s="46"/>
      <c r="BR5" s="46"/>
      <c r="BS5" s="46"/>
      <c r="BT5" s="30"/>
      <c r="BU5" s="30"/>
      <c r="BV5" s="30"/>
      <c r="BW5" s="30"/>
      <c r="BX5" s="30"/>
      <c r="BY5" s="30"/>
      <c r="BZ5" s="30"/>
      <c r="CA5" s="30"/>
      <c r="CB5" s="23">
        <f t="shared" si="21"/>
        <v>0</v>
      </c>
      <c r="CC5" s="30"/>
      <c r="CD5" s="23">
        <f t="shared" si="22"/>
        <v>0</v>
      </c>
      <c r="CE5" s="27">
        <f t="shared" si="23"/>
        <v>490</v>
      </c>
      <c r="CF5" s="23">
        <f t="shared" si="24"/>
        <v>235200</v>
      </c>
      <c r="CG5" s="31">
        <v>22.98</v>
      </c>
      <c r="CH5" s="31">
        <v>226280</v>
      </c>
      <c r="CI5" s="31">
        <v>226880</v>
      </c>
      <c r="CJ5" s="31"/>
      <c r="CK5" s="31"/>
      <c r="CL5" s="31"/>
      <c r="CM5" s="31"/>
      <c r="CN5" s="31"/>
      <c r="CO5" s="31"/>
      <c r="CP5" s="31"/>
      <c r="CQ5" s="31"/>
      <c r="CR5" s="23">
        <f t="shared" si="25"/>
        <v>0</v>
      </c>
      <c r="CS5" s="31"/>
      <c r="CT5" s="31"/>
      <c r="CU5" s="31"/>
      <c r="CV5" s="23">
        <f t="shared" si="7"/>
        <v>0</v>
      </c>
      <c r="CW5" s="23">
        <f t="shared" si="8"/>
        <v>0</v>
      </c>
      <c r="CX5" s="49">
        <f t="shared" si="26"/>
        <v>17.333333333333332</v>
      </c>
      <c r="CY5" s="49">
        <f t="shared" si="27"/>
        <v>472.66666666666669</v>
      </c>
      <c r="CZ5" s="49">
        <f t="shared" si="28"/>
        <v>1.25</v>
      </c>
      <c r="DA5" s="31">
        <v>100</v>
      </c>
      <c r="DB5" s="31">
        <v>160</v>
      </c>
      <c r="DC5" s="23">
        <f t="shared" si="29"/>
        <v>340</v>
      </c>
      <c r="DD5" s="50"/>
      <c r="DE5" s="50"/>
      <c r="DF5" s="50"/>
      <c r="DG5" s="23">
        <f t="shared" si="30"/>
        <v>600</v>
      </c>
      <c r="DH5" s="49">
        <f t="shared" si="31"/>
        <v>471.41666666666669</v>
      </c>
      <c r="DI5" s="27">
        <f t="shared" si="32"/>
        <v>520</v>
      </c>
      <c r="DJ5" s="53">
        <f t="shared" si="33"/>
        <v>12480</v>
      </c>
      <c r="DK5" s="49">
        <f t="shared" si="34"/>
        <v>471.41666666666703</v>
      </c>
      <c r="DL5" s="54">
        <f t="shared" si="35"/>
        <v>0</v>
      </c>
      <c r="DM5" s="55">
        <v>215</v>
      </c>
      <c r="DN5" s="55">
        <v>5</v>
      </c>
      <c r="DO5" s="55">
        <v>15</v>
      </c>
      <c r="DP5" s="27">
        <f t="shared" si="36"/>
        <v>45</v>
      </c>
      <c r="DQ5" s="58">
        <f t="shared" si="37"/>
        <v>0.91307147456535731</v>
      </c>
      <c r="DR5" s="195"/>
      <c r="DS5" s="58">
        <f t="shared" si="12"/>
        <v>1</v>
      </c>
      <c r="DT5" s="197"/>
      <c r="DU5" s="63">
        <f t="shared" si="40"/>
        <v>230</v>
      </c>
      <c r="DV5" s="61">
        <f t="shared" ref="DV5:DV65" si="42">L5-M5-DU5-DN5*R5-W5*DO5</f>
        <v>505</v>
      </c>
      <c r="DW5" s="75">
        <f t="shared" si="41"/>
        <v>26884.752475247526</v>
      </c>
      <c r="DX5" s="65"/>
    </row>
    <row r="6" spans="1:129">
      <c r="A6" s="17">
        <v>100</v>
      </c>
      <c r="B6" s="17">
        <v>28800</v>
      </c>
      <c r="C6" s="181">
        <f t="shared" si="13"/>
        <v>0.74874363867684501</v>
      </c>
      <c r="D6" s="19">
        <f t="shared" si="0"/>
        <v>0.91304347826086996</v>
      </c>
      <c r="E6" s="19">
        <f t="shared" si="1"/>
        <v>0.91521739130434798</v>
      </c>
      <c r="F6" s="19">
        <f t="shared" si="2"/>
        <v>1</v>
      </c>
      <c r="G6" s="19">
        <f t="shared" si="3"/>
        <v>0.99762470308788598</v>
      </c>
      <c r="H6" s="18">
        <f t="shared" si="4"/>
        <v>6.5789473684210497E-3</v>
      </c>
      <c r="I6" s="183">
        <f t="shared" si="14"/>
        <v>3.4403669724770601E-3</v>
      </c>
      <c r="J6" s="187" t="s">
        <v>221</v>
      </c>
      <c r="K6" s="22" t="s">
        <v>222</v>
      </c>
      <c r="L6" s="23">
        <v>660</v>
      </c>
      <c r="M6" s="29">
        <v>85</v>
      </c>
      <c r="N6" s="27">
        <f t="shared" si="15"/>
        <v>575</v>
      </c>
      <c r="O6" s="30"/>
      <c r="P6" s="30"/>
      <c r="Q6" s="30">
        <v>5</v>
      </c>
      <c r="R6" s="30">
        <v>1</v>
      </c>
      <c r="S6" s="24">
        <v>0</v>
      </c>
      <c r="T6" s="24">
        <v>0</v>
      </c>
      <c r="U6" s="35">
        <v>0</v>
      </c>
      <c r="V6" s="30"/>
      <c r="W6" s="30"/>
      <c r="X6" s="36"/>
      <c r="Y6" s="17">
        <f t="shared" si="16"/>
        <v>5</v>
      </c>
      <c r="Z6" s="30"/>
      <c r="AA6" s="30">
        <v>40</v>
      </c>
      <c r="AB6" s="30"/>
      <c r="AC6" s="30"/>
      <c r="AD6" s="30"/>
      <c r="AE6" s="30"/>
      <c r="AF6" s="24">
        <f t="shared" si="17"/>
        <v>0</v>
      </c>
      <c r="AG6" s="30"/>
      <c r="AH6" s="30"/>
      <c r="AI6" s="30"/>
      <c r="AJ6" s="30"/>
      <c r="AK6" s="30"/>
      <c r="AL6" s="30"/>
      <c r="AM6" s="24">
        <f t="shared" si="18"/>
        <v>40</v>
      </c>
      <c r="AN6" s="30"/>
      <c r="AO6" s="30"/>
      <c r="AP6" s="30"/>
      <c r="AQ6" s="30"/>
      <c r="AR6" s="30"/>
      <c r="AS6" s="30"/>
      <c r="AT6" s="30"/>
      <c r="AU6" s="30"/>
      <c r="AV6" s="24">
        <f t="shared" si="19"/>
        <v>0</v>
      </c>
      <c r="AW6" s="36">
        <v>1.25</v>
      </c>
      <c r="AX6" s="42">
        <v>1</v>
      </c>
      <c r="AY6" s="36"/>
      <c r="AZ6" s="42"/>
      <c r="BA6" s="36">
        <v>1.25</v>
      </c>
      <c r="BB6" s="36">
        <v>2</v>
      </c>
      <c r="BC6" s="36"/>
      <c r="BD6" s="42"/>
      <c r="BE6" s="36">
        <v>1.25</v>
      </c>
      <c r="BF6" s="42">
        <v>1</v>
      </c>
      <c r="BG6" s="36"/>
      <c r="BH6" s="42"/>
      <c r="BI6" s="36"/>
      <c r="BJ6" s="42"/>
      <c r="BK6" s="36"/>
      <c r="BL6" s="42"/>
      <c r="BM6" s="23">
        <f t="shared" si="20"/>
        <v>3.75</v>
      </c>
      <c r="BN6" s="46"/>
      <c r="BO6" s="46"/>
      <c r="BP6" s="46"/>
      <c r="BQ6" s="46"/>
      <c r="BR6" s="46"/>
      <c r="BS6" s="46"/>
      <c r="BT6" s="30"/>
      <c r="BU6" s="30"/>
      <c r="BV6" s="30"/>
      <c r="BW6" s="30"/>
      <c r="BX6" s="30"/>
      <c r="BY6" s="30"/>
      <c r="BZ6" s="30"/>
      <c r="CA6" s="30"/>
      <c r="CB6" s="23">
        <f t="shared" si="21"/>
        <v>0</v>
      </c>
      <c r="CC6" s="30"/>
      <c r="CD6" s="23">
        <f t="shared" si="22"/>
        <v>3.75</v>
      </c>
      <c r="CE6" s="27">
        <f t="shared" si="23"/>
        <v>526.25</v>
      </c>
      <c r="CF6" s="23">
        <f t="shared" si="24"/>
        <v>252600</v>
      </c>
      <c r="CG6" s="31">
        <v>25.2</v>
      </c>
      <c r="CH6" s="31">
        <v>252000</v>
      </c>
      <c r="CI6" s="31">
        <v>252600</v>
      </c>
      <c r="CJ6" s="31"/>
      <c r="CK6" s="31"/>
      <c r="CL6" s="31"/>
      <c r="CM6" s="31"/>
      <c r="CN6" s="31"/>
      <c r="CO6" s="31"/>
      <c r="CP6" s="31"/>
      <c r="CQ6" s="31"/>
      <c r="CR6" s="23">
        <f t="shared" si="25"/>
        <v>0</v>
      </c>
      <c r="CS6" s="31"/>
      <c r="CT6" s="31"/>
      <c r="CU6" s="31"/>
      <c r="CV6" s="23">
        <f t="shared" si="7"/>
        <v>0</v>
      </c>
      <c r="CW6" s="23">
        <f t="shared" si="8"/>
        <v>0</v>
      </c>
      <c r="CX6" s="49">
        <f t="shared" si="26"/>
        <v>0</v>
      </c>
      <c r="CY6" s="49">
        <f t="shared" si="27"/>
        <v>526.25</v>
      </c>
      <c r="CZ6" s="49">
        <f t="shared" si="28"/>
        <v>1.25</v>
      </c>
      <c r="DA6" s="31"/>
      <c r="DB6" s="31"/>
      <c r="DC6" s="23">
        <f t="shared" si="29"/>
        <v>600</v>
      </c>
      <c r="DD6" s="50"/>
      <c r="DE6" s="50"/>
      <c r="DF6" s="50"/>
      <c r="DG6" s="23">
        <f t="shared" si="30"/>
        <v>600</v>
      </c>
      <c r="DH6" s="49">
        <f t="shared" si="31"/>
        <v>525</v>
      </c>
      <c r="DI6" s="27">
        <f t="shared" si="32"/>
        <v>570</v>
      </c>
      <c r="DJ6" s="53">
        <f t="shared" si="33"/>
        <v>13680</v>
      </c>
      <c r="DK6" s="49">
        <f t="shared" si="34"/>
        <v>525</v>
      </c>
      <c r="DL6" s="54">
        <f t="shared" si="35"/>
        <v>85</v>
      </c>
      <c r="DM6" s="55">
        <v>215</v>
      </c>
      <c r="DN6" s="55">
        <v>5</v>
      </c>
      <c r="DO6" s="55">
        <v>15</v>
      </c>
      <c r="DP6" s="27">
        <f t="shared" si="36"/>
        <v>80</v>
      </c>
      <c r="DQ6" s="58">
        <f t="shared" si="37"/>
        <v>0.86804123711340198</v>
      </c>
      <c r="DR6" s="194">
        <f t="shared" si="38"/>
        <v>0.85270704948393306</v>
      </c>
      <c r="DS6" s="58">
        <f t="shared" si="12"/>
        <v>0.99292452830188704</v>
      </c>
      <c r="DT6" s="196">
        <f t="shared" si="39"/>
        <v>0.99620411726747105</v>
      </c>
      <c r="DU6" s="63">
        <f t="shared" si="40"/>
        <v>0</v>
      </c>
      <c r="DV6" s="61">
        <f t="shared" si="42"/>
        <v>570</v>
      </c>
      <c r="DW6" s="64">
        <f t="shared" si="41"/>
        <v>26526.315789473683</v>
      </c>
      <c r="DX6" s="65"/>
    </row>
    <row r="7" spans="1:129">
      <c r="A7" s="17">
        <v>100</v>
      </c>
      <c r="B7" s="17">
        <v>28800</v>
      </c>
      <c r="C7" s="182"/>
      <c r="D7" s="19">
        <f t="shared" si="0"/>
        <v>0.62020975056689398</v>
      </c>
      <c r="E7" s="19">
        <f t="shared" si="1"/>
        <v>0.62585034013605401</v>
      </c>
      <c r="F7" s="19">
        <f t="shared" si="2"/>
        <v>0.99546195652173897</v>
      </c>
      <c r="G7" s="19">
        <f t="shared" si="3"/>
        <v>0.99550496364844099</v>
      </c>
      <c r="H7" s="18">
        <f t="shared" si="4"/>
        <v>0</v>
      </c>
      <c r="I7" s="184"/>
      <c r="J7" s="187"/>
      <c r="K7" s="22" t="s">
        <v>223</v>
      </c>
      <c r="L7" s="23">
        <v>780</v>
      </c>
      <c r="M7" s="29">
        <v>45</v>
      </c>
      <c r="N7" s="27">
        <f t="shared" si="15"/>
        <v>735</v>
      </c>
      <c r="O7" s="30">
        <v>215</v>
      </c>
      <c r="P7" s="30">
        <v>1</v>
      </c>
      <c r="Q7" s="30"/>
      <c r="R7" s="30"/>
      <c r="S7" s="24">
        <v>0</v>
      </c>
      <c r="T7" s="24">
        <v>0</v>
      </c>
      <c r="U7" s="35">
        <v>0</v>
      </c>
      <c r="V7" s="30">
        <v>15</v>
      </c>
      <c r="W7" s="30">
        <v>1</v>
      </c>
      <c r="X7" s="36"/>
      <c r="Y7" s="17">
        <f t="shared" si="16"/>
        <v>230</v>
      </c>
      <c r="Z7" s="30">
        <v>35</v>
      </c>
      <c r="AA7" s="30">
        <v>10</v>
      </c>
      <c r="AB7" s="30"/>
      <c r="AC7" s="30"/>
      <c r="AD7" s="30"/>
      <c r="AE7" s="30"/>
      <c r="AF7" s="24">
        <f t="shared" si="17"/>
        <v>0</v>
      </c>
      <c r="AG7" s="30"/>
      <c r="AH7" s="30"/>
      <c r="AI7" s="30"/>
      <c r="AJ7" s="30"/>
      <c r="AK7" s="30"/>
      <c r="AL7" s="30"/>
      <c r="AM7" s="24">
        <f t="shared" si="18"/>
        <v>45</v>
      </c>
      <c r="AN7" s="30"/>
      <c r="AO7" s="30"/>
      <c r="AP7" s="30"/>
      <c r="AQ7" s="30"/>
      <c r="AR7" s="30"/>
      <c r="AS7" s="30"/>
      <c r="AT7" s="30"/>
      <c r="AU7" s="30"/>
      <c r="AV7" s="24">
        <f t="shared" si="19"/>
        <v>0</v>
      </c>
      <c r="AW7" s="36"/>
      <c r="AX7" s="42"/>
      <c r="AY7" s="36"/>
      <c r="AZ7" s="42"/>
      <c r="BA7" s="43"/>
      <c r="BB7" s="36"/>
      <c r="BC7" s="36"/>
      <c r="BD7" s="42"/>
      <c r="BE7" s="36"/>
      <c r="BF7" s="42"/>
      <c r="BG7" s="36"/>
      <c r="BH7" s="42"/>
      <c r="BI7" s="36"/>
      <c r="BJ7" s="42"/>
      <c r="BK7" s="36"/>
      <c r="BL7" s="42"/>
      <c r="BM7" s="23">
        <f t="shared" si="20"/>
        <v>0</v>
      </c>
      <c r="BN7" s="46"/>
      <c r="BO7" s="46"/>
      <c r="BP7" s="46"/>
      <c r="BQ7" s="46"/>
      <c r="BR7" s="46"/>
      <c r="BS7" s="46"/>
      <c r="BT7" s="30"/>
      <c r="BU7" s="30"/>
      <c r="BV7" s="30"/>
      <c r="BW7" s="30"/>
      <c r="BX7" s="30"/>
      <c r="BY7" s="30"/>
      <c r="BZ7" s="30"/>
      <c r="CA7" s="30"/>
      <c r="CB7" s="23">
        <f t="shared" si="21"/>
        <v>0</v>
      </c>
      <c r="CC7" s="30"/>
      <c r="CD7" s="23">
        <f t="shared" si="22"/>
        <v>0</v>
      </c>
      <c r="CE7" s="27">
        <f t="shared" si="23"/>
        <v>460</v>
      </c>
      <c r="CF7" s="23">
        <f t="shared" si="24"/>
        <v>220800</v>
      </c>
      <c r="CG7" s="31">
        <v>21.88</v>
      </c>
      <c r="CH7" s="31">
        <v>218810</v>
      </c>
      <c r="CI7" s="31">
        <v>219798</v>
      </c>
      <c r="CJ7" s="31"/>
      <c r="CK7" s="31"/>
      <c r="CL7" s="31"/>
      <c r="CM7" s="31"/>
      <c r="CN7" s="31"/>
      <c r="CO7" s="31"/>
      <c r="CP7" s="31"/>
      <c r="CQ7" s="31"/>
      <c r="CR7" s="23">
        <f t="shared" si="25"/>
        <v>0</v>
      </c>
      <c r="CS7" s="31"/>
      <c r="CT7" s="31"/>
      <c r="CU7" s="31"/>
      <c r="CV7" s="23">
        <f t="shared" si="7"/>
        <v>0</v>
      </c>
      <c r="CW7" s="23">
        <f t="shared" si="8"/>
        <v>0</v>
      </c>
      <c r="CX7" s="49">
        <f t="shared" si="26"/>
        <v>2.0874999999999999</v>
      </c>
      <c r="CY7" s="49">
        <f t="shared" si="27"/>
        <v>457.91250000000002</v>
      </c>
      <c r="CZ7" s="49">
        <f t="shared" si="28"/>
        <v>2.05833333333333</v>
      </c>
      <c r="DA7" s="31">
        <v>170</v>
      </c>
      <c r="DB7" s="31">
        <v>320</v>
      </c>
      <c r="DC7" s="23">
        <f t="shared" si="29"/>
        <v>498</v>
      </c>
      <c r="DD7" s="50"/>
      <c r="DE7" s="50"/>
      <c r="DF7" s="50"/>
      <c r="DG7" s="23">
        <f t="shared" si="30"/>
        <v>988</v>
      </c>
      <c r="DH7" s="49">
        <f t="shared" si="31"/>
        <v>455.85416666666703</v>
      </c>
      <c r="DI7" s="27">
        <f t="shared" si="32"/>
        <v>520</v>
      </c>
      <c r="DJ7" s="53">
        <f t="shared" si="33"/>
        <v>12480</v>
      </c>
      <c r="DK7" s="49">
        <f t="shared" si="34"/>
        <v>455.85416666666703</v>
      </c>
      <c r="DL7" s="54">
        <f t="shared" si="35"/>
        <v>45</v>
      </c>
      <c r="DM7" s="55">
        <v>215</v>
      </c>
      <c r="DN7" s="55">
        <v>5</v>
      </c>
      <c r="DO7" s="55">
        <v>15</v>
      </c>
      <c r="DP7" s="27">
        <f t="shared" si="36"/>
        <v>90</v>
      </c>
      <c r="DQ7" s="58">
        <f t="shared" si="37"/>
        <v>0.83574019574293301</v>
      </c>
      <c r="DR7" s="195"/>
      <c r="DS7" s="58">
        <f t="shared" si="12"/>
        <v>1</v>
      </c>
      <c r="DT7" s="197"/>
      <c r="DU7" s="63">
        <f t="shared" si="40"/>
        <v>215</v>
      </c>
      <c r="DV7" s="61">
        <f t="shared" si="42"/>
        <v>505</v>
      </c>
      <c r="DW7" s="64">
        <f t="shared" si="41"/>
        <v>25997.227722772277</v>
      </c>
      <c r="DX7" s="65"/>
    </row>
    <row r="8" spans="1:129">
      <c r="A8" s="17">
        <v>100</v>
      </c>
      <c r="B8" s="17">
        <v>28800</v>
      </c>
      <c r="C8" s="181">
        <f t="shared" si="13"/>
        <v>0.79657473309608495</v>
      </c>
      <c r="D8" s="19">
        <f t="shared" si="0"/>
        <v>0.93540000000000001</v>
      </c>
      <c r="E8" s="19">
        <f t="shared" si="1"/>
        <v>0.94299999999999995</v>
      </c>
      <c r="F8" s="19">
        <f t="shared" si="2"/>
        <v>0.99441498762813696</v>
      </c>
      <c r="G8" s="19">
        <f t="shared" si="3"/>
        <v>0.99751173041376395</v>
      </c>
      <c r="H8" s="18">
        <f t="shared" si="4"/>
        <v>9.2213114754098394E-3</v>
      </c>
      <c r="I8" s="183">
        <f t="shared" si="14"/>
        <v>4.8283261802575103E-3</v>
      </c>
      <c r="J8" s="187" t="s">
        <v>224</v>
      </c>
      <c r="K8" s="22" t="s">
        <v>225</v>
      </c>
      <c r="L8" s="23">
        <v>660</v>
      </c>
      <c r="M8" s="29">
        <v>35</v>
      </c>
      <c r="N8" s="27">
        <f t="shared" si="15"/>
        <v>625</v>
      </c>
      <c r="O8" s="30"/>
      <c r="P8" s="30"/>
      <c r="Q8" s="30">
        <v>15</v>
      </c>
      <c r="R8" s="30">
        <v>3</v>
      </c>
      <c r="S8" s="24">
        <v>0</v>
      </c>
      <c r="T8" s="24">
        <v>0</v>
      </c>
      <c r="U8" s="35">
        <v>0</v>
      </c>
      <c r="V8" s="30">
        <v>15</v>
      </c>
      <c r="W8" s="30">
        <v>1</v>
      </c>
      <c r="X8" s="36"/>
      <c r="Y8" s="17">
        <f t="shared" si="16"/>
        <v>30</v>
      </c>
      <c r="Z8" s="30"/>
      <c r="AA8" s="30"/>
      <c r="AB8" s="30"/>
      <c r="AC8" s="30"/>
      <c r="AD8" s="30"/>
      <c r="AE8" s="30"/>
      <c r="AF8" s="24">
        <f t="shared" si="17"/>
        <v>0</v>
      </c>
      <c r="AG8" s="30"/>
      <c r="AH8" s="30"/>
      <c r="AI8" s="30"/>
      <c r="AJ8" s="30"/>
      <c r="AK8" s="30"/>
      <c r="AL8" s="30"/>
      <c r="AM8" s="24">
        <f t="shared" si="18"/>
        <v>0</v>
      </c>
      <c r="AN8" s="30"/>
      <c r="AO8" s="30"/>
      <c r="AP8" s="30"/>
      <c r="AQ8" s="30"/>
      <c r="AR8" s="30"/>
      <c r="AS8" s="30"/>
      <c r="AT8" s="30"/>
      <c r="AU8" s="30"/>
      <c r="AV8" s="24">
        <f t="shared" si="19"/>
        <v>0</v>
      </c>
      <c r="AW8" s="36">
        <v>3.125</v>
      </c>
      <c r="AX8" s="42">
        <v>1</v>
      </c>
      <c r="AY8" s="36"/>
      <c r="AZ8" s="42"/>
      <c r="BA8" s="36"/>
      <c r="BB8" s="36"/>
      <c r="BC8" s="36"/>
      <c r="BD8" s="42"/>
      <c r="BE8" s="36"/>
      <c r="BF8" s="42"/>
      <c r="BG8" s="30">
        <v>2.5</v>
      </c>
      <c r="BH8" s="30">
        <v>1</v>
      </c>
      <c r="BI8" s="36"/>
      <c r="BJ8" s="42"/>
      <c r="BK8" s="36"/>
      <c r="BL8" s="42"/>
      <c r="BM8" s="23">
        <f t="shared" si="20"/>
        <v>5.625</v>
      </c>
      <c r="BN8" s="46"/>
      <c r="BO8" s="46"/>
      <c r="BP8" s="46"/>
      <c r="BQ8" s="46"/>
      <c r="BR8" s="46"/>
      <c r="BS8" s="46"/>
      <c r="BT8" s="30"/>
      <c r="BU8" s="30"/>
      <c r="BV8" s="30"/>
      <c r="BW8" s="30"/>
      <c r="BX8" s="30"/>
      <c r="BY8" s="30"/>
      <c r="BZ8" s="30"/>
      <c r="CA8" s="30"/>
      <c r="CB8" s="23">
        <f t="shared" si="21"/>
        <v>0</v>
      </c>
      <c r="CC8" s="30"/>
      <c r="CD8" s="23">
        <f t="shared" si="22"/>
        <v>5.625</v>
      </c>
      <c r="CE8" s="27">
        <f t="shared" si="23"/>
        <v>589.375</v>
      </c>
      <c r="CF8" s="23">
        <f t="shared" si="24"/>
        <v>282900</v>
      </c>
      <c r="CG8" s="31">
        <v>28.071999999999999</v>
      </c>
      <c r="CH8" s="31">
        <v>280620</v>
      </c>
      <c r="CI8" s="31">
        <v>281320</v>
      </c>
      <c r="CJ8" s="31"/>
      <c r="CK8" s="31"/>
      <c r="CL8" s="31"/>
      <c r="CM8" s="31"/>
      <c r="CN8" s="30"/>
      <c r="CO8" s="31"/>
      <c r="CP8" s="31"/>
      <c r="CQ8" s="31"/>
      <c r="CR8" s="23">
        <f t="shared" si="25"/>
        <v>0</v>
      </c>
      <c r="CS8" s="31"/>
      <c r="CT8" s="31"/>
      <c r="CU8" s="31"/>
      <c r="CV8" s="23">
        <f t="shared" si="7"/>
        <v>0</v>
      </c>
      <c r="CW8" s="23">
        <f t="shared" si="8"/>
        <v>0</v>
      </c>
      <c r="CX8" s="49">
        <f t="shared" si="26"/>
        <v>3.2916666666666701</v>
      </c>
      <c r="CY8" s="49">
        <f t="shared" si="27"/>
        <v>586.08333333333303</v>
      </c>
      <c r="CZ8" s="49">
        <f t="shared" si="28"/>
        <v>1.4583333333333299</v>
      </c>
      <c r="DA8" s="31">
        <v>182</v>
      </c>
      <c r="DB8" s="31">
        <v>480</v>
      </c>
      <c r="DC8" s="23">
        <f t="shared" si="29"/>
        <v>38</v>
      </c>
      <c r="DD8" s="50"/>
      <c r="DE8" s="50"/>
      <c r="DF8" s="50"/>
      <c r="DG8" s="23">
        <f t="shared" si="30"/>
        <v>700</v>
      </c>
      <c r="DH8" s="49">
        <f t="shared" si="31"/>
        <v>584.625</v>
      </c>
      <c r="DI8" s="27">
        <f t="shared" si="32"/>
        <v>610</v>
      </c>
      <c r="DJ8" s="53">
        <f t="shared" si="33"/>
        <v>14640</v>
      </c>
      <c r="DK8" s="49">
        <f t="shared" si="34"/>
        <v>584.625</v>
      </c>
      <c r="DL8" s="54">
        <f t="shared" si="35"/>
        <v>35</v>
      </c>
      <c r="DM8" s="55">
        <v>215</v>
      </c>
      <c r="DN8" s="55">
        <v>5</v>
      </c>
      <c r="DO8" s="55">
        <v>15</v>
      </c>
      <c r="DP8" s="27">
        <f t="shared" si="36"/>
        <v>0</v>
      </c>
      <c r="DQ8" s="58">
        <f t="shared" si="37"/>
        <v>1</v>
      </c>
      <c r="DR8" s="194">
        <f t="shared" si="38"/>
        <v>1</v>
      </c>
      <c r="DS8" s="58">
        <f t="shared" si="12"/>
        <v>0.99049362720935097</v>
      </c>
      <c r="DT8" s="196">
        <f t="shared" si="39"/>
        <v>0.99501033968498598</v>
      </c>
      <c r="DU8" s="63">
        <f t="shared" si="40"/>
        <v>0</v>
      </c>
      <c r="DV8" s="61">
        <f t="shared" si="42"/>
        <v>595</v>
      </c>
      <c r="DW8" s="64">
        <f t="shared" si="41"/>
        <v>28297.81512605042</v>
      </c>
      <c r="DX8" s="65"/>
    </row>
    <row r="9" spans="1:129">
      <c r="A9" s="17">
        <v>100</v>
      </c>
      <c r="B9" s="17">
        <v>28800</v>
      </c>
      <c r="C9" s="182"/>
      <c r="D9" s="19">
        <f t="shared" si="0"/>
        <v>0.68533653846153897</v>
      </c>
      <c r="E9" s="19">
        <f t="shared" si="1"/>
        <v>0.69230769230769196</v>
      </c>
      <c r="F9" s="19">
        <f t="shared" si="2"/>
        <v>0.99189429012345698</v>
      </c>
      <c r="G9" s="19">
        <f t="shared" si="3"/>
        <v>0.998020217892718</v>
      </c>
      <c r="H9" s="18">
        <f t="shared" si="4"/>
        <v>0</v>
      </c>
      <c r="I9" s="184"/>
      <c r="J9" s="187"/>
      <c r="K9" s="22" t="s">
        <v>226</v>
      </c>
      <c r="L9" s="23">
        <v>780</v>
      </c>
      <c r="M9" s="29"/>
      <c r="N9" s="27">
        <f t="shared" si="15"/>
        <v>780</v>
      </c>
      <c r="O9" s="30">
        <v>215</v>
      </c>
      <c r="P9" s="30">
        <v>1</v>
      </c>
      <c r="Q9" s="30">
        <v>10</v>
      </c>
      <c r="R9" s="30">
        <v>2</v>
      </c>
      <c r="S9" s="24">
        <v>0</v>
      </c>
      <c r="T9" s="24">
        <v>0</v>
      </c>
      <c r="U9" s="35">
        <v>0</v>
      </c>
      <c r="V9" s="30">
        <v>15</v>
      </c>
      <c r="W9" s="30">
        <v>1</v>
      </c>
      <c r="X9" s="36"/>
      <c r="Y9" s="17">
        <f t="shared" si="16"/>
        <v>240</v>
      </c>
      <c r="Z9" s="30"/>
      <c r="AA9" s="30"/>
      <c r="AB9" s="30"/>
      <c r="AC9" s="30"/>
      <c r="AD9" s="30"/>
      <c r="AE9" s="30"/>
      <c r="AF9" s="24">
        <f t="shared" si="17"/>
        <v>0</v>
      </c>
      <c r="AG9" s="30"/>
      <c r="AH9" s="30"/>
      <c r="AI9" s="30"/>
      <c r="AJ9" s="30"/>
      <c r="AK9" s="30"/>
      <c r="AL9" s="30"/>
      <c r="AM9" s="24">
        <f t="shared" si="18"/>
        <v>0</v>
      </c>
      <c r="AN9" s="30"/>
      <c r="AO9" s="30"/>
      <c r="AP9" s="30"/>
      <c r="AQ9" s="30"/>
      <c r="AR9" s="30"/>
      <c r="AS9" s="30"/>
      <c r="AT9" s="30"/>
      <c r="AU9" s="30"/>
      <c r="AV9" s="24">
        <f t="shared" si="19"/>
        <v>0</v>
      </c>
      <c r="AW9" s="36"/>
      <c r="AX9" s="42"/>
      <c r="AY9" s="36"/>
      <c r="AZ9" s="42"/>
      <c r="BA9" s="36"/>
      <c r="BB9" s="36"/>
      <c r="BC9" s="36"/>
      <c r="BD9" s="42"/>
      <c r="BE9" s="36"/>
      <c r="BF9" s="42"/>
      <c r="BG9" s="36"/>
      <c r="BH9" s="42"/>
      <c r="BI9" s="36"/>
      <c r="BJ9" s="42"/>
      <c r="BK9" s="36"/>
      <c r="BL9" s="42"/>
      <c r="BM9" s="23">
        <f t="shared" si="20"/>
        <v>0</v>
      </c>
      <c r="BN9" s="46"/>
      <c r="BO9" s="46"/>
      <c r="BP9" s="46"/>
      <c r="BQ9" s="46"/>
      <c r="BR9" s="46"/>
      <c r="BS9" s="46"/>
      <c r="BT9" s="30"/>
      <c r="BU9" s="30"/>
      <c r="BV9" s="30"/>
      <c r="BW9" s="30"/>
      <c r="BX9" s="30"/>
      <c r="BY9" s="30"/>
      <c r="BZ9" s="30"/>
      <c r="CA9" s="30"/>
      <c r="CB9" s="23">
        <f t="shared" si="21"/>
        <v>0</v>
      </c>
      <c r="CC9" s="30"/>
      <c r="CD9" s="23">
        <f t="shared" si="22"/>
        <v>0</v>
      </c>
      <c r="CE9" s="27">
        <f t="shared" si="23"/>
        <v>540</v>
      </c>
      <c r="CF9" s="23">
        <f t="shared" si="24"/>
        <v>259200</v>
      </c>
      <c r="CG9" s="31">
        <v>25.689</v>
      </c>
      <c r="CH9" s="31">
        <v>256590</v>
      </c>
      <c r="CI9" s="31">
        <v>257099</v>
      </c>
      <c r="CJ9" s="31"/>
      <c r="CK9" s="31"/>
      <c r="CL9" s="31"/>
      <c r="CM9" s="31"/>
      <c r="CN9" s="31"/>
      <c r="CO9" s="31"/>
      <c r="CP9" s="31"/>
      <c r="CQ9" s="31"/>
      <c r="CR9" s="23">
        <f t="shared" si="25"/>
        <v>0</v>
      </c>
      <c r="CS9" s="31"/>
      <c r="CT9" s="31"/>
      <c r="CU9" s="31"/>
      <c r="CV9" s="23">
        <f t="shared" si="7"/>
        <v>0</v>
      </c>
      <c r="CW9" s="23">
        <f t="shared" si="8"/>
        <v>0</v>
      </c>
      <c r="CX9" s="49">
        <f t="shared" si="26"/>
        <v>4.3770833333333297</v>
      </c>
      <c r="CY9" s="49">
        <f t="shared" si="27"/>
        <v>535.62291666666704</v>
      </c>
      <c r="CZ9" s="49">
        <f t="shared" si="28"/>
        <v>1.0604166666666699</v>
      </c>
      <c r="DA9" s="31">
        <v>97</v>
      </c>
      <c r="DB9" s="31">
        <v>320</v>
      </c>
      <c r="DC9" s="23">
        <f t="shared" si="29"/>
        <v>92</v>
      </c>
      <c r="DD9" s="50"/>
      <c r="DE9" s="50"/>
      <c r="DF9" s="50"/>
      <c r="DG9" s="23">
        <f t="shared" si="30"/>
        <v>509</v>
      </c>
      <c r="DH9" s="49">
        <f t="shared" si="31"/>
        <v>534.5625</v>
      </c>
      <c r="DI9" s="27">
        <f t="shared" si="32"/>
        <v>555</v>
      </c>
      <c r="DJ9" s="53">
        <f t="shared" si="33"/>
        <v>13320</v>
      </c>
      <c r="DK9" s="49">
        <f t="shared" si="34"/>
        <v>534.5625</v>
      </c>
      <c r="DL9" s="54">
        <f t="shared" si="35"/>
        <v>0</v>
      </c>
      <c r="DM9" s="55">
        <v>215</v>
      </c>
      <c r="DN9" s="55">
        <v>5</v>
      </c>
      <c r="DO9" s="55">
        <v>15</v>
      </c>
      <c r="DP9" s="27">
        <f t="shared" si="36"/>
        <v>0</v>
      </c>
      <c r="DQ9" s="58">
        <f t="shared" si="37"/>
        <v>1</v>
      </c>
      <c r="DR9" s="195"/>
      <c r="DS9" s="58">
        <f t="shared" si="12"/>
        <v>1</v>
      </c>
      <c r="DT9" s="197"/>
      <c r="DU9" s="63">
        <f t="shared" si="40"/>
        <v>215</v>
      </c>
      <c r="DV9" s="61">
        <f t="shared" si="42"/>
        <v>540</v>
      </c>
      <c r="DW9" s="64">
        <f t="shared" si="41"/>
        <v>28510</v>
      </c>
      <c r="DX9" s="65"/>
    </row>
    <row r="10" spans="1:129">
      <c r="A10" s="17">
        <v>100</v>
      </c>
      <c r="B10" s="17">
        <v>28800</v>
      </c>
      <c r="C10" s="181">
        <f t="shared" ref="C10:C14" si="43">(DH10+DH11)/(N10+N11)</f>
        <v>0.72040229885057505</v>
      </c>
      <c r="D10" s="19">
        <f t="shared" si="0"/>
        <v>0.89239130434782599</v>
      </c>
      <c r="E10" s="19">
        <f t="shared" si="1"/>
        <v>0.89565217391304397</v>
      </c>
      <c r="F10" s="19">
        <f t="shared" si="2"/>
        <v>0.99932847896440102</v>
      </c>
      <c r="G10" s="19">
        <f t="shared" si="3"/>
        <v>0.99702874907907402</v>
      </c>
      <c r="H10" s="18">
        <f t="shared" si="4"/>
        <v>0</v>
      </c>
      <c r="I10" s="183">
        <f t="shared" ref="I10:I14" si="44">(CD10+CD11)/(DI10+DI11)</f>
        <v>0</v>
      </c>
      <c r="J10" s="187" t="s">
        <v>227</v>
      </c>
      <c r="K10" s="22" t="s">
        <v>219</v>
      </c>
      <c r="L10" s="23">
        <v>660</v>
      </c>
      <c r="M10" s="29">
        <v>85</v>
      </c>
      <c r="N10" s="27">
        <f t="shared" si="15"/>
        <v>575</v>
      </c>
      <c r="O10" s="30"/>
      <c r="P10" s="30"/>
      <c r="Q10" s="30">
        <v>20</v>
      </c>
      <c r="R10" s="30">
        <v>4</v>
      </c>
      <c r="S10" s="24">
        <v>0</v>
      </c>
      <c r="T10" s="24">
        <v>0</v>
      </c>
      <c r="U10" s="35">
        <v>0</v>
      </c>
      <c r="V10" s="30"/>
      <c r="W10" s="30"/>
      <c r="X10" s="36"/>
      <c r="Y10" s="17">
        <f t="shared" si="16"/>
        <v>20</v>
      </c>
      <c r="Z10" s="30"/>
      <c r="AA10" s="30">
        <v>40</v>
      </c>
      <c r="AB10" s="30"/>
      <c r="AC10" s="30"/>
      <c r="AD10" s="30"/>
      <c r="AE10" s="30"/>
      <c r="AF10" s="24">
        <f t="shared" si="17"/>
        <v>0</v>
      </c>
      <c r="AG10" s="30"/>
      <c r="AH10" s="30"/>
      <c r="AI10" s="30"/>
      <c r="AJ10" s="30"/>
      <c r="AK10" s="30"/>
      <c r="AL10" s="30"/>
      <c r="AM10" s="24">
        <f t="shared" si="18"/>
        <v>40</v>
      </c>
      <c r="AN10" s="30"/>
      <c r="AO10" s="30"/>
      <c r="AP10" s="30"/>
      <c r="AQ10" s="30"/>
      <c r="AR10" s="30"/>
      <c r="AS10" s="30"/>
      <c r="AT10" s="30"/>
      <c r="AU10" s="30"/>
      <c r="AV10" s="24">
        <f t="shared" si="19"/>
        <v>0</v>
      </c>
      <c r="AW10" s="36"/>
      <c r="AX10" s="42"/>
      <c r="AY10" s="36"/>
      <c r="AZ10" s="42"/>
      <c r="BA10" s="36"/>
      <c r="BB10" s="36"/>
      <c r="BC10" s="36"/>
      <c r="BD10" s="42"/>
      <c r="BE10" s="36"/>
      <c r="BF10" s="42"/>
      <c r="BG10" s="36"/>
      <c r="BH10" s="42"/>
      <c r="BI10" s="36"/>
      <c r="BJ10" s="42"/>
      <c r="BK10" s="36"/>
      <c r="BL10" s="42"/>
      <c r="BM10" s="23">
        <f t="shared" si="20"/>
        <v>0</v>
      </c>
      <c r="BN10" s="46"/>
      <c r="BO10" s="46"/>
      <c r="BP10" s="46"/>
      <c r="BQ10" s="46"/>
      <c r="BR10" s="46"/>
      <c r="BS10" s="46"/>
      <c r="BT10" s="30"/>
      <c r="BU10" s="30"/>
      <c r="BV10" s="30"/>
      <c r="BW10" s="30"/>
      <c r="BX10" s="30"/>
      <c r="BY10" s="30"/>
      <c r="BZ10" s="30"/>
      <c r="CA10" s="30"/>
      <c r="CB10" s="23">
        <f t="shared" si="21"/>
        <v>0</v>
      </c>
      <c r="CC10" s="30"/>
      <c r="CD10" s="23">
        <f t="shared" si="22"/>
        <v>0</v>
      </c>
      <c r="CE10" s="27">
        <f t="shared" si="23"/>
        <v>515</v>
      </c>
      <c r="CF10" s="23">
        <f t="shared" si="24"/>
        <v>247200</v>
      </c>
      <c r="CG10" s="31">
        <v>24.6</v>
      </c>
      <c r="CH10" s="31">
        <v>246300</v>
      </c>
      <c r="CI10" s="31">
        <v>247034</v>
      </c>
      <c r="CJ10" s="31"/>
      <c r="CK10" s="31"/>
      <c r="CL10" s="31"/>
      <c r="CM10" s="31"/>
      <c r="CN10" s="31"/>
      <c r="CO10" s="31"/>
      <c r="CP10" s="31"/>
      <c r="CQ10" s="31"/>
      <c r="CR10" s="23">
        <f t="shared" si="25"/>
        <v>0</v>
      </c>
      <c r="CS10" s="31"/>
      <c r="CT10" s="31"/>
      <c r="CU10" s="31"/>
      <c r="CV10" s="23">
        <f t="shared" si="7"/>
        <v>0</v>
      </c>
      <c r="CW10" s="23">
        <f t="shared" si="8"/>
        <v>0</v>
      </c>
      <c r="CX10" s="49">
        <f t="shared" si="26"/>
        <v>0.34583333333333299</v>
      </c>
      <c r="CY10" s="49">
        <f t="shared" si="27"/>
        <v>514.65416666666704</v>
      </c>
      <c r="CZ10" s="49">
        <f t="shared" si="28"/>
        <v>1.5291666666666699</v>
      </c>
      <c r="DA10" s="31">
        <v>189</v>
      </c>
      <c r="DB10" s="31">
        <v>480</v>
      </c>
      <c r="DC10" s="23">
        <f t="shared" si="29"/>
        <v>65</v>
      </c>
      <c r="DD10" s="50"/>
      <c r="DE10" s="50"/>
      <c r="DF10" s="50"/>
      <c r="DG10" s="23">
        <f t="shared" si="30"/>
        <v>734</v>
      </c>
      <c r="DH10" s="49">
        <f t="shared" si="31"/>
        <v>513.125</v>
      </c>
      <c r="DI10" s="27">
        <f t="shared" si="32"/>
        <v>555</v>
      </c>
      <c r="DJ10" s="53">
        <f t="shared" si="33"/>
        <v>13320</v>
      </c>
      <c r="DK10" s="49">
        <f t="shared" si="34"/>
        <v>513.125</v>
      </c>
      <c r="DL10" s="54">
        <f t="shared" si="35"/>
        <v>85</v>
      </c>
      <c r="DM10" s="55">
        <v>215</v>
      </c>
      <c r="DN10" s="55">
        <v>5</v>
      </c>
      <c r="DO10" s="55">
        <v>15</v>
      </c>
      <c r="DP10" s="27">
        <f t="shared" si="36"/>
        <v>80</v>
      </c>
      <c r="DQ10" s="58">
        <f t="shared" si="37"/>
        <v>0.86546802413167301</v>
      </c>
      <c r="DR10" s="194">
        <f t="shared" ref="DR10:DR14" si="45">(CY10+CY11)/(CY10+CY11+DP10+DP11)</f>
        <v>0.83970136958853003</v>
      </c>
      <c r="DS10" s="58">
        <f t="shared" si="12"/>
        <v>1</v>
      </c>
      <c r="DT10" s="196">
        <f t="shared" ref="DT10:DT14" si="46">(CY10+CY11)/(CY10+CY11+CD10+CD11)</f>
        <v>1</v>
      </c>
      <c r="DU10" s="63">
        <f t="shared" si="40"/>
        <v>0</v>
      </c>
      <c r="DV10" s="61">
        <f t="shared" si="42"/>
        <v>555</v>
      </c>
      <c r="DW10" s="64">
        <f t="shared" si="41"/>
        <v>26627.027027027027</v>
      </c>
      <c r="DX10" s="65"/>
    </row>
    <row r="11" spans="1:129">
      <c r="A11" s="17">
        <v>100</v>
      </c>
      <c r="B11" s="17">
        <v>28800</v>
      </c>
      <c r="C11" s="182"/>
      <c r="D11" s="19">
        <f t="shared" si="0"/>
        <v>0.58493150684931505</v>
      </c>
      <c r="E11" s="19">
        <f t="shared" si="1"/>
        <v>0.58904109589041098</v>
      </c>
      <c r="F11" s="19">
        <f t="shared" si="2"/>
        <v>0.99593023255813995</v>
      </c>
      <c r="G11" s="19">
        <f t="shared" si="3"/>
        <v>0.99708114419147698</v>
      </c>
      <c r="H11" s="18">
        <f t="shared" si="4"/>
        <v>0</v>
      </c>
      <c r="I11" s="184"/>
      <c r="J11" s="187"/>
      <c r="K11" s="22" t="s">
        <v>220</v>
      </c>
      <c r="L11" s="23">
        <v>780</v>
      </c>
      <c r="M11" s="29">
        <v>50</v>
      </c>
      <c r="N11" s="27">
        <f t="shared" si="15"/>
        <v>730</v>
      </c>
      <c r="O11" s="30">
        <v>215</v>
      </c>
      <c r="P11" s="30">
        <v>1</v>
      </c>
      <c r="Q11" s="30">
        <v>20</v>
      </c>
      <c r="R11" s="30">
        <v>4</v>
      </c>
      <c r="S11" s="24">
        <v>0</v>
      </c>
      <c r="T11" s="24">
        <v>0</v>
      </c>
      <c r="U11" s="35">
        <v>0</v>
      </c>
      <c r="V11" s="30">
        <v>15</v>
      </c>
      <c r="W11" s="30">
        <v>1</v>
      </c>
      <c r="X11" s="36"/>
      <c r="Y11" s="17">
        <f t="shared" si="16"/>
        <v>250</v>
      </c>
      <c r="Z11" s="30"/>
      <c r="AA11" s="30"/>
      <c r="AB11" s="30"/>
      <c r="AC11" s="30"/>
      <c r="AD11" s="30">
        <v>40</v>
      </c>
      <c r="AE11" s="30">
        <v>10</v>
      </c>
      <c r="AF11" s="24">
        <f t="shared" si="17"/>
        <v>50</v>
      </c>
      <c r="AG11" s="30"/>
      <c r="AH11" s="30"/>
      <c r="AI11" s="30"/>
      <c r="AJ11" s="30"/>
      <c r="AK11" s="30"/>
      <c r="AL11" s="30"/>
      <c r="AM11" s="24">
        <f t="shared" si="18"/>
        <v>50</v>
      </c>
      <c r="AN11" s="30"/>
      <c r="AO11" s="30"/>
      <c r="AP11" s="30"/>
      <c r="AQ11" s="30"/>
      <c r="AR11" s="30"/>
      <c r="AS11" s="30"/>
      <c r="AT11" s="30"/>
      <c r="AU11" s="30"/>
      <c r="AV11" s="24">
        <f t="shared" si="19"/>
        <v>0</v>
      </c>
      <c r="AW11" s="36"/>
      <c r="AX11" s="42"/>
      <c r="AY11" s="36"/>
      <c r="AZ11" s="42"/>
      <c r="BA11" s="36"/>
      <c r="BB11" s="36"/>
      <c r="BC11" s="36"/>
      <c r="BD11" s="42"/>
      <c r="BE11" s="36"/>
      <c r="BF11" s="42"/>
      <c r="BG11" s="36"/>
      <c r="BH11" s="42"/>
      <c r="BI11" s="36"/>
      <c r="BJ11" s="42"/>
      <c r="BK11" s="36"/>
      <c r="BL11" s="42"/>
      <c r="BM11" s="23">
        <f t="shared" si="20"/>
        <v>0</v>
      </c>
      <c r="BN11" s="46"/>
      <c r="BO11" s="46"/>
      <c r="BP11" s="46"/>
      <c r="BQ11" s="46"/>
      <c r="BR11" s="46"/>
      <c r="BS11" s="46"/>
      <c r="BT11" s="30"/>
      <c r="BU11" s="30"/>
      <c r="BV11" s="30"/>
      <c r="BW11" s="30"/>
      <c r="BX11" s="30"/>
      <c r="BY11" s="30"/>
      <c r="BZ11" s="30"/>
      <c r="CA11" s="30"/>
      <c r="CB11" s="23">
        <f t="shared" si="21"/>
        <v>0</v>
      </c>
      <c r="CC11" s="30"/>
      <c r="CD11" s="23">
        <f t="shared" si="22"/>
        <v>0</v>
      </c>
      <c r="CE11" s="27">
        <f t="shared" si="23"/>
        <v>430</v>
      </c>
      <c r="CF11" s="23">
        <f t="shared" si="24"/>
        <v>206400</v>
      </c>
      <c r="CG11" s="31">
        <v>20.495999999999999</v>
      </c>
      <c r="CH11" s="31">
        <v>204960</v>
      </c>
      <c r="CI11" s="31">
        <v>205560</v>
      </c>
      <c r="CJ11" s="31"/>
      <c r="CK11" s="31"/>
      <c r="CL11" s="31"/>
      <c r="CM11" s="31"/>
      <c r="CN11" s="31"/>
      <c r="CO11" s="31"/>
      <c r="CP11" s="31"/>
      <c r="CQ11" s="31"/>
      <c r="CR11" s="23">
        <f t="shared" si="25"/>
        <v>0</v>
      </c>
      <c r="CS11" s="31"/>
      <c r="CT11" s="31"/>
      <c r="CU11" s="31"/>
      <c r="CV11" s="23">
        <f t="shared" si="7"/>
        <v>0</v>
      </c>
      <c r="CW11" s="23">
        <f t="shared" si="8"/>
        <v>0</v>
      </c>
      <c r="CX11" s="49">
        <f t="shared" si="26"/>
        <v>1.75</v>
      </c>
      <c r="CY11" s="49">
        <f t="shared" si="27"/>
        <v>428.25</v>
      </c>
      <c r="CZ11" s="49">
        <f t="shared" si="28"/>
        <v>1.25</v>
      </c>
      <c r="DA11" s="31">
        <v>132</v>
      </c>
      <c r="DB11" s="31">
        <v>320</v>
      </c>
      <c r="DC11" s="23">
        <f t="shared" si="29"/>
        <v>148</v>
      </c>
      <c r="DD11" s="50"/>
      <c r="DE11" s="50"/>
      <c r="DF11" s="50"/>
      <c r="DG11" s="23">
        <f t="shared" si="30"/>
        <v>600</v>
      </c>
      <c r="DH11" s="49">
        <f t="shared" si="31"/>
        <v>427</v>
      </c>
      <c r="DI11" s="27">
        <f t="shared" si="32"/>
        <v>495</v>
      </c>
      <c r="DJ11" s="53">
        <f t="shared" si="33"/>
        <v>11880</v>
      </c>
      <c r="DK11" s="49">
        <f t="shared" si="34"/>
        <v>427</v>
      </c>
      <c r="DL11" s="54">
        <f t="shared" si="35"/>
        <v>50</v>
      </c>
      <c r="DM11" s="55">
        <v>215</v>
      </c>
      <c r="DN11" s="55">
        <v>5</v>
      </c>
      <c r="DO11" s="55">
        <v>15</v>
      </c>
      <c r="DP11" s="27">
        <f t="shared" si="36"/>
        <v>100</v>
      </c>
      <c r="DQ11" s="58">
        <f t="shared" si="37"/>
        <v>0.81069569332702296</v>
      </c>
      <c r="DR11" s="195"/>
      <c r="DS11" s="58">
        <f t="shared" si="12"/>
        <v>1</v>
      </c>
      <c r="DT11" s="197"/>
      <c r="DU11" s="63">
        <f t="shared" si="40"/>
        <v>215</v>
      </c>
      <c r="DV11" s="61">
        <f t="shared" si="42"/>
        <v>480</v>
      </c>
      <c r="DW11" s="64">
        <f t="shared" si="41"/>
        <v>25620</v>
      </c>
      <c r="DX11" s="65"/>
    </row>
    <row r="12" spans="1:129">
      <c r="A12" s="17">
        <v>100</v>
      </c>
      <c r="B12" s="17">
        <v>28800</v>
      </c>
      <c r="C12" s="181">
        <f t="shared" si="43"/>
        <v>0.75359395750332003</v>
      </c>
      <c r="D12" s="19">
        <f t="shared" si="0"/>
        <v>0.95259920634920603</v>
      </c>
      <c r="E12" s="19">
        <f t="shared" si="1"/>
        <v>0.955952380952381</v>
      </c>
      <c r="F12" s="19">
        <f t="shared" si="2"/>
        <v>0.99896222498962195</v>
      </c>
      <c r="G12" s="19">
        <f t="shared" si="3"/>
        <v>0.99752752960731395</v>
      </c>
      <c r="H12" s="18">
        <f t="shared" si="4"/>
        <v>6.1881188118811901E-3</v>
      </c>
      <c r="I12" s="183">
        <f t="shared" si="44"/>
        <v>3.1250000000000002E-3</v>
      </c>
      <c r="J12" s="187" t="s">
        <v>228</v>
      </c>
      <c r="K12" s="22" t="s">
        <v>222</v>
      </c>
      <c r="L12" s="23">
        <v>660</v>
      </c>
      <c r="M12" s="29">
        <v>135</v>
      </c>
      <c r="N12" s="27">
        <f t="shared" si="15"/>
        <v>525</v>
      </c>
      <c r="O12" s="30"/>
      <c r="P12" s="30"/>
      <c r="Q12" s="30">
        <v>20</v>
      </c>
      <c r="R12" s="30">
        <v>4</v>
      </c>
      <c r="S12" s="24">
        <v>0</v>
      </c>
      <c r="T12" s="24">
        <v>0</v>
      </c>
      <c r="U12" s="35">
        <v>0</v>
      </c>
      <c r="V12" s="30"/>
      <c r="W12" s="30"/>
      <c r="X12" s="36"/>
      <c r="Y12" s="17">
        <f t="shared" si="16"/>
        <v>20</v>
      </c>
      <c r="Z12" s="30"/>
      <c r="AA12" s="30"/>
      <c r="AB12" s="30"/>
      <c r="AC12" s="30"/>
      <c r="AD12" s="30"/>
      <c r="AE12" s="30"/>
      <c r="AF12" s="24">
        <f t="shared" si="17"/>
        <v>0</v>
      </c>
      <c r="AG12" s="30"/>
      <c r="AH12" s="30"/>
      <c r="AI12" s="30"/>
      <c r="AJ12" s="30"/>
      <c r="AK12" s="30"/>
      <c r="AL12" s="30"/>
      <c r="AM12" s="24">
        <f t="shared" si="18"/>
        <v>0</v>
      </c>
      <c r="AN12" s="30"/>
      <c r="AO12" s="30"/>
      <c r="AP12" s="30"/>
      <c r="AQ12" s="30"/>
      <c r="AR12" s="30"/>
      <c r="AS12" s="30"/>
      <c r="AT12" s="30"/>
      <c r="AU12" s="30"/>
      <c r="AV12" s="24">
        <f t="shared" si="19"/>
        <v>0</v>
      </c>
      <c r="AW12" s="36"/>
      <c r="AX12" s="42"/>
      <c r="AY12" s="68">
        <v>3.125</v>
      </c>
      <c r="AZ12" s="42">
        <v>1</v>
      </c>
      <c r="BA12" s="36"/>
      <c r="BB12" s="36"/>
      <c r="BC12" s="36"/>
      <c r="BD12" s="42"/>
      <c r="BE12" s="36"/>
      <c r="BF12" s="42"/>
      <c r="BG12" s="36"/>
      <c r="BH12" s="42"/>
      <c r="BI12" s="36"/>
      <c r="BJ12" s="42"/>
      <c r="BK12" s="36"/>
      <c r="BL12" s="42"/>
      <c r="BM12" s="23">
        <f t="shared" si="20"/>
        <v>3.125</v>
      </c>
      <c r="BN12" s="46"/>
      <c r="BO12" s="46"/>
      <c r="BP12" s="46"/>
      <c r="BQ12" s="46"/>
      <c r="BR12" s="46"/>
      <c r="BS12" s="46"/>
      <c r="BT12" s="30"/>
      <c r="BU12" s="30"/>
      <c r="BV12" s="30"/>
      <c r="BW12" s="30"/>
      <c r="BX12" s="30"/>
      <c r="BY12" s="30"/>
      <c r="BZ12" s="30"/>
      <c r="CA12" s="30"/>
      <c r="CB12" s="23">
        <f t="shared" si="21"/>
        <v>0</v>
      </c>
      <c r="CC12" s="30"/>
      <c r="CD12" s="23">
        <f t="shared" si="22"/>
        <v>3.125</v>
      </c>
      <c r="CE12" s="27">
        <f t="shared" si="23"/>
        <v>501.875</v>
      </c>
      <c r="CF12" s="23">
        <f t="shared" si="24"/>
        <v>240900</v>
      </c>
      <c r="CG12" s="31">
        <v>24</v>
      </c>
      <c r="CH12" s="31">
        <v>240055</v>
      </c>
      <c r="CI12" s="31">
        <v>240650</v>
      </c>
      <c r="CJ12" s="31"/>
      <c r="CK12" s="31"/>
      <c r="CL12" s="31"/>
      <c r="CM12" s="31"/>
      <c r="CN12" s="31"/>
      <c r="CO12" s="31"/>
      <c r="CP12" s="31"/>
      <c r="CQ12" s="31"/>
      <c r="CR12" s="23">
        <f t="shared" si="25"/>
        <v>0</v>
      </c>
      <c r="CS12" s="31"/>
      <c r="CT12" s="31"/>
      <c r="CU12" s="31"/>
      <c r="CV12" s="23">
        <f t="shared" si="7"/>
        <v>0</v>
      </c>
      <c r="CW12" s="23">
        <f t="shared" si="8"/>
        <v>0</v>
      </c>
      <c r="CX12" s="49">
        <f t="shared" si="26"/>
        <v>0.52083333333333304</v>
      </c>
      <c r="CY12" s="49">
        <f t="shared" si="27"/>
        <v>501.35416666666703</v>
      </c>
      <c r="CZ12" s="49">
        <f t="shared" si="28"/>
        <v>1.2395833333333299</v>
      </c>
      <c r="DA12" s="31">
        <v>165</v>
      </c>
      <c r="DB12" s="31">
        <v>320</v>
      </c>
      <c r="DC12" s="23">
        <f t="shared" si="29"/>
        <v>110</v>
      </c>
      <c r="DD12" s="50"/>
      <c r="DE12" s="50"/>
      <c r="DF12" s="50"/>
      <c r="DG12" s="23">
        <f t="shared" si="30"/>
        <v>595</v>
      </c>
      <c r="DH12" s="49">
        <f t="shared" si="31"/>
        <v>500.11458333333297</v>
      </c>
      <c r="DI12" s="27">
        <f t="shared" si="32"/>
        <v>505</v>
      </c>
      <c r="DJ12" s="53">
        <f t="shared" si="33"/>
        <v>12120</v>
      </c>
      <c r="DK12" s="49">
        <f t="shared" si="34"/>
        <v>500.11458333333297</v>
      </c>
      <c r="DL12" s="54">
        <f t="shared" si="35"/>
        <v>135</v>
      </c>
      <c r="DM12" s="55">
        <v>215</v>
      </c>
      <c r="DN12" s="55">
        <v>5</v>
      </c>
      <c r="DO12" s="55">
        <v>15</v>
      </c>
      <c r="DP12" s="27">
        <f t="shared" si="36"/>
        <v>0</v>
      </c>
      <c r="DQ12" s="58">
        <f t="shared" si="37"/>
        <v>1</v>
      </c>
      <c r="DR12" s="194">
        <f t="shared" si="45"/>
        <v>0.94052241148578297</v>
      </c>
      <c r="DS12" s="58">
        <f t="shared" si="12"/>
        <v>0.99380549246334904</v>
      </c>
      <c r="DT12" s="196">
        <f t="shared" si="46"/>
        <v>0.99671712087123199</v>
      </c>
      <c r="DU12" s="63">
        <f t="shared" si="40"/>
        <v>0</v>
      </c>
      <c r="DV12" s="61">
        <f t="shared" si="42"/>
        <v>505</v>
      </c>
      <c r="DW12" s="64">
        <f t="shared" ref="DW12:DW18" si="47">CH12/DV12*60</f>
        <v>28521.38613861386</v>
      </c>
      <c r="DX12" s="65"/>
    </row>
    <row r="13" spans="1:129">
      <c r="A13" s="17">
        <v>100</v>
      </c>
      <c r="B13" s="17">
        <v>28800</v>
      </c>
      <c r="C13" s="182"/>
      <c r="D13" s="19">
        <f t="shared" si="0"/>
        <v>0.610473744292237</v>
      </c>
      <c r="E13" s="19">
        <f t="shared" si="1"/>
        <v>0.61643835616438403</v>
      </c>
      <c r="F13" s="19">
        <f t="shared" si="2"/>
        <v>0.99428703703703702</v>
      </c>
      <c r="G13" s="19">
        <f t="shared" si="3"/>
        <v>0.99601426669025805</v>
      </c>
      <c r="H13" s="18">
        <f t="shared" si="4"/>
        <v>0</v>
      </c>
      <c r="I13" s="184"/>
      <c r="J13" s="187"/>
      <c r="K13" s="22" t="s">
        <v>223</v>
      </c>
      <c r="L13" s="23">
        <v>780</v>
      </c>
      <c r="M13" s="29">
        <v>50</v>
      </c>
      <c r="N13" s="27">
        <f t="shared" si="15"/>
        <v>730</v>
      </c>
      <c r="O13" s="30">
        <v>215</v>
      </c>
      <c r="P13" s="30">
        <v>1</v>
      </c>
      <c r="Q13" s="30">
        <v>20</v>
      </c>
      <c r="R13" s="30">
        <v>4</v>
      </c>
      <c r="S13" s="24">
        <v>0</v>
      </c>
      <c r="T13" s="24">
        <v>0</v>
      </c>
      <c r="U13" s="35">
        <v>0</v>
      </c>
      <c r="V13" s="30">
        <v>15</v>
      </c>
      <c r="W13" s="30">
        <v>1</v>
      </c>
      <c r="X13" s="36"/>
      <c r="Y13" s="17">
        <f t="shared" si="16"/>
        <v>250</v>
      </c>
      <c r="Z13" s="30"/>
      <c r="AA13" s="30"/>
      <c r="AB13" s="30"/>
      <c r="AC13" s="30"/>
      <c r="AD13" s="30"/>
      <c r="AE13" s="30">
        <v>20</v>
      </c>
      <c r="AF13" s="24">
        <f t="shared" si="17"/>
        <v>20</v>
      </c>
      <c r="AG13" s="30"/>
      <c r="AH13" s="30"/>
      <c r="AI13" s="30"/>
      <c r="AJ13" s="30"/>
      <c r="AK13" s="30"/>
      <c r="AL13" s="30">
        <v>10</v>
      </c>
      <c r="AM13" s="24">
        <f t="shared" si="18"/>
        <v>30</v>
      </c>
      <c r="AN13" s="30"/>
      <c r="AO13" s="30"/>
      <c r="AP13" s="30"/>
      <c r="AQ13" s="30"/>
      <c r="AR13" s="30"/>
      <c r="AS13" s="30"/>
      <c r="AT13" s="30"/>
      <c r="AU13" s="30"/>
      <c r="AV13" s="24">
        <f t="shared" si="19"/>
        <v>0</v>
      </c>
      <c r="AW13" s="36"/>
      <c r="AX13" s="42"/>
      <c r="AY13" s="36"/>
      <c r="AZ13" s="42"/>
      <c r="BA13" s="36"/>
      <c r="BB13" s="36"/>
      <c r="BC13" s="36"/>
      <c r="BD13" s="42"/>
      <c r="BE13" s="36"/>
      <c r="BF13" s="42"/>
      <c r="BG13" s="36"/>
      <c r="BH13" s="42"/>
      <c r="BI13" s="36"/>
      <c r="BJ13" s="42"/>
      <c r="BK13" s="36"/>
      <c r="BL13" s="42"/>
      <c r="BM13" s="23">
        <f t="shared" si="20"/>
        <v>0</v>
      </c>
      <c r="BN13" s="46"/>
      <c r="BO13" s="46"/>
      <c r="BP13" s="46"/>
      <c r="BQ13" s="46"/>
      <c r="BR13" s="46"/>
      <c r="BS13" s="46"/>
      <c r="BT13" s="30"/>
      <c r="BU13" s="30"/>
      <c r="BV13" s="30"/>
      <c r="BW13" s="30"/>
      <c r="BX13" s="30"/>
      <c r="BY13" s="30"/>
      <c r="BZ13" s="30"/>
      <c r="CA13" s="30"/>
      <c r="CB13" s="23">
        <f t="shared" si="21"/>
        <v>0</v>
      </c>
      <c r="CC13" s="30"/>
      <c r="CD13" s="23">
        <f t="shared" si="22"/>
        <v>0</v>
      </c>
      <c r="CE13" s="27">
        <f t="shared" si="23"/>
        <v>450</v>
      </c>
      <c r="CF13" s="23">
        <f t="shared" si="24"/>
        <v>216000</v>
      </c>
      <c r="CG13" s="31">
        <v>21.350999999999999</v>
      </c>
      <c r="CH13" s="31">
        <v>213910</v>
      </c>
      <c r="CI13" s="31">
        <v>214766</v>
      </c>
      <c r="CJ13" s="31"/>
      <c r="CK13" s="31"/>
      <c r="CL13" s="31"/>
      <c r="CM13" s="31"/>
      <c r="CN13" s="31"/>
      <c r="CO13" s="31"/>
      <c r="CP13" s="31"/>
      <c r="CQ13" s="31"/>
      <c r="CR13" s="23">
        <f t="shared" si="25"/>
        <v>0</v>
      </c>
      <c r="CS13" s="31"/>
      <c r="CT13" s="31"/>
      <c r="CU13" s="31"/>
      <c r="CV13" s="23">
        <f t="shared" si="7"/>
        <v>0</v>
      </c>
      <c r="CW13" s="23">
        <f t="shared" si="8"/>
        <v>0</v>
      </c>
      <c r="CX13" s="49">
        <f t="shared" si="26"/>
        <v>2.5708333333333302</v>
      </c>
      <c r="CY13" s="49">
        <f t="shared" si="27"/>
        <v>447.42916666666702</v>
      </c>
      <c r="CZ13" s="49">
        <f t="shared" si="28"/>
        <v>1.7833333333333301</v>
      </c>
      <c r="DA13" s="31">
        <v>145</v>
      </c>
      <c r="DB13" s="31">
        <v>480</v>
      </c>
      <c r="DC13" s="23">
        <f t="shared" si="29"/>
        <v>231</v>
      </c>
      <c r="DD13" s="50"/>
      <c r="DE13" s="50"/>
      <c r="DF13" s="50"/>
      <c r="DG13" s="23">
        <f t="shared" si="30"/>
        <v>856</v>
      </c>
      <c r="DH13" s="49">
        <f t="shared" si="31"/>
        <v>445.64583333333297</v>
      </c>
      <c r="DI13" s="27">
        <f t="shared" si="32"/>
        <v>495</v>
      </c>
      <c r="DJ13" s="53">
        <f t="shared" si="33"/>
        <v>11880</v>
      </c>
      <c r="DK13" s="49">
        <f t="shared" si="34"/>
        <v>445.64583333333297</v>
      </c>
      <c r="DL13" s="54">
        <f t="shared" si="35"/>
        <v>50</v>
      </c>
      <c r="DM13" s="55">
        <v>215</v>
      </c>
      <c r="DN13" s="55">
        <v>5</v>
      </c>
      <c r="DO13" s="55">
        <v>15</v>
      </c>
      <c r="DP13" s="27">
        <f t="shared" si="36"/>
        <v>60</v>
      </c>
      <c r="DQ13" s="58">
        <f t="shared" si="37"/>
        <v>0.88175689546159997</v>
      </c>
      <c r="DR13" s="195"/>
      <c r="DS13" s="58">
        <f t="shared" si="12"/>
        <v>1</v>
      </c>
      <c r="DT13" s="197"/>
      <c r="DU13" s="63">
        <f t="shared" si="40"/>
        <v>215</v>
      </c>
      <c r="DV13" s="61">
        <f t="shared" si="42"/>
        <v>480</v>
      </c>
      <c r="DW13" s="64">
        <f t="shared" si="47"/>
        <v>26738.75</v>
      </c>
      <c r="DX13" s="65"/>
    </row>
    <row r="14" spans="1:129">
      <c r="A14" s="17">
        <v>100</v>
      </c>
      <c r="B14" s="17">
        <v>28800</v>
      </c>
      <c r="C14" s="181">
        <f t="shared" si="43"/>
        <v>0.78322997416020701</v>
      </c>
      <c r="D14" s="19">
        <f t="shared" si="0"/>
        <v>0.94701058201058197</v>
      </c>
      <c r="E14" s="19">
        <f t="shared" si="1"/>
        <v>0.952380952380952</v>
      </c>
      <c r="F14" s="19">
        <f t="shared" si="2"/>
        <v>0.99713888888888902</v>
      </c>
      <c r="G14" s="19">
        <f t="shared" si="3"/>
        <v>0.99721425188734403</v>
      </c>
      <c r="H14" s="18">
        <f t="shared" si="4"/>
        <v>0</v>
      </c>
      <c r="I14" s="183">
        <f t="shared" si="44"/>
        <v>0</v>
      </c>
      <c r="J14" s="187" t="s">
        <v>229</v>
      </c>
      <c r="K14" s="22" t="s">
        <v>225</v>
      </c>
      <c r="L14" s="23">
        <v>660</v>
      </c>
      <c r="M14" s="29">
        <v>30</v>
      </c>
      <c r="N14" s="27">
        <f t="shared" ref="N14:N19" si="48">L14-M14</f>
        <v>630</v>
      </c>
      <c r="O14" s="30"/>
      <c r="P14" s="30"/>
      <c r="Q14" s="30">
        <v>15</v>
      </c>
      <c r="R14" s="30">
        <v>3</v>
      </c>
      <c r="S14" s="24">
        <v>0</v>
      </c>
      <c r="T14" s="24">
        <v>0</v>
      </c>
      <c r="U14" s="35">
        <v>0</v>
      </c>
      <c r="V14" s="30">
        <v>15</v>
      </c>
      <c r="W14" s="30">
        <v>1</v>
      </c>
      <c r="X14" s="36"/>
      <c r="Y14" s="17">
        <f t="shared" si="16"/>
        <v>30</v>
      </c>
      <c r="Z14" s="30"/>
      <c r="AA14" s="30"/>
      <c r="AB14" s="30"/>
      <c r="AC14" s="30"/>
      <c r="AD14" s="30"/>
      <c r="AE14" s="30"/>
      <c r="AF14" s="24">
        <f t="shared" si="17"/>
        <v>0</v>
      </c>
      <c r="AG14" s="30"/>
      <c r="AH14" s="30"/>
      <c r="AI14" s="30"/>
      <c r="AJ14" s="30"/>
      <c r="AK14" s="30"/>
      <c r="AL14" s="30"/>
      <c r="AM14" s="24">
        <f t="shared" si="18"/>
        <v>0</v>
      </c>
      <c r="AN14" s="30"/>
      <c r="AO14" s="30"/>
      <c r="AP14" s="30"/>
      <c r="AQ14" s="30"/>
      <c r="AR14" s="30"/>
      <c r="AS14" s="30"/>
      <c r="AT14" s="30"/>
      <c r="AU14" s="30"/>
      <c r="AV14" s="24">
        <f t="shared" si="19"/>
        <v>0</v>
      </c>
      <c r="AW14" s="36"/>
      <c r="AX14" s="42"/>
      <c r="AY14" s="36"/>
      <c r="AZ14" s="42"/>
      <c r="BA14" s="44"/>
      <c r="BB14" s="36"/>
      <c r="BC14" s="36"/>
      <c r="BD14" s="42"/>
      <c r="BE14" s="36"/>
      <c r="BF14" s="42"/>
      <c r="BG14" s="36"/>
      <c r="BH14" s="42"/>
      <c r="BI14" s="36"/>
      <c r="BJ14" s="42"/>
      <c r="BK14" s="36"/>
      <c r="BL14" s="42"/>
      <c r="BM14" s="23">
        <f t="shared" si="20"/>
        <v>0</v>
      </c>
      <c r="BN14" s="46"/>
      <c r="BO14" s="46"/>
      <c r="BP14" s="46"/>
      <c r="BQ14" s="46"/>
      <c r="BR14" s="46"/>
      <c r="BS14" s="46"/>
      <c r="BT14" s="30"/>
      <c r="BU14" s="30"/>
      <c r="BV14" s="30"/>
      <c r="BW14" s="30"/>
      <c r="BX14" s="30"/>
      <c r="BY14" s="30"/>
      <c r="BZ14" s="30"/>
      <c r="CA14" s="30"/>
      <c r="CB14" s="23">
        <f t="shared" si="21"/>
        <v>0</v>
      </c>
      <c r="CC14" s="30"/>
      <c r="CD14" s="23">
        <f t="shared" si="22"/>
        <v>0</v>
      </c>
      <c r="CE14" s="27">
        <f t="shared" si="23"/>
        <v>600</v>
      </c>
      <c r="CF14" s="23">
        <f t="shared" si="24"/>
        <v>288000</v>
      </c>
      <c r="CG14" s="31">
        <v>27.257999999999999</v>
      </c>
      <c r="CH14" s="31">
        <v>286376</v>
      </c>
      <c r="CI14" s="31">
        <v>287176</v>
      </c>
      <c r="CJ14" s="31"/>
      <c r="CK14" s="31"/>
      <c r="CL14" s="31"/>
      <c r="CM14" s="31"/>
      <c r="CN14" s="31"/>
      <c r="CO14" s="31"/>
      <c r="CP14" s="31"/>
      <c r="CQ14" s="31"/>
      <c r="CR14" s="23">
        <f t="shared" si="25"/>
        <v>0</v>
      </c>
      <c r="CS14" s="31"/>
      <c r="CT14" s="31"/>
      <c r="CU14" s="31"/>
      <c r="CV14" s="23">
        <f t="shared" si="7"/>
        <v>0</v>
      </c>
      <c r="CW14" s="23">
        <f t="shared" si="8"/>
        <v>0</v>
      </c>
      <c r="CX14" s="49">
        <f t="shared" si="26"/>
        <v>1.7166666666666699</v>
      </c>
      <c r="CY14" s="49">
        <f t="shared" si="27"/>
        <v>598.28333333333296</v>
      </c>
      <c r="CZ14" s="49">
        <f t="shared" si="28"/>
        <v>1.6666666666666701</v>
      </c>
      <c r="DA14" s="31">
        <v>183</v>
      </c>
      <c r="DB14" s="31">
        <v>480</v>
      </c>
      <c r="DC14" s="23">
        <f t="shared" si="29"/>
        <v>137</v>
      </c>
      <c r="DD14" s="50"/>
      <c r="DE14" s="50"/>
      <c r="DF14" s="50"/>
      <c r="DG14" s="23">
        <f t="shared" si="30"/>
        <v>800</v>
      </c>
      <c r="DH14" s="49">
        <f t="shared" si="31"/>
        <v>596.61666666666702</v>
      </c>
      <c r="DI14" s="27">
        <f t="shared" si="32"/>
        <v>615</v>
      </c>
      <c r="DJ14" s="53">
        <f t="shared" si="33"/>
        <v>14760</v>
      </c>
      <c r="DK14" s="49">
        <f t="shared" si="34"/>
        <v>596.61666666666702</v>
      </c>
      <c r="DL14" s="54">
        <f t="shared" si="35"/>
        <v>30.000000000000099</v>
      </c>
      <c r="DM14" s="55">
        <v>215</v>
      </c>
      <c r="DN14" s="55">
        <v>5</v>
      </c>
      <c r="DO14" s="55">
        <v>15</v>
      </c>
      <c r="DP14" s="27">
        <f t="shared" si="36"/>
        <v>0</v>
      </c>
      <c r="DQ14" s="58">
        <f t="shared" si="37"/>
        <v>1</v>
      </c>
      <c r="DR14" s="194">
        <f t="shared" si="45"/>
        <v>1</v>
      </c>
      <c r="DS14" s="58">
        <f t="shared" si="12"/>
        <v>1</v>
      </c>
      <c r="DT14" s="196">
        <f t="shared" si="46"/>
        <v>1</v>
      </c>
      <c r="DU14" s="63">
        <f t="shared" si="40"/>
        <v>0</v>
      </c>
      <c r="DV14" s="61">
        <f t="shared" si="42"/>
        <v>600</v>
      </c>
      <c r="DW14" s="64">
        <f t="shared" si="47"/>
        <v>28637.600000000002</v>
      </c>
      <c r="DX14" s="65"/>
    </row>
    <row r="15" spans="1:129">
      <c r="A15" s="17">
        <v>100</v>
      </c>
      <c r="B15" s="17">
        <v>28800</v>
      </c>
      <c r="C15" s="182"/>
      <c r="D15" s="19">
        <f t="shared" si="0"/>
        <v>0.62689393939394</v>
      </c>
      <c r="E15" s="19">
        <f t="shared" si="1"/>
        <v>0.62878787878787901</v>
      </c>
      <c r="F15" s="19">
        <f t="shared" si="2"/>
        <v>1</v>
      </c>
      <c r="G15" s="19">
        <f t="shared" si="3"/>
        <v>0.99698795180722899</v>
      </c>
      <c r="H15" s="18">
        <f t="shared" si="4"/>
        <v>0</v>
      </c>
      <c r="I15" s="184"/>
      <c r="J15" s="187"/>
      <c r="K15" s="22" t="s">
        <v>226</v>
      </c>
      <c r="L15" s="23">
        <v>780</v>
      </c>
      <c r="M15" s="29">
        <v>120</v>
      </c>
      <c r="N15" s="27">
        <f t="shared" si="48"/>
        <v>660</v>
      </c>
      <c r="O15" s="30">
        <v>215</v>
      </c>
      <c r="P15" s="30">
        <v>1</v>
      </c>
      <c r="Q15" s="30">
        <v>15</v>
      </c>
      <c r="R15" s="30">
        <v>3</v>
      </c>
      <c r="S15" s="24">
        <v>0</v>
      </c>
      <c r="T15" s="24">
        <v>0</v>
      </c>
      <c r="U15" s="35">
        <v>0</v>
      </c>
      <c r="V15" s="30">
        <v>15</v>
      </c>
      <c r="W15" s="30">
        <v>1</v>
      </c>
      <c r="X15" s="36"/>
      <c r="Y15" s="17">
        <f t="shared" si="16"/>
        <v>245</v>
      </c>
      <c r="Z15" s="30"/>
      <c r="AA15" s="30"/>
      <c r="AB15" s="30"/>
      <c r="AC15" s="30"/>
      <c r="AD15" s="30"/>
      <c r="AE15" s="30"/>
      <c r="AF15" s="24">
        <f t="shared" si="17"/>
        <v>0</v>
      </c>
      <c r="AG15" s="30"/>
      <c r="AH15" s="30"/>
      <c r="AI15" s="30"/>
      <c r="AJ15" s="30"/>
      <c r="AK15" s="30"/>
      <c r="AL15" s="30"/>
      <c r="AM15" s="24">
        <f t="shared" si="18"/>
        <v>0</v>
      </c>
      <c r="AN15" s="30"/>
      <c r="AO15" s="30"/>
      <c r="AP15" s="30"/>
      <c r="AQ15" s="30"/>
      <c r="AR15" s="30"/>
      <c r="AS15" s="30"/>
      <c r="AT15" s="30"/>
      <c r="AU15" s="30"/>
      <c r="AV15" s="24">
        <f t="shared" si="19"/>
        <v>0</v>
      </c>
      <c r="AW15" s="36"/>
      <c r="AX15" s="42"/>
      <c r="AY15" s="36"/>
      <c r="AZ15" s="42"/>
      <c r="BA15" s="36"/>
      <c r="BB15" s="36"/>
      <c r="BC15" s="36"/>
      <c r="BD15" s="42"/>
      <c r="BE15" s="36"/>
      <c r="BF15" s="42"/>
      <c r="BG15" s="36"/>
      <c r="BH15" s="42"/>
      <c r="BI15" s="36"/>
      <c r="BJ15" s="42"/>
      <c r="BK15" s="36"/>
      <c r="BL15" s="42"/>
      <c r="BM15" s="23">
        <f t="shared" si="20"/>
        <v>0</v>
      </c>
      <c r="BN15" s="46"/>
      <c r="BO15" s="46"/>
      <c r="BP15" s="46"/>
      <c r="BQ15" s="46"/>
      <c r="BR15" s="46"/>
      <c r="BS15" s="46"/>
      <c r="BT15" s="30"/>
      <c r="BU15" s="30"/>
      <c r="BV15" s="30"/>
      <c r="BW15" s="30"/>
      <c r="BX15" s="30"/>
      <c r="BY15" s="30"/>
      <c r="BZ15" s="30"/>
      <c r="CA15" s="30"/>
      <c r="CB15" s="23">
        <f t="shared" si="21"/>
        <v>0</v>
      </c>
      <c r="CC15" s="30"/>
      <c r="CD15" s="23">
        <f t="shared" si="22"/>
        <v>0</v>
      </c>
      <c r="CE15" s="27">
        <f t="shared" si="23"/>
        <v>415</v>
      </c>
      <c r="CF15" s="23">
        <f t="shared" si="24"/>
        <v>199200</v>
      </c>
      <c r="CG15" s="31">
        <v>19.89</v>
      </c>
      <c r="CH15" s="31">
        <v>198600</v>
      </c>
      <c r="CI15" s="31">
        <v>199200</v>
      </c>
      <c r="CJ15" s="31"/>
      <c r="CK15" s="31"/>
      <c r="CL15" s="31"/>
      <c r="CM15" s="31"/>
      <c r="CN15" s="31"/>
      <c r="CO15" s="31"/>
      <c r="CP15" s="31"/>
      <c r="CQ15" s="31"/>
      <c r="CR15" s="23">
        <f t="shared" si="25"/>
        <v>0</v>
      </c>
      <c r="CS15" s="31"/>
      <c r="CT15" s="31"/>
      <c r="CU15" s="31"/>
      <c r="CV15" s="23">
        <f t="shared" si="7"/>
        <v>0</v>
      </c>
      <c r="CW15" s="23">
        <f t="shared" si="8"/>
        <v>0</v>
      </c>
      <c r="CX15" s="49">
        <f t="shared" si="26"/>
        <v>0</v>
      </c>
      <c r="CY15" s="49">
        <f t="shared" si="27"/>
        <v>415</v>
      </c>
      <c r="CZ15" s="49">
        <f t="shared" si="28"/>
        <v>1.25</v>
      </c>
      <c r="DA15" s="31">
        <v>113</v>
      </c>
      <c r="DB15" s="31">
        <v>320</v>
      </c>
      <c r="DC15" s="23">
        <f t="shared" si="29"/>
        <v>167</v>
      </c>
      <c r="DD15" s="50"/>
      <c r="DE15" s="50"/>
      <c r="DF15" s="50"/>
      <c r="DG15" s="23">
        <f t="shared" si="30"/>
        <v>600</v>
      </c>
      <c r="DH15" s="49">
        <f t="shared" si="31"/>
        <v>413.75</v>
      </c>
      <c r="DI15" s="27">
        <f t="shared" si="32"/>
        <v>430</v>
      </c>
      <c r="DJ15" s="53">
        <f t="shared" si="33"/>
        <v>10320</v>
      </c>
      <c r="DK15" s="49">
        <f t="shared" si="34"/>
        <v>413.75</v>
      </c>
      <c r="DL15" s="54">
        <f t="shared" si="35"/>
        <v>120</v>
      </c>
      <c r="DM15" s="55">
        <v>215</v>
      </c>
      <c r="DN15" s="55">
        <v>5</v>
      </c>
      <c r="DO15" s="55">
        <v>15</v>
      </c>
      <c r="DP15" s="27">
        <f t="shared" si="36"/>
        <v>0</v>
      </c>
      <c r="DQ15" s="58">
        <f t="shared" si="37"/>
        <v>1</v>
      </c>
      <c r="DR15" s="195"/>
      <c r="DS15" s="58">
        <f t="shared" si="12"/>
        <v>1</v>
      </c>
      <c r="DT15" s="197"/>
      <c r="DU15" s="63">
        <f t="shared" si="40"/>
        <v>215</v>
      </c>
      <c r="DV15" s="61">
        <f t="shared" si="42"/>
        <v>415</v>
      </c>
      <c r="DW15" s="64">
        <f t="shared" si="47"/>
        <v>28713.253012048193</v>
      </c>
      <c r="DX15" s="65"/>
    </row>
    <row r="16" spans="1:129">
      <c r="A16" s="17">
        <v>100</v>
      </c>
      <c r="B16" s="17">
        <v>28800</v>
      </c>
      <c r="C16" s="181">
        <f t="shared" ref="C16:C20" si="49">(DH16+DH17)/(N16+N17)</f>
        <v>0.76594328703703718</v>
      </c>
      <c r="D16" s="19">
        <f t="shared" si="0"/>
        <v>0.85751262626262637</v>
      </c>
      <c r="E16" s="19">
        <f t="shared" si="1"/>
        <v>0.89393939393939392</v>
      </c>
      <c r="F16" s="19">
        <f t="shared" si="2"/>
        <v>0.9612252824858758</v>
      </c>
      <c r="G16" s="19">
        <f t="shared" si="3"/>
        <v>0.9979465063055849</v>
      </c>
      <c r="H16" s="18">
        <f t="shared" si="4"/>
        <v>0</v>
      </c>
      <c r="I16" s="183">
        <f t="shared" ref="I16:I20" si="50">(CD16+CD17)/(DI16+DI17)</f>
        <v>0</v>
      </c>
      <c r="J16" s="187" t="s">
        <v>230</v>
      </c>
      <c r="K16" s="22" t="s">
        <v>219</v>
      </c>
      <c r="L16" s="23">
        <v>660</v>
      </c>
      <c r="M16" s="29"/>
      <c r="N16" s="27">
        <f t="shared" si="48"/>
        <v>660</v>
      </c>
      <c r="O16" s="30"/>
      <c r="P16" s="30"/>
      <c r="Q16" s="30">
        <v>15</v>
      </c>
      <c r="R16" s="30">
        <v>3</v>
      </c>
      <c r="S16" s="24">
        <v>0</v>
      </c>
      <c r="T16" s="24">
        <v>0</v>
      </c>
      <c r="U16" s="35">
        <v>0</v>
      </c>
      <c r="V16" s="30">
        <v>15</v>
      </c>
      <c r="W16" s="30">
        <v>1</v>
      </c>
      <c r="X16" s="36"/>
      <c r="Y16" s="17">
        <f t="shared" si="16"/>
        <v>30</v>
      </c>
      <c r="Z16" s="30"/>
      <c r="AA16" s="30">
        <v>40</v>
      </c>
      <c r="AB16" s="30"/>
      <c r="AC16" s="30"/>
      <c r="AD16" s="30"/>
      <c r="AE16" s="30"/>
      <c r="AF16" s="24">
        <f t="shared" si="17"/>
        <v>0</v>
      </c>
      <c r="AG16" s="30"/>
      <c r="AH16" s="30"/>
      <c r="AI16" s="30"/>
      <c r="AJ16" s="30"/>
      <c r="AK16" s="30"/>
      <c r="AL16" s="30"/>
      <c r="AM16" s="24">
        <f t="shared" si="18"/>
        <v>40</v>
      </c>
      <c r="AN16" s="30"/>
      <c r="AO16" s="30"/>
      <c r="AP16" s="30"/>
      <c r="AQ16" s="30"/>
      <c r="AR16" s="30"/>
      <c r="AS16" s="30"/>
      <c r="AT16" s="30"/>
      <c r="AU16" s="30"/>
      <c r="AV16" s="24">
        <f t="shared" si="19"/>
        <v>0</v>
      </c>
      <c r="AW16" s="36"/>
      <c r="AX16" s="42"/>
      <c r="AY16" s="36"/>
      <c r="AZ16" s="42"/>
      <c r="BA16" s="31"/>
      <c r="BB16" s="36"/>
      <c r="BC16" s="36"/>
      <c r="BD16" s="42"/>
      <c r="BE16" s="36"/>
      <c r="BF16" s="42"/>
      <c r="BG16" s="36"/>
      <c r="BH16" s="42"/>
      <c r="BI16" s="36"/>
      <c r="BJ16" s="42"/>
      <c r="BK16" s="36"/>
      <c r="BL16" s="42"/>
      <c r="BM16" s="23">
        <f t="shared" si="20"/>
        <v>0</v>
      </c>
      <c r="BN16" s="46"/>
      <c r="BO16" s="46"/>
      <c r="BP16" s="46"/>
      <c r="BQ16" s="46"/>
      <c r="BR16" s="46"/>
      <c r="BS16" s="46"/>
      <c r="BT16" s="30"/>
      <c r="BU16" s="30"/>
      <c r="BV16" s="30"/>
      <c r="BW16" s="30"/>
      <c r="BX16" s="30"/>
      <c r="BY16" s="30"/>
      <c r="BZ16" s="30"/>
      <c r="CA16" s="30"/>
      <c r="CB16" s="23">
        <f t="shared" si="21"/>
        <v>0</v>
      </c>
      <c r="CC16" s="30"/>
      <c r="CD16" s="23">
        <f t="shared" si="22"/>
        <v>0</v>
      </c>
      <c r="CE16" s="27">
        <f t="shared" si="23"/>
        <v>590</v>
      </c>
      <c r="CF16" s="23">
        <f t="shared" si="24"/>
        <v>283200</v>
      </c>
      <c r="CG16" s="31">
        <v>27.02</v>
      </c>
      <c r="CH16" s="31">
        <v>271660</v>
      </c>
      <c r="CI16" s="31">
        <v>272219</v>
      </c>
      <c r="CJ16" s="31"/>
      <c r="CK16" s="31"/>
      <c r="CL16" s="31"/>
      <c r="CM16" s="31"/>
      <c r="CN16" s="31"/>
      <c r="CO16" s="31"/>
      <c r="CP16" s="31"/>
      <c r="CQ16" s="31"/>
      <c r="CR16" s="23">
        <f t="shared" si="25"/>
        <v>0</v>
      </c>
      <c r="CS16" s="31"/>
      <c r="CT16" s="31"/>
      <c r="CU16" s="31"/>
      <c r="CV16" s="23">
        <f t="shared" si="7"/>
        <v>0</v>
      </c>
      <c r="CW16" s="23">
        <f t="shared" si="8"/>
        <v>0</v>
      </c>
      <c r="CX16" s="49">
        <f t="shared" si="26"/>
        <v>22.877083333333331</v>
      </c>
      <c r="CY16" s="49">
        <f t="shared" si="27"/>
        <v>567.1229166666667</v>
      </c>
      <c r="CZ16" s="49">
        <f t="shared" si="28"/>
        <v>1.16458333333333</v>
      </c>
      <c r="DA16" s="31">
        <v>179</v>
      </c>
      <c r="DB16" s="31">
        <v>320</v>
      </c>
      <c r="DC16" s="23">
        <f t="shared" si="29"/>
        <v>60</v>
      </c>
      <c r="DD16" s="50"/>
      <c r="DE16" s="50"/>
      <c r="DF16" s="50"/>
      <c r="DG16" s="23">
        <f t="shared" si="30"/>
        <v>559</v>
      </c>
      <c r="DH16" s="49">
        <f t="shared" si="31"/>
        <v>565.95833333333337</v>
      </c>
      <c r="DI16" s="27">
        <f t="shared" si="32"/>
        <v>645</v>
      </c>
      <c r="DJ16" s="53">
        <f t="shared" si="33"/>
        <v>15480</v>
      </c>
      <c r="DK16" s="49">
        <f t="shared" si="34"/>
        <v>565.95833333333303</v>
      </c>
      <c r="DL16" s="54">
        <f t="shared" si="35"/>
        <v>0</v>
      </c>
      <c r="DM16" s="55">
        <v>215</v>
      </c>
      <c r="DN16" s="55">
        <v>5</v>
      </c>
      <c r="DO16" s="55">
        <v>15</v>
      </c>
      <c r="DP16" s="27">
        <f t="shared" si="36"/>
        <v>80</v>
      </c>
      <c r="DQ16" s="58">
        <f t="shared" si="37"/>
        <v>0.87637588170717184</v>
      </c>
      <c r="DR16" s="194">
        <f t="shared" ref="DR16:DR20" si="51">(CY16+CY17)/(CY16+CY17+DP16+DP17)</f>
        <v>0.93251069020122013</v>
      </c>
      <c r="DS16" s="58">
        <f t="shared" si="12"/>
        <v>1</v>
      </c>
      <c r="DT16" s="196">
        <f t="shared" ref="DT16:DT20" si="52">(CY16+CY17)/(CY16+CY17+CD16+CD17)</f>
        <v>1</v>
      </c>
      <c r="DU16" s="63">
        <f t="shared" si="40"/>
        <v>0</v>
      </c>
      <c r="DV16" s="61">
        <f t="shared" si="42"/>
        <v>630</v>
      </c>
      <c r="DW16" s="64">
        <f t="shared" si="47"/>
        <v>25872.380952380954</v>
      </c>
      <c r="DX16" s="65"/>
    </row>
    <row r="17" spans="1:128">
      <c r="A17" s="17">
        <v>100</v>
      </c>
      <c r="B17" s="17">
        <v>28800</v>
      </c>
      <c r="C17" s="182"/>
      <c r="D17" s="19">
        <f t="shared" si="0"/>
        <v>0.68846153846153846</v>
      </c>
      <c r="E17" s="19">
        <f t="shared" si="1"/>
        <v>0.70512820512820518</v>
      </c>
      <c r="F17" s="19">
        <f t="shared" si="2"/>
        <v>0.97863636363636364</v>
      </c>
      <c r="G17" s="19">
        <f t="shared" si="3"/>
        <v>0.997677659080353</v>
      </c>
      <c r="H17" s="18">
        <f t="shared" si="4"/>
        <v>0</v>
      </c>
      <c r="I17" s="184"/>
      <c r="J17" s="187"/>
      <c r="K17" s="22" t="s">
        <v>220</v>
      </c>
      <c r="L17" s="23">
        <v>780</v>
      </c>
      <c r="M17" s="29"/>
      <c r="N17" s="27">
        <f t="shared" si="48"/>
        <v>780</v>
      </c>
      <c r="O17" s="30">
        <v>215</v>
      </c>
      <c r="P17" s="30">
        <v>1</v>
      </c>
      <c r="Q17" s="30">
        <v>15</v>
      </c>
      <c r="R17" s="30">
        <v>3</v>
      </c>
      <c r="S17" s="24"/>
      <c r="T17" s="24"/>
      <c r="U17" s="35"/>
      <c r="V17" s="30"/>
      <c r="W17" s="30"/>
      <c r="X17" s="36"/>
      <c r="Y17" s="17">
        <f t="shared" si="16"/>
        <v>230</v>
      </c>
      <c r="Z17" s="30"/>
      <c r="AA17" s="30"/>
      <c r="AB17" s="30"/>
      <c r="AC17" s="30"/>
      <c r="AD17" s="30"/>
      <c r="AE17" s="30"/>
      <c r="AF17" s="24">
        <f t="shared" si="17"/>
        <v>0</v>
      </c>
      <c r="AG17" s="30"/>
      <c r="AH17" s="30"/>
      <c r="AI17" s="30"/>
      <c r="AJ17" s="30"/>
      <c r="AK17" s="30"/>
      <c r="AL17" s="30"/>
      <c r="AM17" s="24">
        <f t="shared" si="18"/>
        <v>0</v>
      </c>
      <c r="AN17" s="30"/>
      <c r="AO17" s="30"/>
      <c r="AP17" s="30"/>
      <c r="AQ17" s="30"/>
      <c r="AR17" s="30"/>
      <c r="AS17" s="30"/>
      <c r="AT17" s="30"/>
      <c r="AU17" s="30"/>
      <c r="AV17" s="24">
        <f t="shared" si="19"/>
        <v>0</v>
      </c>
      <c r="AW17" s="36"/>
      <c r="AX17" s="42"/>
      <c r="AY17" s="36"/>
      <c r="AZ17" s="42"/>
      <c r="BA17" s="36"/>
      <c r="BB17" s="36"/>
      <c r="BC17" s="36"/>
      <c r="BD17" s="42"/>
      <c r="BE17" s="36"/>
      <c r="BF17" s="42"/>
      <c r="BG17" s="36"/>
      <c r="BH17" s="42"/>
      <c r="BI17" s="36"/>
      <c r="BJ17" s="42"/>
      <c r="BK17" s="36"/>
      <c r="BL17" s="42"/>
      <c r="BM17" s="23">
        <f t="shared" si="20"/>
        <v>0</v>
      </c>
      <c r="BN17" s="46"/>
      <c r="BO17" s="46"/>
      <c r="BP17" s="46"/>
      <c r="BQ17" s="46"/>
      <c r="BR17" s="46"/>
      <c r="BS17" s="46"/>
      <c r="BT17" s="30"/>
      <c r="BU17" s="30"/>
      <c r="BV17" s="30"/>
      <c r="BW17" s="30"/>
      <c r="BX17" s="30"/>
      <c r="BY17" s="30"/>
      <c r="BZ17" s="30"/>
      <c r="CA17" s="30"/>
      <c r="CB17" s="23">
        <f t="shared" si="21"/>
        <v>0</v>
      </c>
      <c r="CC17" s="30"/>
      <c r="CD17" s="23">
        <f t="shared" si="22"/>
        <v>0</v>
      </c>
      <c r="CE17" s="27">
        <f t="shared" si="23"/>
        <v>550</v>
      </c>
      <c r="CF17" s="23">
        <f t="shared" si="24"/>
        <v>264000</v>
      </c>
      <c r="CG17" s="31">
        <v>22.175999999999998</v>
      </c>
      <c r="CH17" s="31">
        <v>257760</v>
      </c>
      <c r="CI17" s="31">
        <v>258360</v>
      </c>
      <c r="CJ17" s="31"/>
      <c r="CK17" s="31"/>
      <c r="CL17" s="31"/>
      <c r="CM17" s="31"/>
      <c r="CN17" s="31"/>
      <c r="CO17" s="31"/>
      <c r="CP17" s="31"/>
      <c r="CQ17" s="31"/>
      <c r="CR17" s="23">
        <f t="shared" si="25"/>
        <v>0</v>
      </c>
      <c r="CS17" s="31"/>
      <c r="CT17" s="31"/>
      <c r="CU17" s="31"/>
      <c r="CV17" s="23">
        <f t="shared" si="7"/>
        <v>0</v>
      </c>
      <c r="CW17" s="23">
        <f t="shared" si="8"/>
        <v>0</v>
      </c>
      <c r="CX17" s="49">
        <f t="shared" si="26"/>
        <v>11.75</v>
      </c>
      <c r="CY17" s="49">
        <f t="shared" si="27"/>
        <v>538.25</v>
      </c>
      <c r="CZ17" s="49">
        <f t="shared" si="28"/>
        <v>1.25</v>
      </c>
      <c r="DA17" s="31">
        <v>134</v>
      </c>
      <c r="DB17" s="31">
        <v>320</v>
      </c>
      <c r="DC17" s="23">
        <f t="shared" si="29"/>
        <v>146</v>
      </c>
      <c r="DD17" s="50"/>
      <c r="DE17" s="50"/>
      <c r="DF17" s="50"/>
      <c r="DG17" s="23">
        <f t="shared" si="30"/>
        <v>600</v>
      </c>
      <c r="DH17" s="49">
        <f t="shared" si="31"/>
        <v>537</v>
      </c>
      <c r="DI17" s="27">
        <f t="shared" si="32"/>
        <v>550</v>
      </c>
      <c r="DJ17" s="53">
        <f t="shared" si="33"/>
        <v>13200</v>
      </c>
      <c r="DK17" s="49">
        <f t="shared" si="34"/>
        <v>537</v>
      </c>
      <c r="DL17" s="54">
        <f t="shared" si="35"/>
        <v>0</v>
      </c>
      <c r="DM17" s="55">
        <v>215</v>
      </c>
      <c r="DN17" s="55">
        <v>5</v>
      </c>
      <c r="DO17" s="55">
        <v>15</v>
      </c>
      <c r="DP17" s="27">
        <f t="shared" si="36"/>
        <v>0</v>
      </c>
      <c r="DQ17" s="58">
        <f t="shared" si="37"/>
        <v>1</v>
      </c>
      <c r="DR17" s="195"/>
      <c r="DS17" s="58">
        <f t="shared" si="12"/>
        <v>1</v>
      </c>
      <c r="DT17" s="197"/>
      <c r="DU17" s="63">
        <f t="shared" si="40"/>
        <v>215</v>
      </c>
      <c r="DV17" s="61">
        <f t="shared" si="42"/>
        <v>550</v>
      </c>
      <c r="DW17" s="64">
        <f t="shared" si="47"/>
        <v>28119.272727272724</v>
      </c>
      <c r="DX17" s="65"/>
    </row>
    <row r="18" spans="1:128">
      <c r="A18" s="17">
        <v>100</v>
      </c>
      <c r="B18" s="17">
        <v>28800</v>
      </c>
      <c r="C18" s="181">
        <f t="shared" si="49"/>
        <v>0.74918735224586308</v>
      </c>
      <c r="D18" s="19">
        <f t="shared" si="0"/>
        <v>0.87695707070707096</v>
      </c>
      <c r="E18" s="19">
        <f t="shared" si="1"/>
        <v>0.88636363636363602</v>
      </c>
      <c r="F18" s="19">
        <f t="shared" si="2"/>
        <v>0.99223646723646697</v>
      </c>
      <c r="G18" s="19">
        <f t="shared" si="3"/>
        <v>0.99712870576412305</v>
      </c>
      <c r="H18" s="18">
        <f t="shared" si="4"/>
        <v>0</v>
      </c>
      <c r="I18" s="183">
        <f t="shared" si="50"/>
        <v>0</v>
      </c>
      <c r="J18" s="187" t="s">
        <v>231</v>
      </c>
      <c r="K18" s="22" t="s">
        <v>222</v>
      </c>
      <c r="L18" s="23">
        <v>660</v>
      </c>
      <c r="M18" s="29"/>
      <c r="N18" s="27">
        <f t="shared" si="48"/>
        <v>660</v>
      </c>
      <c r="O18" s="30"/>
      <c r="P18" s="30"/>
      <c r="Q18" s="30">
        <v>15</v>
      </c>
      <c r="R18" s="30">
        <v>3</v>
      </c>
      <c r="S18" s="24">
        <v>0</v>
      </c>
      <c r="T18" s="24">
        <v>0</v>
      </c>
      <c r="U18" s="35">
        <v>0</v>
      </c>
      <c r="V18" s="30"/>
      <c r="W18" s="30"/>
      <c r="X18" s="36"/>
      <c r="Y18" s="17">
        <f t="shared" si="16"/>
        <v>15</v>
      </c>
      <c r="Z18" s="30"/>
      <c r="AA18" s="30"/>
      <c r="AB18" s="30">
        <v>60</v>
      </c>
      <c r="AC18" s="30"/>
      <c r="AD18" s="30"/>
      <c r="AE18" s="30"/>
      <c r="AF18" s="24">
        <f t="shared" si="17"/>
        <v>60</v>
      </c>
      <c r="AG18" s="30"/>
      <c r="AH18" s="30"/>
      <c r="AI18" s="30"/>
      <c r="AJ18" s="30"/>
      <c r="AK18" s="30"/>
      <c r="AL18" s="30"/>
      <c r="AM18" s="24">
        <f t="shared" si="18"/>
        <v>60</v>
      </c>
      <c r="AN18" s="30"/>
      <c r="AO18" s="30"/>
      <c r="AP18" s="30"/>
      <c r="AQ18" s="30"/>
      <c r="AR18" s="30"/>
      <c r="AS18" s="30"/>
      <c r="AT18" s="30"/>
      <c r="AU18" s="30"/>
      <c r="AV18" s="24">
        <f t="shared" si="19"/>
        <v>0</v>
      </c>
      <c r="AW18" s="36"/>
      <c r="AX18" s="42"/>
      <c r="AY18" s="36"/>
      <c r="AZ18" s="42"/>
      <c r="BA18" s="36"/>
      <c r="BB18" s="36"/>
      <c r="BC18" s="45"/>
      <c r="BD18" s="42"/>
      <c r="BE18" s="36"/>
      <c r="BF18" s="42"/>
      <c r="BG18" s="36"/>
      <c r="BH18" s="42"/>
      <c r="BI18" s="36"/>
      <c r="BJ18" s="42"/>
      <c r="BK18" s="36"/>
      <c r="BL18" s="42"/>
      <c r="BM18" s="23">
        <f t="shared" si="20"/>
        <v>0</v>
      </c>
      <c r="BN18" s="46"/>
      <c r="BO18" s="46"/>
      <c r="BP18" s="46"/>
      <c r="BQ18" s="46"/>
      <c r="BR18" s="46"/>
      <c r="BS18" s="46"/>
      <c r="BT18" s="30"/>
      <c r="BU18" s="30"/>
      <c r="BV18" s="30"/>
      <c r="BW18" s="30"/>
      <c r="BX18" s="30"/>
      <c r="BY18" s="30"/>
      <c r="BZ18" s="30"/>
      <c r="CA18" s="30"/>
      <c r="CB18" s="23">
        <f t="shared" si="21"/>
        <v>0</v>
      </c>
      <c r="CC18" s="30"/>
      <c r="CD18" s="23">
        <f t="shared" si="22"/>
        <v>0</v>
      </c>
      <c r="CE18" s="27">
        <f t="shared" si="23"/>
        <v>585</v>
      </c>
      <c r="CF18" s="23">
        <f t="shared" si="24"/>
        <v>280800</v>
      </c>
      <c r="CG18" s="31">
        <v>24.312000000000001</v>
      </c>
      <c r="CH18" s="31">
        <v>277820</v>
      </c>
      <c r="CI18" s="31">
        <v>278620</v>
      </c>
      <c r="CJ18" s="31"/>
      <c r="CK18" s="31"/>
      <c r="CL18" s="31"/>
      <c r="CM18" s="31"/>
      <c r="CN18" s="31"/>
      <c r="CO18" s="31"/>
      <c r="CP18" s="31"/>
      <c r="CQ18" s="31"/>
      <c r="CR18" s="23">
        <f t="shared" si="25"/>
        <v>0</v>
      </c>
      <c r="CS18" s="31"/>
      <c r="CT18" s="31"/>
      <c r="CU18" s="31"/>
      <c r="CV18" s="23">
        <f t="shared" si="7"/>
        <v>0</v>
      </c>
      <c r="CW18" s="23">
        <f t="shared" si="8"/>
        <v>0</v>
      </c>
      <c r="CX18" s="49">
        <f t="shared" si="26"/>
        <v>4.5416666666666696</v>
      </c>
      <c r="CY18" s="49">
        <f t="shared" si="27"/>
        <v>580.45833333333303</v>
      </c>
      <c r="CZ18" s="49">
        <f t="shared" si="28"/>
        <v>1.6666666666666701</v>
      </c>
      <c r="DA18" s="31">
        <v>117</v>
      </c>
      <c r="DB18" s="31">
        <v>640</v>
      </c>
      <c r="DC18" s="23">
        <f t="shared" si="29"/>
        <v>43</v>
      </c>
      <c r="DD18" s="50"/>
      <c r="DE18" s="50"/>
      <c r="DF18" s="50"/>
      <c r="DG18" s="23">
        <f t="shared" si="30"/>
        <v>800</v>
      </c>
      <c r="DH18" s="49">
        <f t="shared" si="31"/>
        <v>578.79166666666697</v>
      </c>
      <c r="DI18" s="27">
        <f t="shared" si="32"/>
        <v>645</v>
      </c>
      <c r="DJ18" s="53">
        <f t="shared" si="33"/>
        <v>15480</v>
      </c>
      <c r="DK18" s="49">
        <f t="shared" si="34"/>
        <v>578.79166666666697</v>
      </c>
      <c r="DL18" s="54">
        <f t="shared" si="35"/>
        <v>0</v>
      </c>
      <c r="DM18" s="55">
        <v>215</v>
      </c>
      <c r="DN18" s="55">
        <v>5</v>
      </c>
      <c r="DO18" s="55">
        <v>15</v>
      </c>
      <c r="DP18" s="27">
        <f t="shared" si="36"/>
        <v>120</v>
      </c>
      <c r="DQ18" s="58">
        <f t="shared" si="37"/>
        <v>0.82868360002379404</v>
      </c>
      <c r="DR18" s="194">
        <f t="shared" si="51"/>
        <v>0.89826880349277105</v>
      </c>
      <c r="DS18" s="58">
        <f t="shared" si="12"/>
        <v>1</v>
      </c>
      <c r="DT18" s="196">
        <f t="shared" si="52"/>
        <v>1</v>
      </c>
      <c r="DU18" s="63">
        <f t="shared" si="40"/>
        <v>0</v>
      </c>
      <c r="DV18" s="61">
        <f t="shared" si="42"/>
        <v>645</v>
      </c>
      <c r="DW18" s="64">
        <f t="shared" si="47"/>
        <v>25843.720930232557</v>
      </c>
      <c r="DX18" s="65"/>
    </row>
    <row r="19" spans="1:128">
      <c r="A19" s="17">
        <v>100</v>
      </c>
      <c r="B19" s="17">
        <v>28800</v>
      </c>
      <c r="C19" s="182"/>
      <c r="D19" s="19">
        <f t="shared" si="0"/>
        <v>0.63675000000000004</v>
      </c>
      <c r="E19" s="19">
        <f t="shared" si="1"/>
        <v>0.71333333333333337</v>
      </c>
      <c r="F19" s="19">
        <f t="shared" si="2"/>
        <v>0.89555295950155767</v>
      </c>
      <c r="G19" s="19">
        <f t="shared" si="3"/>
        <v>0.99674751497969372</v>
      </c>
      <c r="H19" s="18">
        <f t="shared" si="4"/>
        <v>0</v>
      </c>
      <c r="I19" s="184"/>
      <c r="J19" s="187"/>
      <c r="K19" s="22" t="s">
        <v>223</v>
      </c>
      <c r="L19" s="23">
        <v>780</v>
      </c>
      <c r="M19" s="29">
        <v>30</v>
      </c>
      <c r="N19" s="27">
        <f t="shared" si="48"/>
        <v>750</v>
      </c>
      <c r="O19" s="30">
        <v>215</v>
      </c>
      <c r="P19" s="30">
        <v>1</v>
      </c>
      <c r="Q19" s="30"/>
      <c r="R19" s="30"/>
      <c r="S19" s="24">
        <v>0</v>
      </c>
      <c r="T19" s="24">
        <v>0</v>
      </c>
      <c r="U19" s="35">
        <v>0</v>
      </c>
      <c r="V19" s="30"/>
      <c r="W19" s="30"/>
      <c r="X19" s="36"/>
      <c r="Y19" s="17">
        <f t="shared" si="16"/>
        <v>215</v>
      </c>
      <c r="Z19" s="30"/>
      <c r="AA19" s="30"/>
      <c r="AB19" s="30"/>
      <c r="AC19" s="30"/>
      <c r="AD19" s="30"/>
      <c r="AE19" s="30"/>
      <c r="AF19" s="24">
        <f t="shared" si="17"/>
        <v>0</v>
      </c>
      <c r="AG19" s="30"/>
      <c r="AH19" s="30"/>
      <c r="AI19" s="30"/>
      <c r="AJ19" s="30"/>
      <c r="AK19" s="30"/>
      <c r="AL19" s="30"/>
      <c r="AM19" s="24">
        <f t="shared" si="18"/>
        <v>0</v>
      </c>
      <c r="AN19" s="30"/>
      <c r="AO19" s="30"/>
      <c r="AP19" s="30"/>
      <c r="AQ19" s="30"/>
      <c r="AR19" s="30"/>
      <c r="AS19" s="30"/>
      <c r="AT19" s="30"/>
      <c r="AU19" s="30"/>
      <c r="AV19" s="24">
        <f t="shared" si="19"/>
        <v>0</v>
      </c>
      <c r="AW19" s="36"/>
      <c r="AX19" s="42"/>
      <c r="AY19" s="36"/>
      <c r="AZ19" s="42"/>
      <c r="BA19" s="36"/>
      <c r="BB19" s="36"/>
      <c r="BC19" s="36"/>
      <c r="BD19" s="42"/>
      <c r="BE19" s="36"/>
      <c r="BF19" s="42"/>
      <c r="BG19" s="36"/>
      <c r="BH19" s="42"/>
      <c r="BI19" s="36"/>
      <c r="BJ19" s="42"/>
      <c r="BK19" s="36"/>
      <c r="BL19" s="42"/>
      <c r="BM19" s="23">
        <f t="shared" si="20"/>
        <v>0</v>
      </c>
      <c r="BN19" s="46"/>
      <c r="BO19" s="46"/>
      <c r="BP19" s="46"/>
      <c r="BQ19" s="46"/>
      <c r="BR19" s="46"/>
      <c r="BS19" s="46"/>
      <c r="BT19" s="30"/>
      <c r="BU19" s="30"/>
      <c r="BV19" s="30"/>
      <c r="BW19" s="30"/>
      <c r="BX19" s="30"/>
      <c r="BY19" s="30"/>
      <c r="BZ19" s="30"/>
      <c r="CA19" s="30"/>
      <c r="CB19" s="23">
        <f t="shared" si="21"/>
        <v>0</v>
      </c>
      <c r="CC19" s="30"/>
      <c r="CD19" s="23">
        <f t="shared" si="22"/>
        <v>0</v>
      </c>
      <c r="CE19" s="27">
        <f t="shared" si="23"/>
        <v>535</v>
      </c>
      <c r="CF19" s="23">
        <f t="shared" si="24"/>
        <v>256800</v>
      </c>
      <c r="CG19" s="31">
        <v>22.92</v>
      </c>
      <c r="CH19" s="31">
        <v>229230</v>
      </c>
      <c r="CI19" s="31">
        <v>229978</v>
      </c>
      <c r="CJ19" s="31"/>
      <c r="CK19" s="31"/>
      <c r="CL19" s="31"/>
      <c r="CM19" s="31"/>
      <c r="CN19" s="31"/>
      <c r="CO19" s="31"/>
      <c r="CP19" s="31"/>
      <c r="CQ19" s="31"/>
      <c r="CR19" s="23">
        <f t="shared" si="25"/>
        <v>0</v>
      </c>
      <c r="CS19" s="31"/>
      <c r="CT19" s="31"/>
      <c r="CU19" s="31"/>
      <c r="CV19" s="23">
        <f t="shared" si="7"/>
        <v>0</v>
      </c>
      <c r="CW19" s="23">
        <f t="shared" si="8"/>
        <v>0</v>
      </c>
      <c r="CX19" s="49">
        <f t="shared" si="26"/>
        <v>55.87916666666667</v>
      </c>
      <c r="CY19" s="49">
        <f t="shared" si="27"/>
        <v>479.12083333333334</v>
      </c>
      <c r="CZ19" s="49">
        <f t="shared" si="28"/>
        <v>1.55833333333333</v>
      </c>
      <c r="DA19" s="31">
        <v>120</v>
      </c>
      <c r="DB19" s="31">
        <v>320</v>
      </c>
      <c r="DC19" s="23">
        <f t="shared" si="29"/>
        <v>308</v>
      </c>
      <c r="DD19" s="50"/>
      <c r="DE19" s="50"/>
      <c r="DF19" s="50"/>
      <c r="DG19" s="23">
        <f t="shared" si="30"/>
        <v>748</v>
      </c>
      <c r="DH19" s="49">
        <f t="shared" si="31"/>
        <v>477.5625</v>
      </c>
      <c r="DI19" s="27">
        <f t="shared" si="32"/>
        <v>535</v>
      </c>
      <c r="DJ19" s="53">
        <f t="shared" si="33"/>
        <v>12840</v>
      </c>
      <c r="DK19" s="49">
        <f t="shared" si="34"/>
        <v>477.5625</v>
      </c>
      <c r="DL19" s="54">
        <f t="shared" si="35"/>
        <v>30</v>
      </c>
      <c r="DM19" s="55">
        <v>215</v>
      </c>
      <c r="DN19" s="55">
        <v>5</v>
      </c>
      <c r="DO19" s="55">
        <v>15</v>
      </c>
      <c r="DP19" s="27">
        <f t="shared" si="36"/>
        <v>0</v>
      </c>
      <c r="DQ19" s="58">
        <f t="shared" si="37"/>
        <v>1</v>
      </c>
      <c r="DR19" s="195"/>
      <c r="DS19" s="58">
        <f t="shared" si="12"/>
        <v>1</v>
      </c>
      <c r="DT19" s="197"/>
      <c r="DU19" s="63">
        <f t="shared" si="40"/>
        <v>215</v>
      </c>
      <c r="DV19" s="61">
        <f t="shared" si="42"/>
        <v>535</v>
      </c>
      <c r="DW19" s="64">
        <f t="shared" si="41"/>
        <v>25708.037383177572</v>
      </c>
      <c r="DX19" s="65"/>
    </row>
    <row r="20" spans="1:128">
      <c r="A20" s="17">
        <v>100</v>
      </c>
      <c r="B20" s="17">
        <v>28800</v>
      </c>
      <c r="C20" s="181">
        <f t="shared" si="49"/>
        <v>0.73959717097170996</v>
      </c>
      <c r="D20" s="19">
        <f t="shared" si="0"/>
        <v>0.88585434173669497</v>
      </c>
      <c r="E20" s="19">
        <f t="shared" si="1"/>
        <v>0.89495798319327702</v>
      </c>
      <c r="F20" s="19">
        <f t="shared" si="2"/>
        <v>0.99170579029733996</v>
      </c>
      <c r="G20" s="19">
        <f t="shared" si="3"/>
        <v>0.99810635947609305</v>
      </c>
      <c r="H20" s="18">
        <f t="shared" si="4"/>
        <v>1.29310344827586E-2</v>
      </c>
      <c r="I20" s="183">
        <f t="shared" si="50"/>
        <v>1.1824324324324301E-2</v>
      </c>
      <c r="J20" s="187" t="s">
        <v>232</v>
      </c>
      <c r="K20" s="22" t="s">
        <v>225</v>
      </c>
      <c r="L20" s="23">
        <v>660</v>
      </c>
      <c r="M20" s="29">
        <v>65</v>
      </c>
      <c r="N20" s="27">
        <f t="shared" si="15"/>
        <v>595</v>
      </c>
      <c r="O20" s="30"/>
      <c r="P20" s="30"/>
      <c r="Q20" s="30">
        <v>15</v>
      </c>
      <c r="R20" s="30">
        <v>3</v>
      </c>
      <c r="S20" s="24">
        <v>0</v>
      </c>
      <c r="T20" s="24">
        <v>0</v>
      </c>
      <c r="U20" s="35">
        <v>0</v>
      </c>
      <c r="V20" s="30"/>
      <c r="W20" s="30"/>
      <c r="X20" s="36"/>
      <c r="Y20" s="17">
        <f t="shared" si="16"/>
        <v>15</v>
      </c>
      <c r="Z20" s="30"/>
      <c r="AA20" s="30">
        <v>40</v>
      </c>
      <c r="AB20" s="30"/>
      <c r="AC20" s="30"/>
      <c r="AD20" s="30"/>
      <c r="AE20" s="30"/>
      <c r="AF20" s="24">
        <f t="shared" si="17"/>
        <v>0</v>
      </c>
      <c r="AG20" s="30"/>
      <c r="AH20" s="30"/>
      <c r="AI20" s="30"/>
      <c r="AJ20" s="30"/>
      <c r="AK20" s="30"/>
      <c r="AL20" s="30"/>
      <c r="AM20" s="24">
        <f t="shared" si="18"/>
        <v>40</v>
      </c>
      <c r="AN20" s="30"/>
      <c r="AO20" s="30"/>
      <c r="AP20" s="30"/>
      <c r="AQ20" s="30"/>
      <c r="AR20" s="30"/>
      <c r="AS20" s="30"/>
      <c r="AT20" s="30"/>
      <c r="AU20" s="30"/>
      <c r="AV20" s="24">
        <f t="shared" si="19"/>
        <v>0</v>
      </c>
      <c r="AW20" s="36"/>
      <c r="AX20" s="42"/>
      <c r="AY20" s="36"/>
      <c r="AZ20" s="42"/>
      <c r="BA20" s="36"/>
      <c r="BB20" s="36"/>
      <c r="BC20" s="36"/>
      <c r="BD20" s="42"/>
      <c r="BE20" s="36"/>
      <c r="BF20" s="42"/>
      <c r="BG20" s="36"/>
      <c r="BH20" s="42"/>
      <c r="BI20" s="36">
        <v>7.5</v>
      </c>
      <c r="BJ20" s="42">
        <v>1</v>
      </c>
      <c r="BK20" s="36"/>
      <c r="BL20" s="42"/>
      <c r="BM20" s="23">
        <f t="shared" si="20"/>
        <v>7.5</v>
      </c>
      <c r="BN20" s="46"/>
      <c r="BO20" s="46"/>
      <c r="BP20" s="46"/>
      <c r="BQ20" s="46"/>
      <c r="BR20" s="46"/>
      <c r="BS20" s="46"/>
      <c r="BT20" s="30"/>
      <c r="BU20" s="30"/>
      <c r="BV20" s="30"/>
      <c r="BW20" s="30"/>
      <c r="BX20" s="30"/>
      <c r="BY20" s="30"/>
      <c r="BZ20" s="30"/>
      <c r="CA20" s="30"/>
      <c r="CB20" s="23">
        <f t="shared" si="21"/>
        <v>0</v>
      </c>
      <c r="CC20" s="30"/>
      <c r="CD20" s="23">
        <f t="shared" si="22"/>
        <v>7.5</v>
      </c>
      <c r="CE20" s="27">
        <f t="shared" si="23"/>
        <v>532.5</v>
      </c>
      <c r="CF20" s="23">
        <f t="shared" si="24"/>
        <v>255600</v>
      </c>
      <c r="CG20" s="31">
        <v>25.2</v>
      </c>
      <c r="CH20" s="31">
        <v>253000</v>
      </c>
      <c r="CI20" s="31">
        <v>253480</v>
      </c>
      <c r="CJ20" s="31"/>
      <c r="CK20" s="31"/>
      <c r="CL20" s="31"/>
      <c r="CM20" s="31"/>
      <c r="CN20" s="31"/>
      <c r="CO20" s="31"/>
      <c r="CP20" s="31"/>
      <c r="CQ20" s="31"/>
      <c r="CR20" s="23">
        <f t="shared" si="25"/>
        <v>0</v>
      </c>
      <c r="CS20" s="31"/>
      <c r="CT20" s="31"/>
      <c r="CU20" s="31"/>
      <c r="CV20" s="23">
        <f t="shared" si="7"/>
        <v>0</v>
      </c>
      <c r="CW20" s="23">
        <f t="shared" si="8"/>
        <v>0</v>
      </c>
      <c r="CX20" s="49">
        <f t="shared" si="26"/>
        <v>4.4166666666666696</v>
      </c>
      <c r="CY20" s="49">
        <f t="shared" si="27"/>
        <v>528.08333333333303</v>
      </c>
      <c r="CZ20" s="49">
        <f t="shared" si="28"/>
        <v>1</v>
      </c>
      <c r="DA20" s="31">
        <v>134</v>
      </c>
      <c r="DB20" s="31">
        <v>189</v>
      </c>
      <c r="DC20" s="23">
        <f t="shared" si="29"/>
        <v>157</v>
      </c>
      <c r="DD20" s="50"/>
      <c r="DE20" s="50"/>
      <c r="DF20" s="50"/>
      <c r="DG20" s="23">
        <f t="shared" si="30"/>
        <v>480</v>
      </c>
      <c r="DH20" s="49">
        <f t="shared" si="31"/>
        <v>527.08333333333303</v>
      </c>
      <c r="DI20" s="27">
        <f t="shared" si="32"/>
        <v>580</v>
      </c>
      <c r="DJ20" s="53">
        <f t="shared" si="33"/>
        <v>13920</v>
      </c>
      <c r="DK20" s="49">
        <f t="shared" si="34"/>
        <v>527.08333333333303</v>
      </c>
      <c r="DL20" s="54">
        <f t="shared" si="35"/>
        <v>65.000000000000099</v>
      </c>
      <c r="DM20" s="55">
        <v>215</v>
      </c>
      <c r="DN20" s="55">
        <v>5</v>
      </c>
      <c r="DO20" s="55">
        <v>15</v>
      </c>
      <c r="DP20" s="27">
        <f t="shared" si="36"/>
        <v>80</v>
      </c>
      <c r="DQ20" s="58">
        <f t="shared" si="37"/>
        <v>0.86843908455529695</v>
      </c>
      <c r="DR20" s="194">
        <f t="shared" si="51"/>
        <v>0.87770032940833898</v>
      </c>
      <c r="DS20" s="58">
        <f t="shared" si="12"/>
        <v>0.98599657694103005</v>
      </c>
      <c r="DT20" s="196">
        <f t="shared" si="52"/>
        <v>0.98710522545387602</v>
      </c>
      <c r="DU20" s="63">
        <f t="shared" si="40"/>
        <v>0</v>
      </c>
      <c r="DV20" s="61">
        <f t="shared" si="42"/>
        <v>580</v>
      </c>
      <c r="DW20" s="64">
        <f t="shared" si="41"/>
        <v>26172.413793103449</v>
      </c>
      <c r="DX20" s="65"/>
    </row>
    <row r="21" spans="1:128">
      <c r="A21" s="17">
        <v>100</v>
      </c>
      <c r="B21" s="17">
        <v>28800</v>
      </c>
      <c r="C21" s="182"/>
      <c r="D21" s="19">
        <f t="shared" si="0"/>
        <v>0.62509320175438599</v>
      </c>
      <c r="E21" s="19">
        <f t="shared" si="1"/>
        <v>0.63075657894736803</v>
      </c>
      <c r="F21" s="19">
        <f t="shared" si="2"/>
        <v>0.99430682312038199</v>
      </c>
      <c r="G21" s="19">
        <f t="shared" si="3"/>
        <v>0.99669565977534003</v>
      </c>
      <c r="H21" s="18">
        <f t="shared" si="4"/>
        <v>1.06132075471698E-2</v>
      </c>
      <c r="I21" s="184"/>
      <c r="J21" s="187"/>
      <c r="K21" s="22" t="s">
        <v>226</v>
      </c>
      <c r="L21" s="23">
        <v>780</v>
      </c>
      <c r="M21" s="29">
        <v>20</v>
      </c>
      <c r="N21" s="27">
        <f t="shared" si="15"/>
        <v>760</v>
      </c>
      <c r="O21" s="29">
        <v>215</v>
      </c>
      <c r="P21" s="29">
        <v>1</v>
      </c>
      <c r="Q21" s="29">
        <v>15</v>
      </c>
      <c r="R21" s="29">
        <v>3</v>
      </c>
      <c r="S21" s="24">
        <v>0</v>
      </c>
      <c r="T21" s="24">
        <v>0</v>
      </c>
      <c r="U21" s="35">
        <v>0</v>
      </c>
      <c r="V21" s="29">
        <v>15</v>
      </c>
      <c r="W21" s="29">
        <v>1</v>
      </c>
      <c r="X21" s="29"/>
      <c r="Y21" s="17">
        <f t="shared" si="16"/>
        <v>245</v>
      </c>
      <c r="Z21" s="29"/>
      <c r="AA21" s="29"/>
      <c r="AB21" s="29"/>
      <c r="AC21" s="29"/>
      <c r="AD21" s="29">
        <v>30</v>
      </c>
      <c r="AE21" s="29"/>
      <c r="AF21" s="24">
        <f t="shared" si="17"/>
        <v>30</v>
      </c>
      <c r="AG21" s="29"/>
      <c r="AH21" s="29"/>
      <c r="AI21" s="29"/>
      <c r="AJ21" s="29"/>
      <c r="AK21" s="29"/>
      <c r="AL21" s="29"/>
      <c r="AM21" s="24">
        <f t="shared" si="18"/>
        <v>30</v>
      </c>
      <c r="AN21" s="29"/>
      <c r="AO21" s="29"/>
      <c r="AP21" s="29"/>
      <c r="AQ21" s="29"/>
      <c r="AR21" s="29"/>
      <c r="AS21" s="29"/>
      <c r="AT21" s="29"/>
      <c r="AU21" s="29"/>
      <c r="AV21" s="24">
        <f t="shared" si="19"/>
        <v>0</v>
      </c>
      <c r="AW21" s="69">
        <f>45/8</f>
        <v>5.625</v>
      </c>
      <c r="AX21" s="29">
        <v>2</v>
      </c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3">
        <f t="shared" si="20"/>
        <v>5.625</v>
      </c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3">
        <f t="shared" si="21"/>
        <v>0</v>
      </c>
      <c r="CC21" s="29"/>
      <c r="CD21" s="23">
        <f t="shared" si="22"/>
        <v>5.625</v>
      </c>
      <c r="CE21" s="27">
        <f t="shared" si="23"/>
        <v>479.375</v>
      </c>
      <c r="CF21" s="23">
        <f t="shared" si="24"/>
        <v>230100</v>
      </c>
      <c r="CG21" s="30">
        <v>22.916</v>
      </c>
      <c r="CH21" s="29">
        <v>228034</v>
      </c>
      <c r="CI21" s="29">
        <v>228790</v>
      </c>
      <c r="CJ21" s="29"/>
      <c r="CK21" s="29"/>
      <c r="CL21" s="29"/>
      <c r="CM21" s="29"/>
      <c r="CN21" s="29"/>
      <c r="CO21" s="29"/>
      <c r="CP21" s="29"/>
      <c r="CQ21" s="29"/>
      <c r="CR21" s="23">
        <f t="shared" si="25"/>
        <v>0</v>
      </c>
      <c r="CS21" s="29"/>
      <c r="CT21" s="29"/>
      <c r="CU21" s="29"/>
      <c r="CV21" s="23">
        <f t="shared" si="7"/>
        <v>0</v>
      </c>
      <c r="CW21" s="23">
        <f t="shared" si="8"/>
        <v>0</v>
      </c>
      <c r="CX21" s="49">
        <f t="shared" si="26"/>
        <v>2.7291666666666701</v>
      </c>
      <c r="CY21" s="49">
        <f t="shared" si="27"/>
        <v>476.64583333333297</v>
      </c>
      <c r="CZ21" s="49">
        <f t="shared" si="28"/>
        <v>1.575</v>
      </c>
      <c r="DA21" s="31">
        <v>110</v>
      </c>
      <c r="DB21" s="31">
        <v>320</v>
      </c>
      <c r="DC21" s="23">
        <f t="shared" si="29"/>
        <v>326</v>
      </c>
      <c r="DD21" s="50"/>
      <c r="DE21" s="50"/>
      <c r="DF21" s="50"/>
      <c r="DG21" s="23">
        <f t="shared" si="30"/>
        <v>756</v>
      </c>
      <c r="DH21" s="49">
        <f t="shared" si="31"/>
        <v>475.07083333333298</v>
      </c>
      <c r="DI21" s="27">
        <f t="shared" si="32"/>
        <v>530</v>
      </c>
      <c r="DJ21" s="53">
        <f t="shared" si="33"/>
        <v>12720</v>
      </c>
      <c r="DK21" s="49">
        <f t="shared" si="34"/>
        <v>475.07083333333298</v>
      </c>
      <c r="DL21" s="54">
        <f t="shared" si="35"/>
        <v>20</v>
      </c>
      <c r="DM21" s="55">
        <v>215</v>
      </c>
      <c r="DN21" s="55">
        <v>5</v>
      </c>
      <c r="DO21" s="55">
        <v>15</v>
      </c>
      <c r="DP21" s="27">
        <f t="shared" si="36"/>
        <v>60</v>
      </c>
      <c r="DQ21" s="58">
        <f t="shared" si="37"/>
        <v>0.88819441748515104</v>
      </c>
      <c r="DR21" s="195"/>
      <c r="DS21" s="58">
        <f t="shared" si="12"/>
        <v>0.98833642921940501</v>
      </c>
      <c r="DT21" s="197"/>
      <c r="DU21" s="63">
        <f t="shared" si="40"/>
        <v>215</v>
      </c>
      <c r="DV21" s="61">
        <f t="shared" si="42"/>
        <v>515</v>
      </c>
      <c r="DW21" s="64">
        <f t="shared" si="41"/>
        <v>26567.067961165048</v>
      </c>
      <c r="DX21" s="65"/>
    </row>
    <row r="22" spans="1:128">
      <c r="A22" s="17">
        <v>100</v>
      </c>
      <c r="B22" s="17">
        <v>28800</v>
      </c>
      <c r="C22" s="181">
        <f t="shared" ref="C22:C26" si="53">(DH22+DH23)/(N22+N23)</f>
        <v>0.68086100861008603</v>
      </c>
      <c r="D22" s="19">
        <f t="shared" si="0"/>
        <v>0.83437499999999998</v>
      </c>
      <c r="E22" s="19">
        <f t="shared" si="1"/>
        <v>0.8447265625</v>
      </c>
      <c r="F22" s="19">
        <f t="shared" si="2"/>
        <v>0.99134104046242799</v>
      </c>
      <c r="G22" s="19">
        <f t="shared" si="3"/>
        <v>0.99637322013737395</v>
      </c>
      <c r="H22" s="18">
        <f t="shared" si="4"/>
        <v>0</v>
      </c>
      <c r="I22" s="183">
        <f t="shared" ref="I22:I26" si="54">(CD22+CD23)/(DI22+DI23)</f>
        <v>0</v>
      </c>
      <c r="J22" s="187" t="s">
        <v>233</v>
      </c>
      <c r="K22" s="22" t="s">
        <v>219</v>
      </c>
      <c r="L22" s="23">
        <v>660</v>
      </c>
      <c r="M22" s="29">
        <v>20</v>
      </c>
      <c r="N22" s="27">
        <f t="shared" si="15"/>
        <v>640</v>
      </c>
      <c r="O22" s="30"/>
      <c r="P22" s="30"/>
      <c r="Q22" s="30">
        <v>20</v>
      </c>
      <c r="R22" s="30">
        <v>4</v>
      </c>
      <c r="S22" s="24">
        <v>0</v>
      </c>
      <c r="T22" s="24">
        <v>0</v>
      </c>
      <c r="U22" s="35">
        <v>0</v>
      </c>
      <c r="V22" s="30">
        <v>15</v>
      </c>
      <c r="W22" s="30">
        <v>1</v>
      </c>
      <c r="X22" s="36"/>
      <c r="Y22" s="17">
        <f t="shared" si="16"/>
        <v>35</v>
      </c>
      <c r="Z22" s="30">
        <v>9.375</v>
      </c>
      <c r="AA22" s="30">
        <v>40</v>
      </c>
      <c r="AB22" s="30"/>
      <c r="AC22" s="30"/>
      <c r="AD22" s="30">
        <v>15</v>
      </c>
      <c r="AE22" s="30"/>
      <c r="AF22" s="24">
        <f t="shared" si="17"/>
        <v>15</v>
      </c>
      <c r="AG22" s="30"/>
      <c r="AH22" s="30"/>
      <c r="AI22" s="30"/>
      <c r="AJ22" s="30"/>
      <c r="AK22" s="30"/>
      <c r="AL22" s="30"/>
      <c r="AM22" s="24">
        <f t="shared" si="18"/>
        <v>64.375</v>
      </c>
      <c r="AN22" s="30"/>
      <c r="AO22" s="30"/>
      <c r="AP22" s="30"/>
      <c r="AQ22" s="30"/>
      <c r="AR22" s="30"/>
      <c r="AS22" s="30"/>
      <c r="AT22" s="30"/>
      <c r="AU22" s="30"/>
      <c r="AV22" s="24">
        <f t="shared" si="19"/>
        <v>0</v>
      </c>
      <c r="AW22" s="36"/>
      <c r="AX22" s="42"/>
      <c r="AY22" s="36"/>
      <c r="AZ22" s="42"/>
      <c r="BA22" s="36"/>
      <c r="BB22" s="36"/>
      <c r="BC22" s="36"/>
      <c r="BD22" s="42"/>
      <c r="BE22" s="36"/>
      <c r="BF22" s="42"/>
      <c r="BG22" s="36"/>
      <c r="BH22" s="42"/>
      <c r="BI22" s="36"/>
      <c r="BJ22" s="42"/>
      <c r="BK22" s="36"/>
      <c r="BL22" s="42"/>
      <c r="BM22" s="23">
        <f t="shared" si="20"/>
        <v>0</v>
      </c>
      <c r="BN22" s="46"/>
      <c r="BO22" s="46"/>
      <c r="BP22" s="46"/>
      <c r="BQ22" s="46"/>
      <c r="BR22" s="46"/>
      <c r="BS22" s="46"/>
      <c r="BT22" s="30"/>
      <c r="BU22" s="30"/>
      <c r="BV22" s="30"/>
      <c r="BW22" s="30"/>
      <c r="BX22" s="30"/>
      <c r="BY22" s="30"/>
      <c r="BZ22" s="30"/>
      <c r="CA22" s="30"/>
      <c r="CB22" s="23">
        <f t="shared" si="21"/>
        <v>0</v>
      </c>
      <c r="CC22" s="30"/>
      <c r="CD22" s="23">
        <f t="shared" si="22"/>
        <v>0</v>
      </c>
      <c r="CE22" s="27">
        <f t="shared" si="23"/>
        <v>540.625</v>
      </c>
      <c r="CF22" s="23">
        <f t="shared" si="24"/>
        <v>259500</v>
      </c>
      <c r="CG22" s="31">
        <v>25.332000000000001</v>
      </c>
      <c r="CH22" s="31">
        <v>256320</v>
      </c>
      <c r="CI22" s="31">
        <v>257253</v>
      </c>
      <c r="CJ22" s="31"/>
      <c r="CK22" s="31"/>
      <c r="CL22" s="31"/>
      <c r="CM22" s="31"/>
      <c r="CN22" s="31"/>
      <c r="CO22" s="31"/>
      <c r="CP22" s="31"/>
      <c r="CQ22" s="31"/>
      <c r="CR22" s="23">
        <f t="shared" si="25"/>
        <v>0</v>
      </c>
      <c r="CS22" s="31"/>
      <c r="CT22" s="31"/>
      <c r="CU22" s="31"/>
      <c r="CV22" s="23">
        <f t="shared" si="7"/>
        <v>0</v>
      </c>
      <c r="CW22" s="23">
        <f t="shared" si="8"/>
        <v>0</v>
      </c>
      <c r="CX22" s="49">
        <f t="shared" si="26"/>
        <v>4.6812500000000004</v>
      </c>
      <c r="CY22" s="49">
        <f t="shared" si="27"/>
        <v>535.94375000000002</v>
      </c>
      <c r="CZ22" s="49">
        <f t="shared" si="28"/>
        <v>1.9437500000000001</v>
      </c>
      <c r="DA22" s="31">
        <v>126</v>
      </c>
      <c r="DB22" s="31">
        <v>320</v>
      </c>
      <c r="DC22" s="23">
        <f t="shared" si="29"/>
        <v>487</v>
      </c>
      <c r="DD22" s="50"/>
      <c r="DE22" s="50"/>
      <c r="DF22" s="50"/>
      <c r="DG22" s="23">
        <f t="shared" si="30"/>
        <v>933</v>
      </c>
      <c r="DH22" s="49">
        <f t="shared" si="31"/>
        <v>534</v>
      </c>
      <c r="DI22" s="27">
        <f t="shared" si="32"/>
        <v>620</v>
      </c>
      <c r="DJ22" s="53">
        <f t="shared" si="33"/>
        <v>14880</v>
      </c>
      <c r="DK22" s="49">
        <f t="shared" si="34"/>
        <v>534</v>
      </c>
      <c r="DL22" s="54">
        <f t="shared" si="35"/>
        <v>20</v>
      </c>
      <c r="DM22" s="55">
        <v>215</v>
      </c>
      <c r="DN22" s="55">
        <v>5</v>
      </c>
      <c r="DO22" s="55">
        <v>15</v>
      </c>
      <c r="DP22" s="27">
        <f t="shared" si="36"/>
        <v>128.75</v>
      </c>
      <c r="DQ22" s="58">
        <f t="shared" si="37"/>
        <v>0.80630177431335903</v>
      </c>
      <c r="DR22" s="194">
        <f t="shared" ref="DR22:DR26" si="55">(CY22+CY23)/(CY22+CY23+DP22+DP23)</f>
        <v>0.79157945365314897</v>
      </c>
      <c r="DS22" s="58">
        <f t="shared" si="12"/>
        <v>1</v>
      </c>
      <c r="DT22" s="196">
        <f t="shared" ref="DT22:DT26" si="56">(CY22+CY23)/(CY22+CY23+CD22+CD23)</f>
        <v>1</v>
      </c>
      <c r="DU22" s="63">
        <f t="shared" si="40"/>
        <v>0</v>
      </c>
      <c r="DV22" s="61">
        <f t="shared" si="42"/>
        <v>605</v>
      </c>
      <c r="DW22" s="64">
        <f t="shared" si="41"/>
        <v>25420.165289256198</v>
      </c>
      <c r="DX22" s="65"/>
    </row>
    <row r="23" spans="1:128">
      <c r="A23" s="17">
        <v>100</v>
      </c>
      <c r="B23" s="17">
        <v>28800</v>
      </c>
      <c r="C23" s="182"/>
      <c r="D23" s="19">
        <f t="shared" si="0"/>
        <v>0.54344988344988299</v>
      </c>
      <c r="E23" s="19">
        <f t="shared" si="1"/>
        <v>0.54545454545454497</v>
      </c>
      <c r="F23" s="19">
        <f t="shared" si="2"/>
        <v>0.99952991452991402</v>
      </c>
      <c r="G23" s="19">
        <f t="shared" si="3"/>
        <v>0.996793364402069</v>
      </c>
      <c r="H23" s="18">
        <f t="shared" si="4"/>
        <v>0</v>
      </c>
      <c r="I23" s="184"/>
      <c r="J23" s="187"/>
      <c r="K23" s="22" t="s">
        <v>220</v>
      </c>
      <c r="L23" s="23">
        <v>780</v>
      </c>
      <c r="M23" s="29">
        <v>65</v>
      </c>
      <c r="N23" s="27">
        <f t="shared" si="15"/>
        <v>715</v>
      </c>
      <c r="O23" s="30">
        <v>230</v>
      </c>
      <c r="P23" s="30">
        <v>1</v>
      </c>
      <c r="Q23" s="30">
        <v>30</v>
      </c>
      <c r="R23" s="30">
        <v>6</v>
      </c>
      <c r="S23" s="24">
        <v>0</v>
      </c>
      <c r="T23" s="24">
        <v>0</v>
      </c>
      <c r="U23" s="35">
        <v>0</v>
      </c>
      <c r="V23" s="30">
        <v>15</v>
      </c>
      <c r="W23" s="30">
        <v>1</v>
      </c>
      <c r="X23" s="36"/>
      <c r="Y23" s="17">
        <f t="shared" si="16"/>
        <v>275</v>
      </c>
      <c r="Z23" s="30"/>
      <c r="AA23" s="30"/>
      <c r="AB23" s="30"/>
      <c r="AC23" s="30"/>
      <c r="AD23" s="30">
        <v>45</v>
      </c>
      <c r="AE23" s="30">
        <v>5</v>
      </c>
      <c r="AF23" s="24">
        <f t="shared" si="17"/>
        <v>50</v>
      </c>
      <c r="AG23" s="30"/>
      <c r="AH23" s="30"/>
      <c r="AI23" s="30"/>
      <c r="AJ23" s="30"/>
      <c r="AK23" s="30"/>
      <c r="AL23" s="30"/>
      <c r="AM23" s="24">
        <f t="shared" si="18"/>
        <v>50</v>
      </c>
      <c r="AN23" s="30"/>
      <c r="AO23" s="30"/>
      <c r="AP23" s="30"/>
      <c r="AQ23" s="30"/>
      <c r="AR23" s="30"/>
      <c r="AS23" s="30"/>
      <c r="AT23" s="30"/>
      <c r="AU23" s="30"/>
      <c r="AV23" s="24">
        <f t="shared" si="19"/>
        <v>0</v>
      </c>
      <c r="AW23" s="36"/>
      <c r="AX23" s="42"/>
      <c r="AY23" s="36"/>
      <c r="AZ23" s="42"/>
      <c r="BA23" s="36"/>
      <c r="BB23" s="36"/>
      <c r="BC23" s="36"/>
      <c r="BD23" s="42"/>
      <c r="BE23" s="36"/>
      <c r="BF23" s="42"/>
      <c r="BG23" s="36"/>
      <c r="BH23" s="42"/>
      <c r="BI23" s="36"/>
      <c r="BJ23" s="42"/>
      <c r="BK23" s="36"/>
      <c r="BL23" s="42"/>
      <c r="BM23" s="23">
        <f t="shared" si="20"/>
        <v>0</v>
      </c>
      <c r="BN23" s="46"/>
      <c r="BO23" s="46"/>
      <c r="BP23" s="46"/>
      <c r="BQ23" s="46"/>
      <c r="BR23" s="46"/>
      <c r="BS23" s="46"/>
      <c r="BT23" s="30"/>
      <c r="BU23" s="30"/>
      <c r="BV23" s="30"/>
      <c r="BW23" s="30"/>
      <c r="BX23" s="30"/>
      <c r="BY23" s="30"/>
      <c r="BZ23" s="30"/>
      <c r="CA23" s="30"/>
      <c r="CB23" s="23">
        <f t="shared" si="21"/>
        <v>0</v>
      </c>
      <c r="CC23" s="30"/>
      <c r="CD23" s="23">
        <f t="shared" si="22"/>
        <v>0</v>
      </c>
      <c r="CE23" s="27">
        <f t="shared" si="23"/>
        <v>390</v>
      </c>
      <c r="CF23" s="23">
        <f t="shared" si="24"/>
        <v>187200</v>
      </c>
      <c r="CG23" s="31">
        <v>18.882000000000001</v>
      </c>
      <c r="CH23" s="31">
        <v>186512</v>
      </c>
      <c r="CI23" s="31">
        <v>187112</v>
      </c>
      <c r="CJ23" s="31"/>
      <c r="CK23" s="31"/>
      <c r="CL23" s="31"/>
      <c r="CM23" s="31"/>
      <c r="CN23" s="31"/>
      <c r="CO23" s="31"/>
      <c r="CP23" s="31"/>
      <c r="CQ23" s="31"/>
      <c r="CR23" s="23">
        <f t="shared" si="25"/>
        <v>0</v>
      </c>
      <c r="CS23" s="31"/>
      <c r="CT23" s="31"/>
      <c r="CU23" s="31"/>
      <c r="CV23" s="23">
        <f t="shared" si="7"/>
        <v>0</v>
      </c>
      <c r="CW23" s="23">
        <f t="shared" si="8"/>
        <v>0</v>
      </c>
      <c r="CX23" s="49">
        <f t="shared" si="26"/>
        <v>0.18333333333333299</v>
      </c>
      <c r="CY23" s="49">
        <f t="shared" si="27"/>
        <v>389.816666666667</v>
      </c>
      <c r="CZ23" s="49">
        <f t="shared" si="28"/>
        <v>1.25</v>
      </c>
      <c r="DA23" s="31">
        <v>131</v>
      </c>
      <c r="DB23" s="31">
        <v>160</v>
      </c>
      <c r="DC23" s="23">
        <f t="shared" si="29"/>
        <v>309</v>
      </c>
      <c r="DD23" s="50"/>
      <c r="DE23" s="50"/>
      <c r="DF23" s="50"/>
      <c r="DG23" s="23">
        <f t="shared" si="30"/>
        <v>600</v>
      </c>
      <c r="DH23" s="49">
        <f t="shared" si="31"/>
        <v>388.566666666667</v>
      </c>
      <c r="DI23" s="27">
        <f t="shared" si="32"/>
        <v>455</v>
      </c>
      <c r="DJ23" s="53">
        <f t="shared" si="33"/>
        <v>10920</v>
      </c>
      <c r="DK23" s="49">
        <f t="shared" si="34"/>
        <v>388.566666666667</v>
      </c>
      <c r="DL23" s="54">
        <f t="shared" si="35"/>
        <v>65</v>
      </c>
      <c r="DM23" s="55">
        <v>215</v>
      </c>
      <c r="DN23" s="55">
        <v>5</v>
      </c>
      <c r="DO23" s="55">
        <v>15</v>
      </c>
      <c r="DP23" s="27">
        <f t="shared" si="36"/>
        <v>115</v>
      </c>
      <c r="DQ23" s="58">
        <f t="shared" si="37"/>
        <v>0.77219452606556804</v>
      </c>
      <c r="DR23" s="195"/>
      <c r="DS23" s="58">
        <f t="shared" si="12"/>
        <v>1</v>
      </c>
      <c r="DT23" s="197"/>
      <c r="DU23" s="63">
        <f t="shared" si="40"/>
        <v>230</v>
      </c>
      <c r="DV23" s="61">
        <f t="shared" si="42"/>
        <v>440</v>
      </c>
      <c r="DW23" s="64">
        <f t="shared" si="41"/>
        <v>25433.454545454544</v>
      </c>
      <c r="DX23" s="65" t="s">
        <v>234</v>
      </c>
    </row>
    <row r="24" spans="1:128">
      <c r="A24" s="17">
        <v>100</v>
      </c>
      <c r="B24" s="17">
        <v>28800</v>
      </c>
      <c r="C24" s="181">
        <f t="shared" si="53"/>
        <v>0.736945500633714</v>
      </c>
      <c r="D24" s="19">
        <f t="shared" si="0"/>
        <v>0.85375000000000001</v>
      </c>
      <c r="E24" s="19">
        <f t="shared" si="1"/>
        <v>0.86666666666666703</v>
      </c>
      <c r="F24" s="19">
        <f t="shared" si="2"/>
        <v>0.986326121794872</v>
      </c>
      <c r="G24" s="19">
        <f t="shared" si="3"/>
        <v>0.99875298045794503</v>
      </c>
      <c r="H24" s="18">
        <f t="shared" si="4"/>
        <v>0</v>
      </c>
      <c r="I24" s="183">
        <f t="shared" si="54"/>
        <v>0</v>
      </c>
      <c r="J24" s="187" t="s">
        <v>235</v>
      </c>
      <c r="K24" s="22" t="s">
        <v>222</v>
      </c>
      <c r="L24" s="23">
        <v>660</v>
      </c>
      <c r="M24" s="29">
        <v>60</v>
      </c>
      <c r="N24" s="27">
        <f t="shared" si="15"/>
        <v>600</v>
      </c>
      <c r="O24" s="30"/>
      <c r="P24" s="30"/>
      <c r="Q24" s="30">
        <v>15</v>
      </c>
      <c r="R24" s="30">
        <v>3</v>
      </c>
      <c r="S24" s="24">
        <v>0</v>
      </c>
      <c r="T24" s="24">
        <v>0</v>
      </c>
      <c r="U24" s="35">
        <v>0</v>
      </c>
      <c r="V24" s="30">
        <v>15</v>
      </c>
      <c r="W24" s="30">
        <v>1</v>
      </c>
      <c r="X24" s="36"/>
      <c r="Y24" s="17">
        <f t="shared" si="16"/>
        <v>30</v>
      </c>
      <c r="Z24" s="30"/>
      <c r="AA24" s="30">
        <v>40</v>
      </c>
      <c r="AB24" s="30"/>
      <c r="AC24" s="30"/>
      <c r="AD24" s="30">
        <v>10</v>
      </c>
      <c r="AE24" s="30"/>
      <c r="AF24" s="24">
        <f t="shared" si="17"/>
        <v>10</v>
      </c>
      <c r="AG24" s="30"/>
      <c r="AH24" s="30"/>
      <c r="AI24" s="30"/>
      <c r="AJ24" s="30"/>
      <c r="AK24" s="30"/>
      <c r="AL24" s="30"/>
      <c r="AM24" s="24">
        <f t="shared" si="18"/>
        <v>50</v>
      </c>
      <c r="AN24" s="30"/>
      <c r="AO24" s="30"/>
      <c r="AP24" s="30"/>
      <c r="AQ24" s="30"/>
      <c r="AR24" s="30"/>
      <c r="AS24" s="30"/>
      <c r="AT24" s="30"/>
      <c r="AU24" s="30"/>
      <c r="AV24" s="24">
        <f t="shared" si="19"/>
        <v>0</v>
      </c>
      <c r="AW24" s="36"/>
      <c r="AX24" s="42"/>
      <c r="AY24" s="36"/>
      <c r="AZ24" s="42"/>
      <c r="BA24" s="36"/>
      <c r="BB24" s="36"/>
      <c r="BC24" s="36"/>
      <c r="BD24" s="42"/>
      <c r="BE24" s="36"/>
      <c r="BF24" s="42"/>
      <c r="BG24" s="36"/>
      <c r="BH24" s="42"/>
      <c r="BI24" s="36"/>
      <c r="BJ24" s="42"/>
      <c r="BK24" s="36"/>
      <c r="BL24" s="42"/>
      <c r="BM24" s="23">
        <f t="shared" si="20"/>
        <v>0</v>
      </c>
      <c r="BN24" s="46"/>
      <c r="BO24" s="46"/>
      <c r="BP24" s="46"/>
      <c r="BQ24" s="46"/>
      <c r="BR24" s="46"/>
      <c r="BS24" s="46"/>
      <c r="BT24" s="30"/>
      <c r="BU24" s="30"/>
      <c r="BV24" s="30"/>
      <c r="BW24" s="30"/>
      <c r="BX24" s="30"/>
      <c r="BY24" s="30"/>
      <c r="BZ24" s="30"/>
      <c r="CA24" s="30"/>
      <c r="CB24" s="23">
        <f t="shared" si="21"/>
        <v>0</v>
      </c>
      <c r="CC24" s="30"/>
      <c r="CD24" s="23">
        <f t="shared" si="22"/>
        <v>0</v>
      </c>
      <c r="CE24" s="27">
        <f t="shared" si="23"/>
        <v>520</v>
      </c>
      <c r="CF24" s="23">
        <f t="shared" si="24"/>
        <v>249600</v>
      </c>
      <c r="CG24" s="48" t="s">
        <v>236</v>
      </c>
      <c r="CH24" s="31">
        <v>245880</v>
      </c>
      <c r="CI24" s="31">
        <v>246490</v>
      </c>
      <c r="CJ24" s="31"/>
      <c r="CK24" s="31"/>
      <c r="CL24" s="31"/>
      <c r="CM24" s="31"/>
      <c r="CN24" s="31"/>
      <c r="CO24" s="31"/>
      <c r="CP24" s="31"/>
      <c r="CQ24" s="31"/>
      <c r="CR24" s="23">
        <f t="shared" si="25"/>
        <v>0</v>
      </c>
      <c r="CS24" s="31"/>
      <c r="CT24" s="31"/>
      <c r="CU24" s="31"/>
      <c r="CV24" s="23">
        <f t="shared" si="7"/>
        <v>0</v>
      </c>
      <c r="CW24" s="23">
        <f t="shared" si="8"/>
        <v>0</v>
      </c>
      <c r="CX24" s="49">
        <f t="shared" si="26"/>
        <v>7.1104166666666702</v>
      </c>
      <c r="CY24" s="49">
        <f t="shared" si="27"/>
        <v>512.88958333333301</v>
      </c>
      <c r="CZ24" s="49">
        <f t="shared" si="28"/>
        <v>0.63958333333333295</v>
      </c>
      <c r="DA24" s="48" t="s">
        <v>237</v>
      </c>
      <c r="DB24" s="48" t="s">
        <v>238</v>
      </c>
      <c r="DC24" s="23">
        <f t="shared" si="29"/>
        <v>307</v>
      </c>
      <c r="DD24" s="50"/>
      <c r="DE24" s="50"/>
      <c r="DF24" s="50"/>
      <c r="DG24" s="23">
        <f t="shared" si="30"/>
        <v>307</v>
      </c>
      <c r="DH24" s="49">
        <f t="shared" si="31"/>
        <v>512.25</v>
      </c>
      <c r="DI24" s="27">
        <f t="shared" si="32"/>
        <v>585</v>
      </c>
      <c r="DJ24" s="53">
        <f t="shared" si="33"/>
        <v>14040</v>
      </c>
      <c r="DK24" s="49">
        <f t="shared" si="34"/>
        <v>512.25</v>
      </c>
      <c r="DL24" s="54">
        <f t="shared" si="35"/>
        <v>60</v>
      </c>
      <c r="DM24" s="55">
        <v>215</v>
      </c>
      <c r="DN24" s="55">
        <v>5</v>
      </c>
      <c r="DO24" s="55">
        <v>15</v>
      </c>
      <c r="DP24" s="27">
        <f t="shared" si="36"/>
        <v>100</v>
      </c>
      <c r="DQ24" s="58">
        <f t="shared" si="37"/>
        <v>0.83683847348795204</v>
      </c>
      <c r="DR24" s="194">
        <f t="shared" si="55"/>
        <v>0.90669139344740302</v>
      </c>
      <c r="DS24" s="58">
        <f t="shared" si="12"/>
        <v>1</v>
      </c>
      <c r="DT24" s="196">
        <f t="shared" si="56"/>
        <v>1</v>
      </c>
      <c r="DU24" s="63">
        <f t="shared" si="40"/>
        <v>0</v>
      </c>
      <c r="DV24" s="61">
        <f t="shared" si="42"/>
        <v>570</v>
      </c>
      <c r="DW24" s="64">
        <f t="shared" si="41"/>
        <v>25882.105263157893</v>
      </c>
      <c r="DX24" s="65"/>
    </row>
    <row r="25" spans="1:128">
      <c r="A25" s="17">
        <v>100</v>
      </c>
      <c r="B25" s="17">
        <v>28800</v>
      </c>
      <c r="C25" s="182"/>
      <c r="D25" s="19">
        <f t="shared" si="0"/>
        <v>0.63892773892773902</v>
      </c>
      <c r="E25" s="19">
        <f t="shared" si="1"/>
        <v>0.65034965034964998</v>
      </c>
      <c r="F25" s="19">
        <f t="shared" si="2"/>
        <v>0.98671594982078903</v>
      </c>
      <c r="G25" s="19">
        <f t="shared" si="3"/>
        <v>0.99566372284150995</v>
      </c>
      <c r="H25" s="18">
        <f t="shared" si="4"/>
        <v>0</v>
      </c>
      <c r="I25" s="184"/>
      <c r="J25" s="187"/>
      <c r="K25" s="22" t="s">
        <v>223</v>
      </c>
      <c r="L25" s="23">
        <v>780</v>
      </c>
      <c r="M25" s="29">
        <v>65</v>
      </c>
      <c r="N25" s="27">
        <f t="shared" si="15"/>
        <v>715</v>
      </c>
      <c r="O25" s="30">
        <v>215</v>
      </c>
      <c r="P25" s="30">
        <v>1</v>
      </c>
      <c r="Q25" s="30">
        <v>20</v>
      </c>
      <c r="R25" s="30">
        <v>4</v>
      </c>
      <c r="S25" s="24">
        <v>0</v>
      </c>
      <c r="T25" s="24">
        <v>0</v>
      </c>
      <c r="U25" s="35">
        <v>0</v>
      </c>
      <c r="V25" s="30">
        <v>15</v>
      </c>
      <c r="W25" s="30">
        <v>1</v>
      </c>
      <c r="X25" s="36"/>
      <c r="Y25" s="17">
        <f t="shared" si="16"/>
        <v>250</v>
      </c>
      <c r="Z25" s="30"/>
      <c r="AA25" s="30"/>
      <c r="AB25" s="30"/>
      <c r="AC25" s="30"/>
      <c r="AD25" s="30"/>
      <c r="AE25" s="30"/>
      <c r="AF25" s="24">
        <f t="shared" si="17"/>
        <v>0</v>
      </c>
      <c r="AG25" s="30"/>
      <c r="AH25" s="30"/>
      <c r="AI25" s="30"/>
      <c r="AJ25" s="30"/>
      <c r="AK25" s="30"/>
      <c r="AL25" s="30"/>
      <c r="AM25" s="24">
        <f t="shared" si="18"/>
        <v>0</v>
      </c>
      <c r="AN25" s="30"/>
      <c r="AO25" s="30"/>
      <c r="AP25" s="30"/>
      <c r="AQ25" s="30"/>
      <c r="AR25" s="30"/>
      <c r="AS25" s="30"/>
      <c r="AT25" s="30"/>
      <c r="AU25" s="30"/>
      <c r="AV25" s="24">
        <f t="shared" si="19"/>
        <v>0</v>
      </c>
      <c r="AW25" s="36"/>
      <c r="AX25" s="42"/>
      <c r="AY25" s="36"/>
      <c r="AZ25" s="42"/>
      <c r="BA25" s="36"/>
      <c r="BB25" s="36"/>
      <c r="BC25" s="36"/>
      <c r="BD25" s="42"/>
      <c r="BE25" s="36"/>
      <c r="BF25" s="42"/>
      <c r="BG25" s="36"/>
      <c r="BH25" s="42"/>
      <c r="BI25" s="36"/>
      <c r="BJ25" s="42"/>
      <c r="BK25" s="36"/>
      <c r="BL25" s="42"/>
      <c r="BM25" s="23">
        <f t="shared" si="20"/>
        <v>0</v>
      </c>
      <c r="BN25" s="46"/>
      <c r="BO25" s="46"/>
      <c r="BP25" s="46"/>
      <c r="BQ25" s="46"/>
      <c r="BR25" s="46"/>
      <c r="BS25" s="46"/>
      <c r="BT25" s="30"/>
      <c r="BU25" s="30"/>
      <c r="BV25" s="30"/>
      <c r="BW25" s="30"/>
      <c r="BX25" s="30"/>
      <c r="BY25" s="30"/>
      <c r="BZ25" s="30"/>
      <c r="CA25" s="30"/>
      <c r="CB25" s="23">
        <f t="shared" si="21"/>
        <v>0</v>
      </c>
      <c r="CC25" s="30"/>
      <c r="CD25" s="23">
        <f t="shared" si="22"/>
        <v>0</v>
      </c>
      <c r="CE25" s="27">
        <f t="shared" si="23"/>
        <v>465</v>
      </c>
      <c r="CF25" s="23">
        <f t="shared" si="24"/>
        <v>223200</v>
      </c>
      <c r="CG25" s="31">
        <v>22.13</v>
      </c>
      <c r="CH25" s="31">
        <v>219280</v>
      </c>
      <c r="CI25" s="31">
        <v>220235</v>
      </c>
      <c r="CJ25" s="31"/>
      <c r="CK25" s="31"/>
      <c r="CL25" s="31"/>
      <c r="CM25" s="31"/>
      <c r="CN25" s="31"/>
      <c r="CO25" s="31"/>
      <c r="CP25" s="31"/>
      <c r="CQ25" s="31"/>
      <c r="CR25" s="23">
        <f t="shared" si="25"/>
        <v>0</v>
      </c>
      <c r="CS25" s="31"/>
      <c r="CT25" s="31"/>
      <c r="CU25" s="31"/>
      <c r="CV25" s="23">
        <f t="shared" si="7"/>
        <v>0</v>
      </c>
      <c r="CW25" s="23">
        <f t="shared" si="8"/>
        <v>0</v>
      </c>
      <c r="CX25" s="49">
        <f t="shared" si="26"/>
        <v>6.1770833333333304</v>
      </c>
      <c r="CY25" s="49">
        <f t="shared" si="27"/>
        <v>458.82291666666703</v>
      </c>
      <c r="CZ25" s="49">
        <f t="shared" si="28"/>
        <v>1.9895833333333299</v>
      </c>
      <c r="DA25" s="31">
        <v>125</v>
      </c>
      <c r="DB25" s="31">
        <v>320</v>
      </c>
      <c r="DC25" s="23">
        <f t="shared" si="29"/>
        <v>510</v>
      </c>
      <c r="DD25" s="50"/>
      <c r="DE25" s="50"/>
      <c r="DF25" s="50"/>
      <c r="DG25" s="23">
        <f t="shared" si="30"/>
        <v>955</v>
      </c>
      <c r="DH25" s="49">
        <f t="shared" si="31"/>
        <v>456.83333333333297</v>
      </c>
      <c r="DI25" s="27">
        <f t="shared" si="32"/>
        <v>480</v>
      </c>
      <c r="DJ25" s="53">
        <f t="shared" si="33"/>
        <v>11520</v>
      </c>
      <c r="DK25" s="49">
        <f t="shared" si="34"/>
        <v>456.83333333333297</v>
      </c>
      <c r="DL25" s="54">
        <f t="shared" si="35"/>
        <v>64.999999999999901</v>
      </c>
      <c r="DM25" s="55">
        <v>215</v>
      </c>
      <c r="DN25" s="55">
        <v>5</v>
      </c>
      <c r="DO25" s="55">
        <v>15</v>
      </c>
      <c r="DP25" s="27">
        <f t="shared" si="36"/>
        <v>0</v>
      </c>
      <c r="DQ25" s="58">
        <f t="shared" si="37"/>
        <v>1</v>
      </c>
      <c r="DR25" s="195"/>
      <c r="DS25" s="58">
        <f t="shared" si="12"/>
        <v>1</v>
      </c>
      <c r="DT25" s="197"/>
      <c r="DU25" s="63">
        <f t="shared" si="40"/>
        <v>215</v>
      </c>
      <c r="DV25" s="61">
        <f t="shared" si="42"/>
        <v>465</v>
      </c>
      <c r="DW25" s="64">
        <f t="shared" si="41"/>
        <v>28294.193548387095</v>
      </c>
      <c r="DX25" s="65" t="s">
        <v>239</v>
      </c>
    </row>
    <row r="26" spans="1:128">
      <c r="A26" s="17">
        <v>100</v>
      </c>
      <c r="B26" s="17">
        <v>28800</v>
      </c>
      <c r="C26" s="181">
        <f t="shared" si="53"/>
        <v>0.72406250000000005</v>
      </c>
      <c r="D26" s="19">
        <f t="shared" si="0"/>
        <v>0.83224043715846996</v>
      </c>
      <c r="E26" s="19">
        <f t="shared" si="1"/>
        <v>0.84221311475409799</v>
      </c>
      <c r="F26" s="19">
        <f t="shared" si="2"/>
        <v>0.99059205190592103</v>
      </c>
      <c r="G26" s="19">
        <f t="shared" si="3"/>
        <v>0.99754380219420302</v>
      </c>
      <c r="H26" s="18">
        <f t="shared" si="4"/>
        <v>2.1186440677966101E-2</v>
      </c>
      <c r="I26" s="183">
        <f t="shared" si="54"/>
        <v>1.3698630136986301E-2</v>
      </c>
      <c r="J26" s="187" t="s">
        <v>240</v>
      </c>
      <c r="K26" s="22" t="s">
        <v>225</v>
      </c>
      <c r="L26" s="23">
        <v>660</v>
      </c>
      <c r="M26" s="29">
        <v>50</v>
      </c>
      <c r="N26" s="27">
        <f t="shared" si="15"/>
        <v>610</v>
      </c>
      <c r="O26" s="30"/>
      <c r="P26" s="30"/>
      <c r="Q26" s="30">
        <v>20</v>
      </c>
      <c r="R26" s="30">
        <v>4</v>
      </c>
      <c r="S26" s="24">
        <v>0</v>
      </c>
      <c r="T26" s="24">
        <v>0</v>
      </c>
      <c r="U26" s="35">
        <v>0</v>
      </c>
      <c r="V26" s="30">
        <v>15</v>
      </c>
      <c r="W26" s="30">
        <v>1</v>
      </c>
      <c r="X26" s="36"/>
      <c r="Y26" s="17">
        <f t="shared" si="16"/>
        <v>35</v>
      </c>
      <c r="Z26" s="30">
        <v>3.75</v>
      </c>
      <c r="AA26" s="30">
        <v>45</v>
      </c>
      <c r="AB26" s="30"/>
      <c r="AC26" s="30"/>
      <c r="AD26" s="30"/>
      <c r="AE26" s="30"/>
      <c r="AF26" s="24">
        <f t="shared" si="17"/>
        <v>0</v>
      </c>
      <c r="AG26" s="30"/>
      <c r="AH26" s="30"/>
      <c r="AI26" s="30"/>
      <c r="AJ26" s="30"/>
      <c r="AK26" s="30"/>
      <c r="AL26" s="30"/>
      <c r="AM26" s="24">
        <f t="shared" si="18"/>
        <v>48.75</v>
      </c>
      <c r="AN26" s="30"/>
      <c r="AO26" s="30"/>
      <c r="AP26" s="30"/>
      <c r="AQ26" s="30"/>
      <c r="AR26" s="30"/>
      <c r="AS26" s="30"/>
      <c r="AT26" s="30"/>
      <c r="AU26" s="30"/>
      <c r="AV26" s="24">
        <f t="shared" si="19"/>
        <v>0</v>
      </c>
      <c r="AW26" s="36"/>
      <c r="AX26" s="42"/>
      <c r="AY26" s="36"/>
      <c r="AZ26" s="42"/>
      <c r="BA26" s="36"/>
      <c r="BB26" s="36"/>
      <c r="BC26" s="36"/>
      <c r="BD26" s="42"/>
      <c r="BE26" s="36"/>
      <c r="BF26" s="42"/>
      <c r="BG26" s="36"/>
      <c r="BH26" s="42"/>
      <c r="BI26" s="36"/>
      <c r="BJ26" s="42"/>
      <c r="BK26" s="36"/>
      <c r="BL26" s="42"/>
      <c r="BM26" s="23">
        <f t="shared" si="20"/>
        <v>0</v>
      </c>
      <c r="BN26" s="46"/>
      <c r="BO26" s="46"/>
      <c r="BP26" s="46"/>
      <c r="BQ26" s="46"/>
      <c r="BR26" s="46">
        <v>12.5</v>
      </c>
      <c r="BS26" s="46">
        <v>1</v>
      </c>
      <c r="BT26" s="30"/>
      <c r="BU26" s="30"/>
      <c r="BV26" s="30"/>
      <c r="BW26" s="30"/>
      <c r="BX26" s="30"/>
      <c r="BY26" s="30"/>
      <c r="BZ26" s="30"/>
      <c r="CA26" s="30"/>
      <c r="CB26" s="23">
        <f t="shared" si="21"/>
        <v>12.5</v>
      </c>
      <c r="CC26" s="30"/>
      <c r="CD26" s="23">
        <f t="shared" si="22"/>
        <v>12.5</v>
      </c>
      <c r="CE26" s="27">
        <f t="shared" si="23"/>
        <v>513.75</v>
      </c>
      <c r="CF26" s="23">
        <f t="shared" si="24"/>
        <v>246600</v>
      </c>
      <c r="CG26" s="31">
        <v>24.367999999999999</v>
      </c>
      <c r="CH26" s="31">
        <v>243680</v>
      </c>
      <c r="CI26" s="31">
        <v>244280</v>
      </c>
      <c r="CJ26" s="31"/>
      <c r="CK26" s="31"/>
      <c r="CL26" s="31"/>
      <c r="CM26" s="31"/>
      <c r="CN26" s="31"/>
      <c r="CO26" s="31"/>
      <c r="CP26" s="31"/>
      <c r="CQ26" s="31"/>
      <c r="CR26" s="23">
        <f t="shared" si="25"/>
        <v>0</v>
      </c>
      <c r="CS26" s="31"/>
      <c r="CT26" s="31"/>
      <c r="CU26" s="31"/>
      <c r="CV26" s="23">
        <f t="shared" si="7"/>
        <v>0</v>
      </c>
      <c r="CW26" s="23">
        <f t="shared" si="8"/>
        <v>0</v>
      </c>
      <c r="CX26" s="49">
        <f t="shared" si="26"/>
        <v>4.8333333333333304</v>
      </c>
      <c r="CY26" s="49">
        <f t="shared" si="27"/>
        <v>508.91666666666703</v>
      </c>
      <c r="CZ26" s="49">
        <f t="shared" si="28"/>
        <v>1.25</v>
      </c>
      <c r="DA26" s="31">
        <v>166</v>
      </c>
      <c r="DB26" s="31">
        <v>160</v>
      </c>
      <c r="DC26" s="23">
        <f t="shared" si="29"/>
        <v>274</v>
      </c>
      <c r="DD26" s="50"/>
      <c r="DE26" s="50"/>
      <c r="DF26" s="50"/>
      <c r="DG26" s="23">
        <f t="shared" si="30"/>
        <v>600</v>
      </c>
      <c r="DH26" s="49">
        <f t="shared" si="31"/>
        <v>507.66666666666703</v>
      </c>
      <c r="DI26" s="27">
        <f t="shared" si="32"/>
        <v>590</v>
      </c>
      <c r="DJ26" s="53">
        <f t="shared" si="33"/>
        <v>14160</v>
      </c>
      <c r="DK26" s="49">
        <f t="shared" si="34"/>
        <v>507.66666666666703</v>
      </c>
      <c r="DL26" s="54">
        <f t="shared" si="35"/>
        <v>50</v>
      </c>
      <c r="DM26" s="55">
        <v>215</v>
      </c>
      <c r="DN26" s="55">
        <v>5</v>
      </c>
      <c r="DO26" s="55">
        <v>15</v>
      </c>
      <c r="DP26" s="27">
        <f t="shared" si="36"/>
        <v>97.5</v>
      </c>
      <c r="DQ26" s="58">
        <f t="shared" si="37"/>
        <v>0.83921945856809099</v>
      </c>
      <c r="DR26" s="194">
        <f t="shared" si="55"/>
        <v>0.90594478653098798</v>
      </c>
      <c r="DS26" s="58">
        <f t="shared" si="12"/>
        <v>0.97602684992807998</v>
      </c>
      <c r="DT26" s="196">
        <f t="shared" si="56"/>
        <v>0.98503420308170697</v>
      </c>
      <c r="DU26" s="63">
        <f t="shared" si="40"/>
        <v>0</v>
      </c>
      <c r="DV26" s="61">
        <f t="shared" si="42"/>
        <v>575</v>
      </c>
      <c r="DW26" s="64">
        <f t="shared" si="41"/>
        <v>25427.478260869568</v>
      </c>
      <c r="DX26" s="65"/>
    </row>
    <row r="27" spans="1:128">
      <c r="A27" s="17">
        <v>100</v>
      </c>
      <c r="B27" s="17">
        <v>28800</v>
      </c>
      <c r="C27" s="182"/>
      <c r="D27" s="19">
        <f t="shared" si="0"/>
        <v>0.63607777777777796</v>
      </c>
      <c r="E27" s="19">
        <f t="shared" si="1"/>
        <v>0.65</v>
      </c>
      <c r="F27" s="19">
        <f t="shared" si="2"/>
        <v>0.981269230769231</v>
      </c>
      <c r="G27" s="19">
        <f t="shared" si="3"/>
        <v>0.99726065578768097</v>
      </c>
      <c r="H27" s="18">
        <f t="shared" si="4"/>
        <v>4.9504950495049497E-3</v>
      </c>
      <c r="I27" s="184"/>
      <c r="J27" s="187"/>
      <c r="K27" s="22" t="s">
        <v>226</v>
      </c>
      <c r="L27" s="23">
        <v>780</v>
      </c>
      <c r="M27" s="29">
        <v>30</v>
      </c>
      <c r="N27" s="27">
        <f t="shared" si="15"/>
        <v>750</v>
      </c>
      <c r="O27" s="30">
        <v>220</v>
      </c>
      <c r="P27" s="30">
        <v>1</v>
      </c>
      <c r="Q27" s="30">
        <v>25</v>
      </c>
      <c r="R27" s="30">
        <v>5</v>
      </c>
      <c r="S27" s="24">
        <v>0</v>
      </c>
      <c r="T27" s="24">
        <v>0</v>
      </c>
      <c r="U27" s="35">
        <v>0</v>
      </c>
      <c r="V27" s="30">
        <v>15</v>
      </c>
      <c r="W27" s="30">
        <v>1</v>
      </c>
      <c r="X27" s="36"/>
      <c r="Y27" s="17">
        <f t="shared" si="16"/>
        <v>260</v>
      </c>
      <c r="Z27" s="36"/>
      <c r="AA27" s="36"/>
      <c r="AB27" s="36"/>
      <c r="AC27" s="36"/>
      <c r="AD27" s="36"/>
      <c r="AE27" s="36"/>
      <c r="AF27" s="24">
        <f t="shared" si="17"/>
        <v>0</v>
      </c>
      <c r="AG27" s="36"/>
      <c r="AH27" s="36"/>
      <c r="AI27" s="36"/>
      <c r="AJ27" s="36"/>
      <c r="AK27" s="36"/>
      <c r="AL27" s="36"/>
      <c r="AM27" s="24">
        <f t="shared" si="18"/>
        <v>0</v>
      </c>
      <c r="AN27" s="36"/>
      <c r="AO27" s="36"/>
      <c r="AP27" s="36"/>
      <c r="AQ27" s="36"/>
      <c r="AR27" s="36"/>
      <c r="AS27" s="36"/>
      <c r="AT27" s="36"/>
      <c r="AU27" s="36"/>
      <c r="AV27" s="24">
        <f t="shared" si="19"/>
        <v>0</v>
      </c>
      <c r="AW27" s="36">
        <v>1.25</v>
      </c>
      <c r="AX27" s="36">
        <v>1</v>
      </c>
      <c r="AY27" s="36"/>
      <c r="AZ27" s="36"/>
      <c r="BA27" s="36">
        <v>1.25</v>
      </c>
      <c r="BB27" s="36">
        <v>1</v>
      </c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23">
        <f t="shared" si="20"/>
        <v>2.5</v>
      </c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23">
        <f t="shared" si="21"/>
        <v>0</v>
      </c>
      <c r="CC27" s="36"/>
      <c r="CD27" s="23">
        <f t="shared" si="22"/>
        <v>2.5</v>
      </c>
      <c r="CE27" s="27">
        <f t="shared" si="23"/>
        <v>487.5</v>
      </c>
      <c r="CF27" s="23">
        <f t="shared" si="24"/>
        <v>234000</v>
      </c>
      <c r="CG27" s="36">
        <v>22.76</v>
      </c>
      <c r="CH27" s="36">
        <v>228988</v>
      </c>
      <c r="CI27" s="36">
        <v>229617</v>
      </c>
      <c r="CJ27" s="36"/>
      <c r="CK27" s="36"/>
      <c r="CL27" s="36"/>
      <c r="CM27" s="36"/>
      <c r="CN27" s="36"/>
      <c r="CO27" s="36"/>
      <c r="CP27" s="36"/>
      <c r="CQ27" s="36"/>
      <c r="CR27" s="23">
        <f t="shared" si="25"/>
        <v>0</v>
      </c>
      <c r="CS27" s="36"/>
      <c r="CT27" s="36"/>
      <c r="CU27" s="36"/>
      <c r="CV27" s="23">
        <f t="shared" si="7"/>
        <v>0</v>
      </c>
      <c r="CW27" s="23">
        <f t="shared" si="8"/>
        <v>0</v>
      </c>
      <c r="CX27" s="49">
        <f t="shared" si="26"/>
        <v>9.1312499999999996</v>
      </c>
      <c r="CY27" s="49">
        <f t="shared" si="27"/>
        <v>478.36874999999998</v>
      </c>
      <c r="CZ27" s="49">
        <f t="shared" si="28"/>
        <v>1.3104166666666699</v>
      </c>
      <c r="DA27" s="31">
        <v>108</v>
      </c>
      <c r="DB27" s="31">
        <v>320</v>
      </c>
      <c r="DC27" s="23">
        <f t="shared" si="29"/>
        <v>201</v>
      </c>
      <c r="DD27" s="50"/>
      <c r="DE27" s="50"/>
      <c r="DF27" s="50"/>
      <c r="DG27" s="23">
        <f t="shared" si="30"/>
        <v>629</v>
      </c>
      <c r="DH27" s="49">
        <f t="shared" si="31"/>
        <v>477.058333333333</v>
      </c>
      <c r="DI27" s="27">
        <f t="shared" si="32"/>
        <v>505</v>
      </c>
      <c r="DJ27" s="53">
        <f t="shared" si="33"/>
        <v>12120</v>
      </c>
      <c r="DK27" s="49">
        <f t="shared" si="34"/>
        <v>477.058333333333</v>
      </c>
      <c r="DL27" s="54">
        <f t="shared" si="35"/>
        <v>30</v>
      </c>
      <c r="DM27" s="55">
        <v>215</v>
      </c>
      <c r="DN27" s="55">
        <v>5</v>
      </c>
      <c r="DO27" s="55">
        <v>15</v>
      </c>
      <c r="DP27" s="27">
        <f t="shared" si="36"/>
        <v>5</v>
      </c>
      <c r="DQ27" s="58">
        <f t="shared" si="37"/>
        <v>0.98965593038441102</v>
      </c>
      <c r="DR27" s="195"/>
      <c r="DS27" s="58">
        <f t="shared" si="12"/>
        <v>0.99480107617723101</v>
      </c>
      <c r="DT27" s="197"/>
      <c r="DU27" s="63">
        <f t="shared" si="40"/>
        <v>220</v>
      </c>
      <c r="DV27" s="61">
        <f t="shared" si="42"/>
        <v>490</v>
      </c>
      <c r="DW27" s="64">
        <f t="shared" si="41"/>
        <v>28039.34693877551</v>
      </c>
      <c r="DX27" s="65"/>
    </row>
    <row r="28" spans="1:128">
      <c r="A28" s="17">
        <v>100</v>
      </c>
      <c r="B28" s="17">
        <v>28800</v>
      </c>
      <c r="C28" s="181">
        <f t="shared" ref="C28:C32" si="57">(DH28+DH29)/(N28+N29)</f>
        <v>0.73564056939501765</v>
      </c>
      <c r="D28" s="19">
        <f t="shared" si="0"/>
        <v>0.88433333333333297</v>
      </c>
      <c r="E28" s="19">
        <f t="shared" si="1"/>
        <v>0.89600000000000002</v>
      </c>
      <c r="F28" s="19">
        <f t="shared" si="2"/>
        <v>0.98998511904761899</v>
      </c>
      <c r="G28" s="19">
        <f t="shared" si="3"/>
        <v>0.99696363882333505</v>
      </c>
      <c r="H28" s="18">
        <f t="shared" si="4"/>
        <v>0</v>
      </c>
      <c r="I28" s="183">
        <f t="shared" ref="I28:I32" si="58">(CD28+CD29)/(DI28+DI29)</f>
        <v>0</v>
      </c>
      <c r="J28" s="187" t="s">
        <v>241</v>
      </c>
      <c r="K28" s="22" t="s">
        <v>219</v>
      </c>
      <c r="L28" s="23">
        <v>660</v>
      </c>
      <c r="M28" s="29">
        <v>35</v>
      </c>
      <c r="N28" s="27">
        <f t="shared" si="15"/>
        <v>625</v>
      </c>
      <c r="O28" s="30"/>
      <c r="P28" s="30"/>
      <c r="Q28" s="30">
        <v>20</v>
      </c>
      <c r="R28" s="30">
        <v>4</v>
      </c>
      <c r="S28" s="24">
        <v>0</v>
      </c>
      <c r="T28" s="24">
        <v>0</v>
      </c>
      <c r="U28" s="35">
        <v>0</v>
      </c>
      <c r="V28" s="30"/>
      <c r="W28" s="30"/>
      <c r="X28" s="36"/>
      <c r="Y28" s="17">
        <f t="shared" si="16"/>
        <v>20</v>
      </c>
      <c r="Z28" s="30"/>
      <c r="AA28" s="30">
        <v>45</v>
      </c>
      <c r="AB28" s="30"/>
      <c r="AC28" s="30"/>
      <c r="AD28" s="30"/>
      <c r="AE28" s="30"/>
      <c r="AF28" s="24">
        <f t="shared" si="17"/>
        <v>0</v>
      </c>
      <c r="AG28" s="30"/>
      <c r="AH28" s="30"/>
      <c r="AI28" s="30"/>
      <c r="AJ28" s="30"/>
      <c r="AK28" s="30"/>
      <c r="AL28" s="30"/>
      <c r="AM28" s="24">
        <f t="shared" si="18"/>
        <v>45</v>
      </c>
      <c r="AN28" s="30"/>
      <c r="AO28" s="30"/>
      <c r="AP28" s="30"/>
      <c r="AQ28" s="30"/>
      <c r="AR28" s="30"/>
      <c r="AS28" s="30"/>
      <c r="AT28" s="30"/>
      <c r="AU28" s="30"/>
      <c r="AV28" s="24">
        <f t="shared" si="19"/>
        <v>0</v>
      </c>
      <c r="AW28" s="36"/>
      <c r="AX28" s="42"/>
      <c r="AY28" s="36"/>
      <c r="AZ28" s="42"/>
      <c r="BA28" s="36"/>
      <c r="BB28" s="36"/>
      <c r="BC28" s="36"/>
      <c r="BD28" s="42"/>
      <c r="BE28" s="36"/>
      <c r="BF28" s="42"/>
      <c r="BG28" s="36"/>
      <c r="BH28" s="42"/>
      <c r="BI28" s="36"/>
      <c r="BJ28" s="42"/>
      <c r="BK28" s="36"/>
      <c r="BL28" s="42"/>
      <c r="BM28" s="23">
        <f t="shared" si="20"/>
        <v>0</v>
      </c>
      <c r="BN28" s="46"/>
      <c r="BO28" s="46"/>
      <c r="BP28" s="46"/>
      <c r="BQ28" s="46"/>
      <c r="BR28" s="46"/>
      <c r="BS28" s="46"/>
      <c r="BT28" s="30"/>
      <c r="BU28" s="30"/>
      <c r="BV28" s="30"/>
      <c r="BW28" s="30"/>
      <c r="BX28" s="30"/>
      <c r="BY28" s="30"/>
      <c r="BZ28" s="30"/>
      <c r="CA28" s="30"/>
      <c r="CB28" s="23">
        <f t="shared" si="21"/>
        <v>0</v>
      </c>
      <c r="CC28" s="30"/>
      <c r="CD28" s="23">
        <f t="shared" si="22"/>
        <v>0</v>
      </c>
      <c r="CE28" s="27">
        <f t="shared" si="23"/>
        <v>560</v>
      </c>
      <c r="CF28" s="23">
        <f t="shared" si="24"/>
        <v>268800</v>
      </c>
      <c r="CG28" s="31">
        <v>26.52</v>
      </c>
      <c r="CH28" s="31">
        <v>265300</v>
      </c>
      <c r="CI28" s="31">
        <v>266108</v>
      </c>
      <c r="CJ28" s="31"/>
      <c r="CK28" s="31"/>
      <c r="CL28" s="31"/>
      <c r="CM28" s="31"/>
      <c r="CN28" s="31"/>
      <c r="CO28" s="31"/>
      <c r="CP28" s="31"/>
      <c r="CQ28" s="31"/>
      <c r="CR28" s="23">
        <f t="shared" si="25"/>
        <v>0</v>
      </c>
      <c r="CS28" s="31"/>
      <c r="CT28" s="31"/>
      <c r="CU28" s="31"/>
      <c r="CV28" s="23">
        <f t="shared" si="7"/>
        <v>0</v>
      </c>
      <c r="CW28" s="23">
        <f t="shared" si="8"/>
        <v>0</v>
      </c>
      <c r="CX28" s="49">
        <f t="shared" si="26"/>
        <v>5.6083333333333298</v>
      </c>
      <c r="CY28" s="49">
        <f t="shared" si="27"/>
        <v>554.39166666666699</v>
      </c>
      <c r="CZ28" s="49">
        <f t="shared" si="28"/>
        <v>1.68333333333333</v>
      </c>
      <c r="DA28" s="31">
        <v>187</v>
      </c>
      <c r="DB28" s="31">
        <v>320</v>
      </c>
      <c r="DC28" s="23">
        <f t="shared" si="29"/>
        <v>301</v>
      </c>
      <c r="DD28" s="50"/>
      <c r="DE28" s="50"/>
      <c r="DF28" s="50"/>
      <c r="DG28" s="23">
        <f t="shared" si="30"/>
        <v>808</v>
      </c>
      <c r="DH28" s="49">
        <f t="shared" si="31"/>
        <v>552.70833333333303</v>
      </c>
      <c r="DI28" s="27">
        <f t="shared" si="32"/>
        <v>605</v>
      </c>
      <c r="DJ28" s="53">
        <f t="shared" si="33"/>
        <v>14520</v>
      </c>
      <c r="DK28" s="49">
        <f t="shared" si="34"/>
        <v>552.70833333333303</v>
      </c>
      <c r="DL28" s="54">
        <f t="shared" si="35"/>
        <v>35</v>
      </c>
      <c r="DM28" s="55">
        <v>215</v>
      </c>
      <c r="DN28" s="55">
        <v>5</v>
      </c>
      <c r="DO28" s="55">
        <v>15</v>
      </c>
      <c r="DP28" s="27">
        <f t="shared" si="36"/>
        <v>90</v>
      </c>
      <c r="DQ28" s="58">
        <f t="shared" si="37"/>
        <v>0.860333389372405</v>
      </c>
      <c r="DR28" s="194">
        <f t="shared" ref="DR28:DR32" si="59">(CY28+CY29)/(CY28+CY29+DP28+DP29)</f>
        <v>0.8885563040698381</v>
      </c>
      <c r="DS28" s="58">
        <f t="shared" si="12"/>
        <v>1</v>
      </c>
      <c r="DT28" s="196">
        <f t="shared" ref="DT28:DT32" si="60">(CY28+CY29)/(CY28+CY29+CD28+CD29)</f>
        <v>1</v>
      </c>
      <c r="DU28" s="63">
        <f t="shared" si="40"/>
        <v>0</v>
      </c>
      <c r="DV28" s="61">
        <f t="shared" si="42"/>
        <v>605</v>
      </c>
      <c r="DW28" s="64">
        <f t="shared" si="41"/>
        <v>26310.743801652894</v>
      </c>
      <c r="DX28" s="65"/>
    </row>
    <row r="29" spans="1:128">
      <c r="A29" s="17">
        <v>100</v>
      </c>
      <c r="B29" s="17">
        <v>28800</v>
      </c>
      <c r="C29" s="182"/>
      <c r="D29" s="19">
        <f t="shared" si="0"/>
        <v>0.61649572649572648</v>
      </c>
      <c r="E29" s="19">
        <f t="shared" si="1"/>
        <v>0.63461538461538458</v>
      </c>
      <c r="F29" s="19">
        <f t="shared" si="2"/>
        <v>0.97397306397306393</v>
      </c>
      <c r="G29" s="19">
        <f t="shared" si="3"/>
        <v>0.99740726656756662</v>
      </c>
      <c r="H29" s="18">
        <f t="shared" si="4"/>
        <v>0</v>
      </c>
      <c r="I29" s="184"/>
      <c r="J29" s="187"/>
      <c r="K29" s="22" t="s">
        <v>220</v>
      </c>
      <c r="L29" s="23">
        <v>780</v>
      </c>
      <c r="M29" s="29"/>
      <c r="N29" s="27">
        <f t="shared" si="15"/>
        <v>780</v>
      </c>
      <c r="O29" s="30">
        <v>230</v>
      </c>
      <c r="P29" s="30">
        <v>1</v>
      </c>
      <c r="Q29" s="30">
        <v>20</v>
      </c>
      <c r="R29" s="30">
        <v>4</v>
      </c>
      <c r="S29" s="24">
        <v>0</v>
      </c>
      <c r="T29" s="24">
        <v>0</v>
      </c>
      <c r="U29" s="35">
        <v>0</v>
      </c>
      <c r="V29" s="30">
        <v>30</v>
      </c>
      <c r="W29" s="30">
        <v>1</v>
      </c>
      <c r="X29" s="36"/>
      <c r="Y29" s="17">
        <f t="shared" si="16"/>
        <v>280</v>
      </c>
      <c r="Z29" s="30"/>
      <c r="AA29" s="30"/>
      <c r="AB29" s="30"/>
      <c r="AC29" s="30"/>
      <c r="AD29" s="30">
        <v>5</v>
      </c>
      <c r="AE29" s="30"/>
      <c r="AF29" s="24">
        <f t="shared" si="17"/>
        <v>5</v>
      </c>
      <c r="AG29" s="30"/>
      <c r="AH29" s="30"/>
      <c r="AI29" s="30"/>
      <c r="AJ29" s="30"/>
      <c r="AK29" s="30"/>
      <c r="AL29" s="30"/>
      <c r="AM29" s="24">
        <f t="shared" si="18"/>
        <v>5</v>
      </c>
      <c r="AN29" s="30"/>
      <c r="AO29" s="30"/>
      <c r="AP29" s="30"/>
      <c r="AQ29" s="30"/>
      <c r="AR29" s="30"/>
      <c r="AS29" s="30"/>
      <c r="AT29" s="30"/>
      <c r="AU29" s="30"/>
      <c r="AV29" s="24">
        <f t="shared" si="19"/>
        <v>0</v>
      </c>
      <c r="AW29" s="36"/>
      <c r="AX29" s="42"/>
      <c r="AY29" s="36"/>
      <c r="AZ29" s="42"/>
      <c r="BA29" s="36"/>
      <c r="BB29" s="36"/>
      <c r="BC29" s="36"/>
      <c r="BD29" s="42"/>
      <c r="BE29" s="36"/>
      <c r="BF29" s="42"/>
      <c r="BG29" s="36"/>
      <c r="BH29" s="42"/>
      <c r="BI29" s="36"/>
      <c r="BJ29" s="42"/>
      <c r="BK29" s="36"/>
      <c r="BL29" s="42"/>
      <c r="BM29" s="23">
        <f t="shared" si="20"/>
        <v>0</v>
      </c>
      <c r="BN29" s="46"/>
      <c r="BO29" s="46"/>
      <c r="BP29" s="46"/>
      <c r="BQ29" s="46"/>
      <c r="BR29" s="46"/>
      <c r="BS29" s="46"/>
      <c r="BT29" s="30"/>
      <c r="BU29" s="30"/>
      <c r="BV29" s="30"/>
      <c r="BW29" s="30"/>
      <c r="BX29" s="30"/>
      <c r="BY29" s="30"/>
      <c r="BZ29" s="30"/>
      <c r="CA29" s="30"/>
      <c r="CB29" s="23">
        <f t="shared" si="21"/>
        <v>0</v>
      </c>
      <c r="CC29" s="30"/>
      <c r="CD29" s="23">
        <f t="shared" si="22"/>
        <v>0</v>
      </c>
      <c r="CE29" s="27">
        <f t="shared" si="23"/>
        <v>495</v>
      </c>
      <c r="CF29" s="23">
        <f t="shared" si="24"/>
        <v>237600</v>
      </c>
      <c r="CG29" s="31">
        <v>23.366</v>
      </c>
      <c r="CH29" s="31">
        <v>230816</v>
      </c>
      <c r="CI29" s="31">
        <v>231416</v>
      </c>
      <c r="CJ29" s="31"/>
      <c r="CK29" s="31"/>
      <c r="CL29" s="31"/>
      <c r="CM29" s="31"/>
      <c r="CN29" s="31"/>
      <c r="CO29" s="31"/>
      <c r="CP29" s="31"/>
      <c r="CQ29" s="31"/>
      <c r="CR29" s="23">
        <f t="shared" si="25"/>
        <v>0</v>
      </c>
      <c r="CS29" s="31"/>
      <c r="CT29" s="31"/>
      <c r="CU29" s="31"/>
      <c r="CV29" s="23">
        <f t="shared" si="7"/>
        <v>0</v>
      </c>
      <c r="CW29" s="23">
        <f t="shared" si="8"/>
        <v>0</v>
      </c>
      <c r="CX29" s="49">
        <f t="shared" si="26"/>
        <v>12.883333333333335</v>
      </c>
      <c r="CY29" s="49">
        <f t="shared" si="27"/>
        <v>482.11666666666667</v>
      </c>
      <c r="CZ29" s="49">
        <f t="shared" si="28"/>
        <v>1.25</v>
      </c>
      <c r="DA29" s="31">
        <v>90</v>
      </c>
      <c r="DB29" s="31">
        <v>160</v>
      </c>
      <c r="DC29" s="23">
        <f t="shared" si="29"/>
        <v>350</v>
      </c>
      <c r="DD29" s="50"/>
      <c r="DE29" s="50"/>
      <c r="DF29" s="50"/>
      <c r="DG29" s="23">
        <f t="shared" si="30"/>
        <v>600</v>
      </c>
      <c r="DH29" s="49">
        <f t="shared" si="31"/>
        <v>480.86666666666667</v>
      </c>
      <c r="DI29" s="27">
        <f t="shared" si="32"/>
        <v>530</v>
      </c>
      <c r="DJ29" s="53">
        <f t="shared" si="33"/>
        <v>12720</v>
      </c>
      <c r="DK29" s="49">
        <f t="shared" si="34"/>
        <v>480.86666666666702</v>
      </c>
      <c r="DL29" s="54">
        <f t="shared" si="35"/>
        <v>0</v>
      </c>
      <c r="DM29" s="55">
        <v>215</v>
      </c>
      <c r="DN29" s="55">
        <v>5</v>
      </c>
      <c r="DO29" s="55">
        <v>15</v>
      </c>
      <c r="DP29" s="27">
        <f t="shared" si="36"/>
        <v>40</v>
      </c>
      <c r="DQ29" s="58">
        <f t="shared" si="37"/>
        <v>0.92338877007054621</v>
      </c>
      <c r="DR29" s="195"/>
      <c r="DS29" s="58">
        <f t="shared" si="12"/>
        <v>1</v>
      </c>
      <c r="DT29" s="197"/>
      <c r="DU29" s="63">
        <f t="shared" si="40"/>
        <v>230</v>
      </c>
      <c r="DV29" s="61">
        <f t="shared" si="42"/>
        <v>515</v>
      </c>
      <c r="DW29" s="64">
        <f t="shared" si="41"/>
        <v>26891.184466019415</v>
      </c>
      <c r="DX29" s="65"/>
    </row>
    <row r="30" spans="1:128">
      <c r="A30" s="17">
        <v>100</v>
      </c>
      <c r="B30" s="17">
        <v>28800</v>
      </c>
      <c r="C30" s="181" t="e">
        <f t="shared" si="57"/>
        <v>#DIV/0!</v>
      </c>
      <c r="D30" s="19" t="e">
        <f t="shared" si="0"/>
        <v>#DIV/0!</v>
      </c>
      <c r="E30" s="19" t="e">
        <f t="shared" si="1"/>
        <v>#DIV/0!</v>
      </c>
      <c r="F30" s="19" t="e">
        <f t="shared" si="2"/>
        <v>#DIV/0!</v>
      </c>
      <c r="G30" s="19" t="e">
        <f t="shared" si="3"/>
        <v>#DIV/0!</v>
      </c>
      <c r="H30" s="18" t="e">
        <f t="shared" si="4"/>
        <v>#DIV/0!</v>
      </c>
      <c r="I30" s="183" t="e">
        <f t="shared" si="58"/>
        <v>#DIV/0!</v>
      </c>
      <c r="J30" s="187" t="s">
        <v>242</v>
      </c>
      <c r="K30" s="22" t="s">
        <v>222</v>
      </c>
      <c r="L30" s="23"/>
      <c r="M30" s="29"/>
      <c r="N30" s="27">
        <f t="shared" si="15"/>
        <v>0</v>
      </c>
      <c r="O30" s="30"/>
      <c r="P30" s="30"/>
      <c r="Q30" s="30"/>
      <c r="R30" s="30"/>
      <c r="S30" s="24">
        <v>0</v>
      </c>
      <c r="T30" s="24">
        <v>0</v>
      </c>
      <c r="U30" s="35">
        <v>0</v>
      </c>
      <c r="V30" s="30"/>
      <c r="W30" s="30"/>
      <c r="X30" s="36"/>
      <c r="Y30" s="17">
        <f t="shared" si="16"/>
        <v>0</v>
      </c>
      <c r="Z30" s="30"/>
      <c r="AA30" s="30"/>
      <c r="AB30" s="30"/>
      <c r="AC30" s="30"/>
      <c r="AD30" s="30"/>
      <c r="AE30" s="30"/>
      <c r="AF30" s="24">
        <f t="shared" si="17"/>
        <v>0</v>
      </c>
      <c r="AG30" s="30"/>
      <c r="AH30" s="30"/>
      <c r="AI30" s="30"/>
      <c r="AJ30" s="30"/>
      <c r="AK30" s="30"/>
      <c r="AL30" s="30"/>
      <c r="AM30" s="24">
        <f t="shared" si="18"/>
        <v>0</v>
      </c>
      <c r="AN30" s="30"/>
      <c r="AO30" s="30"/>
      <c r="AP30" s="30"/>
      <c r="AQ30" s="30"/>
      <c r="AR30" s="30"/>
      <c r="AS30" s="30"/>
      <c r="AT30" s="30"/>
      <c r="AU30" s="30"/>
      <c r="AV30" s="24">
        <f t="shared" si="19"/>
        <v>0</v>
      </c>
      <c r="AW30" s="36"/>
      <c r="AX30" s="42"/>
      <c r="AY30" s="36"/>
      <c r="AZ30" s="42"/>
      <c r="BA30" s="36"/>
      <c r="BB30" s="36"/>
      <c r="BC30" s="36"/>
      <c r="BD30" s="42"/>
      <c r="BE30" s="36"/>
      <c r="BF30" s="42"/>
      <c r="BG30" s="36"/>
      <c r="BH30" s="42"/>
      <c r="BI30" s="36"/>
      <c r="BJ30" s="42"/>
      <c r="BK30" s="36"/>
      <c r="BL30" s="42"/>
      <c r="BM30" s="23">
        <f t="shared" si="20"/>
        <v>0</v>
      </c>
      <c r="BN30" s="46"/>
      <c r="BO30" s="46"/>
      <c r="BP30" s="46"/>
      <c r="BQ30" s="46"/>
      <c r="BR30" s="46"/>
      <c r="BS30" s="46"/>
      <c r="BT30" s="30"/>
      <c r="BU30" s="30"/>
      <c r="BV30" s="30"/>
      <c r="BW30" s="30"/>
      <c r="BX30" s="30"/>
      <c r="BY30" s="30"/>
      <c r="BZ30" s="30"/>
      <c r="CA30" s="30"/>
      <c r="CB30" s="23">
        <f t="shared" si="21"/>
        <v>0</v>
      </c>
      <c r="CC30" s="30"/>
      <c r="CD30" s="23">
        <f t="shared" si="22"/>
        <v>0</v>
      </c>
      <c r="CE30" s="27">
        <f t="shared" si="23"/>
        <v>0</v>
      </c>
      <c r="CF30" s="23">
        <f t="shared" si="24"/>
        <v>0</v>
      </c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23">
        <f t="shared" si="25"/>
        <v>0</v>
      </c>
      <c r="CS30" s="31"/>
      <c r="CT30" s="31"/>
      <c r="CU30" s="31"/>
      <c r="CV30" s="23">
        <f t="shared" si="7"/>
        <v>0</v>
      </c>
      <c r="CW30" s="23">
        <f t="shared" si="8"/>
        <v>0</v>
      </c>
      <c r="CX30" s="49">
        <f t="shared" si="26"/>
        <v>0</v>
      </c>
      <c r="CY30" s="49">
        <f t="shared" si="27"/>
        <v>0</v>
      </c>
      <c r="CZ30" s="49">
        <f t="shared" si="28"/>
        <v>0</v>
      </c>
      <c r="DA30" s="31"/>
      <c r="DB30" s="31"/>
      <c r="DC30" s="23">
        <f t="shared" si="29"/>
        <v>0</v>
      </c>
      <c r="DD30" s="50"/>
      <c r="DE30" s="50"/>
      <c r="DF30" s="50"/>
      <c r="DG30" s="23">
        <f t="shared" si="30"/>
        <v>0</v>
      </c>
      <c r="DH30" s="49">
        <f t="shared" si="31"/>
        <v>0</v>
      </c>
      <c r="DI30" s="27">
        <f t="shared" si="32"/>
        <v>0</v>
      </c>
      <c r="DJ30" s="53">
        <f t="shared" si="33"/>
        <v>0</v>
      </c>
      <c r="DK30" s="49">
        <f t="shared" si="34"/>
        <v>0</v>
      </c>
      <c r="DL30" s="54">
        <f t="shared" si="35"/>
        <v>0</v>
      </c>
      <c r="DM30" s="55">
        <v>215</v>
      </c>
      <c r="DN30" s="55">
        <v>5</v>
      </c>
      <c r="DO30" s="55">
        <v>15</v>
      </c>
      <c r="DP30" s="27">
        <f t="shared" si="36"/>
        <v>0</v>
      </c>
      <c r="DQ30" s="58" t="e">
        <f t="shared" si="37"/>
        <v>#DIV/0!</v>
      </c>
      <c r="DR30" s="194" t="e">
        <f t="shared" si="59"/>
        <v>#DIV/0!</v>
      </c>
      <c r="DS30" s="58" t="e">
        <f t="shared" si="12"/>
        <v>#DIV/0!</v>
      </c>
      <c r="DT30" s="196" t="e">
        <f t="shared" si="60"/>
        <v>#DIV/0!</v>
      </c>
      <c r="DU30" s="63">
        <f t="shared" si="40"/>
        <v>0</v>
      </c>
      <c r="DV30" s="61">
        <f t="shared" si="42"/>
        <v>0</v>
      </c>
      <c r="DW30" s="64" t="e">
        <f t="shared" si="41"/>
        <v>#DIV/0!</v>
      </c>
      <c r="DX30" s="65"/>
    </row>
    <row r="31" spans="1:128">
      <c r="A31" s="17">
        <v>100</v>
      </c>
      <c r="B31" s="17">
        <v>28800</v>
      </c>
      <c r="C31" s="182"/>
      <c r="D31" s="19" t="e">
        <f t="shared" si="0"/>
        <v>#DIV/0!</v>
      </c>
      <c r="E31" s="19" t="e">
        <f t="shared" si="1"/>
        <v>#DIV/0!</v>
      </c>
      <c r="F31" s="19" t="e">
        <f t="shared" si="2"/>
        <v>#DIV/0!</v>
      </c>
      <c r="G31" s="19" t="e">
        <f t="shared" si="3"/>
        <v>#DIV/0!</v>
      </c>
      <c r="H31" s="18" t="e">
        <f t="shared" si="4"/>
        <v>#DIV/0!</v>
      </c>
      <c r="I31" s="184"/>
      <c r="J31" s="187"/>
      <c r="K31" s="22" t="s">
        <v>223</v>
      </c>
      <c r="L31" s="23"/>
      <c r="M31" s="29"/>
      <c r="N31" s="27">
        <f t="shared" si="15"/>
        <v>0</v>
      </c>
      <c r="O31" s="30"/>
      <c r="P31" s="30"/>
      <c r="Q31" s="30"/>
      <c r="R31" s="30"/>
      <c r="S31" s="24">
        <v>0</v>
      </c>
      <c r="T31" s="24">
        <v>0</v>
      </c>
      <c r="U31" s="35">
        <v>0</v>
      </c>
      <c r="V31" s="30"/>
      <c r="W31" s="30"/>
      <c r="X31" s="36"/>
      <c r="Y31" s="17">
        <f t="shared" si="16"/>
        <v>0</v>
      </c>
      <c r="Z31" s="30"/>
      <c r="AA31" s="30"/>
      <c r="AB31" s="30"/>
      <c r="AC31" s="30"/>
      <c r="AD31" s="30"/>
      <c r="AE31" s="30"/>
      <c r="AF31" s="24">
        <f t="shared" si="17"/>
        <v>0</v>
      </c>
      <c r="AG31" s="30"/>
      <c r="AH31" s="30"/>
      <c r="AI31" s="30"/>
      <c r="AJ31" s="30"/>
      <c r="AK31" s="30"/>
      <c r="AL31" s="30"/>
      <c r="AM31" s="24">
        <f t="shared" si="18"/>
        <v>0</v>
      </c>
      <c r="AN31" s="30"/>
      <c r="AO31" s="30"/>
      <c r="AP31" s="30"/>
      <c r="AQ31" s="30"/>
      <c r="AR31" s="30"/>
      <c r="AS31" s="30"/>
      <c r="AT31" s="30"/>
      <c r="AU31" s="30"/>
      <c r="AV31" s="24">
        <f t="shared" si="19"/>
        <v>0</v>
      </c>
      <c r="AW31" s="36"/>
      <c r="AX31" s="42"/>
      <c r="AY31" s="36"/>
      <c r="AZ31" s="42"/>
      <c r="BA31" s="36"/>
      <c r="BB31" s="36"/>
      <c r="BC31" s="36"/>
      <c r="BD31" s="42"/>
      <c r="BE31" s="36"/>
      <c r="BF31" s="42"/>
      <c r="BG31" s="36"/>
      <c r="BH31" s="42"/>
      <c r="BI31" s="36"/>
      <c r="BJ31" s="42"/>
      <c r="BK31" s="36"/>
      <c r="BL31" s="42"/>
      <c r="BM31" s="23">
        <f t="shared" si="20"/>
        <v>0</v>
      </c>
      <c r="BN31" s="46"/>
      <c r="BO31" s="46"/>
      <c r="BP31" s="46"/>
      <c r="BQ31" s="46"/>
      <c r="BR31" s="46"/>
      <c r="BS31" s="46"/>
      <c r="BT31" s="30"/>
      <c r="BU31" s="30"/>
      <c r="BV31" s="30"/>
      <c r="BW31" s="30"/>
      <c r="BX31" s="30"/>
      <c r="BY31" s="30"/>
      <c r="BZ31" s="30"/>
      <c r="CA31" s="30"/>
      <c r="CB31" s="23">
        <f t="shared" si="21"/>
        <v>0</v>
      </c>
      <c r="CC31" s="30"/>
      <c r="CD31" s="23">
        <f t="shared" si="22"/>
        <v>0</v>
      </c>
      <c r="CE31" s="27">
        <f t="shared" si="23"/>
        <v>0</v>
      </c>
      <c r="CF31" s="23">
        <f t="shared" si="24"/>
        <v>0</v>
      </c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23">
        <f t="shared" si="25"/>
        <v>0</v>
      </c>
      <c r="CS31" s="31"/>
      <c r="CT31" s="31"/>
      <c r="CU31" s="31"/>
      <c r="CV31" s="23">
        <f t="shared" si="7"/>
        <v>0</v>
      </c>
      <c r="CW31" s="23">
        <f t="shared" si="8"/>
        <v>0</v>
      </c>
      <c r="CX31" s="49">
        <f t="shared" si="26"/>
        <v>0</v>
      </c>
      <c r="CY31" s="49">
        <f t="shared" si="27"/>
        <v>0</v>
      </c>
      <c r="CZ31" s="49">
        <f t="shared" si="28"/>
        <v>0</v>
      </c>
      <c r="DA31" s="31"/>
      <c r="DB31" s="31"/>
      <c r="DC31" s="23">
        <f t="shared" si="29"/>
        <v>0</v>
      </c>
      <c r="DD31" s="50"/>
      <c r="DE31" s="50"/>
      <c r="DF31" s="50"/>
      <c r="DG31" s="23">
        <f t="shared" si="30"/>
        <v>0</v>
      </c>
      <c r="DH31" s="49">
        <f t="shared" si="31"/>
        <v>0</v>
      </c>
      <c r="DI31" s="27">
        <f t="shared" si="32"/>
        <v>0</v>
      </c>
      <c r="DJ31" s="53">
        <f t="shared" si="33"/>
        <v>0</v>
      </c>
      <c r="DK31" s="49">
        <f t="shared" si="34"/>
        <v>0</v>
      </c>
      <c r="DL31" s="54">
        <f t="shared" si="35"/>
        <v>0</v>
      </c>
      <c r="DM31" s="55">
        <v>215</v>
      </c>
      <c r="DN31" s="55">
        <v>5</v>
      </c>
      <c r="DO31" s="55">
        <v>15</v>
      </c>
      <c r="DP31" s="27">
        <f t="shared" si="36"/>
        <v>0</v>
      </c>
      <c r="DQ31" s="58" t="e">
        <f t="shared" si="37"/>
        <v>#DIV/0!</v>
      </c>
      <c r="DR31" s="195"/>
      <c r="DS31" s="58" t="e">
        <f t="shared" si="12"/>
        <v>#DIV/0!</v>
      </c>
      <c r="DT31" s="197"/>
      <c r="DU31" s="63">
        <f t="shared" si="40"/>
        <v>0</v>
      </c>
      <c r="DV31" s="61">
        <f t="shared" si="42"/>
        <v>0</v>
      </c>
      <c r="DW31" s="64" t="e">
        <f t="shared" si="41"/>
        <v>#DIV/0!</v>
      </c>
      <c r="DX31" s="65"/>
    </row>
    <row r="32" spans="1:128">
      <c r="A32" s="17">
        <v>100</v>
      </c>
      <c r="B32" s="17">
        <v>28800</v>
      </c>
      <c r="C32" s="181" t="e">
        <f t="shared" si="57"/>
        <v>#DIV/0!</v>
      </c>
      <c r="D32" s="19" t="e">
        <f t="shared" si="0"/>
        <v>#DIV/0!</v>
      </c>
      <c r="E32" s="19" t="e">
        <f t="shared" si="1"/>
        <v>#DIV/0!</v>
      </c>
      <c r="F32" s="19" t="e">
        <f t="shared" si="2"/>
        <v>#DIV/0!</v>
      </c>
      <c r="G32" s="19" t="e">
        <f t="shared" si="3"/>
        <v>#DIV/0!</v>
      </c>
      <c r="H32" s="18" t="e">
        <f t="shared" si="4"/>
        <v>#DIV/0!</v>
      </c>
      <c r="I32" s="183" t="e">
        <f t="shared" si="58"/>
        <v>#DIV/0!</v>
      </c>
      <c r="J32" s="187" t="s">
        <v>243</v>
      </c>
      <c r="K32" s="22" t="s">
        <v>225</v>
      </c>
      <c r="L32" s="23"/>
      <c r="M32" s="29"/>
      <c r="N32" s="27">
        <f t="shared" si="15"/>
        <v>0</v>
      </c>
      <c r="O32" s="30"/>
      <c r="P32" s="30"/>
      <c r="Q32" s="30"/>
      <c r="R32" s="30"/>
      <c r="S32" s="24">
        <v>0</v>
      </c>
      <c r="T32" s="24">
        <v>0</v>
      </c>
      <c r="U32" s="35">
        <v>0</v>
      </c>
      <c r="V32" s="30"/>
      <c r="W32" s="30"/>
      <c r="X32" s="36"/>
      <c r="Y32" s="17">
        <f t="shared" si="16"/>
        <v>0</v>
      </c>
      <c r="Z32" s="30"/>
      <c r="AA32" s="30"/>
      <c r="AB32" s="30"/>
      <c r="AC32" s="30"/>
      <c r="AD32" s="30"/>
      <c r="AE32" s="30"/>
      <c r="AF32" s="24">
        <f t="shared" si="17"/>
        <v>0</v>
      </c>
      <c r="AG32" s="30"/>
      <c r="AH32" s="30"/>
      <c r="AI32" s="30"/>
      <c r="AJ32" s="30"/>
      <c r="AK32" s="30"/>
      <c r="AL32" s="30"/>
      <c r="AM32" s="24">
        <f t="shared" si="18"/>
        <v>0</v>
      </c>
      <c r="AN32" s="30"/>
      <c r="AO32" s="30"/>
      <c r="AP32" s="30"/>
      <c r="AQ32" s="30"/>
      <c r="AR32" s="30"/>
      <c r="AS32" s="30"/>
      <c r="AT32" s="30"/>
      <c r="AU32" s="30"/>
      <c r="AV32" s="24">
        <f t="shared" si="19"/>
        <v>0</v>
      </c>
      <c r="AW32" s="36"/>
      <c r="AX32" s="42"/>
      <c r="AY32" s="36"/>
      <c r="AZ32" s="42"/>
      <c r="BA32" s="36"/>
      <c r="BB32" s="36"/>
      <c r="BC32" s="36"/>
      <c r="BD32" s="42"/>
      <c r="BE32" s="36"/>
      <c r="BF32" s="42"/>
      <c r="BG32" s="36"/>
      <c r="BH32" s="42"/>
      <c r="BI32" s="36"/>
      <c r="BJ32" s="42"/>
      <c r="BK32" s="36"/>
      <c r="BL32" s="42"/>
      <c r="BM32" s="23">
        <f t="shared" si="20"/>
        <v>0</v>
      </c>
      <c r="BN32" s="46"/>
      <c r="BO32" s="46"/>
      <c r="BP32" s="46"/>
      <c r="BQ32" s="46"/>
      <c r="BR32" s="46"/>
      <c r="BS32" s="46"/>
      <c r="BT32" s="30"/>
      <c r="BU32" s="30"/>
      <c r="BV32" s="30"/>
      <c r="BW32" s="30"/>
      <c r="BX32" s="30"/>
      <c r="BY32" s="30"/>
      <c r="BZ32" s="30"/>
      <c r="CA32" s="30"/>
      <c r="CB32" s="23">
        <f t="shared" si="21"/>
        <v>0</v>
      </c>
      <c r="CC32" s="30"/>
      <c r="CD32" s="23">
        <f t="shared" si="22"/>
        <v>0</v>
      </c>
      <c r="CE32" s="27">
        <f t="shared" si="23"/>
        <v>0</v>
      </c>
      <c r="CF32" s="23">
        <f t="shared" si="24"/>
        <v>0</v>
      </c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23">
        <f t="shared" si="25"/>
        <v>0</v>
      </c>
      <c r="CS32" s="31"/>
      <c r="CT32" s="31"/>
      <c r="CU32" s="31"/>
      <c r="CV32" s="23">
        <f t="shared" si="7"/>
        <v>0</v>
      </c>
      <c r="CW32" s="23">
        <f t="shared" si="8"/>
        <v>0</v>
      </c>
      <c r="CX32" s="49">
        <f t="shared" si="26"/>
        <v>0</v>
      </c>
      <c r="CY32" s="49">
        <f t="shared" si="27"/>
        <v>0</v>
      </c>
      <c r="CZ32" s="49">
        <f t="shared" si="28"/>
        <v>0</v>
      </c>
      <c r="DA32" s="31"/>
      <c r="DB32" s="31"/>
      <c r="DC32" s="23">
        <f t="shared" si="29"/>
        <v>0</v>
      </c>
      <c r="DD32" s="50"/>
      <c r="DE32" s="50"/>
      <c r="DF32" s="50"/>
      <c r="DG32" s="23">
        <f t="shared" si="30"/>
        <v>0</v>
      </c>
      <c r="DH32" s="49">
        <f t="shared" si="31"/>
        <v>0</v>
      </c>
      <c r="DI32" s="27">
        <f t="shared" si="32"/>
        <v>0</v>
      </c>
      <c r="DJ32" s="53">
        <f t="shared" si="33"/>
        <v>0</v>
      </c>
      <c r="DK32" s="49">
        <f t="shared" si="34"/>
        <v>0</v>
      </c>
      <c r="DL32" s="54">
        <f t="shared" si="35"/>
        <v>0</v>
      </c>
      <c r="DM32" s="55">
        <v>215</v>
      </c>
      <c r="DN32" s="55">
        <v>5</v>
      </c>
      <c r="DO32" s="55">
        <v>15</v>
      </c>
      <c r="DP32" s="27">
        <f t="shared" si="36"/>
        <v>0</v>
      </c>
      <c r="DQ32" s="58" t="e">
        <f t="shared" si="37"/>
        <v>#DIV/0!</v>
      </c>
      <c r="DR32" s="194" t="e">
        <f t="shared" si="59"/>
        <v>#DIV/0!</v>
      </c>
      <c r="DS32" s="58" t="e">
        <f t="shared" si="12"/>
        <v>#DIV/0!</v>
      </c>
      <c r="DT32" s="196" t="e">
        <f t="shared" si="60"/>
        <v>#DIV/0!</v>
      </c>
      <c r="DU32" s="63">
        <f t="shared" si="40"/>
        <v>0</v>
      </c>
      <c r="DV32" s="61">
        <f t="shared" si="42"/>
        <v>0</v>
      </c>
      <c r="DW32" s="64" t="e">
        <f t="shared" si="41"/>
        <v>#DIV/0!</v>
      </c>
      <c r="DX32" s="65"/>
    </row>
    <row r="33" spans="1:128">
      <c r="A33" s="17">
        <v>100</v>
      </c>
      <c r="B33" s="17">
        <v>28800</v>
      </c>
      <c r="C33" s="182"/>
      <c r="D33" s="19" t="e">
        <f t="shared" si="0"/>
        <v>#DIV/0!</v>
      </c>
      <c r="E33" s="19" t="e">
        <f t="shared" si="1"/>
        <v>#DIV/0!</v>
      </c>
      <c r="F33" s="19" t="e">
        <f t="shared" si="2"/>
        <v>#DIV/0!</v>
      </c>
      <c r="G33" s="19" t="e">
        <f t="shared" si="3"/>
        <v>#DIV/0!</v>
      </c>
      <c r="H33" s="18" t="e">
        <f t="shared" si="4"/>
        <v>#DIV/0!</v>
      </c>
      <c r="I33" s="184"/>
      <c r="J33" s="187"/>
      <c r="K33" s="22" t="s">
        <v>226</v>
      </c>
      <c r="L33" s="23"/>
      <c r="M33" s="29"/>
      <c r="N33" s="27">
        <f t="shared" si="15"/>
        <v>0</v>
      </c>
      <c r="O33" s="30"/>
      <c r="P33" s="30"/>
      <c r="Q33" s="30"/>
      <c r="R33" s="30"/>
      <c r="S33" s="24">
        <v>0</v>
      </c>
      <c r="T33" s="24">
        <v>0</v>
      </c>
      <c r="U33" s="35">
        <v>0</v>
      </c>
      <c r="V33" s="30"/>
      <c r="W33" s="30"/>
      <c r="X33" s="36"/>
      <c r="Y33" s="17">
        <f t="shared" si="16"/>
        <v>0</v>
      </c>
      <c r="Z33" s="30"/>
      <c r="AA33" s="30"/>
      <c r="AB33" s="30"/>
      <c r="AC33" s="30"/>
      <c r="AD33" s="30"/>
      <c r="AE33" s="30"/>
      <c r="AF33" s="24">
        <f t="shared" si="17"/>
        <v>0</v>
      </c>
      <c r="AG33" s="30"/>
      <c r="AH33" s="30"/>
      <c r="AI33" s="30"/>
      <c r="AJ33" s="30"/>
      <c r="AK33" s="30"/>
      <c r="AL33" s="30"/>
      <c r="AM33" s="24">
        <f t="shared" si="18"/>
        <v>0</v>
      </c>
      <c r="AN33" s="30"/>
      <c r="AO33" s="30"/>
      <c r="AP33" s="30"/>
      <c r="AQ33" s="30"/>
      <c r="AR33" s="30"/>
      <c r="AS33" s="30"/>
      <c r="AT33" s="30"/>
      <c r="AU33" s="30"/>
      <c r="AV33" s="24">
        <f t="shared" si="19"/>
        <v>0</v>
      </c>
      <c r="AW33" s="36"/>
      <c r="AX33" s="42"/>
      <c r="AY33" s="36"/>
      <c r="AZ33" s="42"/>
      <c r="BA33" s="36"/>
      <c r="BB33" s="36"/>
      <c r="BC33" s="36"/>
      <c r="BD33" s="42"/>
      <c r="BE33" s="36"/>
      <c r="BF33" s="42"/>
      <c r="BG33" s="36"/>
      <c r="BH33" s="42"/>
      <c r="BI33" s="36"/>
      <c r="BJ33" s="42"/>
      <c r="BK33" s="36"/>
      <c r="BL33" s="42"/>
      <c r="BM33" s="23">
        <f t="shared" si="20"/>
        <v>0</v>
      </c>
      <c r="BN33" s="46"/>
      <c r="BO33" s="46"/>
      <c r="BP33" s="46"/>
      <c r="BQ33" s="46"/>
      <c r="BR33" s="46"/>
      <c r="BS33" s="46"/>
      <c r="BT33" s="30"/>
      <c r="BU33" s="30"/>
      <c r="BV33" s="30"/>
      <c r="BW33" s="30"/>
      <c r="BX33" s="30"/>
      <c r="BY33" s="30"/>
      <c r="BZ33" s="30"/>
      <c r="CA33" s="30"/>
      <c r="CB33" s="23">
        <f t="shared" si="21"/>
        <v>0</v>
      </c>
      <c r="CC33" s="30"/>
      <c r="CD33" s="23">
        <f t="shared" si="22"/>
        <v>0</v>
      </c>
      <c r="CE33" s="27">
        <f t="shared" si="23"/>
        <v>0</v>
      </c>
      <c r="CF33" s="23">
        <f t="shared" si="24"/>
        <v>0</v>
      </c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23">
        <f t="shared" si="25"/>
        <v>0</v>
      </c>
      <c r="CS33" s="31"/>
      <c r="CT33" s="31"/>
      <c r="CU33" s="31"/>
      <c r="CV33" s="23">
        <f t="shared" si="7"/>
        <v>0</v>
      </c>
      <c r="CW33" s="23">
        <f t="shared" si="8"/>
        <v>0</v>
      </c>
      <c r="CX33" s="49">
        <f t="shared" si="26"/>
        <v>0</v>
      </c>
      <c r="CY33" s="49">
        <f t="shared" si="27"/>
        <v>0</v>
      </c>
      <c r="CZ33" s="49">
        <f t="shared" si="28"/>
        <v>0</v>
      </c>
      <c r="DA33" s="31"/>
      <c r="DB33" s="31"/>
      <c r="DC33" s="23">
        <f t="shared" si="29"/>
        <v>0</v>
      </c>
      <c r="DD33" s="50"/>
      <c r="DE33" s="50"/>
      <c r="DF33" s="50"/>
      <c r="DG33" s="23">
        <f t="shared" si="30"/>
        <v>0</v>
      </c>
      <c r="DH33" s="49">
        <f t="shared" si="31"/>
        <v>0</v>
      </c>
      <c r="DI33" s="27">
        <f t="shared" si="32"/>
        <v>0</v>
      </c>
      <c r="DJ33" s="53">
        <f t="shared" si="33"/>
        <v>0</v>
      </c>
      <c r="DK33" s="49">
        <f t="shared" si="34"/>
        <v>0</v>
      </c>
      <c r="DL33" s="54">
        <f t="shared" si="35"/>
        <v>0</v>
      </c>
      <c r="DM33" s="55">
        <v>215</v>
      </c>
      <c r="DN33" s="55">
        <v>5</v>
      </c>
      <c r="DO33" s="55">
        <v>15</v>
      </c>
      <c r="DP33" s="27">
        <f t="shared" si="36"/>
        <v>0</v>
      </c>
      <c r="DQ33" s="58" t="e">
        <f t="shared" si="37"/>
        <v>#DIV/0!</v>
      </c>
      <c r="DR33" s="195"/>
      <c r="DS33" s="58" t="e">
        <f t="shared" si="12"/>
        <v>#DIV/0!</v>
      </c>
      <c r="DT33" s="197"/>
      <c r="DU33" s="63">
        <f t="shared" si="40"/>
        <v>0</v>
      </c>
      <c r="DV33" s="61">
        <f t="shared" si="42"/>
        <v>0</v>
      </c>
      <c r="DW33" s="64" t="e">
        <f t="shared" si="41"/>
        <v>#DIV/0!</v>
      </c>
      <c r="DX33" s="65"/>
    </row>
    <row r="34" spans="1:128">
      <c r="A34" s="17">
        <v>100</v>
      </c>
      <c r="B34" s="17">
        <v>28800</v>
      </c>
      <c r="C34" s="181" t="e">
        <f t="shared" ref="C34:C38" si="61">(DH34+DH35)/(N34+N35)</f>
        <v>#DIV/0!</v>
      </c>
      <c r="D34" s="19" t="e">
        <f t="shared" si="0"/>
        <v>#DIV/0!</v>
      </c>
      <c r="E34" s="19" t="e">
        <f t="shared" si="1"/>
        <v>#DIV/0!</v>
      </c>
      <c r="F34" s="19" t="e">
        <f t="shared" si="2"/>
        <v>#DIV/0!</v>
      </c>
      <c r="G34" s="19" t="e">
        <f t="shared" si="3"/>
        <v>#DIV/0!</v>
      </c>
      <c r="H34" s="18" t="e">
        <f t="shared" si="4"/>
        <v>#DIV/0!</v>
      </c>
      <c r="I34" s="183" t="e">
        <f t="shared" ref="I34:I38" si="62">(CD34+CD35)/(DI34+DI35)</f>
        <v>#DIV/0!</v>
      </c>
      <c r="J34" s="187" t="s">
        <v>244</v>
      </c>
      <c r="K34" s="22" t="s">
        <v>225</v>
      </c>
      <c r="L34" s="23"/>
      <c r="M34" s="29"/>
      <c r="N34" s="27">
        <f t="shared" si="15"/>
        <v>0</v>
      </c>
      <c r="O34" s="30"/>
      <c r="P34" s="30"/>
      <c r="Q34" s="30"/>
      <c r="R34" s="30"/>
      <c r="S34" s="24">
        <v>0</v>
      </c>
      <c r="T34" s="24">
        <v>0</v>
      </c>
      <c r="U34" s="35">
        <v>0</v>
      </c>
      <c r="V34" s="30"/>
      <c r="W34" s="30"/>
      <c r="X34" s="36"/>
      <c r="Y34" s="17">
        <f t="shared" si="16"/>
        <v>0</v>
      </c>
      <c r="Z34" s="30"/>
      <c r="AA34" s="30"/>
      <c r="AB34" s="30"/>
      <c r="AC34" s="30"/>
      <c r="AD34" s="30"/>
      <c r="AE34" s="30"/>
      <c r="AF34" s="24">
        <f t="shared" si="17"/>
        <v>0</v>
      </c>
      <c r="AG34" s="30"/>
      <c r="AH34" s="30"/>
      <c r="AI34" s="30"/>
      <c r="AJ34" s="30"/>
      <c r="AK34" s="30"/>
      <c r="AL34" s="30"/>
      <c r="AM34" s="24">
        <f t="shared" si="18"/>
        <v>0</v>
      </c>
      <c r="AN34" s="30"/>
      <c r="AO34" s="30"/>
      <c r="AP34" s="30"/>
      <c r="AQ34" s="30"/>
      <c r="AR34" s="30"/>
      <c r="AS34" s="30"/>
      <c r="AT34" s="30"/>
      <c r="AU34" s="30"/>
      <c r="AV34" s="24">
        <f t="shared" si="19"/>
        <v>0</v>
      </c>
      <c r="AW34" s="36"/>
      <c r="AX34" s="42"/>
      <c r="AY34" s="36"/>
      <c r="AZ34" s="42"/>
      <c r="BA34" s="36"/>
      <c r="BB34" s="36"/>
      <c r="BC34" s="36"/>
      <c r="BD34" s="42"/>
      <c r="BE34" s="36"/>
      <c r="BF34" s="42"/>
      <c r="BG34" s="36"/>
      <c r="BH34" s="42"/>
      <c r="BI34" s="36"/>
      <c r="BJ34" s="42"/>
      <c r="BK34" s="36"/>
      <c r="BL34" s="42"/>
      <c r="BM34" s="23">
        <f t="shared" si="20"/>
        <v>0</v>
      </c>
      <c r="BN34" s="46"/>
      <c r="BO34" s="46"/>
      <c r="BP34" s="46"/>
      <c r="BQ34" s="46"/>
      <c r="BR34" s="46"/>
      <c r="BS34" s="46"/>
      <c r="BT34" s="30"/>
      <c r="BU34" s="30"/>
      <c r="BV34" s="30"/>
      <c r="BW34" s="30"/>
      <c r="BX34" s="30"/>
      <c r="BY34" s="30"/>
      <c r="BZ34" s="30"/>
      <c r="CA34" s="30"/>
      <c r="CB34" s="23">
        <f t="shared" si="21"/>
        <v>0</v>
      </c>
      <c r="CC34" s="30"/>
      <c r="CD34" s="23">
        <f t="shared" si="22"/>
        <v>0</v>
      </c>
      <c r="CE34" s="27">
        <f t="shared" si="23"/>
        <v>0</v>
      </c>
      <c r="CF34" s="23">
        <f t="shared" si="24"/>
        <v>0</v>
      </c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23">
        <f t="shared" si="25"/>
        <v>0</v>
      </c>
      <c r="CS34" s="31"/>
      <c r="CT34" s="31"/>
      <c r="CU34" s="31"/>
      <c r="CV34" s="23">
        <f t="shared" si="7"/>
        <v>0</v>
      </c>
      <c r="CW34" s="23">
        <f t="shared" si="8"/>
        <v>0</v>
      </c>
      <c r="CX34" s="49">
        <f t="shared" si="26"/>
        <v>0</v>
      </c>
      <c r="CY34" s="49">
        <f t="shared" si="27"/>
        <v>0</v>
      </c>
      <c r="CZ34" s="49">
        <f t="shared" si="28"/>
        <v>0</v>
      </c>
      <c r="DA34" s="31"/>
      <c r="DB34" s="31"/>
      <c r="DC34" s="23">
        <f t="shared" si="29"/>
        <v>0</v>
      </c>
      <c r="DD34" s="50"/>
      <c r="DE34" s="50"/>
      <c r="DF34" s="50"/>
      <c r="DG34" s="23">
        <f t="shared" si="30"/>
        <v>0</v>
      </c>
      <c r="DH34" s="49">
        <f t="shared" si="31"/>
        <v>0</v>
      </c>
      <c r="DI34" s="27">
        <f t="shared" si="32"/>
        <v>0</v>
      </c>
      <c r="DJ34" s="53">
        <f t="shared" si="33"/>
        <v>0</v>
      </c>
      <c r="DK34" s="49">
        <f t="shared" si="34"/>
        <v>0</v>
      </c>
      <c r="DL34" s="54">
        <f t="shared" si="35"/>
        <v>0</v>
      </c>
      <c r="DM34" s="55">
        <v>215</v>
      </c>
      <c r="DN34" s="55">
        <v>5</v>
      </c>
      <c r="DO34" s="55">
        <v>15</v>
      </c>
      <c r="DP34" s="27">
        <f t="shared" si="36"/>
        <v>0</v>
      </c>
      <c r="DQ34" s="58" t="e">
        <f t="shared" si="37"/>
        <v>#DIV/0!</v>
      </c>
      <c r="DR34" s="194" t="e">
        <f t="shared" ref="DR34:DR38" si="63">(CY34+CY35)/(CY34+CY35+DP34+DP35)</f>
        <v>#DIV/0!</v>
      </c>
      <c r="DS34" s="58" t="e">
        <f t="shared" si="12"/>
        <v>#DIV/0!</v>
      </c>
      <c r="DT34" s="196" t="e">
        <f t="shared" ref="DT34:DT38" si="64">(CY34+CY35)/(CY34+CY35+CD34+CD35)</f>
        <v>#DIV/0!</v>
      </c>
      <c r="DU34" s="63">
        <f t="shared" si="40"/>
        <v>0</v>
      </c>
      <c r="DV34" s="61">
        <f t="shared" si="42"/>
        <v>0</v>
      </c>
      <c r="DW34" s="64" t="e">
        <f t="shared" si="41"/>
        <v>#DIV/0!</v>
      </c>
      <c r="DX34" s="65"/>
    </row>
    <row r="35" spans="1:128">
      <c r="A35" s="17">
        <v>100</v>
      </c>
      <c r="B35" s="17">
        <v>28800</v>
      </c>
      <c r="C35" s="182"/>
      <c r="D35" s="19" t="e">
        <f t="shared" si="0"/>
        <v>#DIV/0!</v>
      </c>
      <c r="E35" s="19" t="e">
        <f t="shared" si="1"/>
        <v>#DIV/0!</v>
      </c>
      <c r="F35" s="19" t="e">
        <f t="shared" si="2"/>
        <v>#DIV/0!</v>
      </c>
      <c r="G35" s="19" t="e">
        <f t="shared" si="3"/>
        <v>#DIV/0!</v>
      </c>
      <c r="H35" s="18" t="e">
        <f t="shared" si="4"/>
        <v>#DIV/0!</v>
      </c>
      <c r="I35" s="184"/>
      <c r="J35" s="187"/>
      <c r="K35" s="22" t="s">
        <v>223</v>
      </c>
      <c r="L35" s="23"/>
      <c r="M35" s="29"/>
      <c r="N35" s="27">
        <f t="shared" si="15"/>
        <v>0</v>
      </c>
      <c r="O35" s="30"/>
      <c r="P35" s="30"/>
      <c r="Q35" s="30"/>
      <c r="R35" s="30"/>
      <c r="S35" s="24">
        <v>0</v>
      </c>
      <c r="T35" s="24">
        <v>0</v>
      </c>
      <c r="U35" s="35">
        <v>0</v>
      </c>
      <c r="V35" s="30"/>
      <c r="W35" s="30"/>
      <c r="X35" s="36"/>
      <c r="Y35" s="17">
        <f t="shared" si="16"/>
        <v>0</v>
      </c>
      <c r="Z35" s="30"/>
      <c r="AA35" s="30"/>
      <c r="AB35" s="30"/>
      <c r="AC35" s="30"/>
      <c r="AD35" s="30"/>
      <c r="AE35" s="30"/>
      <c r="AF35" s="24">
        <f t="shared" si="17"/>
        <v>0</v>
      </c>
      <c r="AG35" s="30"/>
      <c r="AH35" s="30"/>
      <c r="AI35" s="30"/>
      <c r="AJ35" s="30"/>
      <c r="AK35" s="30"/>
      <c r="AL35" s="30"/>
      <c r="AM35" s="24">
        <f t="shared" si="18"/>
        <v>0</v>
      </c>
      <c r="AN35" s="30"/>
      <c r="AO35" s="30"/>
      <c r="AP35" s="30"/>
      <c r="AQ35" s="30"/>
      <c r="AR35" s="30"/>
      <c r="AS35" s="30"/>
      <c r="AT35" s="30"/>
      <c r="AU35" s="30"/>
      <c r="AV35" s="24">
        <f t="shared" si="19"/>
        <v>0</v>
      </c>
      <c r="AW35" s="36"/>
      <c r="AX35" s="42"/>
      <c r="AY35" s="36"/>
      <c r="AZ35" s="42"/>
      <c r="BA35" s="36"/>
      <c r="BB35" s="36"/>
      <c r="BC35" s="36"/>
      <c r="BD35" s="42"/>
      <c r="BE35" s="36"/>
      <c r="BF35" s="42"/>
      <c r="BG35" s="36"/>
      <c r="BH35" s="42"/>
      <c r="BI35" s="36"/>
      <c r="BJ35" s="42"/>
      <c r="BK35" s="36"/>
      <c r="BL35" s="42"/>
      <c r="BM35" s="23">
        <f t="shared" si="20"/>
        <v>0</v>
      </c>
      <c r="BN35" s="46"/>
      <c r="BO35" s="46"/>
      <c r="BP35" s="46"/>
      <c r="BQ35" s="46"/>
      <c r="BR35" s="46"/>
      <c r="BS35" s="46"/>
      <c r="BT35" s="30"/>
      <c r="BU35" s="30"/>
      <c r="BV35" s="30"/>
      <c r="BW35" s="30"/>
      <c r="BX35" s="30"/>
      <c r="BY35" s="30"/>
      <c r="BZ35" s="30"/>
      <c r="CA35" s="30"/>
      <c r="CB35" s="23">
        <f t="shared" si="21"/>
        <v>0</v>
      </c>
      <c r="CC35" s="30"/>
      <c r="CD35" s="23">
        <f t="shared" si="22"/>
        <v>0</v>
      </c>
      <c r="CE35" s="27">
        <f t="shared" si="23"/>
        <v>0</v>
      </c>
      <c r="CF35" s="23">
        <f t="shared" si="24"/>
        <v>0</v>
      </c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23">
        <f t="shared" si="25"/>
        <v>0</v>
      </c>
      <c r="CS35" s="31"/>
      <c r="CT35" s="31"/>
      <c r="CU35" s="31"/>
      <c r="CV35" s="23">
        <f t="shared" si="7"/>
        <v>0</v>
      </c>
      <c r="CW35" s="23">
        <f t="shared" si="8"/>
        <v>0</v>
      </c>
      <c r="CX35" s="49">
        <f t="shared" si="26"/>
        <v>0</v>
      </c>
      <c r="CY35" s="49">
        <f t="shared" si="27"/>
        <v>0</v>
      </c>
      <c r="CZ35" s="49">
        <f t="shared" si="28"/>
        <v>0</v>
      </c>
      <c r="DA35" s="31"/>
      <c r="DB35" s="31"/>
      <c r="DC35" s="23">
        <f t="shared" si="29"/>
        <v>0</v>
      </c>
      <c r="DD35" s="50"/>
      <c r="DE35" s="50"/>
      <c r="DF35" s="50"/>
      <c r="DG35" s="23">
        <f t="shared" si="30"/>
        <v>0</v>
      </c>
      <c r="DH35" s="49">
        <f t="shared" si="31"/>
        <v>0</v>
      </c>
      <c r="DI35" s="27">
        <f t="shared" si="32"/>
        <v>0</v>
      </c>
      <c r="DJ35" s="53">
        <f t="shared" si="33"/>
        <v>0</v>
      </c>
      <c r="DK35" s="49">
        <f t="shared" si="34"/>
        <v>0</v>
      </c>
      <c r="DL35" s="54">
        <f t="shared" si="35"/>
        <v>0</v>
      </c>
      <c r="DM35" s="55">
        <v>215</v>
      </c>
      <c r="DN35" s="55">
        <v>5</v>
      </c>
      <c r="DO35" s="55">
        <v>15</v>
      </c>
      <c r="DP35" s="27">
        <f t="shared" si="36"/>
        <v>0</v>
      </c>
      <c r="DQ35" s="58" t="e">
        <f t="shared" si="37"/>
        <v>#DIV/0!</v>
      </c>
      <c r="DR35" s="195"/>
      <c r="DS35" s="58" t="e">
        <f t="shared" si="12"/>
        <v>#DIV/0!</v>
      </c>
      <c r="DT35" s="197"/>
      <c r="DU35" s="63">
        <f t="shared" si="40"/>
        <v>0</v>
      </c>
      <c r="DV35" s="61">
        <f t="shared" si="42"/>
        <v>0</v>
      </c>
      <c r="DW35" s="64" t="e">
        <f t="shared" si="41"/>
        <v>#DIV/0!</v>
      </c>
      <c r="DX35" s="65"/>
    </row>
    <row r="36" spans="1:128">
      <c r="A36" s="17">
        <v>100</v>
      </c>
      <c r="B36" s="17">
        <v>28800</v>
      </c>
      <c r="C36" s="181" t="e">
        <f t="shared" si="61"/>
        <v>#DIV/0!</v>
      </c>
      <c r="D36" s="19" t="e">
        <f t="shared" si="0"/>
        <v>#DIV/0!</v>
      </c>
      <c r="E36" s="19" t="e">
        <f t="shared" si="1"/>
        <v>#DIV/0!</v>
      </c>
      <c r="F36" s="19" t="e">
        <f t="shared" si="2"/>
        <v>#DIV/0!</v>
      </c>
      <c r="G36" s="19" t="e">
        <f t="shared" si="3"/>
        <v>#DIV/0!</v>
      </c>
      <c r="H36" s="18" t="e">
        <f t="shared" si="4"/>
        <v>#DIV/0!</v>
      </c>
      <c r="I36" s="183" t="e">
        <f t="shared" si="62"/>
        <v>#DIV/0!</v>
      </c>
      <c r="J36" s="187" t="s">
        <v>245</v>
      </c>
      <c r="K36" s="22" t="s">
        <v>225</v>
      </c>
      <c r="L36" s="23"/>
      <c r="M36" s="29"/>
      <c r="N36" s="27">
        <f t="shared" si="15"/>
        <v>0</v>
      </c>
      <c r="O36" s="30"/>
      <c r="P36" s="30"/>
      <c r="Q36" s="30"/>
      <c r="R36" s="30"/>
      <c r="S36" s="24">
        <v>0</v>
      </c>
      <c r="T36" s="24">
        <v>0</v>
      </c>
      <c r="U36" s="35">
        <v>0</v>
      </c>
      <c r="V36" s="30"/>
      <c r="W36" s="30"/>
      <c r="X36" s="36"/>
      <c r="Y36" s="17">
        <f t="shared" si="16"/>
        <v>0</v>
      </c>
      <c r="Z36" s="30"/>
      <c r="AA36" s="30"/>
      <c r="AB36" s="30"/>
      <c r="AC36" s="30"/>
      <c r="AD36" s="30"/>
      <c r="AE36" s="30"/>
      <c r="AF36" s="24">
        <f t="shared" si="17"/>
        <v>0</v>
      </c>
      <c r="AG36" s="30"/>
      <c r="AH36" s="30"/>
      <c r="AI36" s="30"/>
      <c r="AJ36" s="30"/>
      <c r="AK36" s="30"/>
      <c r="AL36" s="30"/>
      <c r="AM36" s="24">
        <f t="shared" si="18"/>
        <v>0</v>
      </c>
      <c r="AN36" s="30"/>
      <c r="AO36" s="30"/>
      <c r="AP36" s="30"/>
      <c r="AQ36" s="30"/>
      <c r="AR36" s="30"/>
      <c r="AS36" s="30"/>
      <c r="AT36" s="30"/>
      <c r="AU36" s="30"/>
      <c r="AV36" s="24">
        <f t="shared" si="19"/>
        <v>0</v>
      </c>
      <c r="AW36" s="36"/>
      <c r="AX36" s="42"/>
      <c r="AY36" s="36"/>
      <c r="AZ36" s="42"/>
      <c r="BA36" s="36"/>
      <c r="BB36" s="36"/>
      <c r="BC36" s="36"/>
      <c r="BD36" s="42"/>
      <c r="BE36" s="36"/>
      <c r="BF36" s="42"/>
      <c r="BG36" s="36"/>
      <c r="BH36" s="42"/>
      <c r="BI36" s="36"/>
      <c r="BJ36" s="42"/>
      <c r="BK36" s="36"/>
      <c r="BL36" s="42"/>
      <c r="BM36" s="23">
        <f t="shared" si="20"/>
        <v>0</v>
      </c>
      <c r="BN36" s="46"/>
      <c r="BO36" s="46"/>
      <c r="BP36" s="46"/>
      <c r="BQ36" s="46"/>
      <c r="BR36" s="46"/>
      <c r="BS36" s="46"/>
      <c r="BT36" s="30"/>
      <c r="BU36" s="30"/>
      <c r="BV36" s="30"/>
      <c r="BW36" s="30"/>
      <c r="BX36" s="30"/>
      <c r="BY36" s="30"/>
      <c r="BZ36" s="30"/>
      <c r="CA36" s="30"/>
      <c r="CB36" s="23">
        <f t="shared" si="21"/>
        <v>0</v>
      </c>
      <c r="CC36" s="30"/>
      <c r="CD36" s="23">
        <f t="shared" si="22"/>
        <v>0</v>
      </c>
      <c r="CE36" s="27">
        <f t="shared" si="23"/>
        <v>0</v>
      </c>
      <c r="CF36" s="23">
        <f t="shared" si="24"/>
        <v>0</v>
      </c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23">
        <f t="shared" si="25"/>
        <v>0</v>
      </c>
      <c r="CS36" s="31"/>
      <c r="CT36" s="31"/>
      <c r="CU36" s="31"/>
      <c r="CV36" s="23">
        <f t="shared" si="7"/>
        <v>0</v>
      </c>
      <c r="CW36" s="23">
        <f t="shared" si="8"/>
        <v>0</v>
      </c>
      <c r="CX36" s="49">
        <f t="shared" si="26"/>
        <v>0</v>
      </c>
      <c r="CY36" s="49">
        <f t="shared" si="27"/>
        <v>0</v>
      </c>
      <c r="CZ36" s="49">
        <f t="shared" si="28"/>
        <v>0</v>
      </c>
      <c r="DA36" s="31"/>
      <c r="DB36" s="31"/>
      <c r="DC36" s="23">
        <f t="shared" si="29"/>
        <v>0</v>
      </c>
      <c r="DD36" s="50"/>
      <c r="DE36" s="50"/>
      <c r="DF36" s="50"/>
      <c r="DG36" s="23">
        <f t="shared" si="30"/>
        <v>0</v>
      </c>
      <c r="DH36" s="49">
        <f t="shared" si="31"/>
        <v>0</v>
      </c>
      <c r="DI36" s="27">
        <f t="shared" si="32"/>
        <v>0</v>
      </c>
      <c r="DJ36" s="53">
        <f t="shared" si="33"/>
        <v>0</v>
      </c>
      <c r="DK36" s="49">
        <f t="shared" si="34"/>
        <v>0</v>
      </c>
      <c r="DL36" s="54">
        <f t="shared" si="35"/>
        <v>0</v>
      </c>
      <c r="DM36" s="55">
        <v>215</v>
      </c>
      <c r="DN36" s="55">
        <v>5</v>
      </c>
      <c r="DO36" s="55">
        <v>15</v>
      </c>
      <c r="DP36" s="27">
        <f t="shared" si="36"/>
        <v>0</v>
      </c>
      <c r="DQ36" s="58" t="e">
        <f t="shared" si="37"/>
        <v>#DIV/0!</v>
      </c>
      <c r="DR36" s="194" t="e">
        <f t="shared" si="63"/>
        <v>#DIV/0!</v>
      </c>
      <c r="DS36" s="58" t="e">
        <f t="shared" si="12"/>
        <v>#DIV/0!</v>
      </c>
      <c r="DT36" s="196" t="e">
        <f t="shared" si="64"/>
        <v>#DIV/0!</v>
      </c>
      <c r="DU36" s="63">
        <f t="shared" si="40"/>
        <v>0</v>
      </c>
      <c r="DV36" s="61">
        <f t="shared" si="42"/>
        <v>0</v>
      </c>
      <c r="DW36" s="64" t="e">
        <f t="shared" si="41"/>
        <v>#DIV/0!</v>
      </c>
      <c r="DX36" s="65"/>
    </row>
    <row r="37" spans="1:128">
      <c r="A37" s="17">
        <v>100</v>
      </c>
      <c r="B37" s="17">
        <v>28800</v>
      </c>
      <c r="C37" s="182"/>
      <c r="D37" s="19" t="e">
        <f t="shared" si="0"/>
        <v>#DIV/0!</v>
      </c>
      <c r="E37" s="19" t="e">
        <f t="shared" si="1"/>
        <v>#DIV/0!</v>
      </c>
      <c r="F37" s="19" t="e">
        <f t="shared" si="2"/>
        <v>#DIV/0!</v>
      </c>
      <c r="G37" s="19" t="e">
        <f t="shared" si="3"/>
        <v>#DIV/0!</v>
      </c>
      <c r="H37" s="18" t="e">
        <f t="shared" si="4"/>
        <v>#DIV/0!</v>
      </c>
      <c r="I37" s="184"/>
      <c r="J37" s="187"/>
      <c r="K37" s="22" t="s">
        <v>226</v>
      </c>
      <c r="L37" s="23"/>
      <c r="M37" s="29"/>
      <c r="N37" s="27">
        <f t="shared" si="15"/>
        <v>0</v>
      </c>
      <c r="O37" s="30"/>
      <c r="P37" s="30"/>
      <c r="Q37" s="30"/>
      <c r="R37" s="30"/>
      <c r="S37" s="24">
        <v>0</v>
      </c>
      <c r="T37" s="24">
        <v>0</v>
      </c>
      <c r="U37" s="35">
        <v>0</v>
      </c>
      <c r="V37" s="30"/>
      <c r="W37" s="30"/>
      <c r="X37" s="36"/>
      <c r="Y37" s="17">
        <f t="shared" si="16"/>
        <v>0</v>
      </c>
      <c r="Z37" s="30"/>
      <c r="AA37" s="30"/>
      <c r="AB37" s="30"/>
      <c r="AC37" s="30"/>
      <c r="AD37" s="30"/>
      <c r="AE37" s="30"/>
      <c r="AF37" s="24">
        <f t="shared" si="17"/>
        <v>0</v>
      </c>
      <c r="AG37" s="30"/>
      <c r="AH37" s="30"/>
      <c r="AI37" s="30"/>
      <c r="AJ37" s="30"/>
      <c r="AK37" s="30"/>
      <c r="AL37" s="30"/>
      <c r="AM37" s="24">
        <f t="shared" si="18"/>
        <v>0</v>
      </c>
      <c r="AN37" s="30"/>
      <c r="AO37" s="30"/>
      <c r="AP37" s="30"/>
      <c r="AQ37" s="30"/>
      <c r="AR37" s="30"/>
      <c r="AS37" s="30"/>
      <c r="AT37" s="30"/>
      <c r="AU37" s="30"/>
      <c r="AV37" s="24">
        <f t="shared" si="19"/>
        <v>0</v>
      </c>
      <c r="AW37" s="36"/>
      <c r="AX37" s="42"/>
      <c r="AY37" s="36"/>
      <c r="AZ37" s="42"/>
      <c r="BA37" s="36"/>
      <c r="BB37" s="36"/>
      <c r="BC37" s="36"/>
      <c r="BD37" s="42"/>
      <c r="BE37" s="36"/>
      <c r="BF37" s="42"/>
      <c r="BG37" s="36"/>
      <c r="BH37" s="42"/>
      <c r="BI37" s="36"/>
      <c r="BJ37" s="42"/>
      <c r="BK37" s="36"/>
      <c r="BL37" s="42"/>
      <c r="BM37" s="23">
        <f t="shared" si="20"/>
        <v>0</v>
      </c>
      <c r="BN37" s="46"/>
      <c r="BO37" s="46"/>
      <c r="BP37" s="46"/>
      <c r="BQ37" s="46"/>
      <c r="BR37" s="46"/>
      <c r="BS37" s="46"/>
      <c r="BT37" s="30"/>
      <c r="BU37" s="30"/>
      <c r="BV37" s="30"/>
      <c r="BW37" s="30"/>
      <c r="BX37" s="30"/>
      <c r="BY37" s="30"/>
      <c r="BZ37" s="30"/>
      <c r="CA37" s="30"/>
      <c r="CB37" s="23">
        <f t="shared" si="21"/>
        <v>0</v>
      </c>
      <c r="CC37" s="30"/>
      <c r="CD37" s="23">
        <f t="shared" si="22"/>
        <v>0</v>
      </c>
      <c r="CE37" s="27">
        <f t="shared" si="23"/>
        <v>0</v>
      </c>
      <c r="CF37" s="23">
        <f t="shared" si="24"/>
        <v>0</v>
      </c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23">
        <f t="shared" si="25"/>
        <v>0</v>
      </c>
      <c r="CS37" s="31"/>
      <c r="CT37" s="31"/>
      <c r="CU37" s="31"/>
      <c r="CV37" s="23">
        <f t="shared" si="7"/>
        <v>0</v>
      </c>
      <c r="CW37" s="23">
        <f t="shared" si="8"/>
        <v>0</v>
      </c>
      <c r="CX37" s="49">
        <f t="shared" si="26"/>
        <v>0</v>
      </c>
      <c r="CY37" s="49">
        <f t="shared" si="27"/>
        <v>0</v>
      </c>
      <c r="CZ37" s="49">
        <f t="shared" si="28"/>
        <v>0</v>
      </c>
      <c r="DA37" s="31"/>
      <c r="DB37" s="31"/>
      <c r="DC37" s="23">
        <f t="shared" si="29"/>
        <v>0</v>
      </c>
      <c r="DD37" s="50"/>
      <c r="DE37" s="50"/>
      <c r="DF37" s="50"/>
      <c r="DG37" s="23">
        <f t="shared" si="30"/>
        <v>0</v>
      </c>
      <c r="DH37" s="49">
        <f t="shared" si="31"/>
        <v>0</v>
      </c>
      <c r="DI37" s="27">
        <f t="shared" si="32"/>
        <v>0</v>
      </c>
      <c r="DJ37" s="53">
        <f t="shared" si="33"/>
        <v>0</v>
      </c>
      <c r="DK37" s="49">
        <f t="shared" si="34"/>
        <v>0</v>
      </c>
      <c r="DL37" s="54">
        <f t="shared" si="35"/>
        <v>0</v>
      </c>
      <c r="DM37" s="55">
        <v>215</v>
      </c>
      <c r="DN37" s="55">
        <v>5</v>
      </c>
      <c r="DO37" s="55">
        <v>15</v>
      </c>
      <c r="DP37" s="27">
        <f t="shared" si="36"/>
        <v>0</v>
      </c>
      <c r="DQ37" s="58" t="e">
        <f t="shared" si="37"/>
        <v>#DIV/0!</v>
      </c>
      <c r="DR37" s="195"/>
      <c r="DS37" s="58" t="e">
        <f t="shared" si="12"/>
        <v>#DIV/0!</v>
      </c>
      <c r="DT37" s="197"/>
      <c r="DU37" s="63">
        <f t="shared" si="40"/>
        <v>0</v>
      </c>
      <c r="DV37" s="61">
        <f t="shared" si="42"/>
        <v>0</v>
      </c>
      <c r="DW37" s="64" t="e">
        <f t="shared" si="41"/>
        <v>#DIV/0!</v>
      </c>
      <c r="DX37" s="65"/>
    </row>
    <row r="38" spans="1:128">
      <c r="A38" s="17">
        <v>100</v>
      </c>
      <c r="B38" s="17">
        <v>28800</v>
      </c>
      <c r="C38" s="181" t="e">
        <f t="shared" si="61"/>
        <v>#DIV/0!</v>
      </c>
      <c r="D38" s="19" t="e">
        <f t="shared" si="0"/>
        <v>#DIV/0!</v>
      </c>
      <c r="E38" s="19" t="e">
        <f t="shared" si="1"/>
        <v>#DIV/0!</v>
      </c>
      <c r="F38" s="19" t="e">
        <f t="shared" si="2"/>
        <v>#DIV/0!</v>
      </c>
      <c r="G38" s="19" t="e">
        <f t="shared" si="3"/>
        <v>#DIV/0!</v>
      </c>
      <c r="H38" s="18" t="e">
        <f t="shared" si="4"/>
        <v>#DIV/0!</v>
      </c>
      <c r="I38" s="183" t="e">
        <f t="shared" si="62"/>
        <v>#DIV/0!</v>
      </c>
      <c r="J38" s="187" t="s">
        <v>246</v>
      </c>
      <c r="K38" s="22" t="s">
        <v>219</v>
      </c>
      <c r="L38" s="23"/>
      <c r="M38" s="29"/>
      <c r="N38" s="27">
        <f t="shared" si="15"/>
        <v>0</v>
      </c>
      <c r="O38" s="30"/>
      <c r="P38" s="30"/>
      <c r="Q38" s="30"/>
      <c r="R38" s="30"/>
      <c r="S38" s="24">
        <v>0</v>
      </c>
      <c r="T38" s="24">
        <v>0</v>
      </c>
      <c r="U38" s="35">
        <v>0</v>
      </c>
      <c r="V38" s="30"/>
      <c r="W38" s="30"/>
      <c r="X38" s="36"/>
      <c r="Y38" s="17">
        <f t="shared" si="16"/>
        <v>0</v>
      </c>
      <c r="Z38" s="30"/>
      <c r="AA38" s="30"/>
      <c r="AB38" s="30"/>
      <c r="AC38" s="30"/>
      <c r="AD38" s="30"/>
      <c r="AE38" s="30"/>
      <c r="AF38" s="24">
        <f t="shared" si="17"/>
        <v>0</v>
      </c>
      <c r="AG38" s="30"/>
      <c r="AH38" s="30"/>
      <c r="AI38" s="30"/>
      <c r="AJ38" s="30"/>
      <c r="AK38" s="30"/>
      <c r="AL38" s="30"/>
      <c r="AM38" s="24">
        <f t="shared" si="18"/>
        <v>0</v>
      </c>
      <c r="AN38" s="30"/>
      <c r="AO38" s="30"/>
      <c r="AP38" s="30"/>
      <c r="AQ38" s="30"/>
      <c r="AR38" s="30"/>
      <c r="AS38" s="30"/>
      <c r="AT38" s="30"/>
      <c r="AU38" s="30"/>
      <c r="AV38" s="24">
        <f t="shared" si="19"/>
        <v>0</v>
      </c>
      <c r="AW38" s="36"/>
      <c r="AX38" s="42"/>
      <c r="AY38" s="36"/>
      <c r="AZ38" s="42"/>
      <c r="BA38" s="36"/>
      <c r="BB38" s="36"/>
      <c r="BC38" s="36"/>
      <c r="BD38" s="42"/>
      <c r="BE38" s="36"/>
      <c r="BF38" s="42"/>
      <c r="BG38" s="36"/>
      <c r="BH38" s="42"/>
      <c r="BI38" s="36"/>
      <c r="BJ38" s="42"/>
      <c r="BK38" s="36"/>
      <c r="BL38" s="42"/>
      <c r="BM38" s="23">
        <f t="shared" si="20"/>
        <v>0</v>
      </c>
      <c r="BN38" s="46"/>
      <c r="BO38" s="46"/>
      <c r="BP38" s="46"/>
      <c r="BQ38" s="46"/>
      <c r="BR38" s="46"/>
      <c r="BS38" s="46"/>
      <c r="BT38" s="30"/>
      <c r="BU38" s="30"/>
      <c r="BV38" s="30"/>
      <c r="BW38" s="30"/>
      <c r="BX38" s="30"/>
      <c r="BY38" s="30"/>
      <c r="BZ38" s="30"/>
      <c r="CA38" s="30"/>
      <c r="CB38" s="23">
        <f t="shared" si="21"/>
        <v>0</v>
      </c>
      <c r="CC38" s="30"/>
      <c r="CD38" s="23">
        <f t="shared" si="22"/>
        <v>0</v>
      </c>
      <c r="CE38" s="27">
        <f t="shared" si="23"/>
        <v>0</v>
      </c>
      <c r="CF38" s="23">
        <f t="shared" si="24"/>
        <v>0</v>
      </c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23">
        <f t="shared" si="25"/>
        <v>0</v>
      </c>
      <c r="CS38" s="31"/>
      <c r="CT38" s="31"/>
      <c r="CU38" s="31"/>
      <c r="CV38" s="23">
        <f t="shared" si="7"/>
        <v>0</v>
      </c>
      <c r="CW38" s="23">
        <f t="shared" si="8"/>
        <v>0</v>
      </c>
      <c r="CX38" s="49">
        <f t="shared" si="26"/>
        <v>0</v>
      </c>
      <c r="CY38" s="49">
        <f t="shared" si="27"/>
        <v>0</v>
      </c>
      <c r="CZ38" s="49">
        <f t="shared" si="28"/>
        <v>0</v>
      </c>
      <c r="DA38" s="31"/>
      <c r="DB38" s="31"/>
      <c r="DC38" s="23">
        <f t="shared" si="29"/>
        <v>0</v>
      </c>
      <c r="DD38" s="50"/>
      <c r="DE38" s="50"/>
      <c r="DF38" s="50"/>
      <c r="DG38" s="23">
        <f t="shared" si="30"/>
        <v>0</v>
      </c>
      <c r="DH38" s="49">
        <f t="shared" si="31"/>
        <v>0</v>
      </c>
      <c r="DI38" s="27">
        <f t="shared" si="32"/>
        <v>0</v>
      </c>
      <c r="DJ38" s="53">
        <f t="shared" si="33"/>
        <v>0</v>
      </c>
      <c r="DK38" s="49">
        <f t="shared" si="34"/>
        <v>0</v>
      </c>
      <c r="DL38" s="54">
        <f t="shared" si="35"/>
        <v>0</v>
      </c>
      <c r="DM38" s="55">
        <v>215</v>
      </c>
      <c r="DN38" s="55">
        <v>5</v>
      </c>
      <c r="DO38" s="55">
        <v>15</v>
      </c>
      <c r="DP38" s="27">
        <f t="shared" si="36"/>
        <v>0</v>
      </c>
      <c r="DQ38" s="58" t="e">
        <f t="shared" si="37"/>
        <v>#DIV/0!</v>
      </c>
      <c r="DR38" s="194" t="e">
        <f t="shared" si="63"/>
        <v>#DIV/0!</v>
      </c>
      <c r="DS38" s="58" t="e">
        <f t="shared" si="12"/>
        <v>#DIV/0!</v>
      </c>
      <c r="DT38" s="196" t="e">
        <f t="shared" si="64"/>
        <v>#DIV/0!</v>
      </c>
      <c r="DU38" s="63">
        <f t="shared" si="40"/>
        <v>0</v>
      </c>
      <c r="DV38" s="61">
        <f t="shared" si="42"/>
        <v>0</v>
      </c>
      <c r="DW38" s="64" t="e">
        <f t="shared" si="41"/>
        <v>#DIV/0!</v>
      </c>
      <c r="DX38" s="65"/>
    </row>
    <row r="39" spans="1:128">
      <c r="A39" s="17">
        <v>100</v>
      </c>
      <c r="B39" s="17">
        <v>28800</v>
      </c>
      <c r="C39" s="182"/>
      <c r="D39" s="19" t="e">
        <f t="shared" si="0"/>
        <v>#DIV/0!</v>
      </c>
      <c r="E39" s="19" t="e">
        <f t="shared" si="1"/>
        <v>#DIV/0!</v>
      </c>
      <c r="F39" s="19" t="e">
        <f t="shared" si="2"/>
        <v>#DIV/0!</v>
      </c>
      <c r="G39" s="19" t="e">
        <f t="shared" si="3"/>
        <v>#DIV/0!</v>
      </c>
      <c r="H39" s="18" t="e">
        <f t="shared" si="4"/>
        <v>#DIV/0!</v>
      </c>
      <c r="I39" s="184"/>
      <c r="J39" s="187"/>
      <c r="K39" s="22" t="s">
        <v>220</v>
      </c>
      <c r="L39" s="23"/>
      <c r="M39" s="29"/>
      <c r="N39" s="27">
        <f t="shared" si="15"/>
        <v>0</v>
      </c>
      <c r="O39" s="30"/>
      <c r="P39" s="30"/>
      <c r="Q39" s="30"/>
      <c r="R39" s="30"/>
      <c r="S39" s="24">
        <v>0</v>
      </c>
      <c r="T39" s="24">
        <v>0</v>
      </c>
      <c r="U39" s="35">
        <v>0</v>
      </c>
      <c r="V39" s="30"/>
      <c r="W39" s="30"/>
      <c r="X39" s="36"/>
      <c r="Y39" s="17">
        <f t="shared" si="16"/>
        <v>0</v>
      </c>
      <c r="Z39" s="30"/>
      <c r="AA39" s="30"/>
      <c r="AB39" s="30"/>
      <c r="AC39" s="30"/>
      <c r="AD39" s="30"/>
      <c r="AE39" s="30"/>
      <c r="AF39" s="24">
        <f t="shared" si="17"/>
        <v>0</v>
      </c>
      <c r="AG39" s="30"/>
      <c r="AH39" s="30"/>
      <c r="AI39" s="30"/>
      <c r="AJ39" s="30"/>
      <c r="AK39" s="30"/>
      <c r="AL39" s="30"/>
      <c r="AM39" s="24">
        <f t="shared" si="18"/>
        <v>0</v>
      </c>
      <c r="AN39" s="30"/>
      <c r="AO39" s="30"/>
      <c r="AP39" s="30"/>
      <c r="AQ39" s="30"/>
      <c r="AR39" s="30"/>
      <c r="AS39" s="30"/>
      <c r="AT39" s="30"/>
      <c r="AU39" s="30"/>
      <c r="AV39" s="24">
        <f t="shared" si="19"/>
        <v>0</v>
      </c>
      <c r="AW39" s="36"/>
      <c r="AX39" s="42"/>
      <c r="AY39" s="36"/>
      <c r="AZ39" s="42"/>
      <c r="BA39" s="31"/>
      <c r="BB39" s="36"/>
      <c r="BC39" s="36"/>
      <c r="BD39" s="42"/>
      <c r="BE39" s="36"/>
      <c r="BF39" s="42"/>
      <c r="BG39" s="36"/>
      <c r="BH39" s="42"/>
      <c r="BI39" s="36"/>
      <c r="BJ39" s="42"/>
      <c r="BK39" s="36"/>
      <c r="BL39" s="42"/>
      <c r="BM39" s="23">
        <f t="shared" si="20"/>
        <v>0</v>
      </c>
      <c r="BN39" s="46"/>
      <c r="BO39" s="46"/>
      <c r="BP39" s="46"/>
      <c r="BQ39" s="46"/>
      <c r="BR39" s="46"/>
      <c r="BS39" s="46"/>
      <c r="BT39" s="30"/>
      <c r="BU39" s="30"/>
      <c r="BV39" s="30"/>
      <c r="BW39" s="30"/>
      <c r="BX39" s="30"/>
      <c r="BY39" s="30"/>
      <c r="BZ39" s="30"/>
      <c r="CA39" s="30"/>
      <c r="CB39" s="23">
        <f t="shared" si="21"/>
        <v>0</v>
      </c>
      <c r="CC39" s="30"/>
      <c r="CD39" s="23">
        <f t="shared" si="22"/>
        <v>0</v>
      </c>
      <c r="CE39" s="27">
        <f t="shared" si="23"/>
        <v>0</v>
      </c>
      <c r="CF39" s="23">
        <f t="shared" si="24"/>
        <v>0</v>
      </c>
      <c r="CG39" s="31"/>
      <c r="CH39" s="31"/>
      <c r="CI39" s="31"/>
      <c r="CJ39" s="31"/>
      <c r="CK39" s="31"/>
      <c r="CL39" s="37"/>
      <c r="CM39" s="31"/>
      <c r="CN39" s="31"/>
      <c r="CO39" s="31"/>
      <c r="CP39" s="31"/>
      <c r="CQ39" s="31"/>
      <c r="CR39" s="23">
        <f t="shared" si="25"/>
        <v>0</v>
      </c>
      <c r="CS39" s="31"/>
      <c r="CT39" s="31"/>
      <c r="CU39" s="31"/>
      <c r="CV39" s="23">
        <f t="shared" si="7"/>
        <v>0</v>
      </c>
      <c r="CW39" s="23">
        <f t="shared" si="8"/>
        <v>0</v>
      </c>
      <c r="CX39" s="49">
        <f t="shared" si="26"/>
        <v>0</v>
      </c>
      <c r="CY39" s="49">
        <f t="shared" si="27"/>
        <v>0</v>
      </c>
      <c r="CZ39" s="49">
        <f t="shared" si="28"/>
        <v>0</v>
      </c>
      <c r="DA39" s="31"/>
      <c r="DB39" s="31"/>
      <c r="DC39" s="23">
        <f t="shared" si="29"/>
        <v>0</v>
      </c>
      <c r="DD39" s="50"/>
      <c r="DE39" s="50"/>
      <c r="DF39" s="50"/>
      <c r="DG39" s="23">
        <f t="shared" si="30"/>
        <v>0</v>
      </c>
      <c r="DH39" s="49">
        <f t="shared" si="31"/>
        <v>0</v>
      </c>
      <c r="DI39" s="27">
        <f t="shared" si="32"/>
        <v>0</v>
      </c>
      <c r="DJ39" s="53">
        <f t="shared" si="33"/>
        <v>0</v>
      </c>
      <c r="DK39" s="49">
        <f t="shared" si="34"/>
        <v>0</v>
      </c>
      <c r="DL39" s="54">
        <f t="shared" si="35"/>
        <v>0</v>
      </c>
      <c r="DM39" s="55">
        <v>215</v>
      </c>
      <c r="DN39" s="55">
        <v>5</v>
      </c>
      <c r="DO39" s="55">
        <v>15</v>
      </c>
      <c r="DP39" s="27">
        <f t="shared" si="36"/>
        <v>0</v>
      </c>
      <c r="DQ39" s="58" t="e">
        <f t="shared" si="37"/>
        <v>#DIV/0!</v>
      </c>
      <c r="DR39" s="195"/>
      <c r="DS39" s="58" t="e">
        <f t="shared" si="12"/>
        <v>#DIV/0!</v>
      </c>
      <c r="DT39" s="197"/>
      <c r="DU39" s="63">
        <f t="shared" si="40"/>
        <v>0</v>
      </c>
      <c r="DV39" s="61">
        <f t="shared" si="42"/>
        <v>0</v>
      </c>
      <c r="DW39" s="64" t="e">
        <f t="shared" si="41"/>
        <v>#DIV/0!</v>
      </c>
      <c r="DX39" s="65"/>
    </row>
    <row r="40" spans="1:128">
      <c r="A40" s="17">
        <v>100</v>
      </c>
      <c r="B40" s="17">
        <v>28800</v>
      </c>
      <c r="C40" s="181" t="e">
        <f t="shared" ref="C40:C44" si="65">(DH40+DH41)/(N40+N41)</f>
        <v>#DIV/0!</v>
      </c>
      <c r="D40" s="19" t="e">
        <f t="shared" si="0"/>
        <v>#DIV/0!</v>
      </c>
      <c r="E40" s="19" t="e">
        <f t="shared" si="1"/>
        <v>#DIV/0!</v>
      </c>
      <c r="F40" s="19" t="e">
        <f t="shared" si="2"/>
        <v>#DIV/0!</v>
      </c>
      <c r="G40" s="19" t="e">
        <f t="shared" si="3"/>
        <v>#DIV/0!</v>
      </c>
      <c r="H40" s="18" t="e">
        <f t="shared" si="4"/>
        <v>#DIV/0!</v>
      </c>
      <c r="I40" s="183" t="e">
        <f t="shared" ref="I40:I44" si="66">(CD40+CD41)/(DI40+DI41)</f>
        <v>#DIV/0!</v>
      </c>
      <c r="J40" s="187" t="s">
        <v>247</v>
      </c>
      <c r="K40" s="22" t="s">
        <v>219</v>
      </c>
      <c r="L40" s="23"/>
      <c r="M40" s="30"/>
      <c r="N40" s="27">
        <f t="shared" si="15"/>
        <v>0</v>
      </c>
      <c r="O40" s="30"/>
      <c r="P40" s="30"/>
      <c r="Q40" s="30"/>
      <c r="R40" s="30"/>
      <c r="S40" s="24">
        <v>0</v>
      </c>
      <c r="T40" s="24">
        <v>0</v>
      </c>
      <c r="U40" s="35">
        <v>0</v>
      </c>
      <c r="V40" s="30"/>
      <c r="W40" s="30"/>
      <c r="X40" s="36"/>
      <c r="Y40" s="17">
        <f t="shared" si="16"/>
        <v>0</v>
      </c>
      <c r="Z40" s="30"/>
      <c r="AA40" s="30"/>
      <c r="AB40" s="30"/>
      <c r="AC40" s="30"/>
      <c r="AD40" s="30"/>
      <c r="AE40" s="30"/>
      <c r="AF40" s="24">
        <f t="shared" si="17"/>
        <v>0</v>
      </c>
      <c r="AG40" s="30"/>
      <c r="AH40" s="30"/>
      <c r="AI40" s="30"/>
      <c r="AJ40" s="30"/>
      <c r="AK40" s="30"/>
      <c r="AL40" s="30"/>
      <c r="AM40" s="24">
        <f t="shared" si="18"/>
        <v>0</v>
      </c>
      <c r="AN40" s="30"/>
      <c r="AO40" s="30"/>
      <c r="AP40" s="30"/>
      <c r="AQ40" s="30"/>
      <c r="AR40" s="30"/>
      <c r="AS40" s="30"/>
      <c r="AT40" s="30"/>
      <c r="AU40" s="30"/>
      <c r="AV40" s="24">
        <f t="shared" si="19"/>
        <v>0</v>
      </c>
      <c r="AW40" s="36"/>
      <c r="AX40" s="42"/>
      <c r="AY40" s="36"/>
      <c r="AZ40" s="42"/>
      <c r="BA40" s="36"/>
      <c r="BB40" s="36"/>
      <c r="BC40" s="36"/>
      <c r="BD40" s="42"/>
      <c r="BE40" s="36"/>
      <c r="BF40" s="42"/>
      <c r="BG40" s="36"/>
      <c r="BH40" s="42"/>
      <c r="BI40" s="36"/>
      <c r="BJ40" s="42"/>
      <c r="BK40" s="36"/>
      <c r="BL40" s="42"/>
      <c r="BM40" s="23">
        <f t="shared" si="20"/>
        <v>0</v>
      </c>
      <c r="BN40" s="46"/>
      <c r="BO40" s="46"/>
      <c r="BP40" s="46"/>
      <c r="BQ40" s="46"/>
      <c r="BR40" s="46"/>
      <c r="BS40" s="46"/>
      <c r="BT40" s="30"/>
      <c r="BU40" s="30"/>
      <c r="BV40" s="30"/>
      <c r="BW40" s="30"/>
      <c r="BX40" s="30"/>
      <c r="BY40" s="30"/>
      <c r="BZ40" s="30"/>
      <c r="CA40" s="30"/>
      <c r="CB40" s="23">
        <f t="shared" si="21"/>
        <v>0</v>
      </c>
      <c r="CC40" s="30"/>
      <c r="CD40" s="23">
        <f t="shared" si="22"/>
        <v>0</v>
      </c>
      <c r="CE40" s="27">
        <f t="shared" si="23"/>
        <v>0</v>
      </c>
      <c r="CF40" s="23">
        <f t="shared" si="24"/>
        <v>0</v>
      </c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23">
        <f t="shared" si="25"/>
        <v>0</v>
      </c>
      <c r="CS40" s="31"/>
      <c r="CT40" s="31"/>
      <c r="CU40" s="31"/>
      <c r="CV40" s="23">
        <f t="shared" si="7"/>
        <v>0</v>
      </c>
      <c r="CW40" s="23">
        <f t="shared" si="8"/>
        <v>0</v>
      </c>
      <c r="CX40" s="49">
        <f t="shared" si="26"/>
        <v>0</v>
      </c>
      <c r="CY40" s="49">
        <f t="shared" si="27"/>
        <v>0</v>
      </c>
      <c r="CZ40" s="49">
        <f t="shared" si="28"/>
        <v>0</v>
      </c>
      <c r="DA40" s="31"/>
      <c r="DB40" s="31"/>
      <c r="DC40" s="23">
        <f t="shared" si="29"/>
        <v>0</v>
      </c>
      <c r="DD40" s="50"/>
      <c r="DE40" s="50"/>
      <c r="DF40" s="50"/>
      <c r="DG40" s="23">
        <f t="shared" si="30"/>
        <v>0</v>
      </c>
      <c r="DH40" s="49">
        <f t="shared" si="31"/>
        <v>0</v>
      </c>
      <c r="DI40" s="27">
        <f t="shared" si="32"/>
        <v>0</v>
      </c>
      <c r="DJ40" s="53">
        <f t="shared" si="33"/>
        <v>0</v>
      </c>
      <c r="DK40" s="49">
        <f t="shared" si="34"/>
        <v>0</v>
      </c>
      <c r="DL40" s="54">
        <f t="shared" si="35"/>
        <v>0</v>
      </c>
      <c r="DM40" s="55">
        <v>215</v>
      </c>
      <c r="DN40" s="55">
        <v>5</v>
      </c>
      <c r="DO40" s="55">
        <v>15</v>
      </c>
      <c r="DP40" s="27">
        <f t="shared" si="36"/>
        <v>0</v>
      </c>
      <c r="DQ40" s="58" t="e">
        <f t="shared" si="37"/>
        <v>#DIV/0!</v>
      </c>
      <c r="DR40" s="194" t="e">
        <f t="shared" ref="DR40:DR44" si="67">(CY40+CY41)/(CY40+CY41+DP40+DP41)</f>
        <v>#DIV/0!</v>
      </c>
      <c r="DS40" s="58" t="e">
        <f t="shared" si="12"/>
        <v>#DIV/0!</v>
      </c>
      <c r="DT40" s="196" t="e">
        <f t="shared" ref="DT40:DT44" si="68">(CY40+CY41)/(CY40+CY41+CD40+CD41)</f>
        <v>#DIV/0!</v>
      </c>
      <c r="DU40" s="63">
        <f t="shared" si="40"/>
        <v>0</v>
      </c>
      <c r="DV40" s="61">
        <f t="shared" si="42"/>
        <v>0</v>
      </c>
      <c r="DW40" s="64" t="e">
        <f t="shared" si="41"/>
        <v>#DIV/0!</v>
      </c>
      <c r="DX40" s="65"/>
    </row>
    <row r="41" spans="1:128">
      <c r="A41" s="17">
        <v>100</v>
      </c>
      <c r="B41" s="17">
        <v>28800</v>
      </c>
      <c r="C41" s="182"/>
      <c r="D41" s="19" t="e">
        <f t="shared" si="0"/>
        <v>#DIV/0!</v>
      </c>
      <c r="E41" s="19" t="e">
        <f t="shared" si="1"/>
        <v>#DIV/0!</v>
      </c>
      <c r="F41" s="19" t="e">
        <f t="shared" si="2"/>
        <v>#DIV/0!</v>
      </c>
      <c r="G41" s="19" t="e">
        <f t="shared" si="3"/>
        <v>#DIV/0!</v>
      </c>
      <c r="H41" s="18" t="e">
        <f t="shared" si="4"/>
        <v>#DIV/0!</v>
      </c>
      <c r="I41" s="184"/>
      <c r="J41" s="187"/>
      <c r="K41" s="22" t="s">
        <v>226</v>
      </c>
      <c r="L41" s="23"/>
      <c r="M41" s="29"/>
      <c r="N41" s="27">
        <f t="shared" si="15"/>
        <v>0</v>
      </c>
      <c r="O41" s="30"/>
      <c r="P41" s="30"/>
      <c r="Q41" s="30"/>
      <c r="R41" s="30"/>
      <c r="S41" s="24">
        <v>0</v>
      </c>
      <c r="T41" s="24">
        <v>0</v>
      </c>
      <c r="U41" s="35">
        <v>0</v>
      </c>
      <c r="V41" s="30"/>
      <c r="W41" s="30"/>
      <c r="X41" s="36"/>
      <c r="Y41" s="17">
        <f t="shared" si="16"/>
        <v>0</v>
      </c>
      <c r="Z41" s="30"/>
      <c r="AA41" s="30"/>
      <c r="AB41" s="30"/>
      <c r="AC41" s="30"/>
      <c r="AD41" s="30"/>
      <c r="AE41" s="30"/>
      <c r="AF41" s="24">
        <f t="shared" si="17"/>
        <v>0</v>
      </c>
      <c r="AG41" s="30"/>
      <c r="AH41" s="30"/>
      <c r="AI41" s="30"/>
      <c r="AJ41" s="30"/>
      <c r="AK41" s="30"/>
      <c r="AL41" s="30"/>
      <c r="AM41" s="24">
        <f t="shared" si="18"/>
        <v>0</v>
      </c>
      <c r="AN41" s="30"/>
      <c r="AO41" s="30"/>
      <c r="AP41" s="30"/>
      <c r="AQ41" s="30"/>
      <c r="AR41" s="30"/>
      <c r="AS41" s="30"/>
      <c r="AT41" s="30"/>
      <c r="AU41" s="30"/>
      <c r="AV41" s="24">
        <f t="shared" si="19"/>
        <v>0</v>
      </c>
      <c r="AW41" s="36"/>
      <c r="AX41" s="42"/>
      <c r="AY41" s="36"/>
      <c r="AZ41" s="42"/>
      <c r="BA41" s="36"/>
      <c r="BB41" s="36"/>
      <c r="BC41" s="36"/>
      <c r="BD41" s="42"/>
      <c r="BE41" s="36"/>
      <c r="BF41" s="42"/>
      <c r="BG41" s="36"/>
      <c r="BH41" s="42"/>
      <c r="BI41" s="36"/>
      <c r="BJ41" s="42"/>
      <c r="BK41" s="36"/>
      <c r="BL41" s="42"/>
      <c r="BM41" s="23">
        <f t="shared" si="20"/>
        <v>0</v>
      </c>
      <c r="BN41" s="46"/>
      <c r="BO41" s="46"/>
      <c r="BP41" s="46"/>
      <c r="BQ41" s="46"/>
      <c r="BR41" s="46"/>
      <c r="BS41" s="46"/>
      <c r="BT41" s="30"/>
      <c r="BU41" s="30"/>
      <c r="BV41" s="30"/>
      <c r="BW41" s="30"/>
      <c r="BX41" s="30"/>
      <c r="BY41" s="30"/>
      <c r="BZ41" s="30"/>
      <c r="CA41" s="30"/>
      <c r="CB41" s="23">
        <f t="shared" si="21"/>
        <v>0</v>
      </c>
      <c r="CC41" s="30"/>
      <c r="CD41" s="23">
        <f t="shared" si="22"/>
        <v>0</v>
      </c>
      <c r="CE41" s="27">
        <f t="shared" si="23"/>
        <v>0</v>
      </c>
      <c r="CF41" s="23">
        <f t="shared" si="24"/>
        <v>0</v>
      </c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23">
        <f t="shared" si="25"/>
        <v>0</v>
      </c>
      <c r="CS41" s="31"/>
      <c r="CT41" s="31"/>
      <c r="CU41" s="31"/>
      <c r="CV41" s="23">
        <f t="shared" si="7"/>
        <v>0</v>
      </c>
      <c r="CW41" s="23">
        <f t="shared" si="8"/>
        <v>0</v>
      </c>
      <c r="CX41" s="49">
        <f t="shared" si="26"/>
        <v>0</v>
      </c>
      <c r="CY41" s="49">
        <f t="shared" si="27"/>
        <v>0</v>
      </c>
      <c r="CZ41" s="49">
        <f t="shared" si="28"/>
        <v>0</v>
      </c>
      <c r="DA41" s="31"/>
      <c r="DB41" s="31"/>
      <c r="DC41" s="23">
        <f t="shared" si="29"/>
        <v>0</v>
      </c>
      <c r="DD41" s="50"/>
      <c r="DE41" s="50"/>
      <c r="DF41" s="50"/>
      <c r="DG41" s="23">
        <f t="shared" si="30"/>
        <v>0</v>
      </c>
      <c r="DH41" s="49">
        <f t="shared" si="31"/>
        <v>0</v>
      </c>
      <c r="DI41" s="27">
        <f t="shared" si="32"/>
        <v>0</v>
      </c>
      <c r="DJ41" s="53">
        <f t="shared" si="33"/>
        <v>0</v>
      </c>
      <c r="DK41" s="49">
        <f t="shared" si="34"/>
        <v>0</v>
      </c>
      <c r="DL41" s="54">
        <f t="shared" si="35"/>
        <v>0</v>
      </c>
      <c r="DM41" s="55">
        <v>215</v>
      </c>
      <c r="DN41" s="55">
        <v>5</v>
      </c>
      <c r="DO41" s="55">
        <v>15</v>
      </c>
      <c r="DP41" s="27">
        <f t="shared" si="36"/>
        <v>0</v>
      </c>
      <c r="DQ41" s="58" t="e">
        <f t="shared" si="37"/>
        <v>#DIV/0!</v>
      </c>
      <c r="DR41" s="195"/>
      <c r="DS41" s="58" t="e">
        <f t="shared" si="12"/>
        <v>#DIV/0!</v>
      </c>
      <c r="DT41" s="197"/>
      <c r="DU41" s="63">
        <f t="shared" si="40"/>
        <v>0</v>
      </c>
      <c r="DV41" s="61">
        <f t="shared" si="42"/>
        <v>0</v>
      </c>
      <c r="DW41" s="64" t="e">
        <f t="shared" si="41"/>
        <v>#DIV/0!</v>
      </c>
      <c r="DX41" s="65"/>
    </row>
    <row r="42" spans="1:128">
      <c r="A42" s="17">
        <v>100</v>
      </c>
      <c r="B42" s="17">
        <v>28800</v>
      </c>
      <c r="C42" s="181" t="e">
        <f t="shared" si="65"/>
        <v>#DIV/0!</v>
      </c>
      <c r="D42" s="19" t="e">
        <f t="shared" si="0"/>
        <v>#DIV/0!</v>
      </c>
      <c r="E42" s="19" t="e">
        <f t="shared" si="1"/>
        <v>#DIV/0!</v>
      </c>
      <c r="F42" s="19" t="e">
        <f t="shared" si="2"/>
        <v>#DIV/0!</v>
      </c>
      <c r="G42" s="19" t="e">
        <f t="shared" si="3"/>
        <v>#DIV/0!</v>
      </c>
      <c r="H42" s="18" t="e">
        <f t="shared" si="4"/>
        <v>#DIV/0!</v>
      </c>
      <c r="I42" s="183" t="e">
        <f t="shared" si="66"/>
        <v>#DIV/0!</v>
      </c>
      <c r="J42" s="187" t="s">
        <v>248</v>
      </c>
      <c r="K42" s="22" t="s">
        <v>219</v>
      </c>
      <c r="L42" s="23"/>
      <c r="M42" s="29"/>
      <c r="N42" s="27">
        <f t="shared" si="15"/>
        <v>0</v>
      </c>
      <c r="O42" s="30"/>
      <c r="P42" s="30"/>
      <c r="Q42" s="37"/>
      <c r="R42" s="30"/>
      <c r="S42" s="24">
        <v>0</v>
      </c>
      <c r="T42" s="24">
        <v>0</v>
      </c>
      <c r="U42" s="35">
        <v>0</v>
      </c>
      <c r="V42" s="30"/>
      <c r="W42" s="30"/>
      <c r="X42" s="36"/>
      <c r="Y42" s="17">
        <f t="shared" si="16"/>
        <v>0</v>
      </c>
      <c r="Z42" s="30"/>
      <c r="AA42" s="30"/>
      <c r="AB42" s="30"/>
      <c r="AC42" s="30"/>
      <c r="AD42" s="30"/>
      <c r="AE42" s="30"/>
      <c r="AF42" s="24">
        <f t="shared" si="17"/>
        <v>0</v>
      </c>
      <c r="AG42" s="30"/>
      <c r="AH42" s="30"/>
      <c r="AI42" s="30"/>
      <c r="AJ42" s="30"/>
      <c r="AK42" s="30"/>
      <c r="AL42" s="30"/>
      <c r="AM42" s="24">
        <f t="shared" si="18"/>
        <v>0</v>
      </c>
      <c r="AN42" s="30"/>
      <c r="AO42" s="30"/>
      <c r="AP42" s="30"/>
      <c r="AQ42" s="30"/>
      <c r="AR42" s="41"/>
      <c r="AS42" s="30"/>
      <c r="AT42" s="41"/>
      <c r="AU42" s="30"/>
      <c r="AV42" s="24">
        <f t="shared" si="19"/>
        <v>0</v>
      </c>
      <c r="AW42" s="36"/>
      <c r="AX42" s="42"/>
      <c r="AY42" s="36"/>
      <c r="AZ42" s="42"/>
      <c r="BA42" s="36"/>
      <c r="BB42" s="36"/>
      <c r="BC42" s="36"/>
      <c r="BD42" s="42"/>
      <c r="BE42" s="36"/>
      <c r="BF42" s="42"/>
      <c r="BG42" s="36"/>
      <c r="BH42" s="42"/>
      <c r="BI42" s="36"/>
      <c r="BJ42" s="42"/>
      <c r="BK42" s="36"/>
      <c r="BL42" s="42"/>
      <c r="BM42" s="23">
        <f t="shared" si="20"/>
        <v>0</v>
      </c>
      <c r="BN42" s="46"/>
      <c r="BO42" s="46"/>
      <c r="BP42" s="46"/>
      <c r="BQ42" s="46"/>
      <c r="BR42" s="46"/>
      <c r="BS42" s="46"/>
      <c r="BT42" s="30"/>
      <c r="BU42" s="30"/>
      <c r="BV42" s="30"/>
      <c r="BW42" s="30"/>
      <c r="BX42" s="30"/>
      <c r="BY42" s="30"/>
      <c r="BZ42" s="30"/>
      <c r="CA42" s="30"/>
      <c r="CB42" s="23">
        <f t="shared" si="21"/>
        <v>0</v>
      </c>
      <c r="CC42" s="30"/>
      <c r="CD42" s="23">
        <f t="shared" si="22"/>
        <v>0</v>
      </c>
      <c r="CE42" s="27">
        <f t="shared" si="23"/>
        <v>0</v>
      </c>
      <c r="CF42" s="23">
        <f t="shared" si="24"/>
        <v>0</v>
      </c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23">
        <f t="shared" si="25"/>
        <v>0</v>
      </c>
      <c r="CS42" s="31"/>
      <c r="CT42" s="30"/>
      <c r="CU42" s="31"/>
      <c r="CV42" s="23">
        <f t="shared" si="7"/>
        <v>0</v>
      </c>
      <c r="CW42" s="23">
        <f t="shared" si="8"/>
        <v>0</v>
      </c>
      <c r="CX42" s="49">
        <f t="shared" si="26"/>
        <v>0</v>
      </c>
      <c r="CY42" s="49">
        <f t="shared" si="27"/>
        <v>0</v>
      </c>
      <c r="CZ42" s="49">
        <f t="shared" si="28"/>
        <v>0</v>
      </c>
      <c r="DA42" s="31"/>
      <c r="DB42" s="31"/>
      <c r="DC42" s="23">
        <f t="shared" si="29"/>
        <v>0</v>
      </c>
      <c r="DD42" s="50"/>
      <c r="DE42" s="50"/>
      <c r="DF42" s="50"/>
      <c r="DG42" s="23">
        <f t="shared" si="30"/>
        <v>0</v>
      </c>
      <c r="DH42" s="49">
        <f t="shared" si="31"/>
        <v>0</v>
      </c>
      <c r="DI42" s="27">
        <f t="shared" si="32"/>
        <v>0</v>
      </c>
      <c r="DJ42" s="53">
        <f t="shared" si="33"/>
        <v>0</v>
      </c>
      <c r="DK42" s="49">
        <f t="shared" si="34"/>
        <v>0</v>
      </c>
      <c r="DL42" s="54">
        <f t="shared" si="35"/>
        <v>0</v>
      </c>
      <c r="DM42" s="55">
        <v>215</v>
      </c>
      <c r="DN42" s="55">
        <v>5</v>
      </c>
      <c r="DO42" s="55">
        <v>15</v>
      </c>
      <c r="DP42" s="27">
        <f t="shared" si="36"/>
        <v>0</v>
      </c>
      <c r="DQ42" s="58" t="e">
        <f t="shared" si="37"/>
        <v>#DIV/0!</v>
      </c>
      <c r="DR42" s="194" t="e">
        <f t="shared" si="67"/>
        <v>#DIV/0!</v>
      </c>
      <c r="DS42" s="58" t="e">
        <f t="shared" si="12"/>
        <v>#DIV/0!</v>
      </c>
      <c r="DT42" s="196" t="e">
        <f t="shared" si="68"/>
        <v>#DIV/0!</v>
      </c>
      <c r="DU42" s="63">
        <f t="shared" si="40"/>
        <v>0</v>
      </c>
      <c r="DV42" s="61">
        <f t="shared" si="42"/>
        <v>0</v>
      </c>
      <c r="DW42" s="64" t="e">
        <f t="shared" si="41"/>
        <v>#DIV/0!</v>
      </c>
      <c r="DX42" s="65"/>
    </row>
    <row r="43" spans="1:128">
      <c r="A43" s="17">
        <v>100</v>
      </c>
      <c r="B43" s="17">
        <v>28800</v>
      </c>
      <c r="C43" s="182"/>
      <c r="D43" s="19" t="e">
        <f t="shared" si="0"/>
        <v>#DIV/0!</v>
      </c>
      <c r="E43" s="19" t="e">
        <f t="shared" si="1"/>
        <v>#DIV/0!</v>
      </c>
      <c r="F43" s="19" t="e">
        <f t="shared" si="2"/>
        <v>#DIV/0!</v>
      </c>
      <c r="G43" s="19" t="e">
        <f t="shared" si="3"/>
        <v>#DIV/0!</v>
      </c>
      <c r="H43" s="18" t="e">
        <f t="shared" si="4"/>
        <v>#DIV/0!</v>
      </c>
      <c r="I43" s="184"/>
      <c r="J43" s="187"/>
      <c r="K43" s="22" t="s">
        <v>220</v>
      </c>
      <c r="L43" s="23"/>
      <c r="M43" s="29"/>
      <c r="N43" s="27">
        <f t="shared" si="15"/>
        <v>0</v>
      </c>
      <c r="O43" s="30"/>
      <c r="P43" s="30"/>
      <c r="Q43" s="30"/>
      <c r="R43" s="30"/>
      <c r="S43" s="24">
        <v>0</v>
      </c>
      <c r="T43" s="24">
        <v>0</v>
      </c>
      <c r="U43" s="35">
        <v>0</v>
      </c>
      <c r="V43" s="30"/>
      <c r="W43" s="30"/>
      <c r="X43" s="36"/>
      <c r="Y43" s="17">
        <f t="shared" si="16"/>
        <v>0</v>
      </c>
      <c r="Z43" s="30"/>
      <c r="AA43" s="30"/>
      <c r="AB43" s="30"/>
      <c r="AC43" s="30"/>
      <c r="AD43" s="30"/>
      <c r="AE43" s="30"/>
      <c r="AF43" s="24">
        <f t="shared" si="17"/>
        <v>0</v>
      </c>
      <c r="AG43" s="30"/>
      <c r="AH43" s="30"/>
      <c r="AI43" s="30"/>
      <c r="AJ43" s="30"/>
      <c r="AK43" s="30"/>
      <c r="AL43" s="30"/>
      <c r="AM43" s="24">
        <f t="shared" si="18"/>
        <v>0</v>
      </c>
      <c r="AN43" s="30"/>
      <c r="AO43" s="30"/>
      <c r="AP43" s="30"/>
      <c r="AQ43" s="30"/>
      <c r="AR43" s="30"/>
      <c r="AS43" s="30"/>
      <c r="AT43" s="30"/>
      <c r="AU43" s="30"/>
      <c r="AV43" s="24">
        <f t="shared" si="19"/>
        <v>0</v>
      </c>
      <c r="AW43" s="36"/>
      <c r="AX43" s="42"/>
      <c r="AY43" s="36"/>
      <c r="AZ43" s="42"/>
      <c r="BA43" s="36"/>
      <c r="BB43" s="36"/>
      <c r="BC43" s="36"/>
      <c r="BD43" s="42"/>
      <c r="BE43" s="36"/>
      <c r="BF43" s="42"/>
      <c r="BG43" s="36"/>
      <c r="BH43" s="42"/>
      <c r="BI43" s="36"/>
      <c r="BJ43" s="42"/>
      <c r="BK43" s="36"/>
      <c r="BL43" s="42"/>
      <c r="BM43" s="23">
        <f t="shared" si="20"/>
        <v>0</v>
      </c>
      <c r="BN43" s="46"/>
      <c r="BO43" s="46"/>
      <c r="BP43" s="46"/>
      <c r="BQ43" s="46"/>
      <c r="BR43" s="46"/>
      <c r="BS43" s="46"/>
      <c r="BT43" s="30"/>
      <c r="BU43" s="30"/>
      <c r="BV43" s="30"/>
      <c r="BW43" s="30"/>
      <c r="BX43" s="30"/>
      <c r="BY43" s="30"/>
      <c r="BZ43" s="30"/>
      <c r="CA43" s="30"/>
      <c r="CB43" s="23">
        <f t="shared" si="21"/>
        <v>0</v>
      </c>
      <c r="CC43" s="30"/>
      <c r="CD43" s="23">
        <f t="shared" si="22"/>
        <v>0</v>
      </c>
      <c r="CE43" s="27">
        <f t="shared" si="23"/>
        <v>0</v>
      </c>
      <c r="CF43" s="23">
        <f t="shared" si="24"/>
        <v>0</v>
      </c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23">
        <f t="shared" si="25"/>
        <v>0</v>
      </c>
      <c r="CS43" s="31"/>
      <c r="CT43" s="31"/>
      <c r="CU43" s="31"/>
      <c r="CV43" s="23">
        <f t="shared" si="7"/>
        <v>0</v>
      </c>
      <c r="CW43" s="23">
        <f t="shared" si="8"/>
        <v>0</v>
      </c>
      <c r="CX43" s="49">
        <f t="shared" si="26"/>
        <v>0</v>
      </c>
      <c r="CY43" s="49">
        <f t="shared" si="27"/>
        <v>0</v>
      </c>
      <c r="CZ43" s="49">
        <f t="shared" si="28"/>
        <v>0</v>
      </c>
      <c r="DA43" s="31"/>
      <c r="DB43" s="31"/>
      <c r="DC43" s="23">
        <f t="shared" si="29"/>
        <v>0</v>
      </c>
      <c r="DD43" s="50"/>
      <c r="DE43" s="50"/>
      <c r="DF43" s="50"/>
      <c r="DG43" s="23">
        <f t="shared" si="30"/>
        <v>0</v>
      </c>
      <c r="DH43" s="49">
        <f t="shared" si="31"/>
        <v>0</v>
      </c>
      <c r="DI43" s="27">
        <f t="shared" si="32"/>
        <v>0</v>
      </c>
      <c r="DJ43" s="53">
        <f t="shared" si="33"/>
        <v>0</v>
      </c>
      <c r="DK43" s="49">
        <f t="shared" si="34"/>
        <v>0</v>
      </c>
      <c r="DL43" s="54">
        <f t="shared" si="35"/>
        <v>0</v>
      </c>
      <c r="DM43" s="55">
        <v>215</v>
      </c>
      <c r="DN43" s="55">
        <v>5</v>
      </c>
      <c r="DO43" s="55">
        <v>15</v>
      </c>
      <c r="DP43" s="27">
        <f t="shared" si="36"/>
        <v>0</v>
      </c>
      <c r="DQ43" s="58" t="e">
        <f t="shared" si="37"/>
        <v>#DIV/0!</v>
      </c>
      <c r="DR43" s="195"/>
      <c r="DS43" s="58" t="e">
        <f t="shared" si="12"/>
        <v>#DIV/0!</v>
      </c>
      <c r="DT43" s="197"/>
      <c r="DU43" s="63">
        <f t="shared" si="40"/>
        <v>0</v>
      </c>
      <c r="DV43" s="61">
        <f t="shared" si="42"/>
        <v>0</v>
      </c>
      <c r="DW43" s="64" t="e">
        <f t="shared" si="41"/>
        <v>#DIV/0!</v>
      </c>
      <c r="DX43" s="65"/>
    </row>
    <row r="44" spans="1:128">
      <c r="A44" s="17">
        <v>100</v>
      </c>
      <c r="B44" s="17">
        <v>28800</v>
      </c>
      <c r="C44" s="181" t="e">
        <f t="shared" si="65"/>
        <v>#DIV/0!</v>
      </c>
      <c r="D44" s="19" t="e">
        <f t="shared" si="0"/>
        <v>#DIV/0!</v>
      </c>
      <c r="E44" s="19" t="e">
        <f t="shared" si="1"/>
        <v>#DIV/0!</v>
      </c>
      <c r="F44" s="19" t="e">
        <f t="shared" si="2"/>
        <v>#DIV/0!</v>
      </c>
      <c r="G44" s="19" t="e">
        <f t="shared" si="3"/>
        <v>#DIV/0!</v>
      </c>
      <c r="H44" s="18" t="e">
        <f t="shared" si="4"/>
        <v>#DIV/0!</v>
      </c>
      <c r="I44" s="183" t="e">
        <f t="shared" si="66"/>
        <v>#DIV/0!</v>
      </c>
      <c r="J44" s="187" t="s">
        <v>249</v>
      </c>
      <c r="K44" s="22" t="s">
        <v>222</v>
      </c>
      <c r="L44" s="23"/>
      <c r="M44" s="29"/>
      <c r="N44" s="27">
        <f t="shared" si="15"/>
        <v>0</v>
      </c>
      <c r="O44" s="30"/>
      <c r="P44" s="30"/>
      <c r="Q44" s="30"/>
      <c r="R44" s="30"/>
      <c r="S44" s="24">
        <v>0</v>
      </c>
      <c r="T44" s="24">
        <v>0</v>
      </c>
      <c r="U44" s="35">
        <v>0</v>
      </c>
      <c r="V44" s="30"/>
      <c r="W44" s="30"/>
      <c r="X44" s="36"/>
      <c r="Y44" s="17">
        <f t="shared" si="16"/>
        <v>0</v>
      </c>
      <c r="Z44" s="30"/>
      <c r="AA44" s="30"/>
      <c r="AB44" s="30"/>
      <c r="AC44" s="30"/>
      <c r="AD44" s="30"/>
      <c r="AE44" s="30"/>
      <c r="AF44" s="24">
        <f t="shared" si="17"/>
        <v>0</v>
      </c>
      <c r="AG44" s="30"/>
      <c r="AH44" s="30"/>
      <c r="AI44" s="30"/>
      <c r="AJ44" s="30"/>
      <c r="AK44" s="30"/>
      <c r="AL44" s="30"/>
      <c r="AM44" s="24">
        <f t="shared" si="18"/>
        <v>0</v>
      </c>
      <c r="AN44" s="30"/>
      <c r="AO44" s="30"/>
      <c r="AP44" s="30"/>
      <c r="AQ44" s="30"/>
      <c r="AR44" s="30"/>
      <c r="AS44" s="30"/>
      <c r="AT44" s="30"/>
      <c r="AU44" s="30"/>
      <c r="AV44" s="24">
        <f t="shared" si="19"/>
        <v>0</v>
      </c>
      <c r="AW44" s="36"/>
      <c r="AX44" s="42"/>
      <c r="AY44" s="36"/>
      <c r="AZ44" s="42"/>
      <c r="BA44" s="36"/>
      <c r="BB44" s="36"/>
      <c r="BC44" s="36"/>
      <c r="BD44" s="42"/>
      <c r="BE44" s="36"/>
      <c r="BF44" s="42"/>
      <c r="BG44" s="36"/>
      <c r="BH44" s="42"/>
      <c r="BI44" s="36"/>
      <c r="BJ44" s="42"/>
      <c r="BK44" s="36"/>
      <c r="BL44" s="42"/>
      <c r="BM44" s="23">
        <f t="shared" si="20"/>
        <v>0</v>
      </c>
      <c r="BN44" s="46"/>
      <c r="BO44" s="46"/>
      <c r="BP44" s="46"/>
      <c r="BQ44" s="46"/>
      <c r="BR44" s="46"/>
      <c r="BS44" s="46"/>
      <c r="BT44" s="30"/>
      <c r="BU44" s="30"/>
      <c r="BV44" s="30"/>
      <c r="BW44" s="30"/>
      <c r="BX44" s="30"/>
      <c r="BY44" s="30"/>
      <c r="BZ44" s="30"/>
      <c r="CA44" s="30"/>
      <c r="CB44" s="23">
        <f t="shared" si="21"/>
        <v>0</v>
      </c>
      <c r="CC44" s="30"/>
      <c r="CD44" s="23">
        <f t="shared" si="22"/>
        <v>0</v>
      </c>
      <c r="CE44" s="27">
        <f t="shared" si="23"/>
        <v>0</v>
      </c>
      <c r="CF44" s="23">
        <f t="shared" si="24"/>
        <v>0</v>
      </c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23">
        <f t="shared" si="25"/>
        <v>0</v>
      </c>
      <c r="CS44" s="31"/>
      <c r="CT44" s="31"/>
      <c r="CU44" s="31"/>
      <c r="CV44" s="23">
        <f t="shared" si="7"/>
        <v>0</v>
      </c>
      <c r="CW44" s="23">
        <f t="shared" si="8"/>
        <v>0</v>
      </c>
      <c r="CX44" s="49">
        <f t="shared" si="26"/>
        <v>0</v>
      </c>
      <c r="CY44" s="49">
        <f t="shared" si="27"/>
        <v>0</v>
      </c>
      <c r="CZ44" s="49">
        <f t="shared" si="28"/>
        <v>0</v>
      </c>
      <c r="DA44" s="31"/>
      <c r="DB44" s="31"/>
      <c r="DC44" s="23">
        <f t="shared" si="29"/>
        <v>0</v>
      </c>
      <c r="DD44" s="50"/>
      <c r="DE44" s="50"/>
      <c r="DF44" s="50"/>
      <c r="DG44" s="23">
        <f t="shared" si="30"/>
        <v>0</v>
      </c>
      <c r="DH44" s="49">
        <f t="shared" si="31"/>
        <v>0</v>
      </c>
      <c r="DI44" s="27">
        <f t="shared" si="32"/>
        <v>0</v>
      </c>
      <c r="DJ44" s="53">
        <f t="shared" si="33"/>
        <v>0</v>
      </c>
      <c r="DK44" s="49">
        <f t="shared" si="34"/>
        <v>0</v>
      </c>
      <c r="DL44" s="54">
        <f t="shared" si="35"/>
        <v>0</v>
      </c>
      <c r="DM44" s="55">
        <v>215</v>
      </c>
      <c r="DN44" s="55">
        <v>5</v>
      </c>
      <c r="DO44" s="55">
        <v>15</v>
      </c>
      <c r="DP44" s="27">
        <f t="shared" si="36"/>
        <v>0</v>
      </c>
      <c r="DQ44" s="58" t="e">
        <f t="shared" si="37"/>
        <v>#DIV/0!</v>
      </c>
      <c r="DR44" s="194" t="e">
        <f t="shared" si="67"/>
        <v>#DIV/0!</v>
      </c>
      <c r="DS44" s="58" t="e">
        <f t="shared" si="12"/>
        <v>#DIV/0!</v>
      </c>
      <c r="DT44" s="196" t="e">
        <f t="shared" si="68"/>
        <v>#DIV/0!</v>
      </c>
      <c r="DU44" s="63">
        <f t="shared" si="40"/>
        <v>0</v>
      </c>
      <c r="DV44" s="61">
        <f t="shared" si="42"/>
        <v>0</v>
      </c>
      <c r="DW44" s="64" t="e">
        <f t="shared" si="41"/>
        <v>#DIV/0!</v>
      </c>
      <c r="DX44" s="65"/>
    </row>
    <row r="45" spans="1:128">
      <c r="A45" s="17">
        <v>100</v>
      </c>
      <c r="B45" s="17">
        <v>28800</v>
      </c>
      <c r="C45" s="182"/>
      <c r="D45" s="19" t="e">
        <f t="shared" si="0"/>
        <v>#DIV/0!</v>
      </c>
      <c r="E45" s="19" t="e">
        <f t="shared" si="1"/>
        <v>#DIV/0!</v>
      </c>
      <c r="F45" s="19" t="e">
        <f t="shared" si="2"/>
        <v>#DIV/0!</v>
      </c>
      <c r="G45" s="19" t="e">
        <f t="shared" si="3"/>
        <v>#DIV/0!</v>
      </c>
      <c r="H45" s="18" t="e">
        <f t="shared" si="4"/>
        <v>#DIV/0!</v>
      </c>
      <c r="I45" s="184"/>
      <c r="J45" s="187"/>
      <c r="K45" s="22" t="s">
        <v>223</v>
      </c>
      <c r="L45" s="23"/>
      <c r="M45" s="29"/>
      <c r="N45" s="27">
        <f t="shared" si="15"/>
        <v>0</v>
      </c>
      <c r="O45" s="30"/>
      <c r="P45" s="30"/>
      <c r="Q45" s="30"/>
      <c r="R45" s="30"/>
      <c r="S45" s="24">
        <v>0</v>
      </c>
      <c r="T45" s="24">
        <v>0</v>
      </c>
      <c r="U45" s="35">
        <v>0</v>
      </c>
      <c r="V45" s="30"/>
      <c r="W45" s="30"/>
      <c r="X45" s="36"/>
      <c r="Y45" s="17">
        <f t="shared" si="16"/>
        <v>0</v>
      </c>
      <c r="Z45" s="30"/>
      <c r="AA45" s="30"/>
      <c r="AB45" s="30"/>
      <c r="AC45" s="30"/>
      <c r="AD45" s="30"/>
      <c r="AE45" s="30"/>
      <c r="AF45" s="24">
        <f t="shared" si="17"/>
        <v>0</v>
      </c>
      <c r="AG45" s="30"/>
      <c r="AH45" s="30"/>
      <c r="AI45" s="30"/>
      <c r="AJ45" s="30"/>
      <c r="AK45" s="30"/>
      <c r="AL45" s="30"/>
      <c r="AM45" s="24">
        <f t="shared" si="18"/>
        <v>0</v>
      </c>
      <c r="AN45" s="30"/>
      <c r="AO45" s="30"/>
      <c r="AP45" s="30"/>
      <c r="AQ45" s="30"/>
      <c r="AR45" s="30"/>
      <c r="AS45" s="30"/>
      <c r="AT45" s="30"/>
      <c r="AU45" s="30"/>
      <c r="AV45" s="24">
        <f t="shared" si="19"/>
        <v>0</v>
      </c>
      <c r="AW45" s="36"/>
      <c r="AX45" s="42"/>
      <c r="AY45" s="36"/>
      <c r="AZ45" s="42"/>
      <c r="BA45" s="36"/>
      <c r="BB45" s="36"/>
      <c r="BC45" s="36"/>
      <c r="BD45" s="42"/>
      <c r="BE45" s="36"/>
      <c r="BF45" s="42"/>
      <c r="BG45" s="36"/>
      <c r="BH45" s="42"/>
      <c r="BI45" s="36"/>
      <c r="BJ45" s="42"/>
      <c r="BK45" s="36"/>
      <c r="BL45" s="42"/>
      <c r="BM45" s="23">
        <f t="shared" si="20"/>
        <v>0</v>
      </c>
      <c r="BN45" s="46"/>
      <c r="BO45" s="46"/>
      <c r="BP45" s="46"/>
      <c r="BQ45" s="46"/>
      <c r="BR45" s="46"/>
      <c r="BS45" s="46"/>
      <c r="BT45" s="30"/>
      <c r="BU45" s="30"/>
      <c r="BV45" s="30"/>
      <c r="BW45" s="30"/>
      <c r="BX45" s="30"/>
      <c r="BY45" s="30"/>
      <c r="BZ45" s="30"/>
      <c r="CA45" s="30"/>
      <c r="CB45" s="23">
        <f t="shared" si="21"/>
        <v>0</v>
      </c>
      <c r="CC45" s="30"/>
      <c r="CD45" s="23">
        <f t="shared" si="22"/>
        <v>0</v>
      </c>
      <c r="CE45" s="27">
        <f t="shared" si="23"/>
        <v>0</v>
      </c>
      <c r="CF45" s="23">
        <f t="shared" si="24"/>
        <v>0</v>
      </c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23">
        <f t="shared" si="25"/>
        <v>0</v>
      </c>
      <c r="CS45" s="31"/>
      <c r="CT45" s="31"/>
      <c r="CU45" s="31"/>
      <c r="CV45" s="23">
        <f t="shared" si="7"/>
        <v>0</v>
      </c>
      <c r="CW45" s="23">
        <f t="shared" si="8"/>
        <v>0</v>
      </c>
      <c r="CX45" s="49">
        <f t="shared" si="26"/>
        <v>0</v>
      </c>
      <c r="CY45" s="49">
        <f t="shared" si="27"/>
        <v>0</v>
      </c>
      <c r="CZ45" s="49">
        <f t="shared" si="28"/>
        <v>0</v>
      </c>
      <c r="DA45" s="31"/>
      <c r="DB45" s="31"/>
      <c r="DC45" s="23">
        <f t="shared" si="29"/>
        <v>0</v>
      </c>
      <c r="DD45" s="50"/>
      <c r="DE45" s="50"/>
      <c r="DF45" s="50"/>
      <c r="DG45" s="23">
        <f t="shared" si="30"/>
        <v>0</v>
      </c>
      <c r="DH45" s="49">
        <f t="shared" si="31"/>
        <v>0</v>
      </c>
      <c r="DI45" s="27">
        <f t="shared" si="32"/>
        <v>0</v>
      </c>
      <c r="DJ45" s="53">
        <f t="shared" si="33"/>
        <v>0</v>
      </c>
      <c r="DK45" s="49">
        <f t="shared" si="34"/>
        <v>0</v>
      </c>
      <c r="DL45" s="54">
        <f t="shared" si="35"/>
        <v>0</v>
      </c>
      <c r="DM45" s="55">
        <v>215</v>
      </c>
      <c r="DN45" s="55">
        <v>5</v>
      </c>
      <c r="DO45" s="55">
        <v>15</v>
      </c>
      <c r="DP45" s="27">
        <f t="shared" si="36"/>
        <v>0</v>
      </c>
      <c r="DQ45" s="58" t="e">
        <f t="shared" si="37"/>
        <v>#DIV/0!</v>
      </c>
      <c r="DR45" s="195"/>
      <c r="DS45" s="58" t="e">
        <f t="shared" si="12"/>
        <v>#DIV/0!</v>
      </c>
      <c r="DT45" s="197"/>
      <c r="DU45" s="63">
        <f t="shared" si="40"/>
        <v>0</v>
      </c>
      <c r="DV45" s="61">
        <f t="shared" si="42"/>
        <v>0</v>
      </c>
      <c r="DW45" s="64" t="e">
        <f t="shared" si="41"/>
        <v>#DIV/0!</v>
      </c>
      <c r="DX45" s="65"/>
    </row>
    <row r="46" spans="1:128">
      <c r="A46" s="17">
        <v>100</v>
      </c>
      <c r="B46" s="17">
        <v>28800</v>
      </c>
      <c r="C46" s="181" t="e">
        <f t="shared" ref="C46:C50" si="69">(DH46+DH47)/(N46+N47)</f>
        <v>#DIV/0!</v>
      </c>
      <c r="D46" s="19" t="e">
        <f t="shared" si="0"/>
        <v>#DIV/0!</v>
      </c>
      <c r="E46" s="19" t="e">
        <f t="shared" si="1"/>
        <v>#DIV/0!</v>
      </c>
      <c r="F46" s="19" t="e">
        <f t="shared" si="2"/>
        <v>#DIV/0!</v>
      </c>
      <c r="G46" s="19" t="e">
        <f t="shared" si="3"/>
        <v>#DIV/0!</v>
      </c>
      <c r="H46" s="18" t="e">
        <f t="shared" si="4"/>
        <v>#DIV/0!</v>
      </c>
      <c r="I46" s="183" t="e">
        <f t="shared" ref="I46:I50" si="70">(CD46+CD47)/(DI46+DI47)</f>
        <v>#DIV/0!</v>
      </c>
      <c r="J46" s="187" t="s">
        <v>250</v>
      </c>
      <c r="K46" s="22" t="s">
        <v>222</v>
      </c>
      <c r="L46" s="23"/>
      <c r="M46" s="29"/>
      <c r="N46" s="27">
        <f t="shared" si="15"/>
        <v>0</v>
      </c>
      <c r="O46" s="30"/>
      <c r="P46" s="31"/>
      <c r="Q46" s="30"/>
      <c r="R46" s="30"/>
      <c r="S46" s="24">
        <v>0</v>
      </c>
      <c r="T46" s="24">
        <v>0</v>
      </c>
      <c r="U46" s="35">
        <v>0</v>
      </c>
      <c r="V46" s="30"/>
      <c r="W46" s="30"/>
      <c r="X46" s="36"/>
      <c r="Y46" s="17">
        <f t="shared" si="16"/>
        <v>0</v>
      </c>
      <c r="Z46" s="30"/>
      <c r="AA46" s="30"/>
      <c r="AB46" s="30"/>
      <c r="AC46" s="30"/>
      <c r="AD46" s="30"/>
      <c r="AE46" s="30"/>
      <c r="AF46" s="24">
        <f t="shared" si="17"/>
        <v>0</v>
      </c>
      <c r="AG46" s="30"/>
      <c r="AH46" s="30"/>
      <c r="AI46" s="30"/>
      <c r="AJ46" s="30"/>
      <c r="AK46" s="30"/>
      <c r="AL46" s="30"/>
      <c r="AM46" s="24">
        <f t="shared" si="18"/>
        <v>0</v>
      </c>
      <c r="AN46" s="30"/>
      <c r="AO46" s="30"/>
      <c r="AP46" s="30"/>
      <c r="AQ46" s="30"/>
      <c r="AR46" s="30"/>
      <c r="AS46" s="30"/>
      <c r="AT46" s="30"/>
      <c r="AU46" s="30"/>
      <c r="AV46" s="24">
        <f t="shared" si="19"/>
        <v>0</v>
      </c>
      <c r="AW46" s="36"/>
      <c r="AX46" s="42"/>
      <c r="AY46" s="36"/>
      <c r="AZ46" s="42"/>
      <c r="BA46" s="36"/>
      <c r="BB46" s="36"/>
      <c r="BC46" s="36"/>
      <c r="BD46" s="42"/>
      <c r="BE46" s="36"/>
      <c r="BF46" s="42"/>
      <c r="BG46" s="36"/>
      <c r="BH46" s="42"/>
      <c r="BI46" s="36"/>
      <c r="BJ46" s="42"/>
      <c r="BK46" s="36"/>
      <c r="BL46" s="42"/>
      <c r="BM46" s="23">
        <f t="shared" si="20"/>
        <v>0</v>
      </c>
      <c r="BN46" s="46"/>
      <c r="BO46" s="46"/>
      <c r="BP46" s="46"/>
      <c r="BQ46" s="46"/>
      <c r="BR46" s="46"/>
      <c r="BS46" s="46"/>
      <c r="BT46" s="30"/>
      <c r="BU46" s="30"/>
      <c r="BV46" s="30"/>
      <c r="BW46" s="30"/>
      <c r="BX46" s="30"/>
      <c r="BY46" s="30"/>
      <c r="BZ46" s="30"/>
      <c r="CA46" s="30"/>
      <c r="CB46" s="23">
        <f t="shared" si="21"/>
        <v>0</v>
      </c>
      <c r="CC46" s="30"/>
      <c r="CD46" s="23">
        <f t="shared" si="22"/>
        <v>0</v>
      </c>
      <c r="CE46" s="27">
        <f t="shared" si="23"/>
        <v>0</v>
      </c>
      <c r="CF46" s="23">
        <f t="shared" si="24"/>
        <v>0</v>
      </c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23">
        <f t="shared" si="25"/>
        <v>0</v>
      </c>
      <c r="CS46" s="31"/>
      <c r="CT46" s="31"/>
      <c r="CU46" s="31"/>
      <c r="CV46" s="23">
        <f t="shared" si="7"/>
        <v>0</v>
      </c>
      <c r="CW46" s="23">
        <f t="shared" si="8"/>
        <v>0</v>
      </c>
      <c r="CX46" s="49">
        <f t="shared" si="26"/>
        <v>0</v>
      </c>
      <c r="CY46" s="49">
        <f t="shared" si="27"/>
        <v>0</v>
      </c>
      <c r="CZ46" s="49">
        <f t="shared" si="28"/>
        <v>0</v>
      </c>
      <c r="DA46" s="31"/>
      <c r="DB46" s="31"/>
      <c r="DC46" s="23">
        <f t="shared" si="29"/>
        <v>0</v>
      </c>
      <c r="DD46" s="50"/>
      <c r="DE46" s="50"/>
      <c r="DF46" s="50"/>
      <c r="DG46" s="23">
        <f t="shared" si="30"/>
        <v>0</v>
      </c>
      <c r="DH46" s="49">
        <f t="shared" si="31"/>
        <v>0</v>
      </c>
      <c r="DI46" s="27">
        <f t="shared" si="32"/>
        <v>0</v>
      </c>
      <c r="DJ46" s="53">
        <f t="shared" si="33"/>
        <v>0</v>
      </c>
      <c r="DK46" s="49">
        <f t="shared" si="34"/>
        <v>0</v>
      </c>
      <c r="DL46" s="54">
        <f t="shared" si="35"/>
        <v>0</v>
      </c>
      <c r="DM46" s="55">
        <v>215</v>
      </c>
      <c r="DN46" s="55">
        <v>5</v>
      </c>
      <c r="DO46" s="55">
        <v>15</v>
      </c>
      <c r="DP46" s="27">
        <f t="shared" si="36"/>
        <v>0</v>
      </c>
      <c r="DQ46" s="58" t="e">
        <f t="shared" si="37"/>
        <v>#DIV/0!</v>
      </c>
      <c r="DR46" s="194" t="e">
        <f t="shared" ref="DR46:DR50" si="71">(CY46+CY47)/(CY46+CY47+DP46+DP47)</f>
        <v>#DIV/0!</v>
      </c>
      <c r="DS46" s="58" t="e">
        <f t="shared" si="12"/>
        <v>#DIV/0!</v>
      </c>
      <c r="DT46" s="196" t="e">
        <f t="shared" ref="DT46:DT50" si="72">(CY46+CY47)/(CY46+CY47+CD46+CD47)</f>
        <v>#DIV/0!</v>
      </c>
      <c r="DU46" s="63">
        <f t="shared" si="40"/>
        <v>0</v>
      </c>
      <c r="DV46" s="61">
        <f t="shared" si="42"/>
        <v>0</v>
      </c>
      <c r="DW46" s="64" t="e">
        <f t="shared" si="41"/>
        <v>#DIV/0!</v>
      </c>
      <c r="DX46" s="65"/>
    </row>
    <row r="47" spans="1:128">
      <c r="A47" s="17">
        <v>100</v>
      </c>
      <c r="B47" s="17">
        <v>28800</v>
      </c>
      <c r="C47" s="182"/>
      <c r="D47" s="19" t="e">
        <f t="shared" si="0"/>
        <v>#DIV/0!</v>
      </c>
      <c r="E47" s="19" t="e">
        <f t="shared" si="1"/>
        <v>#DIV/0!</v>
      </c>
      <c r="F47" s="19" t="e">
        <f t="shared" si="2"/>
        <v>#DIV/0!</v>
      </c>
      <c r="G47" s="19" t="e">
        <f t="shared" si="3"/>
        <v>#DIV/0!</v>
      </c>
      <c r="H47" s="18" t="e">
        <f t="shared" si="4"/>
        <v>#DIV/0!</v>
      </c>
      <c r="I47" s="184"/>
      <c r="J47" s="187"/>
      <c r="K47" s="32" t="s">
        <v>220</v>
      </c>
      <c r="L47" s="23"/>
      <c r="M47" s="29"/>
      <c r="N47" s="27">
        <f t="shared" si="15"/>
        <v>0</v>
      </c>
      <c r="O47" s="30"/>
      <c r="P47" s="30"/>
      <c r="Q47" s="30"/>
      <c r="R47" s="30"/>
      <c r="S47" s="24">
        <v>0</v>
      </c>
      <c r="T47" s="24">
        <v>0</v>
      </c>
      <c r="U47" s="35">
        <v>0</v>
      </c>
      <c r="V47" s="30"/>
      <c r="W47" s="30"/>
      <c r="X47" s="30"/>
      <c r="Y47" s="17">
        <f t="shared" si="16"/>
        <v>0</v>
      </c>
      <c r="Z47" s="30"/>
      <c r="AA47" s="30"/>
      <c r="AB47" s="30"/>
      <c r="AC47" s="30"/>
      <c r="AD47" s="30"/>
      <c r="AE47" s="30"/>
      <c r="AF47" s="24">
        <f t="shared" si="17"/>
        <v>0</v>
      </c>
      <c r="AG47" s="30"/>
      <c r="AH47" s="30"/>
      <c r="AI47" s="30"/>
      <c r="AJ47" s="30"/>
      <c r="AK47" s="30"/>
      <c r="AL47" s="30"/>
      <c r="AM47" s="24">
        <f t="shared" si="18"/>
        <v>0</v>
      </c>
      <c r="AN47" s="30"/>
      <c r="AO47" s="30"/>
      <c r="AP47" s="30"/>
      <c r="AQ47" s="30"/>
      <c r="AR47" s="30"/>
      <c r="AS47" s="30"/>
      <c r="AT47" s="30"/>
      <c r="AU47" s="30"/>
      <c r="AV47" s="24">
        <f t="shared" si="19"/>
        <v>0</v>
      </c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23">
        <f t="shared" si="20"/>
        <v>0</v>
      </c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23">
        <f t="shared" si="21"/>
        <v>0</v>
      </c>
      <c r="CC47" s="30"/>
      <c r="CD47" s="23">
        <f t="shared" si="22"/>
        <v>0</v>
      </c>
      <c r="CE47" s="27">
        <f t="shared" si="23"/>
        <v>0</v>
      </c>
      <c r="CF47" s="23">
        <f t="shared" si="24"/>
        <v>0</v>
      </c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23">
        <f t="shared" si="25"/>
        <v>0</v>
      </c>
      <c r="CS47" s="30"/>
      <c r="CT47" s="30"/>
      <c r="CU47" s="30"/>
      <c r="CV47" s="23">
        <f t="shared" si="7"/>
        <v>0</v>
      </c>
      <c r="CW47" s="23">
        <f t="shared" si="8"/>
        <v>0</v>
      </c>
      <c r="CX47" s="49">
        <f t="shared" si="26"/>
        <v>0</v>
      </c>
      <c r="CY47" s="49">
        <f t="shared" si="27"/>
        <v>0</v>
      </c>
      <c r="CZ47" s="49">
        <f t="shared" si="28"/>
        <v>0</v>
      </c>
      <c r="DA47" s="30"/>
      <c r="DB47" s="30"/>
      <c r="DC47" s="23">
        <f t="shared" si="29"/>
        <v>0</v>
      </c>
      <c r="DD47" s="50"/>
      <c r="DE47" s="50"/>
      <c r="DF47" s="50"/>
      <c r="DG47" s="23">
        <f t="shared" si="30"/>
        <v>0</v>
      </c>
      <c r="DH47" s="49">
        <f t="shared" si="31"/>
        <v>0</v>
      </c>
      <c r="DI47" s="27">
        <f t="shared" si="32"/>
        <v>0</v>
      </c>
      <c r="DJ47" s="53">
        <f t="shared" si="33"/>
        <v>0</v>
      </c>
      <c r="DK47" s="49">
        <f t="shared" si="34"/>
        <v>0</v>
      </c>
      <c r="DL47" s="54">
        <f t="shared" si="35"/>
        <v>0</v>
      </c>
      <c r="DM47" s="55">
        <v>215</v>
      </c>
      <c r="DN47" s="55">
        <v>5</v>
      </c>
      <c r="DO47" s="55">
        <v>15</v>
      </c>
      <c r="DP47" s="27">
        <f t="shared" si="36"/>
        <v>0</v>
      </c>
      <c r="DQ47" s="58" t="e">
        <f t="shared" si="37"/>
        <v>#DIV/0!</v>
      </c>
      <c r="DR47" s="195"/>
      <c r="DS47" s="58" t="e">
        <f t="shared" si="12"/>
        <v>#DIV/0!</v>
      </c>
      <c r="DT47" s="197"/>
      <c r="DU47" s="63">
        <f t="shared" si="40"/>
        <v>0</v>
      </c>
      <c r="DV47" s="61">
        <f t="shared" si="42"/>
        <v>0</v>
      </c>
      <c r="DW47" s="64" t="e">
        <f t="shared" si="41"/>
        <v>#DIV/0!</v>
      </c>
      <c r="DX47" s="65"/>
    </row>
    <row r="48" spans="1:128">
      <c r="A48" s="17">
        <v>100</v>
      </c>
      <c r="B48" s="17">
        <v>28800</v>
      </c>
      <c r="C48" s="181" t="e">
        <f t="shared" si="69"/>
        <v>#DIV/0!</v>
      </c>
      <c r="D48" s="19" t="e">
        <f t="shared" si="0"/>
        <v>#DIV/0!</v>
      </c>
      <c r="E48" s="19" t="e">
        <f t="shared" si="1"/>
        <v>#DIV/0!</v>
      </c>
      <c r="F48" s="19" t="e">
        <f t="shared" si="2"/>
        <v>#DIV/0!</v>
      </c>
      <c r="G48" s="19" t="e">
        <f t="shared" si="3"/>
        <v>#DIV/0!</v>
      </c>
      <c r="H48" s="18" t="e">
        <f t="shared" si="4"/>
        <v>#DIV/0!</v>
      </c>
      <c r="I48" s="183" t="e">
        <f t="shared" si="70"/>
        <v>#DIV/0!</v>
      </c>
      <c r="J48" s="188" t="s">
        <v>251</v>
      </c>
      <c r="K48" s="22" t="s">
        <v>222</v>
      </c>
      <c r="L48" s="23"/>
      <c r="M48" s="29"/>
      <c r="N48" s="27">
        <f t="shared" si="15"/>
        <v>0</v>
      </c>
      <c r="O48" s="29"/>
      <c r="P48" s="30"/>
      <c r="Q48" s="29"/>
      <c r="R48" s="29"/>
      <c r="S48" s="24">
        <v>0</v>
      </c>
      <c r="T48" s="24">
        <v>0</v>
      </c>
      <c r="U48" s="35">
        <v>0</v>
      </c>
      <c r="V48" s="29"/>
      <c r="W48" s="29"/>
      <c r="X48" s="29"/>
      <c r="Y48" s="17">
        <f t="shared" si="16"/>
        <v>0</v>
      </c>
      <c r="Z48" s="29"/>
      <c r="AA48" s="29"/>
      <c r="AB48" s="29"/>
      <c r="AC48" s="29"/>
      <c r="AD48" s="29"/>
      <c r="AE48" s="29"/>
      <c r="AF48" s="24">
        <f t="shared" si="17"/>
        <v>0</v>
      </c>
      <c r="AG48" s="29"/>
      <c r="AH48" s="29"/>
      <c r="AI48" s="29"/>
      <c r="AJ48" s="29"/>
      <c r="AK48" s="29"/>
      <c r="AL48" s="29"/>
      <c r="AM48" s="24">
        <f t="shared" si="18"/>
        <v>0</v>
      </c>
      <c r="AN48" s="29"/>
      <c r="AO48" s="29"/>
      <c r="AP48" s="29"/>
      <c r="AQ48" s="29"/>
      <c r="AR48" s="29"/>
      <c r="AS48" s="29"/>
      <c r="AT48" s="29"/>
      <c r="AU48" s="29"/>
      <c r="AV48" s="24">
        <f t="shared" si="19"/>
        <v>0</v>
      </c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3">
        <f t="shared" si="20"/>
        <v>0</v>
      </c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3">
        <f t="shared" si="21"/>
        <v>0</v>
      </c>
      <c r="CC48" s="29"/>
      <c r="CD48" s="23">
        <f t="shared" si="22"/>
        <v>0</v>
      </c>
      <c r="CE48" s="27">
        <f t="shared" si="23"/>
        <v>0</v>
      </c>
      <c r="CF48" s="23">
        <f t="shared" si="24"/>
        <v>0</v>
      </c>
      <c r="CG48" s="30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3">
        <f t="shared" si="25"/>
        <v>0</v>
      </c>
      <c r="CS48" s="29"/>
      <c r="CT48" s="29"/>
      <c r="CU48" s="29"/>
      <c r="CV48" s="23">
        <f t="shared" si="7"/>
        <v>0</v>
      </c>
      <c r="CW48" s="23">
        <f t="shared" si="8"/>
        <v>0</v>
      </c>
      <c r="CX48" s="49">
        <f t="shared" si="26"/>
        <v>0</v>
      </c>
      <c r="CY48" s="49">
        <f t="shared" si="27"/>
        <v>0</v>
      </c>
      <c r="CZ48" s="49">
        <f t="shared" si="28"/>
        <v>0</v>
      </c>
      <c r="DA48" s="29"/>
      <c r="DB48" s="29"/>
      <c r="DC48" s="23">
        <f t="shared" si="29"/>
        <v>0</v>
      </c>
      <c r="DD48" s="50"/>
      <c r="DE48" s="50"/>
      <c r="DF48" s="50"/>
      <c r="DG48" s="23">
        <f t="shared" si="30"/>
        <v>0</v>
      </c>
      <c r="DH48" s="49">
        <f t="shared" si="31"/>
        <v>0</v>
      </c>
      <c r="DI48" s="27">
        <f t="shared" si="32"/>
        <v>0</v>
      </c>
      <c r="DJ48" s="53">
        <f t="shared" si="33"/>
        <v>0</v>
      </c>
      <c r="DK48" s="49">
        <f t="shared" si="34"/>
        <v>0</v>
      </c>
      <c r="DL48" s="54">
        <f t="shared" si="35"/>
        <v>0</v>
      </c>
      <c r="DM48" s="55">
        <v>215</v>
      </c>
      <c r="DN48" s="55">
        <v>5</v>
      </c>
      <c r="DO48" s="55">
        <v>15</v>
      </c>
      <c r="DP48" s="27">
        <f t="shared" si="36"/>
        <v>0</v>
      </c>
      <c r="DQ48" s="58" t="e">
        <f t="shared" si="37"/>
        <v>#DIV/0!</v>
      </c>
      <c r="DR48" s="194" t="e">
        <f t="shared" si="71"/>
        <v>#DIV/0!</v>
      </c>
      <c r="DS48" s="58" t="e">
        <f t="shared" si="12"/>
        <v>#DIV/0!</v>
      </c>
      <c r="DT48" s="196" t="e">
        <f t="shared" si="72"/>
        <v>#DIV/0!</v>
      </c>
      <c r="DU48" s="63">
        <f t="shared" si="40"/>
        <v>0</v>
      </c>
      <c r="DV48" s="61">
        <f t="shared" si="42"/>
        <v>0</v>
      </c>
      <c r="DW48" s="64" t="e">
        <f t="shared" si="41"/>
        <v>#DIV/0!</v>
      </c>
      <c r="DX48" s="65"/>
    </row>
    <row r="49" spans="1:128">
      <c r="A49" s="17">
        <v>100</v>
      </c>
      <c r="B49" s="17">
        <v>28800</v>
      </c>
      <c r="C49" s="182"/>
      <c r="D49" s="19" t="e">
        <f t="shared" si="0"/>
        <v>#DIV/0!</v>
      </c>
      <c r="E49" s="19" t="e">
        <f t="shared" si="1"/>
        <v>#DIV/0!</v>
      </c>
      <c r="F49" s="19" t="e">
        <f t="shared" si="2"/>
        <v>#DIV/0!</v>
      </c>
      <c r="G49" s="19" t="e">
        <f t="shared" si="3"/>
        <v>#DIV/0!</v>
      </c>
      <c r="H49" s="18" t="e">
        <f t="shared" si="4"/>
        <v>#DIV/0!</v>
      </c>
      <c r="I49" s="184"/>
      <c r="J49" s="189"/>
      <c r="K49" s="22" t="s">
        <v>223</v>
      </c>
      <c r="L49" s="23"/>
      <c r="M49" s="29"/>
      <c r="N49" s="27">
        <f t="shared" si="15"/>
        <v>0</v>
      </c>
      <c r="O49" s="30"/>
      <c r="P49" s="30"/>
      <c r="Q49" s="30"/>
      <c r="R49" s="30"/>
      <c r="S49" s="24">
        <v>0</v>
      </c>
      <c r="T49" s="24">
        <v>0</v>
      </c>
      <c r="U49" s="35">
        <v>0</v>
      </c>
      <c r="V49" s="30"/>
      <c r="W49" s="30"/>
      <c r="X49" s="36"/>
      <c r="Y49" s="17">
        <f t="shared" si="16"/>
        <v>0</v>
      </c>
      <c r="Z49" s="30"/>
      <c r="AA49" s="30"/>
      <c r="AB49" s="30"/>
      <c r="AC49" s="30"/>
      <c r="AD49" s="30"/>
      <c r="AE49" s="30"/>
      <c r="AF49" s="24">
        <f t="shared" si="17"/>
        <v>0</v>
      </c>
      <c r="AG49" s="30"/>
      <c r="AH49" s="30"/>
      <c r="AI49" s="30"/>
      <c r="AJ49" s="30"/>
      <c r="AK49" s="30"/>
      <c r="AL49" s="30"/>
      <c r="AM49" s="24">
        <f t="shared" si="18"/>
        <v>0</v>
      </c>
      <c r="AN49" s="30"/>
      <c r="AO49" s="30"/>
      <c r="AP49" s="30"/>
      <c r="AQ49" s="30"/>
      <c r="AR49" s="30"/>
      <c r="AS49" s="30"/>
      <c r="AT49" s="30"/>
      <c r="AU49" s="30"/>
      <c r="AV49" s="24">
        <f t="shared" si="19"/>
        <v>0</v>
      </c>
      <c r="AW49" s="36"/>
      <c r="AX49" s="42"/>
      <c r="AY49" s="36"/>
      <c r="AZ49" s="42"/>
      <c r="BA49" s="36"/>
      <c r="BB49" s="36"/>
      <c r="BC49" s="36"/>
      <c r="BD49" s="42"/>
      <c r="BE49" s="36"/>
      <c r="BF49" s="42"/>
      <c r="BG49" s="36"/>
      <c r="BH49" s="42"/>
      <c r="BI49" s="36"/>
      <c r="BJ49" s="42"/>
      <c r="BK49" s="36"/>
      <c r="BL49" s="42"/>
      <c r="BM49" s="23">
        <f t="shared" si="20"/>
        <v>0</v>
      </c>
      <c r="BN49" s="46"/>
      <c r="BO49" s="46"/>
      <c r="BP49" s="46"/>
      <c r="BQ49" s="46"/>
      <c r="BR49" s="46"/>
      <c r="BS49" s="46"/>
      <c r="BT49" s="30"/>
      <c r="BU49" s="30"/>
      <c r="BV49" s="30"/>
      <c r="BW49" s="30"/>
      <c r="BX49" s="30"/>
      <c r="BY49" s="30"/>
      <c r="BZ49" s="30"/>
      <c r="CA49" s="30"/>
      <c r="CB49" s="23">
        <f t="shared" si="21"/>
        <v>0</v>
      </c>
      <c r="CC49" s="30"/>
      <c r="CD49" s="23">
        <f t="shared" si="22"/>
        <v>0</v>
      </c>
      <c r="CE49" s="27">
        <f t="shared" si="23"/>
        <v>0</v>
      </c>
      <c r="CF49" s="23">
        <f t="shared" si="24"/>
        <v>0</v>
      </c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23">
        <f t="shared" si="25"/>
        <v>0</v>
      </c>
      <c r="CS49" s="31"/>
      <c r="CT49" s="31"/>
      <c r="CU49" s="31"/>
      <c r="CV49" s="23">
        <f t="shared" si="7"/>
        <v>0</v>
      </c>
      <c r="CW49" s="23">
        <f t="shared" si="8"/>
        <v>0</v>
      </c>
      <c r="CX49" s="49">
        <f t="shared" si="26"/>
        <v>0</v>
      </c>
      <c r="CY49" s="49">
        <f t="shared" si="27"/>
        <v>0</v>
      </c>
      <c r="CZ49" s="49">
        <f t="shared" si="28"/>
        <v>0</v>
      </c>
      <c r="DA49" s="31"/>
      <c r="DB49" s="31"/>
      <c r="DC49" s="23">
        <f t="shared" si="29"/>
        <v>0</v>
      </c>
      <c r="DD49" s="50"/>
      <c r="DE49" s="50"/>
      <c r="DF49" s="50"/>
      <c r="DG49" s="23">
        <f t="shared" si="30"/>
        <v>0</v>
      </c>
      <c r="DH49" s="49">
        <f t="shared" si="31"/>
        <v>0</v>
      </c>
      <c r="DI49" s="27">
        <f t="shared" si="32"/>
        <v>0</v>
      </c>
      <c r="DJ49" s="53">
        <f t="shared" si="33"/>
        <v>0</v>
      </c>
      <c r="DK49" s="49">
        <f t="shared" si="34"/>
        <v>0</v>
      </c>
      <c r="DL49" s="54">
        <f t="shared" si="35"/>
        <v>0</v>
      </c>
      <c r="DM49" s="55">
        <v>215</v>
      </c>
      <c r="DN49" s="55">
        <v>5</v>
      </c>
      <c r="DO49" s="55">
        <v>15</v>
      </c>
      <c r="DP49" s="27">
        <f t="shared" si="36"/>
        <v>0</v>
      </c>
      <c r="DQ49" s="58" t="e">
        <f t="shared" si="37"/>
        <v>#DIV/0!</v>
      </c>
      <c r="DR49" s="195"/>
      <c r="DS49" s="58" t="e">
        <f t="shared" si="12"/>
        <v>#DIV/0!</v>
      </c>
      <c r="DT49" s="197"/>
      <c r="DU49" s="63">
        <f t="shared" si="40"/>
        <v>0</v>
      </c>
      <c r="DV49" s="61">
        <f t="shared" si="42"/>
        <v>0</v>
      </c>
      <c r="DW49" s="64" t="e">
        <f t="shared" si="41"/>
        <v>#DIV/0!</v>
      </c>
      <c r="DX49" s="65"/>
    </row>
    <row r="50" spans="1:128">
      <c r="A50" s="17">
        <v>100</v>
      </c>
      <c r="B50" s="17">
        <v>28800</v>
      </c>
      <c r="C50" s="181" t="e">
        <f t="shared" si="69"/>
        <v>#DIV/0!</v>
      </c>
      <c r="D50" s="19" t="e">
        <f t="shared" si="0"/>
        <v>#DIV/0!</v>
      </c>
      <c r="E50" s="19" t="e">
        <f t="shared" si="1"/>
        <v>#DIV/0!</v>
      </c>
      <c r="F50" s="19" t="e">
        <f t="shared" si="2"/>
        <v>#DIV/0!</v>
      </c>
      <c r="G50" s="19" t="e">
        <f t="shared" si="3"/>
        <v>#DIV/0!</v>
      </c>
      <c r="H50" s="18" t="e">
        <f t="shared" si="4"/>
        <v>#DIV/0!</v>
      </c>
      <c r="I50" s="183" t="e">
        <f t="shared" si="70"/>
        <v>#DIV/0!</v>
      </c>
      <c r="J50" s="188" t="s">
        <v>252</v>
      </c>
      <c r="K50" s="22" t="s">
        <v>225</v>
      </c>
      <c r="L50" s="23"/>
      <c r="M50" s="29"/>
      <c r="N50" s="27">
        <f t="shared" si="15"/>
        <v>0</v>
      </c>
      <c r="O50" s="30"/>
      <c r="P50" s="30"/>
      <c r="Q50" s="30"/>
      <c r="R50" s="30"/>
      <c r="S50" s="24">
        <v>0</v>
      </c>
      <c r="T50" s="24">
        <v>0</v>
      </c>
      <c r="U50" s="35">
        <v>0</v>
      </c>
      <c r="V50" s="30"/>
      <c r="W50" s="30"/>
      <c r="X50" s="36"/>
      <c r="Y50" s="17">
        <f t="shared" si="16"/>
        <v>0</v>
      </c>
      <c r="Z50" s="30"/>
      <c r="AA50" s="30"/>
      <c r="AB50" s="30"/>
      <c r="AC50" s="30"/>
      <c r="AD50" s="30"/>
      <c r="AE50" s="30"/>
      <c r="AF50" s="24">
        <f t="shared" si="17"/>
        <v>0</v>
      </c>
      <c r="AG50" s="30"/>
      <c r="AH50" s="30"/>
      <c r="AI50" s="30"/>
      <c r="AJ50" s="30"/>
      <c r="AK50" s="30"/>
      <c r="AL50" s="30"/>
      <c r="AM50" s="24">
        <f t="shared" si="18"/>
        <v>0</v>
      </c>
      <c r="AN50" s="30"/>
      <c r="AO50" s="30"/>
      <c r="AP50" s="30"/>
      <c r="AQ50" s="30"/>
      <c r="AR50" s="30"/>
      <c r="AS50" s="30"/>
      <c r="AT50" s="30"/>
      <c r="AU50" s="30"/>
      <c r="AV50" s="24">
        <f t="shared" si="19"/>
        <v>0</v>
      </c>
      <c r="AW50" s="36"/>
      <c r="AX50" s="42"/>
      <c r="AY50" s="36"/>
      <c r="AZ50" s="42"/>
      <c r="BA50" s="36"/>
      <c r="BB50" s="36"/>
      <c r="BC50" s="36"/>
      <c r="BD50" s="42"/>
      <c r="BE50" s="36"/>
      <c r="BF50" s="42"/>
      <c r="BG50" s="36"/>
      <c r="BH50" s="42"/>
      <c r="BI50" s="36"/>
      <c r="BJ50" s="42"/>
      <c r="BK50" s="36"/>
      <c r="BL50" s="42"/>
      <c r="BM50" s="23">
        <f t="shared" si="20"/>
        <v>0</v>
      </c>
      <c r="BN50" s="46"/>
      <c r="BO50" s="46"/>
      <c r="BP50" s="46"/>
      <c r="BQ50" s="46"/>
      <c r="BR50" s="46"/>
      <c r="BS50" s="46"/>
      <c r="BT50" s="30"/>
      <c r="BU50" s="30"/>
      <c r="BV50" s="30"/>
      <c r="BW50" s="30"/>
      <c r="BX50" s="30"/>
      <c r="BY50" s="30"/>
      <c r="BZ50" s="30"/>
      <c r="CA50" s="30"/>
      <c r="CB50" s="23">
        <f t="shared" si="21"/>
        <v>0</v>
      </c>
      <c r="CC50" s="30"/>
      <c r="CD50" s="23">
        <f t="shared" si="22"/>
        <v>0</v>
      </c>
      <c r="CE50" s="27">
        <f t="shared" si="23"/>
        <v>0</v>
      </c>
      <c r="CF50" s="23">
        <f t="shared" si="24"/>
        <v>0</v>
      </c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23">
        <f t="shared" si="25"/>
        <v>0</v>
      </c>
      <c r="CS50" s="31"/>
      <c r="CT50" s="31"/>
      <c r="CU50" s="31"/>
      <c r="CV50" s="23">
        <f t="shared" si="7"/>
        <v>0</v>
      </c>
      <c r="CW50" s="23">
        <f t="shared" si="8"/>
        <v>0</v>
      </c>
      <c r="CX50" s="49">
        <f t="shared" si="26"/>
        <v>0</v>
      </c>
      <c r="CY50" s="49">
        <f t="shared" si="27"/>
        <v>0</v>
      </c>
      <c r="CZ50" s="49">
        <f t="shared" si="28"/>
        <v>0</v>
      </c>
      <c r="DA50" s="31"/>
      <c r="DB50" s="31"/>
      <c r="DC50" s="23">
        <f t="shared" si="29"/>
        <v>0</v>
      </c>
      <c r="DD50" s="50"/>
      <c r="DE50" s="50"/>
      <c r="DF50" s="50"/>
      <c r="DG50" s="23">
        <f t="shared" si="30"/>
        <v>0</v>
      </c>
      <c r="DH50" s="49">
        <f t="shared" si="31"/>
        <v>0</v>
      </c>
      <c r="DI50" s="27">
        <f t="shared" si="32"/>
        <v>0</v>
      </c>
      <c r="DJ50" s="53">
        <f t="shared" si="33"/>
        <v>0</v>
      </c>
      <c r="DK50" s="49">
        <f t="shared" si="34"/>
        <v>0</v>
      </c>
      <c r="DL50" s="54">
        <f t="shared" si="35"/>
        <v>0</v>
      </c>
      <c r="DM50" s="55">
        <v>215</v>
      </c>
      <c r="DN50" s="55">
        <v>5</v>
      </c>
      <c r="DO50" s="55">
        <v>15</v>
      </c>
      <c r="DP50" s="27">
        <f t="shared" si="36"/>
        <v>0</v>
      </c>
      <c r="DQ50" s="58" t="e">
        <f t="shared" si="37"/>
        <v>#DIV/0!</v>
      </c>
      <c r="DR50" s="194" t="e">
        <f t="shared" si="71"/>
        <v>#DIV/0!</v>
      </c>
      <c r="DS50" s="58" t="e">
        <f t="shared" si="12"/>
        <v>#DIV/0!</v>
      </c>
      <c r="DT50" s="196" t="e">
        <f t="shared" si="72"/>
        <v>#DIV/0!</v>
      </c>
      <c r="DU50" s="63">
        <f t="shared" si="40"/>
        <v>0</v>
      </c>
      <c r="DV50" s="61">
        <f t="shared" si="42"/>
        <v>0</v>
      </c>
      <c r="DW50" s="64" t="e">
        <f t="shared" si="41"/>
        <v>#DIV/0!</v>
      </c>
      <c r="DX50" s="65"/>
    </row>
    <row r="51" spans="1:128">
      <c r="A51" s="17">
        <v>100</v>
      </c>
      <c r="B51" s="17">
        <v>28800</v>
      </c>
      <c r="C51" s="182"/>
      <c r="D51" s="19" t="e">
        <f t="shared" si="0"/>
        <v>#DIV/0!</v>
      </c>
      <c r="E51" s="19" t="e">
        <f t="shared" si="1"/>
        <v>#DIV/0!</v>
      </c>
      <c r="F51" s="19" t="e">
        <f t="shared" si="2"/>
        <v>#DIV/0!</v>
      </c>
      <c r="G51" s="19" t="e">
        <f t="shared" si="3"/>
        <v>#DIV/0!</v>
      </c>
      <c r="H51" s="18" t="e">
        <f t="shared" si="4"/>
        <v>#DIV/0!</v>
      </c>
      <c r="I51" s="184"/>
      <c r="J51" s="189"/>
      <c r="K51" s="22" t="s">
        <v>226</v>
      </c>
      <c r="L51" s="23"/>
      <c r="M51" s="29"/>
      <c r="N51" s="27">
        <f t="shared" si="15"/>
        <v>0</v>
      </c>
      <c r="O51" s="30"/>
      <c r="P51" s="30"/>
      <c r="Q51" s="30"/>
      <c r="R51" s="30"/>
      <c r="S51" s="24">
        <v>0</v>
      </c>
      <c r="T51" s="24">
        <v>0</v>
      </c>
      <c r="U51" s="35">
        <v>0</v>
      </c>
      <c r="V51" s="30"/>
      <c r="W51" s="30"/>
      <c r="X51" s="36"/>
      <c r="Y51" s="17">
        <f t="shared" si="16"/>
        <v>0</v>
      </c>
      <c r="Z51" s="30"/>
      <c r="AA51" s="30"/>
      <c r="AB51" s="30"/>
      <c r="AC51" s="30"/>
      <c r="AD51" s="30"/>
      <c r="AE51" s="30"/>
      <c r="AF51" s="24">
        <f t="shared" si="17"/>
        <v>0</v>
      </c>
      <c r="AG51" s="30"/>
      <c r="AH51" s="30"/>
      <c r="AI51" s="30"/>
      <c r="AJ51" s="30"/>
      <c r="AK51" s="30"/>
      <c r="AL51" s="30"/>
      <c r="AM51" s="24">
        <f t="shared" si="18"/>
        <v>0</v>
      </c>
      <c r="AN51" s="30"/>
      <c r="AO51" s="30"/>
      <c r="AP51" s="30"/>
      <c r="AQ51" s="30"/>
      <c r="AR51" s="30"/>
      <c r="AS51" s="30"/>
      <c r="AT51" s="30"/>
      <c r="AU51" s="30"/>
      <c r="AV51" s="24">
        <f t="shared" si="19"/>
        <v>0</v>
      </c>
      <c r="AW51" s="36"/>
      <c r="AX51" s="42"/>
      <c r="AY51" s="36"/>
      <c r="AZ51" s="42"/>
      <c r="BA51" s="36"/>
      <c r="BB51" s="36"/>
      <c r="BC51" s="36"/>
      <c r="BD51" s="42"/>
      <c r="BE51" s="36"/>
      <c r="BF51" s="42"/>
      <c r="BG51" s="36"/>
      <c r="BH51" s="42"/>
      <c r="BI51" s="36"/>
      <c r="BJ51" s="42"/>
      <c r="BK51" s="36"/>
      <c r="BL51" s="42"/>
      <c r="BM51" s="23">
        <f t="shared" si="20"/>
        <v>0</v>
      </c>
      <c r="BN51" s="46"/>
      <c r="BO51" s="46"/>
      <c r="BP51" s="46"/>
      <c r="BQ51" s="46"/>
      <c r="BR51" s="46"/>
      <c r="BS51" s="46"/>
      <c r="BT51" s="30"/>
      <c r="BU51" s="30"/>
      <c r="BV51" s="30"/>
      <c r="BW51" s="30"/>
      <c r="BX51" s="30"/>
      <c r="BY51" s="30"/>
      <c r="BZ51" s="30"/>
      <c r="CA51" s="30"/>
      <c r="CB51" s="23">
        <f t="shared" si="21"/>
        <v>0</v>
      </c>
      <c r="CC51" s="30"/>
      <c r="CD51" s="23">
        <f t="shared" si="22"/>
        <v>0</v>
      </c>
      <c r="CE51" s="27">
        <f t="shared" si="23"/>
        <v>0</v>
      </c>
      <c r="CF51" s="23">
        <f t="shared" si="24"/>
        <v>0</v>
      </c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23">
        <f t="shared" si="25"/>
        <v>0</v>
      </c>
      <c r="CS51" s="31"/>
      <c r="CT51" s="31"/>
      <c r="CU51" s="31"/>
      <c r="CV51" s="23">
        <f t="shared" si="7"/>
        <v>0</v>
      </c>
      <c r="CW51" s="23">
        <f t="shared" si="8"/>
        <v>0</v>
      </c>
      <c r="CX51" s="49">
        <f t="shared" si="26"/>
        <v>0</v>
      </c>
      <c r="CY51" s="49">
        <f t="shared" si="27"/>
        <v>0</v>
      </c>
      <c r="CZ51" s="49">
        <f t="shared" si="28"/>
        <v>0</v>
      </c>
      <c r="DA51" s="31"/>
      <c r="DB51" s="31"/>
      <c r="DC51" s="23">
        <f t="shared" si="29"/>
        <v>0</v>
      </c>
      <c r="DD51" s="50"/>
      <c r="DE51" s="50"/>
      <c r="DF51" s="50"/>
      <c r="DG51" s="23">
        <f t="shared" si="30"/>
        <v>0</v>
      </c>
      <c r="DH51" s="49">
        <f t="shared" si="31"/>
        <v>0</v>
      </c>
      <c r="DI51" s="27">
        <f t="shared" si="32"/>
        <v>0</v>
      </c>
      <c r="DJ51" s="53">
        <f t="shared" si="33"/>
        <v>0</v>
      </c>
      <c r="DK51" s="49">
        <f t="shared" si="34"/>
        <v>0</v>
      </c>
      <c r="DL51" s="54">
        <f t="shared" si="35"/>
        <v>0</v>
      </c>
      <c r="DM51" s="55">
        <v>215</v>
      </c>
      <c r="DN51" s="55">
        <v>5</v>
      </c>
      <c r="DO51" s="55">
        <v>15</v>
      </c>
      <c r="DP51" s="27">
        <f t="shared" si="36"/>
        <v>0</v>
      </c>
      <c r="DQ51" s="58" t="e">
        <f t="shared" si="37"/>
        <v>#DIV/0!</v>
      </c>
      <c r="DR51" s="195"/>
      <c r="DS51" s="58" t="e">
        <f t="shared" si="12"/>
        <v>#DIV/0!</v>
      </c>
      <c r="DT51" s="197"/>
      <c r="DU51" s="63">
        <f t="shared" si="40"/>
        <v>0</v>
      </c>
      <c r="DV51" s="61">
        <f t="shared" si="42"/>
        <v>0</v>
      </c>
      <c r="DW51" s="64" t="e">
        <f t="shared" si="41"/>
        <v>#DIV/0!</v>
      </c>
      <c r="DX51" s="65"/>
    </row>
    <row r="52" spans="1:128">
      <c r="A52" s="17">
        <v>100</v>
      </c>
      <c r="B52" s="17">
        <v>28800</v>
      </c>
      <c r="C52" s="181" t="e">
        <f t="shared" ref="C52:C56" si="73">(DH52+DH53)/(N52+N53)</f>
        <v>#DIV/0!</v>
      </c>
      <c r="D52" s="19" t="e">
        <f t="shared" si="0"/>
        <v>#DIV/0!</v>
      </c>
      <c r="E52" s="19" t="e">
        <f t="shared" si="1"/>
        <v>#DIV/0!</v>
      </c>
      <c r="F52" s="19" t="e">
        <f t="shared" si="2"/>
        <v>#DIV/0!</v>
      </c>
      <c r="G52" s="19" t="e">
        <f t="shared" si="3"/>
        <v>#DIV/0!</v>
      </c>
      <c r="H52" s="18" t="e">
        <f t="shared" si="4"/>
        <v>#DIV/0!</v>
      </c>
      <c r="I52" s="183" t="e">
        <f t="shared" ref="I52:I56" si="74">(CD52+CD53)/(DI52+DI53)</f>
        <v>#DIV/0!</v>
      </c>
      <c r="J52" s="188" t="s">
        <v>253</v>
      </c>
      <c r="K52" s="22" t="s">
        <v>225</v>
      </c>
      <c r="L52" s="23"/>
      <c r="M52" s="29"/>
      <c r="N52" s="27">
        <f t="shared" si="15"/>
        <v>0</v>
      </c>
      <c r="O52" s="30"/>
      <c r="P52" s="30"/>
      <c r="Q52" s="30"/>
      <c r="R52" s="30"/>
      <c r="S52" s="24">
        <v>0</v>
      </c>
      <c r="T52" s="24">
        <v>0</v>
      </c>
      <c r="U52" s="35">
        <v>0</v>
      </c>
      <c r="V52" s="30"/>
      <c r="W52" s="30"/>
      <c r="X52" s="36"/>
      <c r="Y52" s="17">
        <f t="shared" si="16"/>
        <v>0</v>
      </c>
      <c r="Z52" s="30"/>
      <c r="AA52" s="30"/>
      <c r="AB52" s="30"/>
      <c r="AC52" s="30"/>
      <c r="AD52" s="30"/>
      <c r="AE52" s="30"/>
      <c r="AF52" s="24">
        <f t="shared" si="17"/>
        <v>0</v>
      </c>
      <c r="AG52" s="30"/>
      <c r="AH52" s="30"/>
      <c r="AI52" s="30"/>
      <c r="AJ52" s="30"/>
      <c r="AK52" s="30"/>
      <c r="AL52" s="30"/>
      <c r="AM52" s="24">
        <f t="shared" si="18"/>
        <v>0</v>
      </c>
      <c r="AN52" s="30"/>
      <c r="AO52" s="30"/>
      <c r="AP52" s="30"/>
      <c r="AQ52" s="30"/>
      <c r="AR52" s="30"/>
      <c r="AS52" s="30"/>
      <c r="AT52" s="30"/>
      <c r="AU52" s="30"/>
      <c r="AV52" s="24">
        <f t="shared" si="19"/>
        <v>0</v>
      </c>
      <c r="AW52" s="36"/>
      <c r="AX52" s="42"/>
      <c r="AY52" s="36"/>
      <c r="AZ52" s="42"/>
      <c r="BA52" s="42"/>
      <c r="BB52" s="36"/>
      <c r="BC52" s="36"/>
      <c r="BD52" s="42"/>
      <c r="BE52" s="36"/>
      <c r="BF52" s="42"/>
      <c r="BG52" s="36"/>
      <c r="BH52" s="42"/>
      <c r="BI52" s="36"/>
      <c r="BJ52" s="42"/>
      <c r="BK52" s="36"/>
      <c r="BL52" s="42"/>
      <c r="BM52" s="23">
        <f t="shared" si="20"/>
        <v>0</v>
      </c>
      <c r="BN52" s="46"/>
      <c r="BO52" s="46"/>
      <c r="BP52" s="46"/>
      <c r="BQ52" s="46"/>
      <c r="BR52" s="46"/>
      <c r="BS52" s="46"/>
      <c r="BT52" s="30"/>
      <c r="BU52" s="30"/>
      <c r="BV52" s="30"/>
      <c r="BW52" s="30"/>
      <c r="BX52" s="30"/>
      <c r="BY52" s="30"/>
      <c r="BZ52" s="30"/>
      <c r="CA52" s="30"/>
      <c r="CB52" s="23">
        <f t="shared" si="21"/>
        <v>0</v>
      </c>
      <c r="CC52" s="30"/>
      <c r="CD52" s="23">
        <f t="shared" si="22"/>
        <v>0</v>
      </c>
      <c r="CE52" s="27">
        <f t="shared" si="23"/>
        <v>0</v>
      </c>
      <c r="CF52" s="23">
        <f t="shared" si="24"/>
        <v>0</v>
      </c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23">
        <f t="shared" si="25"/>
        <v>0</v>
      </c>
      <c r="CS52" s="31"/>
      <c r="CT52" s="31"/>
      <c r="CU52" s="31"/>
      <c r="CV52" s="23">
        <f t="shared" si="7"/>
        <v>0</v>
      </c>
      <c r="CW52" s="23">
        <f t="shared" si="8"/>
        <v>0</v>
      </c>
      <c r="CX52" s="49">
        <f t="shared" si="26"/>
        <v>0</v>
      </c>
      <c r="CY52" s="49">
        <f t="shared" si="27"/>
        <v>0</v>
      </c>
      <c r="CZ52" s="49">
        <f t="shared" si="28"/>
        <v>0</v>
      </c>
      <c r="DA52" s="31"/>
      <c r="DB52" s="31"/>
      <c r="DC52" s="23">
        <f t="shared" si="29"/>
        <v>0</v>
      </c>
      <c r="DD52" s="50"/>
      <c r="DE52" s="50"/>
      <c r="DF52" s="50"/>
      <c r="DG52" s="23">
        <f t="shared" si="30"/>
        <v>0</v>
      </c>
      <c r="DH52" s="49">
        <f t="shared" si="31"/>
        <v>0</v>
      </c>
      <c r="DI52" s="27">
        <f t="shared" si="32"/>
        <v>0</v>
      </c>
      <c r="DJ52" s="53">
        <f t="shared" si="33"/>
        <v>0</v>
      </c>
      <c r="DK52" s="49">
        <f t="shared" si="34"/>
        <v>0</v>
      </c>
      <c r="DL52" s="54">
        <f t="shared" si="35"/>
        <v>0</v>
      </c>
      <c r="DM52" s="55">
        <v>215</v>
      </c>
      <c r="DN52" s="55">
        <v>5</v>
      </c>
      <c r="DO52" s="55">
        <v>15</v>
      </c>
      <c r="DP52" s="27">
        <f t="shared" si="36"/>
        <v>0</v>
      </c>
      <c r="DQ52" s="58" t="e">
        <f t="shared" si="37"/>
        <v>#DIV/0!</v>
      </c>
      <c r="DR52" s="194" t="e">
        <f t="shared" ref="DR52:DR56" si="75">(CY52+CY53)/(CY52+CY53+DP52+DP53)</f>
        <v>#DIV/0!</v>
      </c>
      <c r="DS52" s="58" t="e">
        <f t="shared" si="12"/>
        <v>#DIV/0!</v>
      </c>
      <c r="DT52" s="196" t="e">
        <f t="shared" ref="DT52:DT56" si="76">(CY52+CY53)/(CY52+CY53+CD52+CD53)</f>
        <v>#DIV/0!</v>
      </c>
      <c r="DU52" s="63">
        <f t="shared" si="40"/>
        <v>0</v>
      </c>
      <c r="DV52" s="61">
        <f t="shared" si="42"/>
        <v>0</v>
      </c>
      <c r="DW52" s="64" t="e">
        <f t="shared" si="41"/>
        <v>#DIV/0!</v>
      </c>
      <c r="DX52" s="65"/>
    </row>
    <row r="53" spans="1:128">
      <c r="A53" s="17">
        <v>100</v>
      </c>
      <c r="B53" s="17">
        <v>28800</v>
      </c>
      <c r="C53" s="182"/>
      <c r="D53" s="19" t="e">
        <f t="shared" si="0"/>
        <v>#DIV/0!</v>
      </c>
      <c r="E53" s="19" t="e">
        <f t="shared" si="1"/>
        <v>#DIV/0!</v>
      </c>
      <c r="F53" s="19" t="e">
        <f t="shared" si="2"/>
        <v>#DIV/0!</v>
      </c>
      <c r="G53" s="19" t="e">
        <f t="shared" si="3"/>
        <v>#DIV/0!</v>
      </c>
      <c r="H53" s="18" t="e">
        <f t="shared" si="4"/>
        <v>#DIV/0!</v>
      </c>
      <c r="I53" s="184"/>
      <c r="J53" s="189"/>
      <c r="K53" s="22" t="s">
        <v>223</v>
      </c>
      <c r="L53" s="23"/>
      <c r="M53" s="29"/>
      <c r="N53" s="27">
        <f t="shared" si="15"/>
        <v>0</v>
      </c>
      <c r="O53" s="30"/>
      <c r="P53" s="30"/>
      <c r="Q53" s="30"/>
      <c r="R53" s="30"/>
      <c r="S53" s="24">
        <v>0</v>
      </c>
      <c r="T53" s="24">
        <v>0</v>
      </c>
      <c r="U53" s="35">
        <v>0</v>
      </c>
      <c r="V53" s="30"/>
      <c r="W53" s="30"/>
      <c r="X53" s="36"/>
      <c r="Y53" s="17">
        <f t="shared" si="16"/>
        <v>0</v>
      </c>
      <c r="Z53" s="30"/>
      <c r="AA53" s="30"/>
      <c r="AB53" s="30"/>
      <c r="AC53" s="30"/>
      <c r="AD53" s="30"/>
      <c r="AE53" s="30"/>
      <c r="AF53" s="24">
        <f t="shared" si="17"/>
        <v>0</v>
      </c>
      <c r="AG53" s="30"/>
      <c r="AH53" s="30"/>
      <c r="AI53" s="30"/>
      <c r="AJ53" s="30"/>
      <c r="AK53" s="30"/>
      <c r="AL53" s="30"/>
      <c r="AM53" s="24">
        <f t="shared" si="18"/>
        <v>0</v>
      </c>
      <c r="AN53" s="30"/>
      <c r="AO53" s="30"/>
      <c r="AP53" s="30"/>
      <c r="AQ53" s="30"/>
      <c r="AR53" s="30"/>
      <c r="AS53" s="30"/>
      <c r="AT53" s="30"/>
      <c r="AU53" s="30"/>
      <c r="AV53" s="24">
        <f t="shared" si="19"/>
        <v>0</v>
      </c>
      <c r="AW53" s="36"/>
      <c r="AX53" s="42"/>
      <c r="AY53" s="36"/>
      <c r="AZ53" s="42"/>
      <c r="BA53" s="36"/>
      <c r="BB53" s="36"/>
      <c r="BC53" s="36"/>
      <c r="BD53" s="42"/>
      <c r="BE53" s="36"/>
      <c r="BF53" s="42"/>
      <c r="BG53" s="36"/>
      <c r="BH53" s="42"/>
      <c r="BI53" s="36"/>
      <c r="BJ53" s="42"/>
      <c r="BK53" s="36"/>
      <c r="BL53" s="42"/>
      <c r="BM53" s="23">
        <f t="shared" si="20"/>
        <v>0</v>
      </c>
      <c r="BN53" s="46"/>
      <c r="BO53" s="46"/>
      <c r="BP53" s="46"/>
      <c r="BQ53" s="46"/>
      <c r="BR53" s="46"/>
      <c r="BS53" s="46"/>
      <c r="BT53" s="30"/>
      <c r="BU53" s="30"/>
      <c r="BV53" s="30"/>
      <c r="BW53" s="30"/>
      <c r="BX53" s="30"/>
      <c r="BY53" s="30"/>
      <c r="BZ53" s="30"/>
      <c r="CA53" s="30"/>
      <c r="CB53" s="23">
        <f t="shared" si="21"/>
        <v>0</v>
      </c>
      <c r="CC53" s="30"/>
      <c r="CD53" s="23">
        <f t="shared" si="22"/>
        <v>0</v>
      </c>
      <c r="CE53" s="27">
        <f t="shared" si="23"/>
        <v>0</v>
      </c>
      <c r="CF53" s="23">
        <f t="shared" si="24"/>
        <v>0</v>
      </c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23">
        <f t="shared" si="25"/>
        <v>0</v>
      </c>
      <c r="CS53" s="31"/>
      <c r="CT53" s="31"/>
      <c r="CU53" s="31"/>
      <c r="CV53" s="23">
        <f t="shared" si="7"/>
        <v>0</v>
      </c>
      <c r="CW53" s="23">
        <f t="shared" si="8"/>
        <v>0</v>
      </c>
      <c r="CX53" s="49">
        <f t="shared" si="26"/>
        <v>0</v>
      </c>
      <c r="CY53" s="49">
        <f t="shared" si="27"/>
        <v>0</v>
      </c>
      <c r="CZ53" s="49">
        <f t="shared" si="28"/>
        <v>0</v>
      </c>
      <c r="DA53" s="31"/>
      <c r="DB53" s="31"/>
      <c r="DC53" s="23">
        <f t="shared" si="29"/>
        <v>0</v>
      </c>
      <c r="DD53" s="50"/>
      <c r="DE53" s="50"/>
      <c r="DF53" s="50"/>
      <c r="DG53" s="23">
        <f t="shared" si="30"/>
        <v>0</v>
      </c>
      <c r="DH53" s="49">
        <f t="shared" si="31"/>
        <v>0</v>
      </c>
      <c r="DI53" s="27">
        <f t="shared" si="32"/>
        <v>0</v>
      </c>
      <c r="DJ53" s="53">
        <f t="shared" si="33"/>
        <v>0</v>
      </c>
      <c r="DK53" s="49">
        <f t="shared" si="34"/>
        <v>0</v>
      </c>
      <c r="DL53" s="54">
        <f t="shared" si="35"/>
        <v>0</v>
      </c>
      <c r="DM53" s="55">
        <v>215</v>
      </c>
      <c r="DN53" s="55">
        <v>5</v>
      </c>
      <c r="DO53" s="55">
        <v>15</v>
      </c>
      <c r="DP53" s="27">
        <f t="shared" si="36"/>
        <v>0</v>
      </c>
      <c r="DQ53" s="58" t="e">
        <f t="shared" si="37"/>
        <v>#DIV/0!</v>
      </c>
      <c r="DR53" s="195"/>
      <c r="DS53" s="58" t="e">
        <f t="shared" si="12"/>
        <v>#DIV/0!</v>
      </c>
      <c r="DT53" s="197"/>
      <c r="DU53" s="63">
        <f t="shared" si="40"/>
        <v>0</v>
      </c>
      <c r="DV53" s="61">
        <f t="shared" si="42"/>
        <v>0</v>
      </c>
      <c r="DW53" s="64" t="e">
        <f t="shared" si="41"/>
        <v>#DIV/0!</v>
      </c>
      <c r="DX53" s="65"/>
    </row>
    <row r="54" spans="1:128">
      <c r="A54" s="17">
        <v>100</v>
      </c>
      <c r="B54" s="17">
        <v>28800</v>
      </c>
      <c r="C54" s="181" t="e">
        <f t="shared" si="73"/>
        <v>#DIV/0!</v>
      </c>
      <c r="D54" s="19" t="e">
        <f t="shared" si="0"/>
        <v>#DIV/0!</v>
      </c>
      <c r="E54" s="19" t="e">
        <f t="shared" si="1"/>
        <v>#DIV/0!</v>
      </c>
      <c r="F54" s="19" t="e">
        <f t="shared" si="2"/>
        <v>#DIV/0!</v>
      </c>
      <c r="G54" s="19" t="e">
        <f t="shared" si="3"/>
        <v>#DIV/0!</v>
      </c>
      <c r="H54" s="18" t="e">
        <f t="shared" si="4"/>
        <v>#DIV/0!</v>
      </c>
      <c r="I54" s="183" t="e">
        <f t="shared" si="74"/>
        <v>#DIV/0!</v>
      </c>
      <c r="J54" s="188" t="s">
        <v>254</v>
      </c>
      <c r="K54" s="22" t="s">
        <v>225</v>
      </c>
      <c r="L54" s="23"/>
      <c r="M54" s="29"/>
      <c r="N54" s="27">
        <f t="shared" si="15"/>
        <v>0</v>
      </c>
      <c r="O54" s="30"/>
      <c r="P54" s="30"/>
      <c r="Q54" s="30"/>
      <c r="R54" s="30"/>
      <c r="S54" s="24">
        <v>0</v>
      </c>
      <c r="T54" s="24">
        <v>0</v>
      </c>
      <c r="U54" s="35">
        <v>0</v>
      </c>
      <c r="V54" s="30"/>
      <c r="W54" s="30"/>
      <c r="X54" s="36"/>
      <c r="Y54" s="17">
        <f t="shared" si="16"/>
        <v>0</v>
      </c>
      <c r="Z54" s="30"/>
      <c r="AA54" s="30"/>
      <c r="AB54" s="30"/>
      <c r="AC54" s="30"/>
      <c r="AD54" s="30"/>
      <c r="AE54" s="30"/>
      <c r="AF54" s="24">
        <f t="shared" si="17"/>
        <v>0</v>
      </c>
      <c r="AG54" s="30"/>
      <c r="AH54" s="30"/>
      <c r="AI54" s="30"/>
      <c r="AJ54" s="30"/>
      <c r="AK54" s="30"/>
      <c r="AL54" s="30"/>
      <c r="AM54" s="24">
        <f t="shared" si="18"/>
        <v>0</v>
      </c>
      <c r="AN54" s="30"/>
      <c r="AO54" s="30"/>
      <c r="AP54" s="30"/>
      <c r="AQ54" s="30"/>
      <c r="AR54" s="30"/>
      <c r="AS54" s="30"/>
      <c r="AT54" s="30"/>
      <c r="AU54" s="30"/>
      <c r="AV54" s="24">
        <f t="shared" si="19"/>
        <v>0</v>
      </c>
      <c r="AW54" s="36"/>
      <c r="AX54" s="42"/>
      <c r="AY54" s="36"/>
      <c r="AZ54" s="42"/>
      <c r="BA54" s="36"/>
      <c r="BB54" s="36"/>
      <c r="BC54" s="36"/>
      <c r="BD54" s="42"/>
      <c r="BE54" s="36"/>
      <c r="BF54" s="42"/>
      <c r="BG54" s="36"/>
      <c r="BH54" s="42"/>
      <c r="BI54" s="36"/>
      <c r="BJ54" s="42"/>
      <c r="BK54" s="36"/>
      <c r="BL54" s="42"/>
      <c r="BM54" s="23">
        <f t="shared" si="20"/>
        <v>0</v>
      </c>
      <c r="BN54" s="46"/>
      <c r="BO54" s="46"/>
      <c r="BP54" s="46"/>
      <c r="BQ54" s="46"/>
      <c r="BR54" s="46"/>
      <c r="BS54" s="46"/>
      <c r="BT54" s="30"/>
      <c r="BU54" s="30"/>
      <c r="BV54" s="30"/>
      <c r="BW54" s="30"/>
      <c r="BX54" s="30"/>
      <c r="BY54" s="30"/>
      <c r="BZ54" s="30"/>
      <c r="CA54" s="30"/>
      <c r="CB54" s="23">
        <f t="shared" si="21"/>
        <v>0</v>
      </c>
      <c r="CC54" s="30"/>
      <c r="CD54" s="23">
        <f t="shared" si="22"/>
        <v>0</v>
      </c>
      <c r="CE54" s="27">
        <f t="shared" si="23"/>
        <v>0</v>
      </c>
      <c r="CF54" s="23">
        <f t="shared" si="24"/>
        <v>0</v>
      </c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23">
        <f t="shared" si="25"/>
        <v>0</v>
      </c>
      <c r="CS54" s="31"/>
      <c r="CT54" s="31"/>
      <c r="CU54" s="31"/>
      <c r="CV54" s="23">
        <f t="shared" si="7"/>
        <v>0</v>
      </c>
      <c r="CW54" s="23">
        <f t="shared" si="8"/>
        <v>0</v>
      </c>
      <c r="CX54" s="49">
        <f t="shared" si="26"/>
        <v>0</v>
      </c>
      <c r="CY54" s="49">
        <f t="shared" si="27"/>
        <v>0</v>
      </c>
      <c r="CZ54" s="49">
        <f t="shared" si="28"/>
        <v>0</v>
      </c>
      <c r="DA54" s="31"/>
      <c r="DB54" s="31"/>
      <c r="DC54" s="23">
        <f t="shared" si="29"/>
        <v>0</v>
      </c>
      <c r="DD54" s="50"/>
      <c r="DE54" s="50"/>
      <c r="DF54" s="50"/>
      <c r="DG54" s="23">
        <f t="shared" si="30"/>
        <v>0</v>
      </c>
      <c r="DH54" s="49">
        <f t="shared" si="31"/>
        <v>0</v>
      </c>
      <c r="DI54" s="27">
        <f t="shared" si="32"/>
        <v>0</v>
      </c>
      <c r="DJ54" s="53">
        <f t="shared" si="33"/>
        <v>0</v>
      </c>
      <c r="DK54" s="49">
        <f t="shared" si="34"/>
        <v>0</v>
      </c>
      <c r="DL54" s="54">
        <f t="shared" si="35"/>
        <v>0</v>
      </c>
      <c r="DM54" s="55">
        <v>215</v>
      </c>
      <c r="DN54" s="55">
        <v>5</v>
      </c>
      <c r="DO54" s="55">
        <v>15</v>
      </c>
      <c r="DP54" s="27">
        <f t="shared" si="36"/>
        <v>0</v>
      </c>
      <c r="DQ54" s="58" t="e">
        <f t="shared" si="37"/>
        <v>#DIV/0!</v>
      </c>
      <c r="DR54" s="194" t="e">
        <f t="shared" si="75"/>
        <v>#DIV/0!</v>
      </c>
      <c r="DS54" s="58" t="e">
        <f t="shared" si="12"/>
        <v>#DIV/0!</v>
      </c>
      <c r="DT54" s="196" t="e">
        <f t="shared" si="76"/>
        <v>#DIV/0!</v>
      </c>
      <c r="DU54" s="63">
        <f t="shared" si="40"/>
        <v>0</v>
      </c>
      <c r="DV54" s="61">
        <f t="shared" si="42"/>
        <v>0</v>
      </c>
      <c r="DW54" s="64" t="e">
        <f t="shared" si="41"/>
        <v>#DIV/0!</v>
      </c>
      <c r="DX54" s="65"/>
    </row>
    <row r="55" spans="1:128">
      <c r="A55" s="17">
        <v>100</v>
      </c>
      <c r="B55" s="17">
        <v>28800</v>
      </c>
      <c r="C55" s="182"/>
      <c r="D55" s="19" t="e">
        <f t="shared" si="0"/>
        <v>#DIV/0!</v>
      </c>
      <c r="E55" s="19" t="e">
        <f t="shared" si="1"/>
        <v>#DIV/0!</v>
      </c>
      <c r="F55" s="19" t="e">
        <f t="shared" si="2"/>
        <v>#DIV/0!</v>
      </c>
      <c r="G55" s="19" t="e">
        <f t="shared" si="3"/>
        <v>#DIV/0!</v>
      </c>
      <c r="H55" s="18" t="e">
        <f t="shared" si="4"/>
        <v>#DIV/0!</v>
      </c>
      <c r="I55" s="184"/>
      <c r="J55" s="189"/>
      <c r="K55" s="33" t="s">
        <v>226</v>
      </c>
      <c r="L55" s="23"/>
      <c r="M55" s="29"/>
      <c r="N55" s="27">
        <f t="shared" si="15"/>
        <v>0</v>
      </c>
      <c r="O55" s="30"/>
      <c r="P55" s="30"/>
      <c r="Q55" s="30"/>
      <c r="R55" s="30"/>
      <c r="S55" s="24">
        <v>0</v>
      </c>
      <c r="T55" s="24">
        <v>0</v>
      </c>
      <c r="U55" s="35">
        <v>0</v>
      </c>
      <c r="V55" s="30"/>
      <c r="W55" s="30"/>
      <c r="X55" s="36"/>
      <c r="Y55" s="17">
        <f t="shared" si="16"/>
        <v>0</v>
      </c>
      <c r="Z55" s="30"/>
      <c r="AA55" s="30"/>
      <c r="AB55" s="30"/>
      <c r="AC55" s="30"/>
      <c r="AD55" s="30"/>
      <c r="AE55" s="30"/>
      <c r="AF55" s="24">
        <f t="shared" si="17"/>
        <v>0</v>
      </c>
      <c r="AG55" s="30"/>
      <c r="AH55" s="30"/>
      <c r="AI55" s="30"/>
      <c r="AJ55" s="30"/>
      <c r="AK55" s="30"/>
      <c r="AL55" s="30"/>
      <c r="AM55" s="24">
        <f t="shared" si="18"/>
        <v>0</v>
      </c>
      <c r="AN55" s="30"/>
      <c r="AO55" s="30"/>
      <c r="AP55" s="30"/>
      <c r="AQ55" s="30"/>
      <c r="AR55" s="30"/>
      <c r="AS55" s="30"/>
      <c r="AT55" s="30"/>
      <c r="AU55" s="30"/>
      <c r="AV55" s="24">
        <f t="shared" si="19"/>
        <v>0</v>
      </c>
      <c r="AW55" s="36"/>
      <c r="AX55" s="42"/>
      <c r="AY55" s="36"/>
      <c r="AZ55" s="42"/>
      <c r="BA55" s="36"/>
      <c r="BB55" s="36"/>
      <c r="BC55" s="36"/>
      <c r="BD55" s="42"/>
      <c r="BE55" s="36"/>
      <c r="BF55" s="42"/>
      <c r="BG55" s="36"/>
      <c r="BH55" s="42"/>
      <c r="BI55" s="36"/>
      <c r="BJ55" s="42"/>
      <c r="BK55" s="36"/>
      <c r="BL55" s="42"/>
      <c r="BM55" s="23">
        <f t="shared" si="20"/>
        <v>0</v>
      </c>
      <c r="BN55" s="46"/>
      <c r="BO55" s="46"/>
      <c r="BP55" s="46"/>
      <c r="BQ55" s="46"/>
      <c r="BR55" s="46"/>
      <c r="BS55" s="46"/>
      <c r="BT55" s="30"/>
      <c r="BU55" s="30"/>
      <c r="BV55" s="30"/>
      <c r="BW55" s="30"/>
      <c r="BX55" s="30"/>
      <c r="BY55" s="30"/>
      <c r="BZ55" s="30"/>
      <c r="CA55" s="30"/>
      <c r="CB55" s="23">
        <f t="shared" si="21"/>
        <v>0</v>
      </c>
      <c r="CC55" s="30"/>
      <c r="CD55" s="23">
        <f t="shared" si="22"/>
        <v>0</v>
      </c>
      <c r="CE55" s="27">
        <f t="shared" si="23"/>
        <v>0</v>
      </c>
      <c r="CF55" s="23">
        <f t="shared" si="24"/>
        <v>0</v>
      </c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23">
        <f t="shared" si="25"/>
        <v>0</v>
      </c>
      <c r="CS55" s="31"/>
      <c r="CT55" s="31"/>
      <c r="CU55" s="31"/>
      <c r="CV55" s="23">
        <f t="shared" si="7"/>
        <v>0</v>
      </c>
      <c r="CW55" s="23">
        <f t="shared" si="8"/>
        <v>0</v>
      </c>
      <c r="CX55" s="49">
        <f t="shared" si="26"/>
        <v>0</v>
      </c>
      <c r="CY55" s="49">
        <f t="shared" si="27"/>
        <v>0</v>
      </c>
      <c r="CZ55" s="49">
        <f t="shared" si="28"/>
        <v>0</v>
      </c>
      <c r="DA55" s="31"/>
      <c r="DB55" s="31"/>
      <c r="DC55" s="23">
        <f t="shared" si="29"/>
        <v>0</v>
      </c>
      <c r="DD55" s="50"/>
      <c r="DE55" s="50"/>
      <c r="DF55" s="50"/>
      <c r="DG55" s="23">
        <f t="shared" si="30"/>
        <v>0</v>
      </c>
      <c r="DH55" s="49">
        <f t="shared" si="31"/>
        <v>0</v>
      </c>
      <c r="DI55" s="27">
        <f t="shared" si="32"/>
        <v>0</v>
      </c>
      <c r="DJ55" s="53">
        <f t="shared" si="33"/>
        <v>0</v>
      </c>
      <c r="DK55" s="49">
        <f t="shared" si="34"/>
        <v>0</v>
      </c>
      <c r="DL55" s="54">
        <f t="shared" si="35"/>
        <v>0</v>
      </c>
      <c r="DM55" s="55">
        <v>215</v>
      </c>
      <c r="DN55" s="55">
        <v>5</v>
      </c>
      <c r="DO55" s="55">
        <v>15</v>
      </c>
      <c r="DP55" s="27">
        <f t="shared" si="36"/>
        <v>0</v>
      </c>
      <c r="DQ55" s="58" t="e">
        <f t="shared" si="37"/>
        <v>#DIV/0!</v>
      </c>
      <c r="DR55" s="195"/>
      <c r="DS55" s="58" t="e">
        <f t="shared" si="12"/>
        <v>#DIV/0!</v>
      </c>
      <c r="DT55" s="197"/>
      <c r="DU55" s="63">
        <f t="shared" si="40"/>
        <v>0</v>
      </c>
      <c r="DV55" s="61">
        <f t="shared" si="42"/>
        <v>0</v>
      </c>
      <c r="DW55" s="64" t="e">
        <f t="shared" si="41"/>
        <v>#DIV/0!</v>
      </c>
      <c r="DX55" s="65"/>
    </row>
    <row r="56" spans="1:128">
      <c r="A56" s="17">
        <v>100</v>
      </c>
      <c r="B56" s="17">
        <v>28800</v>
      </c>
      <c r="C56" s="181" t="e">
        <f t="shared" si="73"/>
        <v>#DIV/0!</v>
      </c>
      <c r="D56" s="19" t="e">
        <f t="shared" si="0"/>
        <v>#DIV/0!</v>
      </c>
      <c r="E56" s="19" t="e">
        <f t="shared" si="1"/>
        <v>#DIV/0!</v>
      </c>
      <c r="F56" s="19" t="e">
        <f t="shared" si="2"/>
        <v>#DIV/0!</v>
      </c>
      <c r="G56" s="19" t="e">
        <f t="shared" si="3"/>
        <v>#DIV/0!</v>
      </c>
      <c r="H56" s="18" t="e">
        <f t="shared" si="4"/>
        <v>#DIV/0!</v>
      </c>
      <c r="I56" s="183" t="e">
        <f t="shared" si="74"/>
        <v>#DIV/0!</v>
      </c>
      <c r="J56" s="188" t="s">
        <v>255</v>
      </c>
      <c r="K56" s="22" t="s">
        <v>219</v>
      </c>
      <c r="L56" s="23"/>
      <c r="M56" s="29"/>
      <c r="N56" s="27">
        <f t="shared" si="15"/>
        <v>0</v>
      </c>
      <c r="O56" s="30"/>
      <c r="P56" s="30"/>
      <c r="Q56" s="30"/>
      <c r="R56" s="30"/>
      <c r="S56" s="24">
        <v>0</v>
      </c>
      <c r="T56" s="24">
        <v>0</v>
      </c>
      <c r="U56" s="35">
        <v>0</v>
      </c>
      <c r="V56" s="30"/>
      <c r="W56" s="30"/>
      <c r="X56" s="36"/>
      <c r="Y56" s="17">
        <f t="shared" si="16"/>
        <v>0</v>
      </c>
      <c r="Z56" s="30"/>
      <c r="AA56" s="30"/>
      <c r="AB56" s="30"/>
      <c r="AC56" s="30"/>
      <c r="AD56" s="30"/>
      <c r="AE56" s="30"/>
      <c r="AF56" s="24">
        <f t="shared" si="17"/>
        <v>0</v>
      </c>
      <c r="AG56" s="30"/>
      <c r="AH56" s="30"/>
      <c r="AI56" s="30"/>
      <c r="AJ56" s="30"/>
      <c r="AK56" s="30"/>
      <c r="AL56" s="30"/>
      <c r="AM56" s="24">
        <f t="shared" si="18"/>
        <v>0</v>
      </c>
      <c r="AN56" s="30"/>
      <c r="AO56" s="30"/>
      <c r="AP56" s="30"/>
      <c r="AQ56" s="30"/>
      <c r="AR56" s="30"/>
      <c r="AS56" s="30"/>
      <c r="AT56" s="30"/>
      <c r="AU56" s="30"/>
      <c r="AV56" s="24">
        <f t="shared" si="19"/>
        <v>0</v>
      </c>
      <c r="AW56" s="36"/>
      <c r="AX56" s="42"/>
      <c r="AY56" s="36"/>
      <c r="AZ56" s="42"/>
      <c r="BA56" s="36"/>
      <c r="BB56" s="36"/>
      <c r="BC56" s="36"/>
      <c r="BD56" s="42"/>
      <c r="BE56" s="36"/>
      <c r="BF56" s="42"/>
      <c r="BG56" s="36"/>
      <c r="BH56" s="42"/>
      <c r="BI56" s="36"/>
      <c r="BJ56" s="42"/>
      <c r="BK56" s="36"/>
      <c r="BL56" s="42"/>
      <c r="BM56" s="23">
        <f t="shared" si="20"/>
        <v>0</v>
      </c>
      <c r="BN56" s="46"/>
      <c r="BO56" s="46"/>
      <c r="BP56" s="46"/>
      <c r="BQ56" s="46"/>
      <c r="BR56" s="46"/>
      <c r="BS56" s="46"/>
      <c r="BT56" s="30"/>
      <c r="BU56" s="30"/>
      <c r="BV56" s="30"/>
      <c r="BW56" s="30"/>
      <c r="BX56" s="30"/>
      <c r="BY56" s="30"/>
      <c r="BZ56" s="30"/>
      <c r="CA56" s="30"/>
      <c r="CB56" s="23">
        <f t="shared" si="21"/>
        <v>0</v>
      </c>
      <c r="CC56" s="30"/>
      <c r="CD56" s="23">
        <f t="shared" si="22"/>
        <v>0</v>
      </c>
      <c r="CE56" s="27">
        <f t="shared" si="23"/>
        <v>0</v>
      </c>
      <c r="CF56" s="23">
        <f t="shared" si="24"/>
        <v>0</v>
      </c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23">
        <f t="shared" si="25"/>
        <v>0</v>
      </c>
      <c r="CS56" s="31"/>
      <c r="CT56" s="31"/>
      <c r="CU56" s="31"/>
      <c r="CV56" s="23">
        <f t="shared" si="7"/>
        <v>0</v>
      </c>
      <c r="CW56" s="23">
        <f t="shared" si="8"/>
        <v>0</v>
      </c>
      <c r="CX56" s="49">
        <f t="shared" si="26"/>
        <v>0</v>
      </c>
      <c r="CY56" s="49">
        <f t="shared" si="27"/>
        <v>0</v>
      </c>
      <c r="CZ56" s="49">
        <f t="shared" si="28"/>
        <v>0</v>
      </c>
      <c r="DA56" s="31"/>
      <c r="DB56" s="31"/>
      <c r="DC56" s="23">
        <f t="shared" si="29"/>
        <v>0</v>
      </c>
      <c r="DD56" s="50"/>
      <c r="DE56" s="50"/>
      <c r="DF56" s="50"/>
      <c r="DG56" s="23">
        <f t="shared" si="30"/>
        <v>0</v>
      </c>
      <c r="DH56" s="49">
        <f t="shared" si="31"/>
        <v>0</v>
      </c>
      <c r="DI56" s="27">
        <f t="shared" si="32"/>
        <v>0</v>
      </c>
      <c r="DJ56" s="53">
        <f t="shared" si="33"/>
        <v>0</v>
      </c>
      <c r="DK56" s="49">
        <f t="shared" si="34"/>
        <v>0</v>
      </c>
      <c r="DL56" s="54">
        <f t="shared" si="35"/>
        <v>0</v>
      </c>
      <c r="DM56" s="55">
        <v>215</v>
      </c>
      <c r="DN56" s="55">
        <v>5</v>
      </c>
      <c r="DO56" s="55">
        <v>15</v>
      </c>
      <c r="DP56" s="27">
        <f t="shared" si="36"/>
        <v>0</v>
      </c>
      <c r="DQ56" s="58" t="e">
        <f t="shared" si="37"/>
        <v>#DIV/0!</v>
      </c>
      <c r="DR56" s="194" t="e">
        <f t="shared" si="75"/>
        <v>#DIV/0!</v>
      </c>
      <c r="DS56" s="58" t="e">
        <f t="shared" si="12"/>
        <v>#DIV/0!</v>
      </c>
      <c r="DT56" s="196" t="e">
        <f t="shared" si="76"/>
        <v>#DIV/0!</v>
      </c>
      <c r="DU56" s="63">
        <f t="shared" si="40"/>
        <v>0</v>
      </c>
      <c r="DV56" s="61">
        <f t="shared" si="42"/>
        <v>0</v>
      </c>
      <c r="DW56" s="64" t="e">
        <f t="shared" si="41"/>
        <v>#DIV/0!</v>
      </c>
      <c r="DX56" s="65"/>
    </row>
    <row r="57" spans="1:128">
      <c r="A57" s="17">
        <v>100</v>
      </c>
      <c r="B57" s="17">
        <v>28800</v>
      </c>
      <c r="C57" s="182"/>
      <c r="D57" s="19" t="e">
        <f t="shared" si="0"/>
        <v>#DIV/0!</v>
      </c>
      <c r="E57" s="19" t="e">
        <f t="shared" si="1"/>
        <v>#DIV/0!</v>
      </c>
      <c r="F57" s="19" t="e">
        <f t="shared" si="2"/>
        <v>#DIV/0!</v>
      </c>
      <c r="G57" s="19" t="e">
        <f t="shared" si="3"/>
        <v>#DIV/0!</v>
      </c>
      <c r="H57" s="18" t="e">
        <f t="shared" si="4"/>
        <v>#DIV/0!</v>
      </c>
      <c r="I57" s="184"/>
      <c r="J57" s="189"/>
      <c r="K57" s="22" t="s">
        <v>220</v>
      </c>
      <c r="L57" s="23"/>
      <c r="M57" s="29"/>
      <c r="N57" s="27">
        <f t="shared" si="15"/>
        <v>0</v>
      </c>
      <c r="O57" s="30"/>
      <c r="P57" s="30"/>
      <c r="Q57" s="30"/>
      <c r="R57" s="30"/>
      <c r="S57" s="24">
        <v>0</v>
      </c>
      <c r="T57" s="24">
        <v>0</v>
      </c>
      <c r="U57" s="35">
        <v>0</v>
      </c>
      <c r="V57" s="30"/>
      <c r="W57" s="30"/>
      <c r="X57" s="36"/>
      <c r="Y57" s="17">
        <f t="shared" si="16"/>
        <v>0</v>
      </c>
      <c r="Z57" s="30"/>
      <c r="AA57" s="30"/>
      <c r="AB57" s="30"/>
      <c r="AC57" s="30"/>
      <c r="AD57" s="30"/>
      <c r="AE57" s="30"/>
      <c r="AF57" s="24">
        <f t="shared" si="17"/>
        <v>0</v>
      </c>
      <c r="AG57" s="30"/>
      <c r="AH57" s="30"/>
      <c r="AI57" s="30"/>
      <c r="AJ57" s="30"/>
      <c r="AK57" s="30"/>
      <c r="AL57" s="30"/>
      <c r="AM57" s="24">
        <f t="shared" si="18"/>
        <v>0</v>
      </c>
      <c r="AN57" s="30"/>
      <c r="AO57" s="30"/>
      <c r="AP57" s="30"/>
      <c r="AQ57" s="30"/>
      <c r="AR57" s="30"/>
      <c r="AS57" s="30"/>
      <c r="AT57" s="30"/>
      <c r="AU57" s="30"/>
      <c r="AV57" s="24">
        <f t="shared" si="19"/>
        <v>0</v>
      </c>
      <c r="AW57" s="36"/>
      <c r="AX57" s="42"/>
      <c r="AY57" s="36"/>
      <c r="AZ57" s="42"/>
      <c r="BA57" s="36"/>
      <c r="BB57" s="36"/>
      <c r="BC57" s="36"/>
      <c r="BD57" s="42"/>
      <c r="BE57" s="36"/>
      <c r="BF57" s="42"/>
      <c r="BG57" s="36"/>
      <c r="BH57" s="42"/>
      <c r="BI57" s="36"/>
      <c r="BJ57" s="42"/>
      <c r="BK57" s="36"/>
      <c r="BL57" s="42"/>
      <c r="BM57" s="23">
        <f t="shared" si="20"/>
        <v>0</v>
      </c>
      <c r="BN57" s="46"/>
      <c r="BO57" s="46"/>
      <c r="BP57" s="46"/>
      <c r="BQ57" s="46"/>
      <c r="BR57" s="46"/>
      <c r="BS57" s="46"/>
      <c r="BT57" s="30"/>
      <c r="BU57" s="30"/>
      <c r="BV57" s="30"/>
      <c r="BW57" s="30"/>
      <c r="BX57" s="30"/>
      <c r="BY57" s="30"/>
      <c r="BZ57" s="30"/>
      <c r="CA57" s="30"/>
      <c r="CB57" s="23">
        <f t="shared" si="21"/>
        <v>0</v>
      </c>
      <c r="CC57" s="30"/>
      <c r="CD57" s="23">
        <f t="shared" si="22"/>
        <v>0</v>
      </c>
      <c r="CE57" s="27">
        <f t="shared" si="23"/>
        <v>0</v>
      </c>
      <c r="CF57" s="23">
        <f t="shared" si="24"/>
        <v>0</v>
      </c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23">
        <f t="shared" si="25"/>
        <v>0</v>
      </c>
      <c r="CS57" s="31"/>
      <c r="CT57" s="31"/>
      <c r="CU57" s="31"/>
      <c r="CV57" s="23">
        <f t="shared" si="7"/>
        <v>0</v>
      </c>
      <c r="CW57" s="23">
        <f t="shared" si="8"/>
        <v>0</v>
      </c>
      <c r="CX57" s="49">
        <f t="shared" si="26"/>
        <v>0</v>
      </c>
      <c r="CY57" s="49">
        <f t="shared" si="27"/>
        <v>0</v>
      </c>
      <c r="CZ57" s="49">
        <f t="shared" si="28"/>
        <v>0</v>
      </c>
      <c r="DA57" s="31"/>
      <c r="DB57" s="31"/>
      <c r="DC57" s="23">
        <f t="shared" si="29"/>
        <v>0</v>
      </c>
      <c r="DD57" s="50"/>
      <c r="DE57" s="50"/>
      <c r="DF57" s="50"/>
      <c r="DG57" s="23">
        <f t="shared" si="30"/>
        <v>0</v>
      </c>
      <c r="DH57" s="49">
        <f t="shared" si="31"/>
        <v>0</v>
      </c>
      <c r="DI57" s="27">
        <f t="shared" si="32"/>
        <v>0</v>
      </c>
      <c r="DJ57" s="53">
        <f t="shared" si="33"/>
        <v>0</v>
      </c>
      <c r="DK57" s="49">
        <f t="shared" si="34"/>
        <v>0</v>
      </c>
      <c r="DL57" s="54">
        <f t="shared" si="35"/>
        <v>0</v>
      </c>
      <c r="DM57" s="55">
        <v>215</v>
      </c>
      <c r="DN57" s="55">
        <v>5</v>
      </c>
      <c r="DO57" s="55">
        <v>15</v>
      </c>
      <c r="DP57" s="27">
        <f t="shared" si="36"/>
        <v>0</v>
      </c>
      <c r="DQ57" s="58" t="e">
        <f t="shared" si="37"/>
        <v>#DIV/0!</v>
      </c>
      <c r="DR57" s="195"/>
      <c r="DS57" s="58" t="e">
        <f t="shared" si="12"/>
        <v>#DIV/0!</v>
      </c>
      <c r="DT57" s="197"/>
      <c r="DU57" s="63">
        <f t="shared" si="40"/>
        <v>0</v>
      </c>
      <c r="DV57" s="61">
        <f t="shared" si="42"/>
        <v>0</v>
      </c>
      <c r="DW57" s="64" t="e">
        <f t="shared" si="41"/>
        <v>#DIV/0!</v>
      </c>
      <c r="DX57" s="65"/>
    </row>
    <row r="58" spans="1:128">
      <c r="A58" s="17">
        <v>100</v>
      </c>
      <c r="B58" s="17">
        <v>28800</v>
      </c>
      <c r="C58" s="181" t="e">
        <f t="shared" ref="C58:C62" si="77">(DH58+DH59)/(N58+N59)</f>
        <v>#DIV/0!</v>
      </c>
      <c r="D58" s="19" t="e">
        <f t="shared" si="0"/>
        <v>#DIV/0!</v>
      </c>
      <c r="E58" s="19" t="e">
        <f t="shared" si="1"/>
        <v>#DIV/0!</v>
      </c>
      <c r="F58" s="19" t="e">
        <f t="shared" si="2"/>
        <v>#DIV/0!</v>
      </c>
      <c r="G58" s="19" t="e">
        <f t="shared" si="3"/>
        <v>#DIV/0!</v>
      </c>
      <c r="H58" s="18" t="e">
        <f t="shared" si="4"/>
        <v>#DIV/0!</v>
      </c>
      <c r="I58" s="183" t="e">
        <f t="shared" ref="I58:I62" si="78">(CD58+CD59)/(DI58+DI59)</f>
        <v>#DIV/0!</v>
      </c>
      <c r="J58" s="188" t="s">
        <v>256</v>
      </c>
      <c r="K58" s="22" t="s">
        <v>219</v>
      </c>
      <c r="L58" s="23"/>
      <c r="M58" s="29"/>
      <c r="N58" s="27">
        <f t="shared" si="15"/>
        <v>0</v>
      </c>
      <c r="O58" s="30"/>
      <c r="P58" s="30"/>
      <c r="Q58" s="30"/>
      <c r="R58" s="30"/>
      <c r="S58" s="24">
        <v>0</v>
      </c>
      <c r="T58" s="24">
        <v>0</v>
      </c>
      <c r="U58" s="35">
        <v>0</v>
      </c>
      <c r="V58" s="30"/>
      <c r="W58" s="30"/>
      <c r="X58" s="38"/>
      <c r="Y58" s="17">
        <f t="shared" si="16"/>
        <v>0</v>
      </c>
      <c r="Z58" s="30"/>
      <c r="AA58" s="30"/>
      <c r="AB58" s="30"/>
      <c r="AC58" s="30"/>
      <c r="AD58" s="30"/>
      <c r="AE58" s="30"/>
      <c r="AF58" s="24">
        <f t="shared" si="17"/>
        <v>0</v>
      </c>
      <c r="AG58" s="30"/>
      <c r="AH58" s="30"/>
      <c r="AI58" s="30"/>
      <c r="AJ58" s="30"/>
      <c r="AK58" s="30"/>
      <c r="AL58" s="30"/>
      <c r="AM58" s="24">
        <f t="shared" si="18"/>
        <v>0</v>
      </c>
      <c r="AN58" s="30"/>
      <c r="AO58" s="30"/>
      <c r="AP58" s="30"/>
      <c r="AQ58" s="30"/>
      <c r="AR58" s="30"/>
      <c r="AS58" s="30"/>
      <c r="AT58" s="30"/>
      <c r="AU58" s="30"/>
      <c r="AV58" s="24">
        <f t="shared" si="19"/>
        <v>0</v>
      </c>
      <c r="AW58" s="36"/>
      <c r="AX58" s="42"/>
      <c r="AY58" s="36"/>
      <c r="AZ58" s="42"/>
      <c r="BA58" s="36"/>
      <c r="BB58" s="36"/>
      <c r="BC58" s="36"/>
      <c r="BD58" s="42"/>
      <c r="BE58" s="36"/>
      <c r="BF58" s="42"/>
      <c r="BG58" s="36"/>
      <c r="BH58" s="42"/>
      <c r="BI58" s="36"/>
      <c r="BJ58" s="42"/>
      <c r="BK58" s="36"/>
      <c r="BL58" s="42"/>
      <c r="BM58" s="23">
        <f t="shared" si="20"/>
        <v>0</v>
      </c>
      <c r="BN58" s="46"/>
      <c r="BO58" s="46"/>
      <c r="BP58" s="46"/>
      <c r="BQ58" s="46"/>
      <c r="BR58" s="46"/>
      <c r="BS58" s="46"/>
      <c r="BT58" s="30"/>
      <c r="BU58" s="30"/>
      <c r="BV58" s="30"/>
      <c r="BW58" s="30"/>
      <c r="BX58" s="30"/>
      <c r="BY58" s="30"/>
      <c r="BZ58" s="30"/>
      <c r="CA58" s="30"/>
      <c r="CB58" s="23">
        <f t="shared" si="21"/>
        <v>0</v>
      </c>
      <c r="CC58" s="30"/>
      <c r="CD58" s="23">
        <f t="shared" si="22"/>
        <v>0</v>
      </c>
      <c r="CE58" s="27">
        <f t="shared" si="23"/>
        <v>0</v>
      </c>
      <c r="CF58" s="23">
        <f t="shared" si="24"/>
        <v>0</v>
      </c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23">
        <f t="shared" si="25"/>
        <v>0</v>
      </c>
      <c r="CS58" s="31"/>
      <c r="CT58" s="31"/>
      <c r="CU58" s="31"/>
      <c r="CV58" s="23">
        <f t="shared" si="7"/>
        <v>0</v>
      </c>
      <c r="CW58" s="23">
        <f t="shared" si="8"/>
        <v>0</v>
      </c>
      <c r="CX58" s="49">
        <f t="shared" si="26"/>
        <v>0</v>
      </c>
      <c r="CY58" s="49">
        <f t="shared" si="27"/>
        <v>0</v>
      </c>
      <c r="CZ58" s="49">
        <f t="shared" si="28"/>
        <v>0</v>
      </c>
      <c r="DA58" s="31"/>
      <c r="DB58" s="31"/>
      <c r="DC58" s="23">
        <f t="shared" si="29"/>
        <v>0</v>
      </c>
      <c r="DD58" s="50"/>
      <c r="DE58" s="50"/>
      <c r="DF58" s="50"/>
      <c r="DG58" s="23">
        <f t="shared" si="30"/>
        <v>0</v>
      </c>
      <c r="DH58" s="49">
        <f t="shared" si="31"/>
        <v>0</v>
      </c>
      <c r="DI58" s="27">
        <f t="shared" si="32"/>
        <v>0</v>
      </c>
      <c r="DJ58" s="53">
        <f t="shared" si="33"/>
        <v>0</v>
      </c>
      <c r="DK58" s="49">
        <f t="shared" si="34"/>
        <v>0</v>
      </c>
      <c r="DL58" s="54">
        <f t="shared" si="35"/>
        <v>0</v>
      </c>
      <c r="DM58" s="55">
        <v>215</v>
      </c>
      <c r="DN58" s="55">
        <v>5</v>
      </c>
      <c r="DO58" s="55">
        <v>15</v>
      </c>
      <c r="DP58" s="27">
        <f t="shared" si="36"/>
        <v>0</v>
      </c>
      <c r="DQ58" s="58" t="e">
        <f t="shared" si="37"/>
        <v>#DIV/0!</v>
      </c>
      <c r="DR58" s="194" t="e">
        <f t="shared" ref="DR58:DR62" si="79">(CY58+CY59)/(CY58+CY59+DP58+DP59)</f>
        <v>#DIV/0!</v>
      </c>
      <c r="DS58" s="58" t="e">
        <f t="shared" si="12"/>
        <v>#DIV/0!</v>
      </c>
      <c r="DT58" s="196" t="e">
        <f t="shared" ref="DT58:DT62" si="80">(CY58+CY59)/(CY58+CY59+CD58+CD59)</f>
        <v>#DIV/0!</v>
      </c>
      <c r="DU58" s="63">
        <f t="shared" si="40"/>
        <v>0</v>
      </c>
      <c r="DV58" s="61">
        <f t="shared" si="42"/>
        <v>0</v>
      </c>
      <c r="DW58" s="64" t="e">
        <f t="shared" si="41"/>
        <v>#DIV/0!</v>
      </c>
      <c r="DX58" s="65"/>
    </row>
    <row r="59" spans="1:128">
      <c r="A59" s="17">
        <v>100</v>
      </c>
      <c r="B59" s="17">
        <v>28800</v>
      </c>
      <c r="C59" s="182"/>
      <c r="D59" s="19" t="e">
        <f t="shared" si="0"/>
        <v>#DIV/0!</v>
      </c>
      <c r="E59" s="19" t="e">
        <f t="shared" si="1"/>
        <v>#DIV/0!</v>
      </c>
      <c r="F59" s="19" t="e">
        <f t="shared" si="2"/>
        <v>#DIV/0!</v>
      </c>
      <c r="G59" s="19" t="e">
        <f t="shared" si="3"/>
        <v>#DIV/0!</v>
      </c>
      <c r="H59" s="18" t="e">
        <f t="shared" si="4"/>
        <v>#DIV/0!</v>
      </c>
      <c r="I59" s="184"/>
      <c r="J59" s="189"/>
      <c r="K59" s="22" t="s">
        <v>226</v>
      </c>
      <c r="L59" s="23"/>
      <c r="M59" s="29"/>
      <c r="N59" s="27">
        <f t="shared" si="15"/>
        <v>0</v>
      </c>
      <c r="O59" s="30"/>
      <c r="P59" s="30"/>
      <c r="Q59" s="30"/>
      <c r="R59" s="30"/>
      <c r="S59" s="24">
        <v>0</v>
      </c>
      <c r="T59" s="24">
        <v>0</v>
      </c>
      <c r="U59" s="35">
        <v>0</v>
      </c>
      <c r="V59" s="30"/>
      <c r="W59" s="30"/>
      <c r="X59" s="30"/>
      <c r="Y59" s="17">
        <f t="shared" si="16"/>
        <v>0</v>
      </c>
      <c r="Z59" s="30"/>
      <c r="AA59" s="30"/>
      <c r="AB59" s="30"/>
      <c r="AC59" s="30"/>
      <c r="AD59" s="30"/>
      <c r="AE59" s="30"/>
      <c r="AF59" s="24">
        <f t="shared" si="17"/>
        <v>0</v>
      </c>
      <c r="AG59" s="30"/>
      <c r="AH59" s="30"/>
      <c r="AI59" s="30"/>
      <c r="AJ59" s="30"/>
      <c r="AK59" s="30"/>
      <c r="AL59" s="30"/>
      <c r="AM59" s="24">
        <f t="shared" si="18"/>
        <v>0</v>
      </c>
      <c r="AN59" s="30"/>
      <c r="AO59" s="30"/>
      <c r="AP59" s="30"/>
      <c r="AQ59" s="30"/>
      <c r="AR59" s="30"/>
      <c r="AS59" s="30"/>
      <c r="AT59" s="30"/>
      <c r="AU59" s="30"/>
      <c r="AV59" s="24">
        <f t="shared" si="19"/>
        <v>0</v>
      </c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23">
        <f t="shared" si="20"/>
        <v>0</v>
      </c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23">
        <f t="shared" si="21"/>
        <v>0</v>
      </c>
      <c r="CC59" s="30"/>
      <c r="CD59" s="23">
        <f t="shared" si="22"/>
        <v>0</v>
      </c>
      <c r="CE59" s="27">
        <f t="shared" si="23"/>
        <v>0</v>
      </c>
      <c r="CF59" s="23">
        <f t="shared" si="24"/>
        <v>0</v>
      </c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23">
        <f t="shared" si="25"/>
        <v>0</v>
      </c>
      <c r="CS59" s="30"/>
      <c r="CT59" s="30"/>
      <c r="CU59" s="30"/>
      <c r="CV59" s="23">
        <f t="shared" si="7"/>
        <v>0</v>
      </c>
      <c r="CW59" s="23">
        <f t="shared" si="8"/>
        <v>0</v>
      </c>
      <c r="CX59" s="49">
        <f t="shared" si="26"/>
        <v>0</v>
      </c>
      <c r="CY59" s="49">
        <f t="shared" si="27"/>
        <v>0</v>
      </c>
      <c r="CZ59" s="49">
        <f t="shared" si="28"/>
        <v>0</v>
      </c>
      <c r="DA59" s="30"/>
      <c r="DB59" s="30"/>
      <c r="DC59" s="23">
        <f t="shared" si="29"/>
        <v>0</v>
      </c>
      <c r="DD59" s="50"/>
      <c r="DE59" s="50"/>
      <c r="DF59" s="50"/>
      <c r="DG59" s="23">
        <f t="shared" si="30"/>
        <v>0</v>
      </c>
      <c r="DH59" s="49">
        <f t="shared" si="31"/>
        <v>0</v>
      </c>
      <c r="DI59" s="27">
        <f t="shared" si="32"/>
        <v>0</v>
      </c>
      <c r="DJ59" s="53">
        <f t="shared" si="33"/>
        <v>0</v>
      </c>
      <c r="DK59" s="49">
        <f t="shared" si="34"/>
        <v>0</v>
      </c>
      <c r="DL59" s="54">
        <f t="shared" si="35"/>
        <v>0</v>
      </c>
      <c r="DM59" s="55">
        <v>215</v>
      </c>
      <c r="DN59" s="55">
        <v>5</v>
      </c>
      <c r="DO59" s="55">
        <v>15</v>
      </c>
      <c r="DP59" s="27">
        <f t="shared" si="36"/>
        <v>0</v>
      </c>
      <c r="DQ59" s="58" t="e">
        <f t="shared" si="37"/>
        <v>#DIV/0!</v>
      </c>
      <c r="DR59" s="195"/>
      <c r="DS59" s="58" t="e">
        <f t="shared" si="12"/>
        <v>#DIV/0!</v>
      </c>
      <c r="DT59" s="197"/>
      <c r="DU59" s="63">
        <f t="shared" si="40"/>
        <v>0</v>
      </c>
      <c r="DV59" s="61">
        <f t="shared" si="42"/>
        <v>0</v>
      </c>
      <c r="DW59" s="64" t="e">
        <f t="shared" si="41"/>
        <v>#DIV/0!</v>
      </c>
      <c r="DX59" s="65"/>
    </row>
    <row r="60" spans="1:128">
      <c r="A60" s="17">
        <v>100</v>
      </c>
      <c r="B60" s="17">
        <v>28800</v>
      </c>
      <c r="C60" s="181" t="e">
        <f t="shared" si="77"/>
        <v>#DIV/0!</v>
      </c>
      <c r="D60" s="19" t="e">
        <f t="shared" si="0"/>
        <v>#DIV/0!</v>
      </c>
      <c r="E60" s="19" t="e">
        <f t="shared" si="1"/>
        <v>#DIV/0!</v>
      </c>
      <c r="F60" s="19" t="e">
        <f t="shared" si="2"/>
        <v>#DIV/0!</v>
      </c>
      <c r="G60" s="19" t="e">
        <f t="shared" si="3"/>
        <v>#DIV/0!</v>
      </c>
      <c r="H60" s="18" t="e">
        <f t="shared" si="4"/>
        <v>#DIV/0!</v>
      </c>
      <c r="I60" s="183" t="e">
        <f t="shared" si="78"/>
        <v>#DIV/0!</v>
      </c>
      <c r="J60" s="188" t="s">
        <v>257</v>
      </c>
      <c r="K60" s="22" t="s">
        <v>219</v>
      </c>
      <c r="L60" s="23"/>
      <c r="M60" s="29"/>
      <c r="N60" s="27">
        <f t="shared" si="15"/>
        <v>0</v>
      </c>
      <c r="O60" s="29"/>
      <c r="P60" s="29"/>
      <c r="Q60" s="29"/>
      <c r="R60" s="29"/>
      <c r="S60" s="24">
        <v>0</v>
      </c>
      <c r="T60" s="24">
        <v>0</v>
      </c>
      <c r="U60" s="35">
        <v>0</v>
      </c>
      <c r="V60" s="29"/>
      <c r="W60" s="29"/>
      <c r="X60" s="29"/>
      <c r="Y60" s="17">
        <f t="shared" si="16"/>
        <v>0</v>
      </c>
      <c r="Z60" s="29"/>
      <c r="AA60" s="29"/>
      <c r="AB60" s="29"/>
      <c r="AC60" s="29"/>
      <c r="AD60" s="29"/>
      <c r="AE60" s="29"/>
      <c r="AF60" s="24">
        <f t="shared" si="17"/>
        <v>0</v>
      </c>
      <c r="AG60" s="29"/>
      <c r="AH60" s="29"/>
      <c r="AI60" s="29"/>
      <c r="AJ60" s="29"/>
      <c r="AK60" s="29"/>
      <c r="AL60" s="29"/>
      <c r="AM60" s="24">
        <f t="shared" si="18"/>
        <v>0</v>
      </c>
      <c r="AN60" s="29"/>
      <c r="AO60" s="29"/>
      <c r="AP60" s="29"/>
      <c r="AQ60" s="29"/>
      <c r="AR60" s="29"/>
      <c r="AS60" s="29"/>
      <c r="AT60" s="29"/>
      <c r="AU60" s="29"/>
      <c r="AV60" s="24">
        <f t="shared" si="19"/>
        <v>0</v>
      </c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3">
        <f t="shared" si="20"/>
        <v>0</v>
      </c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3">
        <f t="shared" si="21"/>
        <v>0</v>
      </c>
      <c r="CC60" s="29"/>
      <c r="CD60" s="23">
        <f t="shared" si="22"/>
        <v>0</v>
      </c>
      <c r="CE60" s="27">
        <f t="shared" si="23"/>
        <v>0</v>
      </c>
      <c r="CF60" s="23">
        <f t="shared" si="24"/>
        <v>0</v>
      </c>
      <c r="CG60" s="30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3">
        <f t="shared" si="25"/>
        <v>0</v>
      </c>
      <c r="CS60" s="29"/>
      <c r="CT60" s="29"/>
      <c r="CU60" s="29"/>
      <c r="CV60" s="23">
        <f t="shared" si="7"/>
        <v>0</v>
      </c>
      <c r="CW60" s="23">
        <f t="shared" si="8"/>
        <v>0</v>
      </c>
      <c r="CX60" s="49">
        <f t="shared" si="26"/>
        <v>0</v>
      </c>
      <c r="CY60" s="49">
        <f t="shared" si="27"/>
        <v>0</v>
      </c>
      <c r="CZ60" s="49">
        <f t="shared" si="28"/>
        <v>0</v>
      </c>
      <c r="DA60" s="29"/>
      <c r="DB60" s="29"/>
      <c r="DC60" s="23">
        <f t="shared" si="29"/>
        <v>0</v>
      </c>
      <c r="DD60" s="50"/>
      <c r="DE60" s="50"/>
      <c r="DF60" s="50"/>
      <c r="DG60" s="23">
        <f t="shared" si="30"/>
        <v>0</v>
      </c>
      <c r="DH60" s="49">
        <f t="shared" si="31"/>
        <v>0</v>
      </c>
      <c r="DI60" s="27">
        <f t="shared" si="32"/>
        <v>0</v>
      </c>
      <c r="DJ60" s="53">
        <f t="shared" si="33"/>
        <v>0</v>
      </c>
      <c r="DK60" s="49">
        <f t="shared" si="34"/>
        <v>0</v>
      </c>
      <c r="DL60" s="54">
        <f t="shared" si="35"/>
        <v>0</v>
      </c>
      <c r="DM60" s="55">
        <v>215</v>
      </c>
      <c r="DN60" s="55">
        <v>5</v>
      </c>
      <c r="DO60" s="55">
        <v>15</v>
      </c>
      <c r="DP60" s="27">
        <f t="shared" si="36"/>
        <v>0</v>
      </c>
      <c r="DQ60" s="58" t="e">
        <f t="shared" si="37"/>
        <v>#DIV/0!</v>
      </c>
      <c r="DR60" s="194" t="e">
        <f t="shared" si="79"/>
        <v>#DIV/0!</v>
      </c>
      <c r="DS60" s="58" t="e">
        <f t="shared" si="12"/>
        <v>#DIV/0!</v>
      </c>
      <c r="DT60" s="196" t="e">
        <f t="shared" si="80"/>
        <v>#DIV/0!</v>
      </c>
      <c r="DU60" s="63">
        <f t="shared" si="40"/>
        <v>0</v>
      </c>
      <c r="DV60" s="61">
        <f t="shared" si="42"/>
        <v>0</v>
      </c>
      <c r="DW60" s="64" t="e">
        <f t="shared" si="41"/>
        <v>#DIV/0!</v>
      </c>
      <c r="DX60" s="65"/>
    </row>
    <row r="61" spans="1:128">
      <c r="A61" s="17">
        <v>100</v>
      </c>
      <c r="B61" s="17">
        <v>28800</v>
      </c>
      <c r="C61" s="182"/>
      <c r="D61" s="19" t="e">
        <f t="shared" si="0"/>
        <v>#DIV/0!</v>
      </c>
      <c r="E61" s="19" t="e">
        <f t="shared" si="1"/>
        <v>#DIV/0!</v>
      </c>
      <c r="F61" s="19" t="e">
        <f t="shared" si="2"/>
        <v>#DIV/0!</v>
      </c>
      <c r="G61" s="19" t="e">
        <f t="shared" si="3"/>
        <v>#DIV/0!</v>
      </c>
      <c r="H61" s="18" t="e">
        <f t="shared" si="4"/>
        <v>#DIV/0!</v>
      </c>
      <c r="I61" s="184"/>
      <c r="J61" s="189"/>
      <c r="K61" s="22" t="s">
        <v>220</v>
      </c>
      <c r="L61" s="23"/>
      <c r="M61" s="29"/>
      <c r="N61" s="27">
        <f t="shared" si="15"/>
        <v>0</v>
      </c>
      <c r="O61" s="30"/>
      <c r="P61" s="30"/>
      <c r="Q61" s="30"/>
      <c r="R61" s="30"/>
      <c r="S61" s="24">
        <v>0</v>
      </c>
      <c r="T61" s="24">
        <v>0</v>
      </c>
      <c r="U61" s="35">
        <v>0</v>
      </c>
      <c r="V61" s="30"/>
      <c r="W61" s="30"/>
      <c r="X61" s="38"/>
      <c r="Y61" s="17">
        <f t="shared" si="16"/>
        <v>0</v>
      </c>
      <c r="Z61" s="30"/>
      <c r="AA61" s="30"/>
      <c r="AB61" s="30"/>
      <c r="AC61" s="30"/>
      <c r="AD61" s="30"/>
      <c r="AE61" s="30"/>
      <c r="AF61" s="24">
        <f t="shared" si="17"/>
        <v>0</v>
      </c>
      <c r="AG61" s="30"/>
      <c r="AH61" s="30"/>
      <c r="AI61" s="30"/>
      <c r="AJ61" s="30"/>
      <c r="AK61" s="30"/>
      <c r="AL61" s="30"/>
      <c r="AM61" s="24">
        <f t="shared" si="18"/>
        <v>0</v>
      </c>
      <c r="AN61" s="30"/>
      <c r="AO61" s="30"/>
      <c r="AP61" s="30"/>
      <c r="AQ61" s="30"/>
      <c r="AR61" s="30"/>
      <c r="AS61" s="30"/>
      <c r="AT61" s="30"/>
      <c r="AU61" s="30"/>
      <c r="AV61" s="24">
        <f t="shared" si="19"/>
        <v>0</v>
      </c>
      <c r="AW61" s="36"/>
      <c r="AX61" s="42"/>
      <c r="AY61" s="36"/>
      <c r="AZ61" s="42"/>
      <c r="BA61" s="36"/>
      <c r="BB61" s="36"/>
      <c r="BC61" s="36"/>
      <c r="BD61" s="42"/>
      <c r="BE61" s="36"/>
      <c r="BF61" s="42"/>
      <c r="BG61" s="36"/>
      <c r="BH61" s="42"/>
      <c r="BI61" s="36"/>
      <c r="BJ61" s="42"/>
      <c r="BK61" s="36"/>
      <c r="BL61" s="42"/>
      <c r="BM61" s="23">
        <f t="shared" si="20"/>
        <v>0</v>
      </c>
      <c r="BN61" s="46"/>
      <c r="BO61" s="46"/>
      <c r="BP61" s="46"/>
      <c r="BQ61" s="46"/>
      <c r="BR61" s="46"/>
      <c r="BS61" s="46"/>
      <c r="BT61" s="30"/>
      <c r="BU61" s="30"/>
      <c r="BV61" s="30"/>
      <c r="BW61" s="30"/>
      <c r="BX61" s="30"/>
      <c r="BY61" s="30"/>
      <c r="BZ61" s="30"/>
      <c r="CA61" s="30"/>
      <c r="CB61" s="23">
        <f t="shared" si="21"/>
        <v>0</v>
      </c>
      <c r="CC61" s="30"/>
      <c r="CD61" s="23">
        <f t="shared" si="22"/>
        <v>0</v>
      </c>
      <c r="CE61" s="27">
        <f t="shared" si="23"/>
        <v>0</v>
      </c>
      <c r="CF61" s="23">
        <f t="shared" si="24"/>
        <v>0</v>
      </c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23">
        <f t="shared" si="25"/>
        <v>0</v>
      </c>
      <c r="CS61" s="31"/>
      <c r="CT61" s="31"/>
      <c r="CU61" s="31"/>
      <c r="CV61" s="23">
        <f t="shared" si="7"/>
        <v>0</v>
      </c>
      <c r="CW61" s="23">
        <f t="shared" si="8"/>
        <v>0</v>
      </c>
      <c r="CX61" s="49">
        <f t="shared" si="26"/>
        <v>0</v>
      </c>
      <c r="CY61" s="49">
        <f t="shared" si="27"/>
        <v>0</v>
      </c>
      <c r="CZ61" s="49">
        <f t="shared" si="28"/>
        <v>0</v>
      </c>
      <c r="DA61" s="31"/>
      <c r="DB61" s="31"/>
      <c r="DC61" s="23">
        <f t="shared" si="29"/>
        <v>0</v>
      </c>
      <c r="DD61" s="50"/>
      <c r="DE61" s="50"/>
      <c r="DF61" s="50"/>
      <c r="DG61" s="23">
        <f t="shared" si="30"/>
        <v>0</v>
      </c>
      <c r="DH61" s="49">
        <f t="shared" si="31"/>
        <v>0</v>
      </c>
      <c r="DI61" s="27">
        <f t="shared" si="32"/>
        <v>0</v>
      </c>
      <c r="DJ61" s="53">
        <f t="shared" si="33"/>
        <v>0</v>
      </c>
      <c r="DK61" s="49">
        <f t="shared" si="34"/>
        <v>0</v>
      </c>
      <c r="DL61" s="54">
        <f t="shared" si="35"/>
        <v>0</v>
      </c>
      <c r="DM61" s="55">
        <v>215</v>
      </c>
      <c r="DN61" s="55">
        <v>5</v>
      </c>
      <c r="DO61" s="55">
        <v>15</v>
      </c>
      <c r="DP61" s="27">
        <f t="shared" si="36"/>
        <v>0</v>
      </c>
      <c r="DQ61" s="58" t="e">
        <f t="shared" si="37"/>
        <v>#DIV/0!</v>
      </c>
      <c r="DR61" s="195"/>
      <c r="DS61" s="58" t="e">
        <f t="shared" si="12"/>
        <v>#DIV/0!</v>
      </c>
      <c r="DT61" s="197"/>
      <c r="DU61" s="63">
        <f t="shared" si="40"/>
        <v>0</v>
      </c>
      <c r="DV61" s="61">
        <f t="shared" si="42"/>
        <v>0</v>
      </c>
      <c r="DW61" s="64" t="e">
        <f t="shared" si="41"/>
        <v>#DIV/0!</v>
      </c>
      <c r="DX61" s="65"/>
    </row>
    <row r="62" spans="1:128">
      <c r="A62" s="17">
        <v>100</v>
      </c>
      <c r="B62" s="17">
        <v>28800</v>
      </c>
      <c r="C62" s="181" t="e">
        <f t="shared" si="77"/>
        <v>#DIV/0!</v>
      </c>
      <c r="D62" s="19" t="e">
        <f t="shared" si="0"/>
        <v>#DIV/0!</v>
      </c>
      <c r="E62" s="19" t="e">
        <f t="shared" si="1"/>
        <v>#DIV/0!</v>
      </c>
      <c r="F62" s="19" t="e">
        <f t="shared" si="2"/>
        <v>#DIV/0!</v>
      </c>
      <c r="G62" s="19" t="e">
        <f t="shared" si="3"/>
        <v>#DIV/0!</v>
      </c>
      <c r="H62" s="18" t="e">
        <f t="shared" si="4"/>
        <v>#DIV/0!</v>
      </c>
      <c r="I62" s="183" t="e">
        <f t="shared" si="78"/>
        <v>#DIV/0!</v>
      </c>
      <c r="J62" s="188" t="s">
        <v>258</v>
      </c>
      <c r="K62" s="22" t="s">
        <v>222</v>
      </c>
      <c r="L62" s="23"/>
      <c r="M62" s="29"/>
      <c r="N62" s="27">
        <f t="shared" si="15"/>
        <v>0</v>
      </c>
      <c r="O62" s="30"/>
      <c r="P62" s="30"/>
      <c r="Q62" s="30"/>
      <c r="R62" s="30"/>
      <c r="S62" s="24">
        <v>0</v>
      </c>
      <c r="T62" s="24">
        <v>0</v>
      </c>
      <c r="U62" s="35">
        <v>0</v>
      </c>
      <c r="V62" s="30"/>
      <c r="W62" s="30"/>
      <c r="X62" s="36"/>
      <c r="Y62" s="17">
        <f t="shared" si="16"/>
        <v>0</v>
      </c>
      <c r="Z62" s="30"/>
      <c r="AA62" s="30"/>
      <c r="AB62" s="30"/>
      <c r="AC62" s="30"/>
      <c r="AD62" s="30"/>
      <c r="AE62" s="30"/>
      <c r="AF62" s="24">
        <f t="shared" si="17"/>
        <v>0</v>
      </c>
      <c r="AG62" s="30"/>
      <c r="AH62" s="30"/>
      <c r="AI62" s="30"/>
      <c r="AJ62" s="30"/>
      <c r="AK62" s="30"/>
      <c r="AL62" s="30"/>
      <c r="AM62" s="24">
        <f t="shared" si="18"/>
        <v>0</v>
      </c>
      <c r="AN62" s="30"/>
      <c r="AO62" s="30"/>
      <c r="AP62" s="30"/>
      <c r="AQ62" s="30"/>
      <c r="AR62" s="30"/>
      <c r="AS62" s="30"/>
      <c r="AT62" s="30"/>
      <c r="AU62" s="30"/>
      <c r="AV62" s="24">
        <f t="shared" si="19"/>
        <v>0</v>
      </c>
      <c r="AW62" s="36"/>
      <c r="AX62" s="42"/>
      <c r="AY62" s="36"/>
      <c r="AZ62" s="42"/>
      <c r="BA62" s="36"/>
      <c r="BB62" s="36"/>
      <c r="BC62" s="36"/>
      <c r="BD62" s="42"/>
      <c r="BE62" s="36"/>
      <c r="BF62" s="42"/>
      <c r="BG62" s="36"/>
      <c r="BH62" s="42"/>
      <c r="BI62" s="36"/>
      <c r="BJ62" s="42"/>
      <c r="BK62" s="36"/>
      <c r="BL62" s="42"/>
      <c r="BM62" s="23">
        <f t="shared" si="20"/>
        <v>0</v>
      </c>
      <c r="BN62" s="46"/>
      <c r="BO62" s="46"/>
      <c r="BP62" s="46"/>
      <c r="BQ62" s="46"/>
      <c r="BR62" s="46"/>
      <c r="BS62" s="46"/>
      <c r="BT62" s="30"/>
      <c r="BU62" s="30"/>
      <c r="BV62" s="30"/>
      <c r="BW62" s="30"/>
      <c r="BX62" s="30"/>
      <c r="BY62" s="30"/>
      <c r="BZ62" s="30"/>
      <c r="CA62" s="30"/>
      <c r="CB62" s="23">
        <f t="shared" si="21"/>
        <v>0</v>
      </c>
      <c r="CC62" s="30"/>
      <c r="CD62" s="23">
        <f t="shared" si="22"/>
        <v>0</v>
      </c>
      <c r="CE62" s="27">
        <f t="shared" si="23"/>
        <v>0</v>
      </c>
      <c r="CF62" s="23">
        <f t="shared" si="24"/>
        <v>0</v>
      </c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23">
        <f t="shared" si="25"/>
        <v>0</v>
      </c>
      <c r="CS62" s="31"/>
      <c r="CT62" s="31"/>
      <c r="CU62" s="31"/>
      <c r="CV62" s="23">
        <f t="shared" si="7"/>
        <v>0</v>
      </c>
      <c r="CW62" s="23">
        <f t="shared" si="8"/>
        <v>0</v>
      </c>
      <c r="CX62" s="49">
        <f t="shared" si="26"/>
        <v>0</v>
      </c>
      <c r="CY62" s="49">
        <f t="shared" si="27"/>
        <v>0</v>
      </c>
      <c r="CZ62" s="49">
        <f t="shared" si="28"/>
        <v>0</v>
      </c>
      <c r="DA62" s="31"/>
      <c r="DB62" s="31"/>
      <c r="DC62" s="23">
        <f t="shared" si="29"/>
        <v>0</v>
      </c>
      <c r="DD62" s="50"/>
      <c r="DE62" s="50"/>
      <c r="DF62" s="50"/>
      <c r="DG62" s="23">
        <f t="shared" si="30"/>
        <v>0</v>
      </c>
      <c r="DH62" s="49">
        <f t="shared" si="31"/>
        <v>0</v>
      </c>
      <c r="DI62" s="27">
        <f t="shared" si="32"/>
        <v>0</v>
      </c>
      <c r="DJ62" s="53">
        <f t="shared" si="33"/>
        <v>0</v>
      </c>
      <c r="DK62" s="49">
        <f t="shared" si="34"/>
        <v>0</v>
      </c>
      <c r="DL62" s="54">
        <f t="shared" si="35"/>
        <v>0</v>
      </c>
      <c r="DM62" s="55">
        <v>215</v>
      </c>
      <c r="DN62" s="55">
        <v>5</v>
      </c>
      <c r="DO62" s="55">
        <v>15</v>
      </c>
      <c r="DP62" s="27">
        <f t="shared" si="36"/>
        <v>0</v>
      </c>
      <c r="DQ62" s="58" t="e">
        <f t="shared" si="37"/>
        <v>#DIV/0!</v>
      </c>
      <c r="DR62" s="194" t="e">
        <f t="shared" si="79"/>
        <v>#DIV/0!</v>
      </c>
      <c r="DS62" s="58" t="e">
        <f t="shared" si="12"/>
        <v>#DIV/0!</v>
      </c>
      <c r="DT62" s="196" t="e">
        <f t="shared" si="80"/>
        <v>#DIV/0!</v>
      </c>
      <c r="DU62" s="63">
        <f t="shared" si="40"/>
        <v>0</v>
      </c>
      <c r="DV62" s="61">
        <f t="shared" si="42"/>
        <v>0</v>
      </c>
      <c r="DW62" s="64" t="e">
        <f t="shared" si="41"/>
        <v>#DIV/0!</v>
      </c>
      <c r="DX62" s="65"/>
    </row>
    <row r="63" spans="1:128">
      <c r="A63" s="17">
        <v>100</v>
      </c>
      <c r="B63" s="17">
        <v>28800</v>
      </c>
      <c r="C63" s="182"/>
      <c r="D63" s="19" t="e">
        <f t="shared" si="0"/>
        <v>#DIV/0!</v>
      </c>
      <c r="E63" s="19" t="e">
        <f t="shared" si="1"/>
        <v>#DIV/0!</v>
      </c>
      <c r="F63" s="19" t="e">
        <f t="shared" si="2"/>
        <v>#DIV/0!</v>
      </c>
      <c r="G63" s="19" t="e">
        <f t="shared" si="3"/>
        <v>#DIV/0!</v>
      </c>
      <c r="H63" s="18" t="e">
        <f t="shared" si="4"/>
        <v>#DIV/0!</v>
      </c>
      <c r="I63" s="184"/>
      <c r="J63" s="189"/>
      <c r="K63" s="22" t="s">
        <v>223</v>
      </c>
      <c r="L63" s="23"/>
      <c r="M63" s="29"/>
      <c r="N63" s="27">
        <f t="shared" si="15"/>
        <v>0</v>
      </c>
      <c r="O63" s="30"/>
      <c r="P63" s="30"/>
      <c r="Q63" s="30"/>
      <c r="R63" s="30"/>
      <c r="S63" s="24">
        <v>0</v>
      </c>
      <c r="T63" s="24">
        <v>0</v>
      </c>
      <c r="U63" s="35">
        <v>0</v>
      </c>
      <c r="V63" s="30"/>
      <c r="W63" s="30"/>
      <c r="X63" s="36"/>
      <c r="Y63" s="17">
        <f t="shared" si="16"/>
        <v>0</v>
      </c>
      <c r="Z63" s="30"/>
      <c r="AA63" s="30"/>
      <c r="AB63" s="30"/>
      <c r="AC63" s="30"/>
      <c r="AD63" s="30"/>
      <c r="AE63" s="30"/>
      <c r="AF63" s="24">
        <f t="shared" si="17"/>
        <v>0</v>
      </c>
      <c r="AG63" s="30"/>
      <c r="AH63" s="30"/>
      <c r="AI63" s="30"/>
      <c r="AJ63" s="30"/>
      <c r="AK63" s="30"/>
      <c r="AL63" s="30"/>
      <c r="AM63" s="24">
        <f t="shared" si="18"/>
        <v>0</v>
      </c>
      <c r="AN63" s="30"/>
      <c r="AO63" s="30"/>
      <c r="AP63" s="30"/>
      <c r="AQ63" s="30"/>
      <c r="AR63" s="30"/>
      <c r="AS63" s="30"/>
      <c r="AT63" s="30"/>
      <c r="AU63" s="30"/>
      <c r="AV63" s="24">
        <f t="shared" si="19"/>
        <v>0</v>
      </c>
      <c r="AW63" s="36"/>
      <c r="AX63" s="42"/>
      <c r="AY63" s="36"/>
      <c r="AZ63" s="42"/>
      <c r="BA63" s="36"/>
      <c r="BB63" s="36"/>
      <c r="BC63" s="36"/>
      <c r="BD63" s="42"/>
      <c r="BE63" s="36"/>
      <c r="BF63" s="42"/>
      <c r="BG63" s="36"/>
      <c r="BH63" s="42"/>
      <c r="BI63" s="36"/>
      <c r="BJ63" s="42"/>
      <c r="BK63" s="36"/>
      <c r="BL63" s="42"/>
      <c r="BM63" s="23">
        <f t="shared" si="20"/>
        <v>0</v>
      </c>
      <c r="BN63" s="46"/>
      <c r="BO63" s="46"/>
      <c r="BP63" s="46"/>
      <c r="BQ63" s="46"/>
      <c r="BR63" s="46"/>
      <c r="BS63" s="46"/>
      <c r="BT63" s="30"/>
      <c r="BU63" s="30"/>
      <c r="BV63" s="30"/>
      <c r="BW63" s="30"/>
      <c r="BX63" s="30"/>
      <c r="BY63" s="30"/>
      <c r="BZ63" s="30"/>
      <c r="CA63" s="30"/>
      <c r="CB63" s="23">
        <f t="shared" si="21"/>
        <v>0</v>
      </c>
      <c r="CC63" s="30"/>
      <c r="CD63" s="23">
        <f t="shared" si="22"/>
        <v>0</v>
      </c>
      <c r="CE63" s="27">
        <f t="shared" si="23"/>
        <v>0</v>
      </c>
      <c r="CF63" s="23">
        <f t="shared" si="24"/>
        <v>0</v>
      </c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23">
        <f t="shared" si="25"/>
        <v>0</v>
      </c>
      <c r="CS63" s="31"/>
      <c r="CT63" s="31"/>
      <c r="CU63" s="31"/>
      <c r="CV63" s="23">
        <f t="shared" si="7"/>
        <v>0</v>
      </c>
      <c r="CW63" s="23">
        <f t="shared" si="8"/>
        <v>0</v>
      </c>
      <c r="CX63" s="49">
        <f t="shared" si="26"/>
        <v>0</v>
      </c>
      <c r="CY63" s="49">
        <f t="shared" si="27"/>
        <v>0</v>
      </c>
      <c r="CZ63" s="49">
        <f t="shared" si="28"/>
        <v>0</v>
      </c>
      <c r="DA63" s="31"/>
      <c r="DB63" s="31"/>
      <c r="DC63" s="23">
        <f t="shared" si="29"/>
        <v>0</v>
      </c>
      <c r="DD63" s="50"/>
      <c r="DE63" s="50"/>
      <c r="DF63" s="50"/>
      <c r="DG63" s="23">
        <f t="shared" si="30"/>
        <v>0</v>
      </c>
      <c r="DH63" s="49">
        <f t="shared" si="31"/>
        <v>0</v>
      </c>
      <c r="DI63" s="27">
        <f t="shared" si="32"/>
        <v>0</v>
      </c>
      <c r="DJ63" s="53">
        <f t="shared" si="33"/>
        <v>0</v>
      </c>
      <c r="DK63" s="49">
        <f t="shared" si="34"/>
        <v>0</v>
      </c>
      <c r="DL63" s="54">
        <f t="shared" si="35"/>
        <v>0</v>
      </c>
      <c r="DM63" s="55">
        <v>215</v>
      </c>
      <c r="DN63" s="55">
        <v>5</v>
      </c>
      <c r="DO63" s="55">
        <v>15</v>
      </c>
      <c r="DP63" s="27">
        <f t="shared" si="36"/>
        <v>0</v>
      </c>
      <c r="DQ63" s="58" t="e">
        <f t="shared" si="37"/>
        <v>#DIV/0!</v>
      </c>
      <c r="DR63" s="195"/>
      <c r="DS63" s="58" t="e">
        <f t="shared" si="12"/>
        <v>#DIV/0!</v>
      </c>
      <c r="DT63" s="197"/>
      <c r="DU63" s="63">
        <f t="shared" si="40"/>
        <v>0</v>
      </c>
      <c r="DV63" s="61">
        <f t="shared" si="42"/>
        <v>0</v>
      </c>
      <c r="DW63" s="64" t="e">
        <f t="shared" si="41"/>
        <v>#DIV/0!</v>
      </c>
      <c r="DX63" s="65"/>
    </row>
    <row r="64" spans="1:128">
      <c r="A64" s="17">
        <v>100</v>
      </c>
      <c r="B64" s="17">
        <v>28800</v>
      </c>
      <c r="C64" s="181" t="e">
        <f>(DH64+DH65)/(N64+N65)</f>
        <v>#DIV/0!</v>
      </c>
      <c r="D64" s="19" t="e">
        <f t="shared" si="0"/>
        <v>#DIV/0!</v>
      </c>
      <c r="E64" s="19" t="e">
        <f t="shared" si="1"/>
        <v>#DIV/0!</v>
      </c>
      <c r="F64" s="19" t="e">
        <f t="shared" si="2"/>
        <v>#DIV/0!</v>
      </c>
      <c r="G64" s="19" t="e">
        <f t="shared" si="3"/>
        <v>#DIV/0!</v>
      </c>
      <c r="H64" s="18" t="e">
        <f t="shared" si="4"/>
        <v>#DIV/0!</v>
      </c>
      <c r="I64" s="183" t="e">
        <f>(CD64+CD65)/(DI64+DI65)</f>
        <v>#DIV/0!</v>
      </c>
      <c r="J64" s="188" t="s">
        <v>259</v>
      </c>
      <c r="K64" s="22" t="s">
        <v>222</v>
      </c>
      <c r="L64" s="23"/>
      <c r="M64" s="29"/>
      <c r="N64" s="27">
        <f t="shared" si="15"/>
        <v>0</v>
      </c>
      <c r="O64" s="30"/>
      <c r="P64" s="30"/>
      <c r="Q64" s="30"/>
      <c r="R64" s="30"/>
      <c r="S64" s="24">
        <v>0</v>
      </c>
      <c r="T64" s="24">
        <v>0</v>
      </c>
      <c r="U64" s="35">
        <v>0</v>
      </c>
      <c r="V64" s="30"/>
      <c r="W64" s="30"/>
      <c r="X64" s="36"/>
      <c r="Y64" s="17">
        <f t="shared" si="16"/>
        <v>0</v>
      </c>
      <c r="Z64" s="30"/>
      <c r="AA64" s="30"/>
      <c r="AB64" s="30"/>
      <c r="AC64" s="30"/>
      <c r="AD64" s="30"/>
      <c r="AE64" s="30"/>
      <c r="AF64" s="24">
        <f t="shared" si="17"/>
        <v>0</v>
      </c>
      <c r="AG64" s="30"/>
      <c r="AH64" s="30"/>
      <c r="AI64" s="30"/>
      <c r="AJ64" s="30"/>
      <c r="AK64" s="30"/>
      <c r="AL64" s="30"/>
      <c r="AM64" s="24">
        <f t="shared" si="18"/>
        <v>0</v>
      </c>
      <c r="AN64" s="30"/>
      <c r="AO64" s="30"/>
      <c r="AP64" s="30"/>
      <c r="AQ64" s="30"/>
      <c r="AR64" s="30"/>
      <c r="AS64" s="30"/>
      <c r="AT64" s="30"/>
      <c r="AU64" s="30"/>
      <c r="AV64" s="24">
        <f t="shared" si="19"/>
        <v>0</v>
      </c>
      <c r="AW64" s="36"/>
      <c r="AX64" s="42"/>
      <c r="AY64" s="36"/>
      <c r="AZ64" s="42"/>
      <c r="BA64" s="36"/>
      <c r="BB64" s="36"/>
      <c r="BC64" s="36"/>
      <c r="BD64" s="42"/>
      <c r="BE64" s="36"/>
      <c r="BF64" s="42"/>
      <c r="BG64" s="36"/>
      <c r="BH64" s="42"/>
      <c r="BI64" s="36"/>
      <c r="BJ64" s="42"/>
      <c r="BK64" s="36"/>
      <c r="BL64" s="42"/>
      <c r="BM64" s="23">
        <f t="shared" si="20"/>
        <v>0</v>
      </c>
      <c r="BN64" s="46"/>
      <c r="BO64" s="46"/>
      <c r="BP64" s="46"/>
      <c r="BQ64" s="46"/>
      <c r="BR64" s="46"/>
      <c r="BS64" s="46"/>
      <c r="BT64" s="30"/>
      <c r="BU64" s="30"/>
      <c r="BV64" s="30"/>
      <c r="BW64" s="30"/>
      <c r="BX64" s="30"/>
      <c r="BY64" s="30"/>
      <c r="BZ64" s="30"/>
      <c r="CA64" s="30"/>
      <c r="CB64" s="23">
        <f t="shared" si="21"/>
        <v>0</v>
      </c>
      <c r="CC64" s="30"/>
      <c r="CD64" s="23">
        <f t="shared" si="22"/>
        <v>0</v>
      </c>
      <c r="CE64" s="27">
        <f t="shared" si="23"/>
        <v>0</v>
      </c>
      <c r="CF64" s="23">
        <f t="shared" si="24"/>
        <v>0</v>
      </c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23">
        <f t="shared" si="25"/>
        <v>0</v>
      </c>
      <c r="CS64" s="31"/>
      <c r="CT64" s="31"/>
      <c r="CU64" s="31"/>
      <c r="CV64" s="23">
        <f t="shared" si="7"/>
        <v>0</v>
      </c>
      <c r="CW64" s="23">
        <f t="shared" si="8"/>
        <v>0</v>
      </c>
      <c r="CX64" s="49">
        <f t="shared" si="26"/>
        <v>0</v>
      </c>
      <c r="CY64" s="49">
        <f t="shared" si="27"/>
        <v>0</v>
      </c>
      <c r="CZ64" s="49">
        <f t="shared" si="28"/>
        <v>0</v>
      </c>
      <c r="DA64" s="31"/>
      <c r="DB64" s="31"/>
      <c r="DC64" s="23">
        <f t="shared" si="29"/>
        <v>0</v>
      </c>
      <c r="DD64" s="50"/>
      <c r="DE64" s="50"/>
      <c r="DF64" s="50"/>
      <c r="DG64" s="23">
        <f t="shared" si="30"/>
        <v>0</v>
      </c>
      <c r="DH64" s="49">
        <f t="shared" si="31"/>
        <v>0</v>
      </c>
      <c r="DI64" s="27">
        <f t="shared" si="32"/>
        <v>0</v>
      </c>
      <c r="DJ64" s="53">
        <f t="shared" si="33"/>
        <v>0</v>
      </c>
      <c r="DK64" s="49">
        <f t="shared" si="34"/>
        <v>0</v>
      </c>
      <c r="DL64" s="54">
        <f t="shared" si="35"/>
        <v>0</v>
      </c>
      <c r="DM64" s="55">
        <v>215</v>
      </c>
      <c r="DN64" s="55">
        <v>5</v>
      </c>
      <c r="DO64" s="55">
        <v>15</v>
      </c>
      <c r="DP64" s="27">
        <f t="shared" si="36"/>
        <v>0</v>
      </c>
      <c r="DQ64" s="58" t="e">
        <f t="shared" si="37"/>
        <v>#DIV/0!</v>
      </c>
      <c r="DR64" s="194" t="e">
        <f>(CY64+CY65)/(CY64+CY65+DP64+DP65)</f>
        <v>#DIV/0!</v>
      </c>
      <c r="DS64" s="58" t="e">
        <f t="shared" si="12"/>
        <v>#DIV/0!</v>
      </c>
      <c r="DT64" s="196" t="e">
        <f>(CY64+CY65)/(CY64+CY65+CD64+CD65)</f>
        <v>#DIV/0!</v>
      </c>
      <c r="DU64" s="63">
        <f t="shared" si="40"/>
        <v>0</v>
      </c>
      <c r="DV64" s="61">
        <f t="shared" si="42"/>
        <v>0</v>
      </c>
      <c r="DW64" s="64" t="e">
        <f t="shared" si="41"/>
        <v>#DIV/0!</v>
      </c>
      <c r="DX64" s="65"/>
    </row>
    <row r="65" spans="1:128">
      <c r="A65" s="17">
        <v>100</v>
      </c>
      <c r="B65" s="17">
        <v>28800</v>
      </c>
      <c r="C65" s="182"/>
      <c r="D65" s="19" t="e">
        <f t="shared" si="0"/>
        <v>#DIV/0!</v>
      </c>
      <c r="E65" s="19" t="e">
        <f t="shared" si="1"/>
        <v>#DIV/0!</v>
      </c>
      <c r="F65" s="19" t="e">
        <f t="shared" si="2"/>
        <v>#DIV/0!</v>
      </c>
      <c r="G65" s="19" t="e">
        <f t="shared" si="3"/>
        <v>#DIV/0!</v>
      </c>
      <c r="H65" s="18" t="e">
        <f t="shared" si="4"/>
        <v>#DIV/0!</v>
      </c>
      <c r="I65" s="184"/>
      <c r="J65" s="189"/>
      <c r="K65" s="22" t="s">
        <v>220</v>
      </c>
      <c r="L65" s="23"/>
      <c r="M65" s="29"/>
      <c r="N65" s="27">
        <f t="shared" si="15"/>
        <v>0</v>
      </c>
      <c r="O65" s="30"/>
      <c r="P65" s="30"/>
      <c r="Q65" s="30"/>
      <c r="R65" s="30"/>
      <c r="S65" s="24">
        <v>0</v>
      </c>
      <c r="T65" s="24">
        <v>0</v>
      </c>
      <c r="U65" s="35">
        <v>0</v>
      </c>
      <c r="V65" s="30"/>
      <c r="W65" s="30"/>
      <c r="X65" s="36"/>
      <c r="Y65" s="17">
        <f t="shared" si="16"/>
        <v>0</v>
      </c>
      <c r="Z65" s="30"/>
      <c r="AA65" s="30"/>
      <c r="AB65" s="30"/>
      <c r="AC65" s="30"/>
      <c r="AD65" s="30"/>
      <c r="AE65" s="30"/>
      <c r="AF65" s="24">
        <f t="shared" si="17"/>
        <v>0</v>
      </c>
      <c r="AG65" s="30"/>
      <c r="AH65" s="30"/>
      <c r="AI65" s="30"/>
      <c r="AJ65" s="30"/>
      <c r="AK65" s="30"/>
      <c r="AL65" s="30"/>
      <c r="AM65" s="24">
        <f t="shared" si="18"/>
        <v>0</v>
      </c>
      <c r="AN65" s="30"/>
      <c r="AO65" s="30"/>
      <c r="AP65" s="30"/>
      <c r="AQ65" s="30"/>
      <c r="AR65" s="30"/>
      <c r="AS65" s="30"/>
      <c r="AT65" s="30"/>
      <c r="AU65" s="30"/>
      <c r="AV65" s="24">
        <f t="shared" si="19"/>
        <v>0</v>
      </c>
      <c r="AW65" s="36"/>
      <c r="AX65" s="42"/>
      <c r="AY65" s="36"/>
      <c r="AZ65" s="42"/>
      <c r="BA65" s="36"/>
      <c r="BB65" s="36"/>
      <c r="BC65" s="36"/>
      <c r="BD65" s="42"/>
      <c r="BE65" s="36"/>
      <c r="BF65" s="42"/>
      <c r="BG65" s="36"/>
      <c r="BH65" s="42"/>
      <c r="BI65" s="36"/>
      <c r="BJ65" s="42"/>
      <c r="BK65" s="36"/>
      <c r="BL65" s="42"/>
      <c r="BM65" s="23">
        <f t="shared" si="20"/>
        <v>0</v>
      </c>
      <c r="BN65" s="46"/>
      <c r="BO65" s="46"/>
      <c r="BP65" s="46"/>
      <c r="BQ65" s="46"/>
      <c r="BR65" s="46"/>
      <c r="BS65" s="46"/>
      <c r="BT65" s="30"/>
      <c r="BU65" s="30"/>
      <c r="BV65" s="30"/>
      <c r="BW65" s="30"/>
      <c r="BX65" s="30"/>
      <c r="BY65" s="30"/>
      <c r="BZ65" s="30"/>
      <c r="CA65" s="30"/>
      <c r="CB65" s="23">
        <f t="shared" si="21"/>
        <v>0</v>
      </c>
      <c r="CC65" s="30"/>
      <c r="CD65" s="23">
        <f t="shared" si="22"/>
        <v>0</v>
      </c>
      <c r="CE65" s="27">
        <f t="shared" si="23"/>
        <v>0</v>
      </c>
      <c r="CF65" s="23">
        <f t="shared" si="24"/>
        <v>0</v>
      </c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23">
        <f t="shared" si="25"/>
        <v>0</v>
      </c>
      <c r="CS65" s="31"/>
      <c r="CT65" s="31"/>
      <c r="CU65" s="31"/>
      <c r="CV65" s="23">
        <f t="shared" si="7"/>
        <v>0</v>
      </c>
      <c r="CW65" s="23">
        <f t="shared" si="8"/>
        <v>0</v>
      </c>
      <c r="CX65" s="49">
        <f t="shared" si="26"/>
        <v>0</v>
      </c>
      <c r="CY65" s="49">
        <f t="shared" si="27"/>
        <v>0</v>
      </c>
      <c r="CZ65" s="49">
        <f t="shared" si="28"/>
        <v>0</v>
      </c>
      <c r="DA65" s="31"/>
      <c r="DB65" s="31"/>
      <c r="DC65" s="23">
        <f t="shared" si="29"/>
        <v>0</v>
      </c>
      <c r="DD65" s="50"/>
      <c r="DE65" s="50"/>
      <c r="DF65" s="50"/>
      <c r="DG65" s="23">
        <f t="shared" si="30"/>
        <v>0</v>
      </c>
      <c r="DH65" s="49">
        <f t="shared" si="31"/>
        <v>0</v>
      </c>
      <c r="DI65" s="27">
        <f t="shared" si="32"/>
        <v>0</v>
      </c>
      <c r="DJ65" s="53">
        <f t="shared" si="33"/>
        <v>0</v>
      </c>
      <c r="DK65" s="49">
        <f t="shared" si="34"/>
        <v>0</v>
      </c>
      <c r="DL65" s="54">
        <f t="shared" si="35"/>
        <v>0</v>
      </c>
      <c r="DM65" s="55">
        <v>215</v>
      </c>
      <c r="DN65" s="55">
        <v>5</v>
      </c>
      <c r="DO65" s="55">
        <v>15</v>
      </c>
      <c r="DP65" s="27">
        <f t="shared" si="36"/>
        <v>0</v>
      </c>
      <c r="DQ65" s="58" t="e">
        <f t="shared" si="37"/>
        <v>#DIV/0!</v>
      </c>
      <c r="DR65" s="195"/>
      <c r="DS65" s="58" t="e">
        <f t="shared" si="12"/>
        <v>#DIV/0!</v>
      </c>
      <c r="DT65" s="197"/>
      <c r="DU65" s="63">
        <f t="shared" si="40"/>
        <v>0</v>
      </c>
      <c r="DV65" s="61">
        <f t="shared" si="42"/>
        <v>0</v>
      </c>
      <c r="DW65" s="64" t="e">
        <f t="shared" si="41"/>
        <v>#DIV/0!</v>
      </c>
      <c r="DX65" s="65"/>
    </row>
  </sheetData>
  <mergeCells count="174">
    <mergeCell ref="DT62:DT63"/>
    <mergeCell ref="DT64:DT65"/>
    <mergeCell ref="DU1:DU2"/>
    <mergeCell ref="DV1:DV2"/>
    <mergeCell ref="DW1:DW3"/>
    <mergeCell ref="DX1:DX2"/>
    <mergeCell ref="DT44:DT45"/>
    <mergeCell ref="DT46:DT47"/>
    <mergeCell ref="DT48:DT49"/>
    <mergeCell ref="DT50:DT51"/>
    <mergeCell ref="DT52:DT53"/>
    <mergeCell ref="DT54:DT55"/>
    <mergeCell ref="DT56:DT57"/>
    <mergeCell ref="DT58:DT59"/>
    <mergeCell ref="DT60:DT61"/>
    <mergeCell ref="DR58:DR59"/>
    <mergeCell ref="DR60:DR61"/>
    <mergeCell ref="DR62:DR63"/>
    <mergeCell ref="DR64:DR65"/>
    <mergeCell ref="DT4:DT5"/>
    <mergeCell ref="DT6:DT7"/>
    <mergeCell ref="DT8:DT9"/>
    <mergeCell ref="DT10:DT11"/>
    <mergeCell ref="DT12:DT13"/>
    <mergeCell ref="DT14:DT15"/>
    <mergeCell ref="DT16:DT17"/>
    <mergeCell ref="DT18:DT19"/>
    <mergeCell ref="DT20:DT21"/>
    <mergeCell ref="DT22:DT23"/>
    <mergeCell ref="DT24:DT25"/>
    <mergeCell ref="DT26:DT27"/>
    <mergeCell ref="DT28:DT29"/>
    <mergeCell ref="DT30:DT31"/>
    <mergeCell ref="DT32:DT33"/>
    <mergeCell ref="DT34:DT35"/>
    <mergeCell ref="DT36:DT37"/>
    <mergeCell ref="DT38:DT39"/>
    <mergeCell ref="DT40:DT41"/>
    <mergeCell ref="DT42:DT43"/>
    <mergeCell ref="DR40:DR41"/>
    <mergeCell ref="DR42:DR43"/>
    <mergeCell ref="DR44:DR45"/>
    <mergeCell ref="DR46:DR47"/>
    <mergeCell ref="DR48:DR49"/>
    <mergeCell ref="DR50:DR51"/>
    <mergeCell ref="DR52:DR53"/>
    <mergeCell ref="DR54:DR55"/>
    <mergeCell ref="DR56:DR57"/>
    <mergeCell ref="J58:J59"/>
    <mergeCell ref="J60:J61"/>
    <mergeCell ref="J62:J63"/>
    <mergeCell ref="J64:J65"/>
    <mergeCell ref="K1:K2"/>
    <mergeCell ref="DP1:DP2"/>
    <mergeCell ref="DR4:DR5"/>
    <mergeCell ref="DR6:DR7"/>
    <mergeCell ref="DR8:DR9"/>
    <mergeCell ref="DR10:DR11"/>
    <mergeCell ref="DR12:DR13"/>
    <mergeCell ref="DR14:DR15"/>
    <mergeCell ref="DR16:DR17"/>
    <mergeCell ref="DR18:DR19"/>
    <mergeCell ref="DR20:DR21"/>
    <mergeCell ref="DR22:DR23"/>
    <mergeCell ref="DR24:DR25"/>
    <mergeCell ref="DR26:DR27"/>
    <mergeCell ref="DR28:DR29"/>
    <mergeCell ref="DR30:DR31"/>
    <mergeCell ref="DR32:DR33"/>
    <mergeCell ref="DR34:DR35"/>
    <mergeCell ref="DR36:DR37"/>
    <mergeCell ref="DR38:DR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I56:I57"/>
    <mergeCell ref="I58:I59"/>
    <mergeCell ref="I60:I61"/>
    <mergeCell ref="I62:I63"/>
    <mergeCell ref="I64:I65"/>
    <mergeCell ref="J1:J2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C58:C59"/>
    <mergeCell ref="C60:C61"/>
    <mergeCell ref="C62:C63"/>
    <mergeCell ref="C64:C65"/>
    <mergeCell ref="D1:D2"/>
    <mergeCell ref="H1:H2"/>
    <mergeCell ref="I1:I2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L1:M1"/>
    <mergeCell ref="N1:CD1"/>
    <mergeCell ref="CE1:CX1"/>
    <mergeCell ref="CY1:DG1"/>
    <mergeCell ref="DI1:DL1"/>
    <mergeCell ref="DM1:DO1"/>
    <mergeCell ref="A1:A2"/>
    <mergeCell ref="B1:B2"/>
    <mergeCell ref="C1:C2"/>
  </mergeCells>
  <phoneticPr fontId="17" type="noConversion"/>
  <conditionalFormatting sqref="U2">
    <cfRule type="cellIs" dxfId="5" priority="1" stopIfTrue="1" operator="between">
      <formula>1</formula>
      <formula>1440</formula>
    </cfRule>
  </conditionalFormatting>
  <dataValidations count="1">
    <dataValidation allowBlank="1" showInputMessage="1" showErrorMessage="1" promptTitle="备注：" prompt="按照实际清洗排查（加强清洗）时间填写。当日有此现象的具体的时间写在批注里，第二天必须上报扫描件，节假日可以顺延，如果没有及时上报的将不做剔除。" sqref="U2 U4:U65"/>
  </dataValidations>
  <pageMargins left="0.75" right="0.75" top="1" bottom="1" header="0.51180555555555596" footer="0.51180555555555596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Y65"/>
  <sheetViews>
    <sheetView workbookViewId="0">
      <pane xSplit="12" ySplit="2" topLeftCell="DT3" activePane="bottomRight" state="frozen"/>
      <selection pane="topRight"/>
      <selection pane="bottomLeft"/>
      <selection pane="bottomRight" activeCell="DV4" sqref="DV4:DV65"/>
    </sheetView>
  </sheetViews>
  <sheetFormatPr defaultColWidth="9" defaultRowHeight="14.25"/>
  <cols>
    <col min="1" max="1" width="7.75" customWidth="1"/>
    <col min="2" max="2" width="6.875" customWidth="1"/>
    <col min="4" max="8" width="9" customWidth="1"/>
    <col min="9" max="9" width="8.25" customWidth="1"/>
    <col min="10" max="10" width="6.75" style="14" customWidth="1"/>
    <col min="11" max="11" width="8.5" style="14" customWidth="1"/>
    <col min="12" max="12" width="7.875" customWidth="1"/>
    <col min="13" max="13" width="6.125" customWidth="1"/>
    <col min="14" max="14" width="9" customWidth="1"/>
    <col min="15" max="15" width="6.875" customWidth="1"/>
    <col min="16" max="16" width="5" customWidth="1"/>
    <col min="17" max="17" width="5.75" customWidth="1"/>
    <col min="18" max="18" width="4.125" customWidth="1"/>
    <col min="19" max="20" width="9" customWidth="1"/>
    <col min="21" max="21" width="0.25" customWidth="1"/>
    <col min="22" max="22" width="6.875" customWidth="1"/>
    <col min="23" max="23" width="6" customWidth="1"/>
    <col min="24" max="24" width="5.75" customWidth="1"/>
    <col min="25" max="25" width="9" customWidth="1"/>
    <col min="26" max="26" width="7.875" customWidth="1"/>
    <col min="27" max="27" width="4.75" customWidth="1"/>
    <col min="28" max="28" width="4.5" customWidth="1"/>
    <col min="29" max="29" width="4.625" customWidth="1"/>
    <col min="30" max="30" width="4.875" customWidth="1"/>
    <col min="31" max="31" width="6" customWidth="1"/>
    <col min="32" max="32" width="9" customWidth="1"/>
    <col min="33" max="33" width="6.125" customWidth="1"/>
    <col min="34" max="34" width="6.625" customWidth="1"/>
    <col min="35" max="42" width="4.25" customWidth="1"/>
    <col min="43" max="45" width="3.875" customWidth="1"/>
    <col min="46" max="46" width="4.5" customWidth="1"/>
    <col min="47" max="47" width="3.875" customWidth="1"/>
    <col min="48" max="48" width="9" customWidth="1"/>
    <col min="49" max="49" width="5" customWidth="1"/>
    <col min="50" max="50" width="4.125" customWidth="1"/>
    <col min="51" max="51" width="3.875" customWidth="1"/>
    <col min="52" max="52" width="4.375" customWidth="1"/>
    <col min="53" max="53" width="6.75" customWidth="1"/>
    <col min="54" max="56" width="4.5" customWidth="1"/>
    <col min="57" max="57" width="7.125" customWidth="1"/>
    <col min="58" max="58" width="4.375" customWidth="1"/>
    <col min="59" max="59" width="8.875" customWidth="1"/>
    <col min="60" max="64" width="4.375" customWidth="1"/>
    <col min="65" max="65" width="9" customWidth="1"/>
    <col min="66" max="79" width="3.875" customWidth="1"/>
    <col min="80" max="80" width="9" customWidth="1"/>
    <col min="81" max="81" width="7.125" customWidth="1"/>
    <col min="82" max="84" width="9" customWidth="1"/>
    <col min="85" max="85" width="6" customWidth="1"/>
    <col min="86" max="86" width="8.375" customWidth="1"/>
    <col min="87" max="87" width="6.375" customWidth="1"/>
    <col min="88" max="88" width="5" customWidth="1"/>
    <col min="89" max="89" width="3.875" customWidth="1"/>
    <col min="90" max="90" width="4.625" customWidth="1"/>
    <col min="91" max="92" width="4.5" customWidth="1"/>
    <col min="93" max="93" width="4.375" customWidth="1"/>
    <col min="94" max="94" width="5.125" customWidth="1"/>
    <col min="95" max="95" width="3.375" customWidth="1"/>
    <col min="96" max="96" width="9" customWidth="1"/>
    <col min="97" max="97" width="6.25" customWidth="1"/>
    <col min="98" max="98" width="4.625" customWidth="1"/>
    <col min="100" max="104" width="9" customWidth="1"/>
    <col min="105" max="105" width="7.125" customWidth="1"/>
    <col min="106" max="106" width="7.25" customWidth="1"/>
    <col min="107" max="113" width="9" customWidth="1"/>
    <col min="114" max="114" width="11" customWidth="1"/>
    <col min="115" max="126" width="9" customWidth="1"/>
    <col min="128" max="128" width="36.75" customWidth="1"/>
  </cols>
  <sheetData>
    <row r="1" spans="1:129" ht="20.100000000000001" customHeight="1">
      <c r="A1" s="177" t="s">
        <v>110</v>
      </c>
      <c r="B1" s="177" t="s">
        <v>111</v>
      </c>
      <c r="C1" s="179" t="s">
        <v>112</v>
      </c>
      <c r="D1" s="177" t="s">
        <v>113</v>
      </c>
      <c r="E1" s="15" t="s">
        <v>114</v>
      </c>
      <c r="F1" s="15" t="s">
        <v>115</v>
      </c>
      <c r="G1" s="15" t="s">
        <v>116</v>
      </c>
      <c r="H1" s="179" t="s">
        <v>117</v>
      </c>
      <c r="I1" s="179" t="s">
        <v>118</v>
      </c>
      <c r="J1" s="185" t="s">
        <v>119</v>
      </c>
      <c r="K1" s="190" t="s">
        <v>120</v>
      </c>
      <c r="L1" s="163" t="s">
        <v>121</v>
      </c>
      <c r="M1" s="164"/>
      <c r="N1" s="165" t="s">
        <v>122</v>
      </c>
      <c r="O1" s="166"/>
      <c r="P1" s="166"/>
      <c r="Q1" s="166"/>
      <c r="R1" s="166"/>
      <c r="S1" s="167"/>
      <c r="T1" s="167"/>
      <c r="U1" s="167"/>
      <c r="V1" s="166"/>
      <c r="W1" s="166"/>
      <c r="X1" s="168"/>
      <c r="Y1" s="166"/>
      <c r="Z1" s="166"/>
      <c r="AA1" s="166"/>
      <c r="AB1" s="166"/>
      <c r="AC1" s="166"/>
      <c r="AD1" s="166"/>
      <c r="AE1" s="166"/>
      <c r="AF1" s="167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8"/>
      <c r="AX1" s="169"/>
      <c r="AY1" s="168"/>
      <c r="AZ1" s="169"/>
      <c r="BA1" s="168"/>
      <c r="BB1" s="168"/>
      <c r="BC1" s="168"/>
      <c r="BD1" s="169"/>
      <c r="BE1" s="168"/>
      <c r="BF1" s="169"/>
      <c r="BG1" s="169"/>
      <c r="BH1" s="169"/>
      <c r="BI1" s="169"/>
      <c r="BJ1" s="169"/>
      <c r="BK1" s="169"/>
      <c r="BL1" s="169"/>
      <c r="BM1" s="166"/>
      <c r="BN1" s="168"/>
      <c r="BO1" s="168"/>
      <c r="BP1" s="168"/>
      <c r="BQ1" s="168"/>
      <c r="BR1" s="168"/>
      <c r="BS1" s="168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70"/>
      <c r="CE1" s="163" t="s">
        <v>123</v>
      </c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64"/>
      <c r="CY1" s="163" t="s">
        <v>124</v>
      </c>
      <c r="CZ1" s="171"/>
      <c r="DA1" s="171"/>
      <c r="DB1" s="171"/>
      <c r="DC1" s="172"/>
      <c r="DD1" s="171"/>
      <c r="DE1" s="171"/>
      <c r="DF1" s="171"/>
      <c r="DG1" s="164"/>
      <c r="DH1" s="21" t="s">
        <v>125</v>
      </c>
      <c r="DI1" s="173" t="s">
        <v>126</v>
      </c>
      <c r="DJ1" s="173"/>
      <c r="DK1" s="173"/>
      <c r="DL1" s="163"/>
      <c r="DM1" s="174" t="s">
        <v>127</v>
      </c>
      <c r="DN1" s="175"/>
      <c r="DO1" s="176"/>
      <c r="DP1" s="192" t="s">
        <v>51</v>
      </c>
      <c r="DQ1" s="23" t="s">
        <v>128</v>
      </c>
      <c r="DR1" s="23" t="s">
        <v>128</v>
      </c>
      <c r="DS1" s="23" t="s">
        <v>129</v>
      </c>
      <c r="DT1" s="52" t="s">
        <v>129</v>
      </c>
      <c r="DU1" s="198" t="s">
        <v>130</v>
      </c>
      <c r="DV1" s="200" t="s">
        <v>131</v>
      </c>
      <c r="DW1" s="202" t="s">
        <v>132</v>
      </c>
      <c r="DX1" s="203" t="s">
        <v>133</v>
      </c>
      <c r="DY1" s="66"/>
    </row>
    <row r="2" spans="1:129" ht="59.1" customHeight="1">
      <c r="A2" s="178"/>
      <c r="B2" s="178"/>
      <c r="C2" s="180"/>
      <c r="D2" s="178"/>
      <c r="E2" s="16" t="s">
        <v>134</v>
      </c>
      <c r="F2" s="16" t="s">
        <v>135</v>
      </c>
      <c r="G2" s="16" t="s">
        <v>136</v>
      </c>
      <c r="H2" s="180"/>
      <c r="I2" s="180"/>
      <c r="J2" s="186"/>
      <c r="K2" s="191"/>
      <c r="L2" s="23" t="s">
        <v>137</v>
      </c>
      <c r="M2" s="24" t="s">
        <v>13</v>
      </c>
      <c r="N2" s="23" t="s">
        <v>138</v>
      </c>
      <c r="O2" s="25" t="s">
        <v>139</v>
      </c>
      <c r="P2" s="25" t="s">
        <v>140</v>
      </c>
      <c r="Q2" s="25" t="s">
        <v>141</v>
      </c>
      <c r="R2" s="25" t="s">
        <v>142</v>
      </c>
      <c r="S2" s="28" t="s">
        <v>143</v>
      </c>
      <c r="T2" s="28" t="s">
        <v>144</v>
      </c>
      <c r="U2" s="34" t="s">
        <v>145</v>
      </c>
      <c r="V2" s="25" t="s">
        <v>146</v>
      </c>
      <c r="W2" s="25" t="s">
        <v>147</v>
      </c>
      <c r="X2" s="25" t="s">
        <v>148</v>
      </c>
      <c r="Y2" s="24" t="s">
        <v>149</v>
      </c>
      <c r="Z2" s="24" t="s">
        <v>150</v>
      </c>
      <c r="AA2" s="24" t="s">
        <v>99</v>
      </c>
      <c r="AB2" s="25" t="s">
        <v>151</v>
      </c>
      <c r="AC2" s="25" t="s">
        <v>152</v>
      </c>
      <c r="AD2" s="25" t="s">
        <v>153</v>
      </c>
      <c r="AE2" s="25" t="s">
        <v>154</v>
      </c>
      <c r="AF2" s="39" t="s">
        <v>155</v>
      </c>
      <c r="AG2" s="40" t="s">
        <v>156</v>
      </c>
      <c r="AH2" s="40" t="s">
        <v>157</v>
      </c>
      <c r="AI2" s="40" t="s">
        <v>158</v>
      </c>
      <c r="AJ2" s="40" t="s">
        <v>159</v>
      </c>
      <c r="AK2" s="40" t="s">
        <v>160</v>
      </c>
      <c r="AL2" s="40" t="s">
        <v>161</v>
      </c>
      <c r="AM2" s="39" t="s">
        <v>162</v>
      </c>
      <c r="AN2" s="40" t="s">
        <v>163</v>
      </c>
      <c r="AO2" s="40" t="s">
        <v>164</v>
      </c>
      <c r="AP2" s="40" t="s">
        <v>165</v>
      </c>
      <c r="AQ2" s="40" t="s">
        <v>164</v>
      </c>
      <c r="AR2" s="40" t="s">
        <v>166</v>
      </c>
      <c r="AS2" s="40" t="s">
        <v>164</v>
      </c>
      <c r="AT2" s="40" t="s">
        <v>166</v>
      </c>
      <c r="AU2" s="40" t="s">
        <v>164</v>
      </c>
      <c r="AV2" s="39" t="s">
        <v>167</v>
      </c>
      <c r="AW2" s="25" t="s">
        <v>168</v>
      </c>
      <c r="AX2" s="25" t="s">
        <v>164</v>
      </c>
      <c r="AY2" s="25" t="s">
        <v>169</v>
      </c>
      <c r="AZ2" s="25" t="s">
        <v>164</v>
      </c>
      <c r="BA2" s="25" t="s">
        <v>170</v>
      </c>
      <c r="BB2" s="25" t="s">
        <v>164</v>
      </c>
      <c r="BC2" s="25" t="s">
        <v>171</v>
      </c>
      <c r="BD2" s="25" t="s">
        <v>164</v>
      </c>
      <c r="BE2" s="25" t="s">
        <v>166</v>
      </c>
      <c r="BF2" s="25" t="s">
        <v>164</v>
      </c>
      <c r="BG2" s="25" t="s">
        <v>89</v>
      </c>
      <c r="BH2" s="25" t="s">
        <v>164</v>
      </c>
      <c r="BI2" s="25" t="s">
        <v>166</v>
      </c>
      <c r="BJ2" s="25" t="s">
        <v>164</v>
      </c>
      <c r="BK2" s="25" t="s">
        <v>166</v>
      </c>
      <c r="BL2" s="25" t="s">
        <v>164</v>
      </c>
      <c r="BM2" s="23" t="s">
        <v>175</v>
      </c>
      <c r="BN2" s="25" t="s">
        <v>176</v>
      </c>
      <c r="BO2" s="25" t="s">
        <v>164</v>
      </c>
      <c r="BP2" s="25" t="s">
        <v>177</v>
      </c>
      <c r="BQ2" s="25" t="s">
        <v>164</v>
      </c>
      <c r="BR2" s="25" t="s">
        <v>178</v>
      </c>
      <c r="BS2" s="25" t="s">
        <v>164</v>
      </c>
      <c r="BT2" s="25" t="s">
        <v>179</v>
      </c>
      <c r="BU2" s="25" t="s">
        <v>164</v>
      </c>
      <c r="BV2" s="25" t="s">
        <v>180</v>
      </c>
      <c r="BW2" s="25" t="s">
        <v>164</v>
      </c>
      <c r="BX2" s="25" t="s">
        <v>180</v>
      </c>
      <c r="BY2" s="25" t="s">
        <v>164</v>
      </c>
      <c r="BZ2" s="25" t="s">
        <v>180</v>
      </c>
      <c r="CA2" s="25" t="s">
        <v>164</v>
      </c>
      <c r="CB2" s="23" t="s">
        <v>181</v>
      </c>
      <c r="CC2" s="25" t="s">
        <v>182</v>
      </c>
      <c r="CD2" s="23" t="s">
        <v>183</v>
      </c>
      <c r="CE2" s="23" t="s">
        <v>184</v>
      </c>
      <c r="CF2" s="23" t="s">
        <v>29</v>
      </c>
      <c r="CG2" s="25" t="s">
        <v>185</v>
      </c>
      <c r="CH2" s="25" t="s">
        <v>186</v>
      </c>
      <c r="CI2" s="25" t="s">
        <v>187</v>
      </c>
      <c r="CJ2" s="25" t="s">
        <v>188</v>
      </c>
      <c r="CK2" s="25" t="s">
        <v>164</v>
      </c>
      <c r="CL2" s="25" t="s">
        <v>189</v>
      </c>
      <c r="CM2" s="25" t="s">
        <v>164</v>
      </c>
      <c r="CN2" s="25" t="s">
        <v>166</v>
      </c>
      <c r="CO2" s="25" t="s">
        <v>164</v>
      </c>
      <c r="CP2" s="25" t="s">
        <v>190</v>
      </c>
      <c r="CQ2" s="25" t="s">
        <v>164</v>
      </c>
      <c r="CR2" s="47" t="s">
        <v>191</v>
      </c>
      <c r="CS2" s="25" t="s">
        <v>192</v>
      </c>
      <c r="CT2" s="25" t="s">
        <v>193</v>
      </c>
      <c r="CU2" s="25" t="s">
        <v>194</v>
      </c>
      <c r="CV2" s="23" t="s">
        <v>195</v>
      </c>
      <c r="CW2" s="23" t="s">
        <v>196</v>
      </c>
      <c r="CX2" s="23" t="s">
        <v>197</v>
      </c>
      <c r="CY2" s="23" t="s">
        <v>198</v>
      </c>
      <c r="CZ2" s="23" t="s">
        <v>199</v>
      </c>
      <c r="DA2" s="25" t="s">
        <v>200</v>
      </c>
      <c r="DB2" s="25" t="s">
        <v>201</v>
      </c>
      <c r="DC2" s="23" t="s">
        <v>202</v>
      </c>
      <c r="DD2" s="25" t="s">
        <v>203</v>
      </c>
      <c r="DE2" s="25" t="s">
        <v>204</v>
      </c>
      <c r="DF2" s="25" t="s">
        <v>205</v>
      </c>
      <c r="DG2" s="23" t="s">
        <v>206</v>
      </c>
      <c r="DH2" s="23" t="s">
        <v>207</v>
      </c>
      <c r="DI2" s="23" t="s">
        <v>208</v>
      </c>
      <c r="DJ2" s="23" t="s">
        <v>209</v>
      </c>
      <c r="DK2" s="23" t="s">
        <v>210</v>
      </c>
      <c r="DL2" s="52" t="s">
        <v>43</v>
      </c>
      <c r="DM2" s="23" t="s">
        <v>139</v>
      </c>
      <c r="DN2" s="23" t="s">
        <v>141</v>
      </c>
      <c r="DO2" s="23" t="s">
        <v>211</v>
      </c>
      <c r="DP2" s="193"/>
      <c r="DQ2" s="56" t="s">
        <v>212</v>
      </c>
      <c r="DR2" s="56" t="s">
        <v>213</v>
      </c>
      <c r="DS2" s="56" t="s">
        <v>214</v>
      </c>
      <c r="DT2" s="57" t="s">
        <v>215</v>
      </c>
      <c r="DU2" s="199"/>
      <c r="DV2" s="201"/>
      <c r="DW2" s="202"/>
      <c r="DX2" s="204"/>
      <c r="DY2" s="66"/>
    </row>
    <row r="3" spans="1:129" ht="22.5">
      <c r="A3" s="17">
        <f>A4</f>
        <v>100</v>
      </c>
      <c r="B3" s="17">
        <f>B4</f>
        <v>28800</v>
      </c>
      <c r="C3" s="18">
        <f>D3</f>
        <v>0.72529092028226916</v>
      </c>
      <c r="D3" s="19">
        <f t="shared" ref="D3:D65" si="0">G3*F3*E3</f>
        <v>0.72529092028226916</v>
      </c>
      <c r="E3" s="18">
        <f t="shared" ref="E3:E65" si="1">CE3/N3</f>
        <v>0.74007648016750027</v>
      </c>
      <c r="F3" s="18">
        <f t="shared" ref="F3:F65" si="2">CY3/CE3</f>
        <v>0.98241043625182956</v>
      </c>
      <c r="G3" s="18">
        <f t="shared" ref="G3:G65" si="3">DH3/CY3</f>
        <v>0.99756837092350936</v>
      </c>
      <c r="H3" s="20">
        <f t="shared" ref="H3:H65" si="4">CD3/DI3</f>
        <v>6.29329429407984E-3</v>
      </c>
      <c r="I3" s="19">
        <f>H3</f>
        <v>6.29329429407984E-3</v>
      </c>
      <c r="J3" s="26" t="s">
        <v>216</v>
      </c>
      <c r="K3" s="22" t="s">
        <v>217</v>
      </c>
      <c r="L3" s="23">
        <f t="shared" ref="L3:BW3" si="5">SUM(L4:L65)</f>
        <v>17940</v>
      </c>
      <c r="M3" s="27">
        <f t="shared" si="5"/>
        <v>746</v>
      </c>
      <c r="N3" s="27">
        <f t="shared" si="5"/>
        <v>17194</v>
      </c>
      <c r="O3" s="28">
        <f t="shared" si="5"/>
        <v>2766</v>
      </c>
      <c r="P3" s="28">
        <f t="shared" si="5"/>
        <v>10.5</v>
      </c>
      <c r="Q3" s="28">
        <f t="shared" si="5"/>
        <v>425</v>
      </c>
      <c r="R3" s="28">
        <f t="shared" si="5"/>
        <v>85</v>
      </c>
      <c r="S3" s="28">
        <f t="shared" si="5"/>
        <v>0</v>
      </c>
      <c r="T3" s="28">
        <f t="shared" si="5"/>
        <v>0</v>
      </c>
      <c r="U3" s="28">
        <f t="shared" si="5"/>
        <v>15</v>
      </c>
      <c r="V3" s="28">
        <f t="shared" si="5"/>
        <v>315</v>
      </c>
      <c r="W3" s="28">
        <f t="shared" si="5"/>
        <v>21</v>
      </c>
      <c r="X3" s="28">
        <f t="shared" si="5"/>
        <v>0</v>
      </c>
      <c r="Y3" s="17">
        <f t="shared" si="5"/>
        <v>3521</v>
      </c>
      <c r="Z3" s="17">
        <f t="shared" si="5"/>
        <v>0</v>
      </c>
      <c r="AA3" s="17">
        <f t="shared" si="5"/>
        <v>470</v>
      </c>
      <c r="AB3" s="28">
        <f t="shared" si="5"/>
        <v>30</v>
      </c>
      <c r="AC3" s="28">
        <f t="shared" si="5"/>
        <v>0</v>
      </c>
      <c r="AD3" s="28">
        <f t="shared" si="5"/>
        <v>325</v>
      </c>
      <c r="AE3" s="28">
        <f t="shared" si="5"/>
        <v>10</v>
      </c>
      <c r="AF3" s="28">
        <f t="shared" si="5"/>
        <v>365</v>
      </c>
      <c r="AG3" s="28">
        <f t="shared" si="5"/>
        <v>0</v>
      </c>
      <c r="AH3" s="28">
        <f t="shared" si="5"/>
        <v>0</v>
      </c>
      <c r="AI3" s="28">
        <f t="shared" si="5"/>
        <v>0</v>
      </c>
      <c r="AJ3" s="28">
        <f t="shared" si="5"/>
        <v>25</v>
      </c>
      <c r="AK3" s="28">
        <f t="shared" si="5"/>
        <v>0</v>
      </c>
      <c r="AL3" s="28">
        <f t="shared" si="5"/>
        <v>0</v>
      </c>
      <c r="AM3" s="24">
        <f t="shared" si="5"/>
        <v>860</v>
      </c>
      <c r="AN3" s="28">
        <f t="shared" si="5"/>
        <v>0</v>
      </c>
      <c r="AO3" s="28">
        <f t="shared" si="5"/>
        <v>0</v>
      </c>
      <c r="AP3" s="28">
        <f t="shared" si="5"/>
        <v>0</v>
      </c>
      <c r="AQ3" s="28">
        <f t="shared" si="5"/>
        <v>0</v>
      </c>
      <c r="AR3" s="28">
        <f t="shared" si="5"/>
        <v>0</v>
      </c>
      <c r="AS3" s="28">
        <f t="shared" si="5"/>
        <v>0</v>
      </c>
      <c r="AT3" s="28">
        <f t="shared" si="5"/>
        <v>0</v>
      </c>
      <c r="AU3" s="28">
        <f t="shared" si="5"/>
        <v>0</v>
      </c>
      <c r="AV3" s="24">
        <f t="shared" si="5"/>
        <v>0</v>
      </c>
      <c r="AW3" s="28">
        <f t="shared" si="5"/>
        <v>2.5</v>
      </c>
      <c r="AX3" s="28">
        <f t="shared" si="5"/>
        <v>1</v>
      </c>
      <c r="AY3" s="28">
        <f t="shared" si="5"/>
        <v>0</v>
      </c>
      <c r="AZ3" s="28">
        <f t="shared" si="5"/>
        <v>0</v>
      </c>
      <c r="BA3" s="28">
        <f t="shared" si="5"/>
        <v>7.5</v>
      </c>
      <c r="BB3" s="28">
        <f t="shared" si="5"/>
        <v>4</v>
      </c>
      <c r="BC3" s="28">
        <f t="shared" si="5"/>
        <v>0</v>
      </c>
      <c r="BD3" s="28">
        <f t="shared" si="5"/>
        <v>0</v>
      </c>
      <c r="BE3" s="28">
        <f t="shared" si="5"/>
        <v>0</v>
      </c>
      <c r="BF3" s="28">
        <f t="shared" si="5"/>
        <v>0</v>
      </c>
      <c r="BG3" s="28">
        <f t="shared" si="5"/>
        <v>3.125</v>
      </c>
      <c r="BH3" s="28">
        <f t="shared" si="5"/>
        <v>1</v>
      </c>
      <c r="BI3" s="28">
        <f t="shared" si="5"/>
        <v>0</v>
      </c>
      <c r="BJ3" s="28">
        <f t="shared" si="5"/>
        <v>0</v>
      </c>
      <c r="BK3" s="28">
        <f t="shared" si="5"/>
        <v>0</v>
      </c>
      <c r="BL3" s="28">
        <f t="shared" si="5"/>
        <v>0</v>
      </c>
      <c r="BM3" s="24">
        <f t="shared" si="5"/>
        <v>13.125</v>
      </c>
      <c r="BN3" s="28">
        <f t="shared" si="5"/>
        <v>0</v>
      </c>
      <c r="BO3" s="28">
        <f t="shared" si="5"/>
        <v>0</v>
      </c>
      <c r="BP3" s="28">
        <f t="shared" si="5"/>
        <v>0</v>
      </c>
      <c r="BQ3" s="28">
        <f t="shared" si="5"/>
        <v>0</v>
      </c>
      <c r="BR3" s="28">
        <f t="shared" si="5"/>
        <v>75</v>
      </c>
      <c r="BS3" s="28">
        <f t="shared" si="5"/>
        <v>5</v>
      </c>
      <c r="BT3" s="28">
        <f t="shared" si="5"/>
        <v>0</v>
      </c>
      <c r="BU3" s="28">
        <f t="shared" si="5"/>
        <v>0</v>
      </c>
      <c r="BV3" s="28">
        <f t="shared" si="5"/>
        <v>0</v>
      </c>
      <c r="BW3" s="28">
        <f t="shared" si="5"/>
        <v>0</v>
      </c>
      <c r="BX3" s="28">
        <f t="shared" ref="BX3:CU3" si="6">SUM(BX4:BX65)</f>
        <v>0</v>
      </c>
      <c r="BY3" s="28">
        <f t="shared" si="6"/>
        <v>0</v>
      </c>
      <c r="BZ3" s="28">
        <f t="shared" si="6"/>
        <v>0</v>
      </c>
      <c r="CA3" s="28">
        <f t="shared" si="6"/>
        <v>0</v>
      </c>
      <c r="CB3" s="24">
        <f t="shared" si="6"/>
        <v>75</v>
      </c>
      <c r="CC3" s="28">
        <f t="shared" si="6"/>
        <v>0</v>
      </c>
      <c r="CD3" s="28">
        <f t="shared" si="6"/>
        <v>88.125</v>
      </c>
      <c r="CE3" s="28">
        <f t="shared" si="6"/>
        <v>12724.875</v>
      </c>
      <c r="CF3" s="28">
        <f t="shared" si="6"/>
        <v>6107940</v>
      </c>
      <c r="CG3" s="28">
        <f t="shared" si="6"/>
        <v>594.46900000000005</v>
      </c>
      <c r="CH3" s="28">
        <f t="shared" si="6"/>
        <v>5985913</v>
      </c>
      <c r="CI3" s="28">
        <f t="shared" si="6"/>
        <v>6000894</v>
      </c>
      <c r="CJ3" s="47">
        <f t="shared" si="6"/>
        <v>0</v>
      </c>
      <c r="CK3" s="47">
        <f t="shared" si="6"/>
        <v>0</v>
      </c>
      <c r="CL3" s="47">
        <f t="shared" si="6"/>
        <v>0</v>
      </c>
      <c r="CM3" s="47">
        <f t="shared" si="6"/>
        <v>0</v>
      </c>
      <c r="CN3" s="47">
        <f t="shared" si="6"/>
        <v>0</v>
      </c>
      <c r="CO3" s="47">
        <f t="shared" si="6"/>
        <v>0</v>
      </c>
      <c r="CP3" s="47">
        <f t="shared" si="6"/>
        <v>0</v>
      </c>
      <c r="CQ3" s="47">
        <f t="shared" si="6"/>
        <v>0</v>
      </c>
      <c r="CR3" s="47">
        <f t="shared" si="6"/>
        <v>0</v>
      </c>
      <c r="CS3" s="47">
        <f t="shared" si="6"/>
        <v>0</v>
      </c>
      <c r="CT3" s="47">
        <f t="shared" si="6"/>
        <v>0</v>
      </c>
      <c r="CU3" s="47">
        <f t="shared" si="6"/>
        <v>0</v>
      </c>
      <c r="CV3" s="23">
        <f t="shared" ref="CV3:CV65" si="7">CS3+CT3+CU3</f>
        <v>0</v>
      </c>
      <c r="CW3" s="23">
        <f t="shared" ref="CW3:CW65" si="8">CR3+CV3</f>
        <v>0</v>
      </c>
      <c r="CX3" s="49">
        <f t="shared" ref="CX3:CZ3" si="9">SUM(CX4:CX65)</f>
        <v>223.82500000000005</v>
      </c>
      <c r="CY3" s="49">
        <f t="shared" si="9"/>
        <v>12501.05</v>
      </c>
      <c r="CZ3" s="49">
        <f t="shared" si="9"/>
        <v>30.397916666666699</v>
      </c>
      <c r="DA3" s="47">
        <f t="shared" ref="DA3:DG3" si="10">SUM(DA4:DA63)</f>
        <v>2102</v>
      </c>
      <c r="DB3" s="47">
        <f t="shared" si="10"/>
        <v>4570</v>
      </c>
      <c r="DC3" s="23">
        <f t="shared" si="10"/>
        <v>7919</v>
      </c>
      <c r="DD3" s="47">
        <f t="shared" si="10"/>
        <v>0</v>
      </c>
      <c r="DE3" s="47">
        <f t="shared" si="10"/>
        <v>0</v>
      </c>
      <c r="DF3" s="47">
        <f t="shared" si="10"/>
        <v>0</v>
      </c>
      <c r="DG3" s="23">
        <f t="shared" si="10"/>
        <v>14591</v>
      </c>
      <c r="DH3" s="49">
        <f t="shared" ref="DH3:DQ3" si="11">SUM(DH4:DH65)</f>
        <v>12470.652083333336</v>
      </c>
      <c r="DI3" s="49">
        <f t="shared" si="11"/>
        <v>14003</v>
      </c>
      <c r="DJ3" s="49">
        <f t="shared" si="11"/>
        <v>336072</v>
      </c>
      <c r="DK3" s="49">
        <f t="shared" si="11"/>
        <v>12470.6520833333</v>
      </c>
      <c r="DL3" s="49">
        <f t="shared" si="11"/>
        <v>745.99999999999955</v>
      </c>
      <c r="DM3" s="49">
        <f t="shared" si="11"/>
        <v>13330</v>
      </c>
      <c r="DN3" s="49">
        <f t="shared" si="11"/>
        <v>310</v>
      </c>
      <c r="DO3" s="49">
        <f t="shared" si="11"/>
        <v>930</v>
      </c>
      <c r="DP3" s="49">
        <f t="shared" si="11"/>
        <v>2243.5</v>
      </c>
      <c r="DQ3" s="49" t="e">
        <f t="shared" si="11"/>
        <v>#DIV/0!</v>
      </c>
      <c r="DR3" s="58" t="e">
        <f>DQ3</f>
        <v>#DIV/0!</v>
      </c>
      <c r="DS3" s="58">
        <f t="shared" ref="DS3:DS65" si="12">CY3/(CY3+CD3)</f>
        <v>0.99299993843917489</v>
      </c>
      <c r="DT3" s="59">
        <f>DS3</f>
        <v>0.99299993843917489</v>
      </c>
      <c r="DU3" s="60">
        <f>SUM(DU4:DU65)</f>
        <v>2766</v>
      </c>
      <c r="DV3" s="61">
        <f>SUM(DV4:DV65)</f>
        <v>13688</v>
      </c>
      <c r="DW3" s="202"/>
      <c r="DX3" s="62"/>
      <c r="DY3" s="66"/>
    </row>
    <row r="4" spans="1:129">
      <c r="A4" s="17">
        <v>100</v>
      </c>
      <c r="B4" s="17">
        <v>28800</v>
      </c>
      <c r="C4" s="181">
        <f t="shared" ref="C4:C8" si="13">(DH4+DH5)/(N4+N5)</f>
        <v>0.76390845070422497</v>
      </c>
      <c r="D4" s="19">
        <f t="shared" si="0"/>
        <v>0.64898989898989901</v>
      </c>
      <c r="E4" s="19">
        <f t="shared" si="1"/>
        <v>0.67424242424242398</v>
      </c>
      <c r="F4" s="19">
        <f t="shared" si="2"/>
        <v>0.96397471910112398</v>
      </c>
      <c r="G4" s="19">
        <f t="shared" si="3"/>
        <v>0.99851873436779104</v>
      </c>
      <c r="H4" s="18">
        <f t="shared" si="4"/>
        <v>0</v>
      </c>
      <c r="I4" s="183">
        <f t="shared" ref="I4:I8" si="14">(CD4+CD5)/(DI4+DI5)</f>
        <v>0</v>
      </c>
      <c r="J4" s="187" t="s">
        <v>218</v>
      </c>
      <c r="K4" s="22" t="s">
        <v>219</v>
      </c>
      <c r="L4" s="23">
        <v>660</v>
      </c>
      <c r="M4" s="29"/>
      <c r="N4" s="27">
        <f t="shared" ref="N4:N65" si="15">L4-M4</f>
        <v>660</v>
      </c>
      <c r="O4" s="30">
        <v>170</v>
      </c>
      <c r="P4" s="30">
        <v>0.5</v>
      </c>
      <c r="Q4" s="30">
        <v>15</v>
      </c>
      <c r="R4" s="30">
        <v>3</v>
      </c>
      <c r="S4" s="24">
        <v>0</v>
      </c>
      <c r="T4" s="24">
        <v>0</v>
      </c>
      <c r="U4" s="35">
        <v>0</v>
      </c>
      <c r="V4" s="30">
        <v>15</v>
      </c>
      <c r="W4" s="30">
        <v>1</v>
      </c>
      <c r="X4" s="36"/>
      <c r="Y4" s="17">
        <f t="shared" ref="Y4:Y65" si="16">O4+Q4+S4+U4+V4+X4</f>
        <v>200</v>
      </c>
      <c r="Z4" s="30"/>
      <c r="AA4" s="30"/>
      <c r="AB4" s="30"/>
      <c r="AC4" s="30"/>
      <c r="AD4" s="30"/>
      <c r="AE4" s="30"/>
      <c r="AF4" s="24">
        <f t="shared" ref="AF4:AF65" si="17">AB4+AC4+AD4+AE4</f>
        <v>0</v>
      </c>
      <c r="AG4" s="30"/>
      <c r="AH4" s="30"/>
      <c r="AI4" s="30"/>
      <c r="AJ4" s="30">
        <v>15</v>
      </c>
      <c r="AK4" s="30"/>
      <c r="AL4" s="30"/>
      <c r="AM4" s="24">
        <f t="shared" ref="AM4:AM65" si="18">SUM(Z4:AL4)-AF4</f>
        <v>15</v>
      </c>
      <c r="AN4" s="30"/>
      <c r="AO4" s="30"/>
      <c r="AP4" s="30"/>
      <c r="AQ4" s="30"/>
      <c r="AR4" s="30"/>
      <c r="AS4" s="30"/>
      <c r="AT4" s="30"/>
      <c r="AU4" s="30"/>
      <c r="AV4" s="24">
        <f t="shared" ref="AV4:AV65" si="19">AN4+AP4+AR4+AT4</f>
        <v>0</v>
      </c>
      <c r="AW4" s="36"/>
      <c r="AX4" s="42"/>
      <c r="AY4" s="36"/>
      <c r="AZ4" s="42"/>
      <c r="BA4" s="31"/>
      <c r="BB4" s="36"/>
      <c r="BC4" s="36"/>
      <c r="BD4" s="42"/>
      <c r="BE4" s="36"/>
      <c r="BF4" s="42"/>
      <c r="BG4" s="36"/>
      <c r="BH4" s="42"/>
      <c r="BI4" s="36"/>
      <c r="BJ4" s="42"/>
      <c r="BK4" s="36"/>
      <c r="BL4" s="42"/>
      <c r="BM4" s="23">
        <f t="shared" ref="BM4:BM65" si="20">AW4+AY4+BA4+BC4+BE4+BG4+BI4+BK4</f>
        <v>0</v>
      </c>
      <c r="BN4" s="46"/>
      <c r="BO4" s="46"/>
      <c r="BP4" s="46"/>
      <c r="BQ4" s="46"/>
      <c r="BR4" s="46"/>
      <c r="BS4" s="46"/>
      <c r="BT4" s="30"/>
      <c r="BU4" s="30"/>
      <c r="BV4" s="30"/>
      <c r="BW4" s="30"/>
      <c r="BX4" s="30"/>
      <c r="BY4" s="30"/>
      <c r="BZ4" s="30"/>
      <c r="CA4" s="30"/>
      <c r="CB4" s="23">
        <f t="shared" ref="CB4:CB65" si="21">BN4+BP4+BR4+BT4+BV4+BX4+BZ4</f>
        <v>0</v>
      </c>
      <c r="CC4" s="30"/>
      <c r="CD4" s="23">
        <f t="shared" ref="CD4:CD65" si="22">AV4+BM4+CB4+CC4</f>
        <v>0</v>
      </c>
      <c r="CE4" s="27">
        <f t="shared" ref="CE4:CE65" si="23">N4-CD4-Y4-AM4</f>
        <v>445</v>
      </c>
      <c r="CF4" s="23">
        <f t="shared" ref="CF4:CF65" si="24">CE4*B4/60</f>
        <v>213600</v>
      </c>
      <c r="CG4" s="31">
        <v>21.56</v>
      </c>
      <c r="CH4" s="31">
        <v>205600</v>
      </c>
      <c r="CI4" s="31">
        <v>205905</v>
      </c>
      <c r="CJ4" s="31"/>
      <c r="CK4" s="31"/>
      <c r="CL4" s="31"/>
      <c r="CM4" s="31"/>
      <c r="CN4" s="31"/>
      <c r="CO4" s="31"/>
      <c r="CP4" s="31"/>
      <c r="CQ4" s="31"/>
      <c r="CR4" s="23">
        <f t="shared" ref="CR4:CR65" si="25">CJ4*CK4+CL4*CM4+CN4*CO4+CP4*CQ4</f>
        <v>0</v>
      </c>
      <c r="CS4" s="31"/>
      <c r="CT4" s="31"/>
      <c r="CU4" s="31"/>
      <c r="CV4" s="23">
        <f t="shared" si="7"/>
        <v>0</v>
      </c>
      <c r="CW4" s="23">
        <f t="shared" si="8"/>
        <v>0</v>
      </c>
      <c r="CX4" s="49">
        <f t="shared" ref="CX4:CX65" si="26">(CF4-CH4-DG4)/B4*60-CW4</f>
        <v>16.03125</v>
      </c>
      <c r="CY4" s="49">
        <f t="shared" ref="CY4:CY65" si="27">CE4-CX4-CW4</f>
        <v>428.96875</v>
      </c>
      <c r="CZ4" s="49">
        <f t="shared" ref="CZ4:CZ65" si="28">DG4/B4*60</f>
        <v>0.63541666666666696</v>
      </c>
      <c r="DA4" s="31"/>
      <c r="DB4" s="31"/>
      <c r="DC4" s="23">
        <f t="shared" ref="DC4:DC65" si="29">CI4-CH4-DA4-DB4</f>
        <v>305</v>
      </c>
      <c r="DD4" s="50"/>
      <c r="DE4" s="50"/>
      <c r="DF4" s="50"/>
      <c r="DG4" s="23">
        <f t="shared" ref="DG4:DG65" si="30">SUM(DA4:DC4)</f>
        <v>305</v>
      </c>
      <c r="DH4" s="49">
        <f t="shared" ref="DH4:DH65" si="31">CY4-CZ4</f>
        <v>428.33333333333297</v>
      </c>
      <c r="DI4" s="27">
        <f t="shared" ref="DI4:DI65" si="32">L4-M4-O4-Q4</f>
        <v>475</v>
      </c>
      <c r="DJ4" s="53">
        <f t="shared" ref="DJ4:DJ65" si="33">DI4*60/2.5</f>
        <v>11400</v>
      </c>
      <c r="DK4" s="49">
        <f t="shared" ref="DK4:DK65" si="34">CH4/B4*60</f>
        <v>428.33333333333297</v>
      </c>
      <c r="DL4" s="54">
        <f t="shared" ref="DL4:DL65" si="35">L4-Y4-AM4-CD4-CW4-CX4-CZ4-DK4</f>
        <v>0</v>
      </c>
      <c r="DM4" s="55">
        <v>215</v>
      </c>
      <c r="DN4" s="55">
        <v>5</v>
      </c>
      <c r="DO4" s="55">
        <v>15</v>
      </c>
      <c r="DP4" s="27">
        <f t="shared" ref="DP4:DP65" si="36">(N4-CE4-CD4)-(DM4*P4+DN4*R4+DO4*W4)+AM4</f>
        <v>92.5</v>
      </c>
      <c r="DQ4" s="58">
        <f t="shared" ref="DQ4:DQ65" si="37">CY4/(CY4+DP4)</f>
        <v>0.82261640798226199</v>
      </c>
      <c r="DR4" s="194">
        <f t="shared" ref="DR4:DR8" si="38">(CY4+CY5)/(CY4+CY5+DP4+DP5)</f>
        <v>0.92153882856057301</v>
      </c>
      <c r="DS4" s="58">
        <f t="shared" si="12"/>
        <v>1</v>
      </c>
      <c r="DT4" s="196">
        <f t="shared" ref="DT4:DT8" si="39">(CY4+CY5)/(CY4+CY5+CD4+CD5)</f>
        <v>1</v>
      </c>
      <c r="DU4" s="63">
        <f t="shared" ref="DU4:DU65" si="40">O4+0</f>
        <v>170</v>
      </c>
      <c r="DV4" s="61">
        <f>L4-M4-DU4-DN4*R4-W4*DO4</f>
        <v>460</v>
      </c>
      <c r="DW4" s="64">
        <f t="shared" ref="DW4:DW65" si="41">CH4/DV4*60</f>
        <v>26817.391304347828</v>
      </c>
      <c r="DX4" s="65"/>
    </row>
    <row r="5" spans="1:129">
      <c r="A5" s="17">
        <v>100</v>
      </c>
      <c r="B5" s="17">
        <v>28800</v>
      </c>
      <c r="C5" s="182"/>
      <c r="D5" s="19">
        <f t="shared" si="0"/>
        <v>0.86370614035087701</v>
      </c>
      <c r="E5" s="19">
        <f t="shared" si="1"/>
        <v>0.92763157894736803</v>
      </c>
      <c r="F5" s="19">
        <f t="shared" si="2"/>
        <v>0.93256501182033102</v>
      </c>
      <c r="G5" s="19">
        <f t="shared" si="3"/>
        <v>0.99841561569174198</v>
      </c>
      <c r="H5" s="18">
        <f t="shared" si="4"/>
        <v>0</v>
      </c>
      <c r="I5" s="184"/>
      <c r="J5" s="187"/>
      <c r="K5" s="22" t="s">
        <v>260</v>
      </c>
      <c r="L5" s="23">
        <v>780</v>
      </c>
      <c r="M5" s="30">
        <v>20</v>
      </c>
      <c r="N5" s="27">
        <f t="shared" si="15"/>
        <v>760</v>
      </c>
      <c r="O5" s="30"/>
      <c r="P5" s="30"/>
      <c r="Q5" s="30">
        <v>40</v>
      </c>
      <c r="R5" s="30">
        <v>8</v>
      </c>
      <c r="S5" s="24">
        <v>0</v>
      </c>
      <c r="T5" s="24">
        <v>0</v>
      </c>
      <c r="U5" s="35">
        <v>0</v>
      </c>
      <c r="V5" s="30">
        <v>15</v>
      </c>
      <c r="W5" s="30">
        <v>1</v>
      </c>
      <c r="X5" s="36"/>
      <c r="Y5" s="17">
        <f t="shared" si="16"/>
        <v>55</v>
      </c>
      <c r="Z5" s="30"/>
      <c r="AA5" s="30"/>
      <c r="AB5" s="30"/>
      <c r="AC5" s="30"/>
      <c r="AD5" s="30"/>
      <c r="AE5" s="30"/>
      <c r="AF5" s="24">
        <f t="shared" si="17"/>
        <v>0</v>
      </c>
      <c r="AG5" s="30"/>
      <c r="AH5" s="30"/>
      <c r="AI5" s="30"/>
      <c r="AJ5" s="30"/>
      <c r="AK5" s="30"/>
      <c r="AL5" s="30"/>
      <c r="AM5" s="24">
        <f t="shared" si="18"/>
        <v>0</v>
      </c>
      <c r="AN5" s="30"/>
      <c r="AO5" s="30"/>
      <c r="AP5" s="30"/>
      <c r="AQ5" s="30"/>
      <c r="AR5" s="30"/>
      <c r="AS5" s="30"/>
      <c r="AT5" s="30"/>
      <c r="AU5" s="30"/>
      <c r="AV5" s="24">
        <f t="shared" si="19"/>
        <v>0</v>
      </c>
      <c r="AW5" s="36"/>
      <c r="AX5" s="42"/>
      <c r="AY5" s="36"/>
      <c r="AZ5" s="42"/>
      <c r="BA5" s="36"/>
      <c r="BB5" s="36"/>
      <c r="BC5" s="36"/>
      <c r="BD5" s="42"/>
      <c r="BE5" s="36"/>
      <c r="BF5" s="42"/>
      <c r="BG5" s="36"/>
      <c r="BH5" s="42"/>
      <c r="BI5" s="36"/>
      <c r="BJ5" s="42"/>
      <c r="BK5" s="36"/>
      <c r="BL5" s="42"/>
      <c r="BM5" s="23">
        <f t="shared" si="20"/>
        <v>0</v>
      </c>
      <c r="BN5" s="46"/>
      <c r="BO5" s="46"/>
      <c r="BP5" s="46"/>
      <c r="BQ5" s="46"/>
      <c r="BR5" s="46"/>
      <c r="BS5" s="46"/>
      <c r="BT5" s="30"/>
      <c r="BU5" s="30"/>
      <c r="BV5" s="30"/>
      <c r="BW5" s="30"/>
      <c r="BX5" s="30"/>
      <c r="BY5" s="30"/>
      <c r="BZ5" s="30"/>
      <c r="CA5" s="30"/>
      <c r="CB5" s="23">
        <f t="shared" si="21"/>
        <v>0</v>
      </c>
      <c r="CC5" s="30"/>
      <c r="CD5" s="23">
        <f t="shared" si="22"/>
        <v>0</v>
      </c>
      <c r="CE5" s="27">
        <f t="shared" si="23"/>
        <v>705</v>
      </c>
      <c r="CF5" s="23">
        <f t="shared" si="24"/>
        <v>338400</v>
      </c>
      <c r="CG5" s="31">
        <v>32.494</v>
      </c>
      <c r="CH5" s="31">
        <v>315080</v>
      </c>
      <c r="CI5" s="31">
        <v>315580</v>
      </c>
      <c r="CJ5" s="31"/>
      <c r="CK5" s="31"/>
      <c r="CL5" s="31"/>
      <c r="CM5" s="31"/>
      <c r="CN5" s="31"/>
      <c r="CO5" s="31"/>
      <c r="CP5" s="31"/>
      <c r="CQ5" s="31"/>
      <c r="CR5" s="23">
        <f t="shared" si="25"/>
        <v>0</v>
      </c>
      <c r="CS5" s="31"/>
      <c r="CT5" s="31"/>
      <c r="CU5" s="31"/>
      <c r="CV5" s="23">
        <f t="shared" si="7"/>
        <v>0</v>
      </c>
      <c r="CW5" s="23">
        <f t="shared" si="8"/>
        <v>0</v>
      </c>
      <c r="CX5" s="49">
        <f t="shared" si="26"/>
        <v>47.5416666666667</v>
      </c>
      <c r="CY5" s="49">
        <f t="shared" si="27"/>
        <v>657.45833333333303</v>
      </c>
      <c r="CZ5" s="49">
        <f t="shared" si="28"/>
        <v>1.0416666666666701</v>
      </c>
      <c r="DA5" s="31">
        <v>120</v>
      </c>
      <c r="DB5" s="31">
        <v>320</v>
      </c>
      <c r="DC5" s="23">
        <f t="shared" si="29"/>
        <v>60</v>
      </c>
      <c r="DD5" s="50"/>
      <c r="DE5" s="50"/>
      <c r="DF5" s="50"/>
      <c r="DG5" s="23">
        <f t="shared" si="30"/>
        <v>500</v>
      </c>
      <c r="DH5" s="49">
        <f t="shared" si="31"/>
        <v>656.41666666666697</v>
      </c>
      <c r="DI5" s="27">
        <f t="shared" si="32"/>
        <v>720</v>
      </c>
      <c r="DJ5" s="53">
        <f t="shared" si="33"/>
        <v>17280</v>
      </c>
      <c r="DK5" s="49">
        <f t="shared" si="34"/>
        <v>656.41666666666697</v>
      </c>
      <c r="DL5" s="54">
        <f t="shared" si="35"/>
        <v>20</v>
      </c>
      <c r="DM5" s="55">
        <v>215</v>
      </c>
      <c r="DN5" s="55">
        <v>5</v>
      </c>
      <c r="DO5" s="55">
        <v>15</v>
      </c>
      <c r="DP5" s="27">
        <f t="shared" si="36"/>
        <v>0</v>
      </c>
      <c r="DQ5" s="58">
        <f t="shared" si="37"/>
        <v>1</v>
      </c>
      <c r="DR5" s="195"/>
      <c r="DS5" s="58">
        <f t="shared" si="12"/>
        <v>1</v>
      </c>
      <c r="DT5" s="197"/>
      <c r="DU5" s="63">
        <f t="shared" si="40"/>
        <v>0</v>
      </c>
      <c r="DV5" s="61">
        <f t="shared" ref="DV5:DV65" si="42">L5-M5-DU5-DN5*R5-W5*DO5</f>
        <v>705</v>
      </c>
      <c r="DW5" s="64">
        <f t="shared" si="41"/>
        <v>26815.319148936171</v>
      </c>
      <c r="DX5" s="65"/>
    </row>
    <row r="6" spans="1:129">
      <c r="A6" s="17">
        <v>100</v>
      </c>
      <c r="B6" s="17">
        <v>28800</v>
      </c>
      <c r="C6" s="181">
        <f t="shared" si="13"/>
        <v>0.76153429602888101</v>
      </c>
      <c r="D6" s="19">
        <f t="shared" si="0"/>
        <v>0.67388429752066104</v>
      </c>
      <c r="E6" s="19">
        <f t="shared" si="1"/>
        <v>0.68078512396694202</v>
      </c>
      <c r="F6" s="19">
        <f t="shared" si="2"/>
        <v>0.99135053110773896</v>
      </c>
      <c r="G6" s="19">
        <f t="shared" si="3"/>
        <v>0.998499923465483</v>
      </c>
      <c r="H6" s="18">
        <f t="shared" si="4"/>
        <v>2.734375E-2</v>
      </c>
      <c r="I6" s="183">
        <f t="shared" si="14"/>
        <v>2.02495621716287E-2</v>
      </c>
      <c r="J6" s="187" t="s">
        <v>221</v>
      </c>
      <c r="K6" s="22" t="s">
        <v>219</v>
      </c>
      <c r="L6" s="23">
        <v>660</v>
      </c>
      <c r="M6" s="29">
        <v>55</v>
      </c>
      <c r="N6" s="27">
        <f t="shared" si="15"/>
        <v>605</v>
      </c>
      <c r="O6" s="30">
        <v>105</v>
      </c>
      <c r="P6" s="30">
        <v>0.5</v>
      </c>
      <c r="Q6" s="30">
        <v>20</v>
      </c>
      <c r="R6" s="30">
        <v>4</v>
      </c>
      <c r="S6" s="24">
        <v>0</v>
      </c>
      <c r="T6" s="24">
        <v>0</v>
      </c>
      <c r="U6" s="35">
        <v>0</v>
      </c>
      <c r="V6" s="30"/>
      <c r="W6" s="30"/>
      <c r="X6" s="36"/>
      <c r="Y6" s="17">
        <f t="shared" si="16"/>
        <v>125</v>
      </c>
      <c r="Z6" s="30"/>
      <c r="AA6" s="30">
        <v>45</v>
      </c>
      <c r="AB6" s="30"/>
      <c r="AC6" s="30"/>
      <c r="AD6" s="30">
        <v>10</v>
      </c>
      <c r="AE6" s="30"/>
      <c r="AF6" s="24">
        <f t="shared" si="17"/>
        <v>10</v>
      </c>
      <c r="AG6" s="30"/>
      <c r="AH6" s="30"/>
      <c r="AI6" s="30"/>
      <c r="AJ6" s="30"/>
      <c r="AK6" s="30"/>
      <c r="AL6" s="30"/>
      <c r="AM6" s="24">
        <f t="shared" si="18"/>
        <v>55</v>
      </c>
      <c r="AN6" s="30"/>
      <c r="AO6" s="30"/>
      <c r="AP6" s="30"/>
      <c r="AQ6" s="30"/>
      <c r="AR6" s="30"/>
      <c r="AS6" s="30"/>
      <c r="AT6" s="30"/>
      <c r="AU6" s="30"/>
      <c r="AV6" s="24">
        <f t="shared" si="19"/>
        <v>0</v>
      </c>
      <c r="AW6" s="36"/>
      <c r="AX6" s="42"/>
      <c r="AY6" s="36"/>
      <c r="AZ6" s="42"/>
      <c r="BA6" s="36"/>
      <c r="BB6" s="36"/>
      <c r="BC6" s="36"/>
      <c r="BD6" s="42"/>
      <c r="BE6" s="74"/>
      <c r="BF6" s="42"/>
      <c r="BG6" s="68">
        <v>3.125</v>
      </c>
      <c r="BH6" s="42">
        <v>1</v>
      </c>
      <c r="BI6" s="36"/>
      <c r="BJ6" s="42"/>
      <c r="BK6" s="36"/>
      <c r="BL6" s="42"/>
      <c r="BM6" s="23">
        <f t="shared" si="20"/>
        <v>3.125</v>
      </c>
      <c r="BN6" s="46"/>
      <c r="BO6" s="46"/>
      <c r="BP6" s="46"/>
      <c r="BQ6" s="46"/>
      <c r="BR6" s="36">
        <v>10</v>
      </c>
      <c r="BS6" s="30">
        <v>1</v>
      </c>
      <c r="BT6" s="30"/>
      <c r="BU6" s="30"/>
      <c r="BV6" s="30"/>
      <c r="BW6" s="30"/>
      <c r="BX6" s="30"/>
      <c r="BY6" s="30"/>
      <c r="BZ6" s="30"/>
      <c r="CA6" s="30"/>
      <c r="CB6" s="23">
        <f t="shared" si="21"/>
        <v>10</v>
      </c>
      <c r="CC6" s="30"/>
      <c r="CD6" s="23">
        <f t="shared" si="22"/>
        <v>13.125</v>
      </c>
      <c r="CE6" s="27">
        <f t="shared" si="23"/>
        <v>411.875</v>
      </c>
      <c r="CF6" s="23">
        <f t="shared" si="24"/>
        <v>197700</v>
      </c>
      <c r="CG6" s="31">
        <v>18.5</v>
      </c>
      <c r="CH6" s="31">
        <v>195696</v>
      </c>
      <c r="CI6" s="31">
        <v>195990</v>
      </c>
      <c r="CJ6" s="31"/>
      <c r="CK6" s="31"/>
      <c r="CL6" s="31"/>
      <c r="CM6" s="31"/>
      <c r="CN6" s="31"/>
      <c r="CO6" s="31"/>
      <c r="CP6" s="31"/>
      <c r="CQ6" s="31"/>
      <c r="CR6" s="23">
        <f t="shared" si="25"/>
        <v>0</v>
      </c>
      <c r="CS6" s="31"/>
      <c r="CT6" s="31"/>
      <c r="CU6" s="31"/>
      <c r="CV6" s="23">
        <f t="shared" si="7"/>
        <v>0</v>
      </c>
      <c r="CW6" s="23">
        <f t="shared" si="8"/>
        <v>0</v>
      </c>
      <c r="CX6" s="49">
        <f t="shared" si="26"/>
        <v>3.5625</v>
      </c>
      <c r="CY6" s="49">
        <f t="shared" si="27"/>
        <v>408.3125</v>
      </c>
      <c r="CZ6" s="49">
        <f t="shared" si="28"/>
        <v>0.61250000000000004</v>
      </c>
      <c r="DA6" s="31">
        <v>72</v>
      </c>
      <c r="DB6" s="31">
        <v>160</v>
      </c>
      <c r="DC6" s="23">
        <f t="shared" si="29"/>
        <v>62</v>
      </c>
      <c r="DD6" s="50"/>
      <c r="DE6" s="50"/>
      <c r="DF6" s="50"/>
      <c r="DG6" s="23">
        <f t="shared" si="30"/>
        <v>294</v>
      </c>
      <c r="DH6" s="49">
        <f t="shared" si="31"/>
        <v>407.7</v>
      </c>
      <c r="DI6" s="27">
        <f t="shared" si="32"/>
        <v>480</v>
      </c>
      <c r="DJ6" s="53">
        <f t="shared" si="33"/>
        <v>11520</v>
      </c>
      <c r="DK6" s="49">
        <f t="shared" si="34"/>
        <v>407.7</v>
      </c>
      <c r="DL6" s="54">
        <f t="shared" si="35"/>
        <v>55</v>
      </c>
      <c r="DM6" s="55">
        <v>215</v>
      </c>
      <c r="DN6" s="55">
        <v>5</v>
      </c>
      <c r="DO6" s="55">
        <v>15</v>
      </c>
      <c r="DP6" s="27">
        <f t="shared" si="36"/>
        <v>107.5</v>
      </c>
      <c r="DQ6" s="58">
        <f t="shared" si="37"/>
        <v>0.79159093662910496</v>
      </c>
      <c r="DR6" s="194">
        <f t="shared" si="38"/>
        <v>0.907217989400944</v>
      </c>
      <c r="DS6" s="58">
        <f t="shared" si="12"/>
        <v>0.96885659202135499</v>
      </c>
      <c r="DT6" s="196">
        <f t="shared" si="39"/>
        <v>0.97857097351488198</v>
      </c>
      <c r="DU6" s="63">
        <f t="shared" si="40"/>
        <v>105</v>
      </c>
      <c r="DV6" s="61">
        <f t="shared" si="42"/>
        <v>480</v>
      </c>
      <c r="DW6" s="64">
        <f t="shared" si="41"/>
        <v>24462</v>
      </c>
      <c r="DX6" s="65"/>
    </row>
    <row r="7" spans="1:129">
      <c r="A7" s="17">
        <v>100</v>
      </c>
      <c r="B7" s="17">
        <v>28800</v>
      </c>
      <c r="C7" s="182"/>
      <c r="D7" s="19">
        <f t="shared" si="0"/>
        <v>0.82951923076923095</v>
      </c>
      <c r="E7" s="19">
        <f t="shared" si="1"/>
        <v>0.83589743589743604</v>
      </c>
      <c r="F7" s="19">
        <f t="shared" si="2"/>
        <v>0.993414493865031</v>
      </c>
      <c r="G7" s="19">
        <f t="shared" si="3"/>
        <v>0.99894821147703905</v>
      </c>
      <c r="H7" s="18">
        <f t="shared" si="4"/>
        <v>1.51057401812689E-2</v>
      </c>
      <c r="I7" s="184"/>
      <c r="J7" s="187"/>
      <c r="K7" s="22" t="s">
        <v>220</v>
      </c>
      <c r="L7" s="23">
        <v>780</v>
      </c>
      <c r="M7" s="29"/>
      <c r="N7" s="27">
        <f t="shared" si="15"/>
        <v>780</v>
      </c>
      <c r="O7" s="30">
        <v>108</v>
      </c>
      <c r="P7" s="30">
        <v>0.5</v>
      </c>
      <c r="Q7" s="30">
        <v>10</v>
      </c>
      <c r="R7" s="30">
        <v>2</v>
      </c>
      <c r="S7" s="24">
        <v>0</v>
      </c>
      <c r="T7" s="24">
        <v>0</v>
      </c>
      <c r="U7" s="35">
        <v>0</v>
      </c>
      <c r="V7" s="30"/>
      <c r="W7" s="30"/>
      <c r="X7" s="36"/>
      <c r="Y7" s="17">
        <f t="shared" si="16"/>
        <v>118</v>
      </c>
      <c r="Z7" s="30"/>
      <c r="AA7" s="30"/>
      <c r="AB7" s="30"/>
      <c r="AC7" s="30"/>
      <c r="AD7" s="30"/>
      <c r="AE7" s="30"/>
      <c r="AF7" s="24">
        <f t="shared" si="17"/>
        <v>0</v>
      </c>
      <c r="AG7" s="30"/>
      <c r="AH7" s="30"/>
      <c r="AI7" s="30"/>
      <c r="AJ7" s="30"/>
      <c r="AK7" s="30"/>
      <c r="AL7" s="30"/>
      <c r="AM7" s="24">
        <f t="shared" si="18"/>
        <v>0</v>
      </c>
      <c r="AN7" s="30"/>
      <c r="AO7" s="30"/>
      <c r="AP7" s="30"/>
      <c r="AQ7" s="30"/>
      <c r="AR7" s="30"/>
      <c r="AS7" s="30"/>
      <c r="AT7" s="30"/>
      <c r="AU7" s="30"/>
      <c r="AV7" s="24">
        <f t="shared" si="19"/>
        <v>0</v>
      </c>
      <c r="AW7" s="36"/>
      <c r="AX7" s="42"/>
      <c r="AY7" s="36"/>
      <c r="AZ7" s="42"/>
      <c r="BA7" s="43"/>
      <c r="BB7" s="36"/>
      <c r="BC7" s="36"/>
      <c r="BD7" s="42"/>
      <c r="BE7" s="74"/>
      <c r="BF7" s="42"/>
      <c r="BG7" s="36"/>
      <c r="BH7" s="42"/>
      <c r="BI7" s="36"/>
      <c r="BJ7" s="42"/>
      <c r="BK7" s="36"/>
      <c r="BL7" s="42"/>
      <c r="BM7" s="23">
        <f t="shared" si="20"/>
        <v>0</v>
      </c>
      <c r="BN7" s="46"/>
      <c r="BO7" s="46"/>
      <c r="BP7" s="46"/>
      <c r="BQ7" s="46"/>
      <c r="BR7" s="36">
        <v>10</v>
      </c>
      <c r="BS7" s="30">
        <v>1</v>
      </c>
      <c r="BT7" s="30"/>
      <c r="BU7" s="30"/>
      <c r="BV7" s="30"/>
      <c r="BW7" s="30"/>
      <c r="BX7" s="30"/>
      <c r="BY7" s="30"/>
      <c r="BZ7" s="30"/>
      <c r="CA7" s="30"/>
      <c r="CB7" s="23">
        <f t="shared" si="21"/>
        <v>10</v>
      </c>
      <c r="CC7" s="30"/>
      <c r="CD7" s="23">
        <f t="shared" si="22"/>
        <v>10</v>
      </c>
      <c r="CE7" s="27">
        <f t="shared" si="23"/>
        <v>652</v>
      </c>
      <c r="CF7" s="23">
        <f t="shared" si="24"/>
        <v>312960</v>
      </c>
      <c r="CG7" s="31">
        <v>31.7</v>
      </c>
      <c r="CH7" s="31">
        <v>310572</v>
      </c>
      <c r="CI7" s="31">
        <v>310899</v>
      </c>
      <c r="CJ7" s="31"/>
      <c r="CK7" s="31"/>
      <c r="CL7" s="31"/>
      <c r="CM7" s="31"/>
      <c r="CN7" s="31"/>
      <c r="CO7" s="31"/>
      <c r="CP7" s="31"/>
      <c r="CQ7" s="31"/>
      <c r="CR7" s="23">
        <f t="shared" si="25"/>
        <v>0</v>
      </c>
      <c r="CS7" s="31"/>
      <c r="CT7" s="31"/>
      <c r="CU7" s="31"/>
      <c r="CV7" s="23">
        <f t="shared" si="7"/>
        <v>0</v>
      </c>
      <c r="CW7" s="23">
        <f t="shared" si="8"/>
        <v>0</v>
      </c>
      <c r="CX7" s="49">
        <f t="shared" si="26"/>
        <v>4.2937500000000002</v>
      </c>
      <c r="CY7" s="49">
        <f t="shared" si="27"/>
        <v>647.70624999999995</v>
      </c>
      <c r="CZ7" s="49">
        <f t="shared" si="28"/>
        <v>0.68125000000000002</v>
      </c>
      <c r="DA7" s="31">
        <v>72</v>
      </c>
      <c r="DB7" s="31">
        <v>160</v>
      </c>
      <c r="DC7" s="23">
        <f t="shared" si="29"/>
        <v>95</v>
      </c>
      <c r="DD7" s="50"/>
      <c r="DE7" s="50"/>
      <c r="DF7" s="50"/>
      <c r="DG7" s="23">
        <f t="shared" si="30"/>
        <v>327</v>
      </c>
      <c r="DH7" s="49">
        <f t="shared" si="31"/>
        <v>647.02499999999998</v>
      </c>
      <c r="DI7" s="27">
        <f t="shared" si="32"/>
        <v>662</v>
      </c>
      <c r="DJ7" s="53">
        <f t="shared" si="33"/>
        <v>15888</v>
      </c>
      <c r="DK7" s="49">
        <f t="shared" si="34"/>
        <v>647.02499999999998</v>
      </c>
      <c r="DL7" s="54">
        <f t="shared" si="35"/>
        <v>0</v>
      </c>
      <c r="DM7" s="55">
        <v>215</v>
      </c>
      <c r="DN7" s="55">
        <v>5</v>
      </c>
      <c r="DO7" s="55">
        <v>15</v>
      </c>
      <c r="DP7" s="27">
        <f t="shared" si="36"/>
        <v>0.5</v>
      </c>
      <c r="DQ7" s="58">
        <f t="shared" si="37"/>
        <v>0.99922864057543404</v>
      </c>
      <c r="DR7" s="195"/>
      <c r="DS7" s="58">
        <f t="shared" si="12"/>
        <v>0.98479564395199204</v>
      </c>
      <c r="DT7" s="197"/>
      <c r="DU7" s="63">
        <f t="shared" si="40"/>
        <v>108</v>
      </c>
      <c r="DV7" s="61">
        <f t="shared" si="42"/>
        <v>662</v>
      </c>
      <c r="DW7" s="64">
        <f t="shared" ref="DW7:DW10" si="43">CH7/DV7*60</f>
        <v>28148.519637462236</v>
      </c>
      <c r="DX7" s="65"/>
    </row>
    <row r="8" spans="1:129">
      <c r="A8" s="17">
        <v>100</v>
      </c>
      <c r="B8" s="17">
        <v>28800</v>
      </c>
      <c r="C8" s="181">
        <f t="shared" si="13"/>
        <v>0.75606827622014505</v>
      </c>
      <c r="D8" s="19">
        <f t="shared" si="0"/>
        <v>0.84879298941798897</v>
      </c>
      <c r="E8" s="19">
        <f t="shared" si="1"/>
        <v>0.85119047619047605</v>
      </c>
      <c r="F8" s="19">
        <f t="shared" si="2"/>
        <v>0.99985431235431199</v>
      </c>
      <c r="G8" s="19">
        <f t="shared" si="3"/>
        <v>0.99732867064937603</v>
      </c>
      <c r="H8" s="18">
        <f t="shared" si="4"/>
        <v>1.02249488752556E-2</v>
      </c>
      <c r="I8" s="183">
        <f t="shared" si="14"/>
        <v>2.49094202898551E-2</v>
      </c>
      <c r="J8" s="187" t="s">
        <v>224</v>
      </c>
      <c r="K8" s="22" t="s">
        <v>222</v>
      </c>
      <c r="L8" s="23">
        <v>660</v>
      </c>
      <c r="M8" s="29">
        <v>156</v>
      </c>
      <c r="N8" s="27">
        <f t="shared" si="15"/>
        <v>504</v>
      </c>
      <c r="O8" s="30"/>
      <c r="P8" s="30"/>
      <c r="Q8" s="30">
        <v>15</v>
      </c>
      <c r="R8" s="30">
        <v>3</v>
      </c>
      <c r="S8" s="24">
        <v>0</v>
      </c>
      <c r="T8" s="24">
        <v>0</v>
      </c>
      <c r="U8" s="35">
        <v>0</v>
      </c>
      <c r="V8" s="30">
        <v>15</v>
      </c>
      <c r="W8" s="30">
        <v>1</v>
      </c>
      <c r="X8" s="36"/>
      <c r="Y8" s="17">
        <f t="shared" si="16"/>
        <v>30</v>
      </c>
      <c r="Z8" s="30"/>
      <c r="AA8" s="30">
        <v>40</v>
      </c>
      <c r="AB8" s="30"/>
      <c r="AC8" s="30"/>
      <c r="AD8" s="30"/>
      <c r="AE8" s="30"/>
      <c r="AF8" s="24">
        <f t="shared" si="17"/>
        <v>0</v>
      </c>
      <c r="AG8" s="30"/>
      <c r="AH8" s="30"/>
      <c r="AI8" s="30"/>
      <c r="AJ8" s="30"/>
      <c r="AK8" s="30"/>
      <c r="AL8" s="30"/>
      <c r="AM8" s="24">
        <f t="shared" si="18"/>
        <v>40</v>
      </c>
      <c r="AN8" s="30"/>
      <c r="AO8" s="30"/>
      <c r="AP8" s="30"/>
      <c r="AQ8" s="30"/>
      <c r="AR8" s="30"/>
      <c r="AS8" s="30"/>
      <c r="AT8" s="30"/>
      <c r="AU8" s="30"/>
      <c r="AV8" s="24">
        <f t="shared" si="19"/>
        <v>0</v>
      </c>
      <c r="AW8" s="36"/>
      <c r="AX8" s="42"/>
      <c r="AY8" s="36"/>
      <c r="AZ8" s="42"/>
      <c r="BA8" s="36"/>
      <c r="BB8" s="36"/>
      <c r="BC8" s="36"/>
      <c r="BD8" s="42"/>
      <c r="BE8" s="74"/>
      <c r="BF8" s="42"/>
      <c r="BG8" s="36"/>
      <c r="BH8" s="42"/>
      <c r="BI8" s="36"/>
      <c r="BJ8" s="42"/>
      <c r="BK8" s="36"/>
      <c r="BL8" s="42"/>
      <c r="BM8" s="23">
        <f t="shared" si="20"/>
        <v>0</v>
      </c>
      <c r="BN8" s="46"/>
      <c r="BO8" s="46"/>
      <c r="BP8" s="46"/>
      <c r="BQ8" s="46"/>
      <c r="BR8" s="36">
        <v>5</v>
      </c>
      <c r="BS8" s="30">
        <v>1</v>
      </c>
      <c r="BT8" s="30"/>
      <c r="BU8" s="30"/>
      <c r="BV8" s="30"/>
      <c r="BW8" s="30"/>
      <c r="BX8" s="30"/>
      <c r="BY8" s="30"/>
      <c r="BZ8" s="30"/>
      <c r="CA8" s="30"/>
      <c r="CB8" s="23">
        <f t="shared" si="21"/>
        <v>5</v>
      </c>
      <c r="CC8" s="30"/>
      <c r="CD8" s="23">
        <f t="shared" si="22"/>
        <v>5</v>
      </c>
      <c r="CE8" s="27">
        <f t="shared" si="23"/>
        <v>429</v>
      </c>
      <c r="CF8" s="23">
        <f t="shared" si="24"/>
        <v>205920</v>
      </c>
      <c r="CG8" s="31">
        <v>21.2</v>
      </c>
      <c r="CH8" s="31">
        <v>205340</v>
      </c>
      <c r="CI8" s="31">
        <v>205890</v>
      </c>
      <c r="CJ8" s="31"/>
      <c r="CK8" s="31"/>
      <c r="CL8" s="31"/>
      <c r="CM8" s="31"/>
      <c r="CN8" s="30"/>
      <c r="CO8" s="31"/>
      <c r="CP8" s="31"/>
      <c r="CQ8" s="31"/>
      <c r="CR8" s="23">
        <f t="shared" si="25"/>
        <v>0</v>
      </c>
      <c r="CS8" s="31"/>
      <c r="CT8" s="31"/>
      <c r="CU8" s="31"/>
      <c r="CV8" s="23">
        <f t="shared" si="7"/>
        <v>0</v>
      </c>
      <c r="CW8" s="23">
        <f t="shared" si="8"/>
        <v>0</v>
      </c>
      <c r="CX8" s="49">
        <f t="shared" ref="CX8:CX20" si="44">(CF8-CH8-DG8)/B8*60-CW8</f>
        <v>6.25E-2</v>
      </c>
      <c r="CY8" s="49">
        <f t="shared" si="27"/>
        <v>428.9375</v>
      </c>
      <c r="CZ8" s="49">
        <f t="shared" si="28"/>
        <v>1.1458333333333299</v>
      </c>
      <c r="DA8" s="31">
        <v>25</v>
      </c>
      <c r="DB8" s="31">
        <v>160</v>
      </c>
      <c r="DC8" s="23">
        <f t="shared" si="29"/>
        <v>365</v>
      </c>
      <c r="DD8" s="50"/>
      <c r="DE8" s="50"/>
      <c r="DF8" s="50"/>
      <c r="DG8" s="23">
        <f t="shared" si="30"/>
        <v>550</v>
      </c>
      <c r="DH8" s="49">
        <f t="shared" si="31"/>
        <v>427.79166666666703</v>
      </c>
      <c r="DI8" s="27">
        <f t="shared" si="32"/>
        <v>489</v>
      </c>
      <c r="DJ8" s="53">
        <f t="shared" si="33"/>
        <v>11736</v>
      </c>
      <c r="DK8" s="49">
        <f t="shared" si="34"/>
        <v>427.79166666666703</v>
      </c>
      <c r="DL8" s="54">
        <f t="shared" si="35"/>
        <v>156</v>
      </c>
      <c r="DM8" s="55">
        <v>215</v>
      </c>
      <c r="DN8" s="55">
        <v>5</v>
      </c>
      <c r="DO8" s="55">
        <v>15</v>
      </c>
      <c r="DP8" s="27">
        <f t="shared" si="36"/>
        <v>80</v>
      </c>
      <c r="DQ8" s="58">
        <f t="shared" si="37"/>
        <v>0.84280977526710099</v>
      </c>
      <c r="DR8" s="194">
        <f t="shared" si="38"/>
        <v>0.84571087086434504</v>
      </c>
      <c r="DS8" s="58">
        <f t="shared" si="12"/>
        <v>0.98847760334149504</v>
      </c>
      <c r="DT8" s="196">
        <f t="shared" si="39"/>
        <v>0.97251202598862996</v>
      </c>
      <c r="DU8" s="63">
        <f t="shared" si="40"/>
        <v>0</v>
      </c>
      <c r="DV8" s="61">
        <f t="shared" si="42"/>
        <v>474</v>
      </c>
      <c r="DW8" s="64">
        <f t="shared" si="43"/>
        <v>25992.405063291139</v>
      </c>
      <c r="DX8" s="65"/>
    </row>
    <row r="9" spans="1:129">
      <c r="A9" s="17">
        <v>100</v>
      </c>
      <c r="B9" s="17">
        <v>28800</v>
      </c>
      <c r="C9" s="182"/>
      <c r="D9" s="19">
        <f t="shared" si="0"/>
        <v>0.69615384615384601</v>
      </c>
      <c r="E9" s="19">
        <f t="shared" si="1"/>
        <v>0.70192307692307698</v>
      </c>
      <c r="F9" s="19">
        <f t="shared" si="2"/>
        <v>0.99360730593607305</v>
      </c>
      <c r="G9" s="19">
        <f t="shared" si="3"/>
        <v>0.99816176470588203</v>
      </c>
      <c r="H9" s="18">
        <f t="shared" si="4"/>
        <v>3.65853658536585E-2</v>
      </c>
      <c r="I9" s="184"/>
      <c r="J9" s="187"/>
      <c r="K9" s="22" t="s">
        <v>223</v>
      </c>
      <c r="L9" s="23">
        <v>780</v>
      </c>
      <c r="M9" s="29"/>
      <c r="N9" s="27">
        <f t="shared" si="15"/>
        <v>780</v>
      </c>
      <c r="O9" s="30">
        <v>145</v>
      </c>
      <c r="P9" s="30">
        <v>0.5</v>
      </c>
      <c r="Q9" s="30">
        <v>20</v>
      </c>
      <c r="R9" s="30">
        <v>4</v>
      </c>
      <c r="S9" s="24">
        <v>0</v>
      </c>
      <c r="T9" s="24">
        <v>0</v>
      </c>
      <c r="U9" s="35">
        <v>0</v>
      </c>
      <c r="V9" s="30">
        <v>15</v>
      </c>
      <c r="W9" s="30">
        <v>1</v>
      </c>
      <c r="X9" s="36"/>
      <c r="Y9" s="17">
        <f t="shared" si="16"/>
        <v>180</v>
      </c>
      <c r="Z9" s="30"/>
      <c r="AA9" s="30"/>
      <c r="AB9" s="30"/>
      <c r="AC9" s="30"/>
      <c r="AD9" s="30">
        <v>30</v>
      </c>
      <c r="AE9" s="30"/>
      <c r="AF9" s="24">
        <f t="shared" si="17"/>
        <v>30</v>
      </c>
      <c r="AG9" s="30"/>
      <c r="AH9" s="30"/>
      <c r="AI9" s="30"/>
      <c r="AJ9" s="30"/>
      <c r="AK9" s="30"/>
      <c r="AL9" s="30"/>
      <c r="AM9" s="24">
        <f t="shared" si="18"/>
        <v>30</v>
      </c>
      <c r="AN9" s="30"/>
      <c r="AO9" s="30"/>
      <c r="AP9" s="30"/>
      <c r="AQ9" s="30"/>
      <c r="AR9" s="30"/>
      <c r="AS9" s="30"/>
      <c r="AT9" s="30"/>
      <c r="AU9" s="30"/>
      <c r="AV9" s="24">
        <f t="shared" si="19"/>
        <v>0</v>
      </c>
      <c r="AW9" s="36">
        <v>2.5</v>
      </c>
      <c r="AX9" s="42">
        <v>1</v>
      </c>
      <c r="AY9" s="36"/>
      <c r="AZ9" s="42"/>
      <c r="BA9" s="36"/>
      <c r="BB9" s="36"/>
      <c r="BC9" s="36"/>
      <c r="BD9" s="42"/>
      <c r="BE9" s="74"/>
      <c r="BF9" s="42"/>
      <c r="BG9" s="36"/>
      <c r="BH9" s="42"/>
      <c r="BI9" s="36"/>
      <c r="BJ9" s="42"/>
      <c r="BK9" s="36"/>
      <c r="BL9" s="42"/>
      <c r="BM9" s="23">
        <f t="shared" si="20"/>
        <v>2.5</v>
      </c>
      <c r="BN9" s="46"/>
      <c r="BO9" s="46"/>
      <c r="BP9" s="46"/>
      <c r="BQ9" s="46"/>
      <c r="BR9" s="36">
        <v>20</v>
      </c>
      <c r="BS9" s="30">
        <v>1</v>
      </c>
      <c r="BT9" s="30"/>
      <c r="BU9" s="30"/>
      <c r="BV9" s="30"/>
      <c r="BW9" s="30"/>
      <c r="BX9" s="30"/>
      <c r="BY9" s="30"/>
      <c r="BZ9" s="30"/>
      <c r="CA9" s="30"/>
      <c r="CB9" s="23">
        <f t="shared" si="21"/>
        <v>20</v>
      </c>
      <c r="CC9" s="30"/>
      <c r="CD9" s="23">
        <f t="shared" si="22"/>
        <v>22.5</v>
      </c>
      <c r="CE9" s="27">
        <f t="shared" si="23"/>
        <v>547.5</v>
      </c>
      <c r="CF9" s="23">
        <f t="shared" si="24"/>
        <v>262800</v>
      </c>
      <c r="CG9" s="31">
        <v>26.64</v>
      </c>
      <c r="CH9" s="31">
        <v>260640</v>
      </c>
      <c r="CI9" s="31">
        <v>261120</v>
      </c>
      <c r="CJ9" s="31"/>
      <c r="CK9" s="31"/>
      <c r="CL9" s="31"/>
      <c r="CM9" s="31"/>
      <c r="CN9" s="31"/>
      <c r="CO9" s="31"/>
      <c r="CP9" s="31"/>
      <c r="CQ9" s="31"/>
      <c r="CR9" s="23">
        <f t="shared" si="25"/>
        <v>0</v>
      </c>
      <c r="CS9" s="31"/>
      <c r="CT9" s="31"/>
      <c r="CU9" s="31"/>
      <c r="CV9" s="23">
        <f t="shared" si="7"/>
        <v>0</v>
      </c>
      <c r="CW9" s="23">
        <f t="shared" si="8"/>
        <v>0</v>
      </c>
      <c r="CX9" s="49">
        <f t="shared" si="44"/>
        <v>3.5</v>
      </c>
      <c r="CY9" s="49">
        <f t="shared" si="27"/>
        <v>544</v>
      </c>
      <c r="CZ9" s="49">
        <f t="shared" si="28"/>
        <v>1</v>
      </c>
      <c r="DA9" s="31">
        <v>80</v>
      </c>
      <c r="DB9" s="31">
        <v>320</v>
      </c>
      <c r="DC9" s="23">
        <f t="shared" si="29"/>
        <v>80</v>
      </c>
      <c r="DD9" s="50"/>
      <c r="DE9" s="50"/>
      <c r="DF9" s="50"/>
      <c r="DG9" s="23">
        <f t="shared" si="30"/>
        <v>480</v>
      </c>
      <c r="DH9" s="49">
        <f t="shared" si="31"/>
        <v>543</v>
      </c>
      <c r="DI9" s="27">
        <f t="shared" si="32"/>
        <v>615</v>
      </c>
      <c r="DJ9" s="53">
        <f t="shared" si="33"/>
        <v>14760</v>
      </c>
      <c r="DK9" s="49">
        <f t="shared" si="34"/>
        <v>543</v>
      </c>
      <c r="DL9" s="54">
        <f t="shared" si="35"/>
        <v>0</v>
      </c>
      <c r="DM9" s="55">
        <v>215</v>
      </c>
      <c r="DN9" s="55">
        <v>5</v>
      </c>
      <c r="DO9" s="55">
        <v>15</v>
      </c>
      <c r="DP9" s="27">
        <f t="shared" si="36"/>
        <v>97.5</v>
      </c>
      <c r="DQ9" s="58">
        <f t="shared" si="37"/>
        <v>0.848012470771629</v>
      </c>
      <c r="DR9" s="195"/>
      <c r="DS9" s="58">
        <f t="shared" si="12"/>
        <v>0.96028243601059105</v>
      </c>
      <c r="DT9" s="197"/>
      <c r="DU9" s="63">
        <f t="shared" si="40"/>
        <v>145</v>
      </c>
      <c r="DV9" s="61">
        <f t="shared" si="42"/>
        <v>600</v>
      </c>
      <c r="DW9" s="64">
        <f t="shared" si="43"/>
        <v>26064</v>
      </c>
      <c r="DX9" s="65"/>
    </row>
    <row r="10" spans="1:129">
      <c r="A10" s="17">
        <v>100</v>
      </c>
      <c r="B10" s="17">
        <v>28800</v>
      </c>
      <c r="C10" s="181">
        <f t="shared" ref="C10:C14" si="45">(DH10+DH11)/(N10+N11)</f>
        <v>0.70384242424242405</v>
      </c>
      <c r="D10" s="19">
        <f t="shared" si="0"/>
        <v>0.616458333333333</v>
      </c>
      <c r="E10" s="19">
        <f t="shared" si="1"/>
        <v>0.625</v>
      </c>
      <c r="F10" s="19">
        <f t="shared" si="2"/>
        <v>0.98906249999999996</v>
      </c>
      <c r="G10" s="19">
        <f t="shared" si="3"/>
        <v>0.99724065297525</v>
      </c>
      <c r="H10" s="18">
        <f t="shared" si="4"/>
        <v>0</v>
      </c>
      <c r="I10" s="183">
        <f t="shared" ref="I10:I14" si="46">(CD10+CD11)/(DI10+DI11)</f>
        <v>0</v>
      </c>
      <c r="J10" s="187" t="s">
        <v>227</v>
      </c>
      <c r="K10" s="22" t="s">
        <v>222</v>
      </c>
      <c r="L10" s="23">
        <v>660</v>
      </c>
      <c r="M10" s="29">
        <v>20</v>
      </c>
      <c r="N10" s="27">
        <f t="shared" si="15"/>
        <v>640</v>
      </c>
      <c r="O10" s="30">
        <v>170</v>
      </c>
      <c r="P10" s="30">
        <v>0.5</v>
      </c>
      <c r="Q10" s="30">
        <v>15</v>
      </c>
      <c r="R10" s="30">
        <v>3</v>
      </c>
      <c r="S10" s="24">
        <v>0</v>
      </c>
      <c r="T10" s="24">
        <v>0</v>
      </c>
      <c r="U10" s="35">
        <v>0</v>
      </c>
      <c r="V10" s="30">
        <v>15</v>
      </c>
      <c r="W10" s="30">
        <v>1</v>
      </c>
      <c r="X10" s="36"/>
      <c r="Y10" s="17">
        <f t="shared" si="16"/>
        <v>200</v>
      </c>
      <c r="Z10" s="30"/>
      <c r="AA10" s="30">
        <v>40</v>
      </c>
      <c r="AB10" s="30"/>
      <c r="AC10" s="30"/>
      <c r="AD10" s="30"/>
      <c r="AE10" s="30"/>
      <c r="AF10" s="24">
        <f t="shared" si="17"/>
        <v>0</v>
      </c>
      <c r="AG10" s="30"/>
      <c r="AH10" s="30"/>
      <c r="AI10" s="30"/>
      <c r="AJ10" s="30"/>
      <c r="AK10" s="30"/>
      <c r="AL10" s="30"/>
      <c r="AM10" s="24">
        <f t="shared" si="18"/>
        <v>40</v>
      </c>
      <c r="AN10" s="30"/>
      <c r="AO10" s="30"/>
      <c r="AP10" s="30"/>
      <c r="AQ10" s="30"/>
      <c r="AR10" s="30"/>
      <c r="AS10" s="30"/>
      <c r="AT10" s="30"/>
      <c r="AU10" s="30"/>
      <c r="AV10" s="24">
        <f t="shared" si="19"/>
        <v>0</v>
      </c>
      <c r="AW10" s="36"/>
      <c r="AX10" s="42"/>
      <c r="AY10" s="36"/>
      <c r="AZ10" s="42"/>
      <c r="BA10" s="36"/>
      <c r="BB10" s="36"/>
      <c r="BC10" s="36"/>
      <c r="BD10" s="42"/>
      <c r="BE10" s="36"/>
      <c r="BF10" s="42"/>
      <c r="BG10" s="36"/>
      <c r="BH10" s="42"/>
      <c r="BI10" s="36"/>
      <c r="BJ10" s="42"/>
      <c r="BK10" s="36"/>
      <c r="BL10" s="42"/>
      <c r="BM10" s="23">
        <f t="shared" si="20"/>
        <v>0</v>
      </c>
      <c r="BN10" s="46"/>
      <c r="BO10" s="46"/>
      <c r="BP10" s="46"/>
      <c r="BQ10" s="46"/>
      <c r="BR10" s="46"/>
      <c r="BS10" s="46"/>
      <c r="BT10" s="30"/>
      <c r="BU10" s="30"/>
      <c r="BV10" s="30"/>
      <c r="BW10" s="30"/>
      <c r="BX10" s="30"/>
      <c r="BY10" s="30"/>
      <c r="BZ10" s="30"/>
      <c r="CA10" s="30"/>
      <c r="CB10" s="23">
        <f t="shared" si="21"/>
        <v>0</v>
      </c>
      <c r="CC10" s="30"/>
      <c r="CD10" s="23">
        <f t="shared" si="22"/>
        <v>0</v>
      </c>
      <c r="CE10" s="27">
        <f t="shared" si="23"/>
        <v>400</v>
      </c>
      <c r="CF10" s="23">
        <f t="shared" si="24"/>
        <v>192000</v>
      </c>
      <c r="CG10" s="31">
        <v>19.59</v>
      </c>
      <c r="CH10" s="31">
        <v>189376</v>
      </c>
      <c r="CI10" s="31">
        <v>189900</v>
      </c>
      <c r="CJ10" s="31"/>
      <c r="CK10" s="31"/>
      <c r="CL10" s="31"/>
      <c r="CM10" s="31"/>
      <c r="CN10" s="31"/>
      <c r="CO10" s="31"/>
      <c r="CP10" s="31"/>
      <c r="CQ10" s="31"/>
      <c r="CR10" s="23">
        <f t="shared" si="25"/>
        <v>0</v>
      </c>
      <c r="CS10" s="31"/>
      <c r="CT10" s="31"/>
      <c r="CU10" s="31"/>
      <c r="CV10" s="23">
        <f t="shared" si="7"/>
        <v>0</v>
      </c>
      <c r="CW10" s="23">
        <f t="shared" si="8"/>
        <v>0</v>
      </c>
      <c r="CX10" s="49">
        <f t="shared" si="44"/>
        <v>4.375</v>
      </c>
      <c r="CY10" s="49">
        <f t="shared" si="27"/>
        <v>395.625</v>
      </c>
      <c r="CZ10" s="49">
        <f t="shared" si="28"/>
        <v>1.0916666666666699</v>
      </c>
      <c r="DA10" s="31"/>
      <c r="DB10" s="31"/>
      <c r="DC10" s="23">
        <f t="shared" si="29"/>
        <v>524</v>
      </c>
      <c r="DD10" s="50"/>
      <c r="DE10" s="50"/>
      <c r="DF10" s="50"/>
      <c r="DG10" s="23">
        <f t="shared" si="30"/>
        <v>524</v>
      </c>
      <c r="DH10" s="49">
        <f t="shared" si="31"/>
        <v>394.53333333333302</v>
      </c>
      <c r="DI10" s="27">
        <f t="shared" si="32"/>
        <v>455</v>
      </c>
      <c r="DJ10" s="53">
        <f t="shared" si="33"/>
        <v>10920</v>
      </c>
      <c r="DK10" s="49">
        <f t="shared" si="34"/>
        <v>394.53333333333302</v>
      </c>
      <c r="DL10" s="54">
        <f t="shared" si="35"/>
        <v>20</v>
      </c>
      <c r="DM10" s="55">
        <v>215</v>
      </c>
      <c r="DN10" s="55">
        <v>5</v>
      </c>
      <c r="DO10" s="55">
        <v>15</v>
      </c>
      <c r="DP10" s="27">
        <f t="shared" si="36"/>
        <v>142.5</v>
      </c>
      <c r="DQ10" s="58">
        <f t="shared" si="37"/>
        <v>0.73519163763066198</v>
      </c>
      <c r="DR10" s="194">
        <f t="shared" ref="DR10:DR14" si="47">(CY10+CY11)/(CY10+CY11+DP10+DP11)</f>
        <v>0.81177356359700703</v>
      </c>
      <c r="DS10" s="58">
        <f t="shared" si="12"/>
        <v>1</v>
      </c>
      <c r="DT10" s="196">
        <f t="shared" ref="DT10:DT14" si="48">(CY10+CY11)/(CY10+CY11+CD10+CD11)</f>
        <v>1</v>
      </c>
      <c r="DU10" s="63">
        <f t="shared" si="40"/>
        <v>170</v>
      </c>
      <c r="DV10" s="61">
        <f t="shared" si="42"/>
        <v>440</v>
      </c>
      <c r="DW10" s="64">
        <f t="shared" si="43"/>
        <v>25824</v>
      </c>
      <c r="DX10" s="65"/>
    </row>
    <row r="11" spans="1:129">
      <c r="A11" s="17">
        <v>100</v>
      </c>
      <c r="B11" s="17">
        <v>28800</v>
      </c>
      <c r="C11" s="182"/>
      <c r="D11" s="19">
        <f t="shared" si="0"/>
        <v>0.77993197278911597</v>
      </c>
      <c r="E11" s="19">
        <f t="shared" si="1"/>
        <v>0.78231292517006801</v>
      </c>
      <c r="F11" s="19">
        <f t="shared" si="2"/>
        <v>0.99955434782608699</v>
      </c>
      <c r="G11" s="19">
        <f t="shared" si="3"/>
        <v>0.99740101567002704</v>
      </c>
      <c r="H11" s="18">
        <f t="shared" si="4"/>
        <v>0</v>
      </c>
      <c r="I11" s="184"/>
      <c r="J11" s="187"/>
      <c r="K11" s="22" t="s">
        <v>220</v>
      </c>
      <c r="L11" s="23">
        <v>780</v>
      </c>
      <c r="M11" s="29">
        <v>45</v>
      </c>
      <c r="N11" s="27">
        <f t="shared" si="15"/>
        <v>735</v>
      </c>
      <c r="O11" s="30">
        <v>60</v>
      </c>
      <c r="P11" s="30">
        <v>0.5</v>
      </c>
      <c r="Q11" s="30">
        <v>20</v>
      </c>
      <c r="R11" s="30">
        <v>4</v>
      </c>
      <c r="S11" s="24">
        <v>0</v>
      </c>
      <c r="T11" s="24">
        <v>0</v>
      </c>
      <c r="U11" s="35">
        <v>0</v>
      </c>
      <c r="V11" s="30">
        <v>15</v>
      </c>
      <c r="W11" s="30">
        <v>1</v>
      </c>
      <c r="X11" s="36"/>
      <c r="Y11" s="17">
        <f t="shared" si="16"/>
        <v>95</v>
      </c>
      <c r="Z11" s="30"/>
      <c r="AA11" s="30"/>
      <c r="AB11" s="30"/>
      <c r="AC11" s="30"/>
      <c r="AD11" s="30">
        <v>65</v>
      </c>
      <c r="AE11" s="30"/>
      <c r="AF11" s="24">
        <f t="shared" si="17"/>
        <v>65</v>
      </c>
      <c r="AG11" s="30"/>
      <c r="AH11" s="30"/>
      <c r="AI11" s="30"/>
      <c r="AJ11" s="30"/>
      <c r="AK11" s="30"/>
      <c r="AL11" s="30"/>
      <c r="AM11" s="24">
        <f t="shared" si="18"/>
        <v>65</v>
      </c>
      <c r="AN11" s="30"/>
      <c r="AO11" s="30"/>
      <c r="AP11" s="30"/>
      <c r="AQ11" s="30"/>
      <c r="AR11" s="30"/>
      <c r="AS11" s="30"/>
      <c r="AT11" s="30"/>
      <c r="AU11" s="30"/>
      <c r="AV11" s="24">
        <f t="shared" si="19"/>
        <v>0</v>
      </c>
      <c r="AW11" s="36"/>
      <c r="AX11" s="42"/>
      <c r="AY11" s="36"/>
      <c r="AZ11" s="42"/>
      <c r="BA11" s="36"/>
      <c r="BB11" s="36"/>
      <c r="BC11" s="36"/>
      <c r="BD11" s="42"/>
      <c r="BE11" s="36"/>
      <c r="BF11" s="42"/>
      <c r="BG11" s="36"/>
      <c r="BH11" s="42"/>
      <c r="BI11" s="36"/>
      <c r="BJ11" s="42"/>
      <c r="BK11" s="36"/>
      <c r="BL11" s="42"/>
      <c r="BM11" s="23">
        <f t="shared" si="20"/>
        <v>0</v>
      </c>
      <c r="BN11" s="46"/>
      <c r="BO11" s="46"/>
      <c r="BP11" s="46"/>
      <c r="BQ11" s="46"/>
      <c r="BR11" s="46"/>
      <c r="BS11" s="46"/>
      <c r="BT11" s="30"/>
      <c r="BU11" s="30"/>
      <c r="BV11" s="30"/>
      <c r="BW11" s="30"/>
      <c r="BX11" s="30"/>
      <c r="BY11" s="30"/>
      <c r="BZ11" s="30"/>
      <c r="CA11" s="30"/>
      <c r="CB11" s="23">
        <f t="shared" si="21"/>
        <v>0</v>
      </c>
      <c r="CC11" s="30"/>
      <c r="CD11" s="23">
        <f t="shared" si="22"/>
        <v>0</v>
      </c>
      <c r="CE11" s="27">
        <f t="shared" si="23"/>
        <v>575</v>
      </c>
      <c r="CF11" s="23">
        <f t="shared" si="24"/>
        <v>276000</v>
      </c>
      <c r="CG11" s="31">
        <v>27.899000000000001</v>
      </c>
      <c r="CH11" s="31">
        <v>275160</v>
      </c>
      <c r="CI11" s="31">
        <v>275877</v>
      </c>
      <c r="CJ11" s="31"/>
      <c r="CK11" s="31"/>
      <c r="CL11" s="31"/>
      <c r="CM11" s="31"/>
      <c r="CN11" s="31"/>
      <c r="CO11" s="31"/>
      <c r="CP11" s="31"/>
      <c r="CQ11" s="31"/>
      <c r="CR11" s="23">
        <f t="shared" si="25"/>
        <v>0</v>
      </c>
      <c r="CS11" s="31"/>
      <c r="CT11" s="31"/>
      <c r="CU11" s="31"/>
      <c r="CV11" s="23">
        <f t="shared" si="7"/>
        <v>0</v>
      </c>
      <c r="CW11" s="23">
        <f t="shared" si="8"/>
        <v>0</v>
      </c>
      <c r="CX11" s="49">
        <f t="shared" si="44"/>
        <v>0.25624999999999998</v>
      </c>
      <c r="CY11" s="49">
        <f t="shared" si="27"/>
        <v>574.74374999999998</v>
      </c>
      <c r="CZ11" s="49">
        <f t="shared" si="28"/>
        <v>1.4937499999999999</v>
      </c>
      <c r="DA11" s="31">
        <v>122</v>
      </c>
      <c r="DB11" s="31">
        <v>320</v>
      </c>
      <c r="DC11" s="23">
        <f t="shared" si="29"/>
        <v>275</v>
      </c>
      <c r="DD11" s="50"/>
      <c r="DE11" s="50"/>
      <c r="DF11" s="50"/>
      <c r="DG11" s="23">
        <f t="shared" si="30"/>
        <v>717</v>
      </c>
      <c r="DH11" s="49">
        <f t="shared" si="31"/>
        <v>573.25</v>
      </c>
      <c r="DI11" s="27">
        <f t="shared" si="32"/>
        <v>655</v>
      </c>
      <c r="DJ11" s="53">
        <f t="shared" si="33"/>
        <v>15720</v>
      </c>
      <c r="DK11" s="49">
        <f t="shared" si="34"/>
        <v>573.25</v>
      </c>
      <c r="DL11" s="54">
        <f t="shared" si="35"/>
        <v>45</v>
      </c>
      <c r="DM11" s="55">
        <v>215</v>
      </c>
      <c r="DN11" s="55">
        <v>5</v>
      </c>
      <c r="DO11" s="55">
        <v>15</v>
      </c>
      <c r="DP11" s="27">
        <f t="shared" si="36"/>
        <v>82.5</v>
      </c>
      <c r="DQ11" s="58">
        <f t="shared" si="37"/>
        <v>0.87447579379796303</v>
      </c>
      <c r="DR11" s="195"/>
      <c r="DS11" s="58">
        <f t="shared" si="12"/>
        <v>1</v>
      </c>
      <c r="DT11" s="197"/>
      <c r="DU11" s="63">
        <f t="shared" si="40"/>
        <v>60</v>
      </c>
      <c r="DV11" s="61">
        <f t="shared" si="42"/>
        <v>640</v>
      </c>
      <c r="DW11" s="64">
        <f t="shared" ref="DW11:DW14" si="49">CH11/DV11*60</f>
        <v>25796.25</v>
      </c>
      <c r="DX11" s="65"/>
    </row>
    <row r="12" spans="1:129">
      <c r="A12" s="17">
        <v>100</v>
      </c>
      <c r="B12" s="17">
        <v>28800</v>
      </c>
      <c r="C12" s="181">
        <f t="shared" si="45"/>
        <v>0.67897593896713604</v>
      </c>
      <c r="D12" s="19">
        <f t="shared" si="0"/>
        <v>0.585208333333333</v>
      </c>
      <c r="E12" s="19">
        <f t="shared" si="1"/>
        <v>0.59375</v>
      </c>
      <c r="F12" s="19">
        <f t="shared" si="2"/>
        <v>0.98985745614035103</v>
      </c>
      <c r="G12" s="19">
        <f t="shared" si="3"/>
        <v>0.99571309886458004</v>
      </c>
      <c r="H12" s="18">
        <f t="shared" si="4"/>
        <v>0</v>
      </c>
      <c r="I12" s="183">
        <f t="shared" si="46"/>
        <v>0</v>
      </c>
      <c r="J12" s="187" t="s">
        <v>228</v>
      </c>
      <c r="K12" s="22" t="s">
        <v>222</v>
      </c>
      <c r="L12" s="23">
        <v>660</v>
      </c>
      <c r="M12" s="29">
        <v>20</v>
      </c>
      <c r="N12" s="27">
        <f t="shared" si="15"/>
        <v>640</v>
      </c>
      <c r="O12" s="30">
        <v>170</v>
      </c>
      <c r="P12" s="30">
        <v>0.5</v>
      </c>
      <c r="Q12" s="30">
        <v>20</v>
      </c>
      <c r="R12" s="30">
        <v>4</v>
      </c>
      <c r="S12" s="24">
        <v>0</v>
      </c>
      <c r="T12" s="24">
        <v>0</v>
      </c>
      <c r="U12" s="35">
        <v>0</v>
      </c>
      <c r="V12" s="30">
        <v>15</v>
      </c>
      <c r="W12" s="30">
        <v>1</v>
      </c>
      <c r="X12" s="36"/>
      <c r="Y12" s="17">
        <f t="shared" si="16"/>
        <v>205</v>
      </c>
      <c r="Z12" s="30"/>
      <c r="AA12" s="30">
        <v>40</v>
      </c>
      <c r="AB12" s="30"/>
      <c r="AC12" s="30"/>
      <c r="AD12" s="30">
        <v>15</v>
      </c>
      <c r="AE12" s="30"/>
      <c r="AF12" s="24">
        <f t="shared" si="17"/>
        <v>15</v>
      </c>
      <c r="AG12" s="30"/>
      <c r="AH12" s="30"/>
      <c r="AI12" s="30"/>
      <c r="AJ12" s="30"/>
      <c r="AK12" s="30"/>
      <c r="AL12" s="30"/>
      <c r="AM12" s="24">
        <f t="shared" si="18"/>
        <v>55</v>
      </c>
      <c r="AN12" s="30"/>
      <c r="AO12" s="30"/>
      <c r="AP12" s="30"/>
      <c r="AQ12" s="30"/>
      <c r="AR12" s="30"/>
      <c r="AS12" s="30"/>
      <c r="AT12" s="30"/>
      <c r="AU12" s="30"/>
      <c r="AV12" s="24">
        <f t="shared" si="19"/>
        <v>0</v>
      </c>
      <c r="AW12" s="36"/>
      <c r="AX12" s="42"/>
      <c r="AY12" s="36"/>
      <c r="AZ12" s="42"/>
      <c r="BA12" s="36"/>
      <c r="BB12" s="36"/>
      <c r="BC12" s="36"/>
      <c r="BD12" s="42"/>
      <c r="BE12" s="36"/>
      <c r="BF12" s="42"/>
      <c r="BG12" s="36"/>
      <c r="BH12" s="42"/>
      <c r="BI12" s="36"/>
      <c r="BJ12" s="42"/>
      <c r="BK12" s="36"/>
      <c r="BL12" s="42"/>
      <c r="BM12" s="23">
        <f t="shared" si="20"/>
        <v>0</v>
      </c>
      <c r="BN12" s="46"/>
      <c r="BO12" s="46"/>
      <c r="BP12" s="46"/>
      <c r="BQ12" s="46"/>
      <c r="BR12" s="46"/>
      <c r="BS12" s="46"/>
      <c r="BT12" s="30"/>
      <c r="BU12" s="30"/>
      <c r="BV12" s="30"/>
      <c r="BW12" s="30"/>
      <c r="BX12" s="30"/>
      <c r="BY12" s="30"/>
      <c r="BZ12" s="30"/>
      <c r="CA12" s="30"/>
      <c r="CB12" s="23">
        <f t="shared" si="21"/>
        <v>0</v>
      </c>
      <c r="CC12" s="30"/>
      <c r="CD12" s="23">
        <f t="shared" si="22"/>
        <v>0</v>
      </c>
      <c r="CE12" s="27">
        <f t="shared" si="23"/>
        <v>380</v>
      </c>
      <c r="CF12" s="23">
        <f t="shared" si="24"/>
        <v>182400</v>
      </c>
      <c r="CG12" s="31">
        <v>18.59</v>
      </c>
      <c r="CH12" s="31">
        <v>179776</v>
      </c>
      <c r="CI12" s="31">
        <v>180550</v>
      </c>
      <c r="CJ12" s="31"/>
      <c r="CK12" s="31"/>
      <c r="CL12" s="31"/>
      <c r="CM12" s="31"/>
      <c r="CN12" s="31"/>
      <c r="CO12" s="31"/>
      <c r="CP12" s="31"/>
      <c r="CQ12" s="31"/>
      <c r="CR12" s="23">
        <f t="shared" si="25"/>
        <v>0</v>
      </c>
      <c r="CS12" s="31"/>
      <c r="CT12" s="31"/>
      <c r="CU12" s="31"/>
      <c r="CV12" s="23">
        <f t="shared" si="7"/>
        <v>0</v>
      </c>
      <c r="CW12" s="23">
        <f t="shared" si="8"/>
        <v>0</v>
      </c>
      <c r="CX12" s="49">
        <f t="shared" si="44"/>
        <v>3.8541666666666701</v>
      </c>
      <c r="CY12" s="49">
        <f t="shared" si="27"/>
        <v>376.14583333333297</v>
      </c>
      <c r="CZ12" s="49">
        <f t="shared" si="28"/>
        <v>1.6125</v>
      </c>
      <c r="DA12" s="31">
        <v>91</v>
      </c>
      <c r="DB12" s="31">
        <v>320</v>
      </c>
      <c r="DC12" s="23">
        <f t="shared" si="29"/>
        <v>363</v>
      </c>
      <c r="DD12" s="50"/>
      <c r="DE12" s="50"/>
      <c r="DF12" s="50"/>
      <c r="DG12" s="23">
        <f t="shared" si="30"/>
        <v>774</v>
      </c>
      <c r="DH12" s="49">
        <f t="shared" si="31"/>
        <v>374.53333333333302</v>
      </c>
      <c r="DI12" s="27">
        <f t="shared" si="32"/>
        <v>450</v>
      </c>
      <c r="DJ12" s="53">
        <f t="shared" si="33"/>
        <v>10800</v>
      </c>
      <c r="DK12" s="49">
        <f t="shared" si="34"/>
        <v>374.53333333333302</v>
      </c>
      <c r="DL12" s="54">
        <f t="shared" si="35"/>
        <v>20</v>
      </c>
      <c r="DM12" s="55">
        <v>215</v>
      </c>
      <c r="DN12" s="55">
        <v>5</v>
      </c>
      <c r="DO12" s="55">
        <v>15</v>
      </c>
      <c r="DP12" s="27">
        <f t="shared" si="36"/>
        <v>172.5</v>
      </c>
      <c r="DQ12" s="58">
        <f t="shared" si="37"/>
        <v>0.68558951965065495</v>
      </c>
      <c r="DR12" s="194">
        <f t="shared" si="47"/>
        <v>0.76644146521693202</v>
      </c>
      <c r="DS12" s="58">
        <f t="shared" si="12"/>
        <v>1</v>
      </c>
      <c r="DT12" s="196">
        <f t="shared" si="48"/>
        <v>1</v>
      </c>
      <c r="DU12" s="63">
        <f t="shared" si="40"/>
        <v>170</v>
      </c>
      <c r="DV12" s="61">
        <f t="shared" si="42"/>
        <v>435</v>
      </c>
      <c r="DW12" s="64">
        <f t="shared" si="49"/>
        <v>24796.689655172417</v>
      </c>
      <c r="DX12" s="65"/>
    </row>
    <row r="13" spans="1:129">
      <c r="A13" s="17">
        <v>100</v>
      </c>
      <c r="B13" s="17">
        <v>28800</v>
      </c>
      <c r="C13" s="182"/>
      <c r="D13" s="19">
        <f t="shared" si="0"/>
        <v>0.75591346153846195</v>
      </c>
      <c r="E13" s="19">
        <f t="shared" si="1"/>
        <v>0.762820512820513</v>
      </c>
      <c r="F13" s="19">
        <f t="shared" si="2"/>
        <v>0.99482492997198901</v>
      </c>
      <c r="G13" s="19">
        <f t="shared" si="3"/>
        <v>0.99610026678680297</v>
      </c>
      <c r="H13" s="18">
        <f t="shared" si="4"/>
        <v>0</v>
      </c>
      <c r="I13" s="184"/>
      <c r="J13" s="187"/>
      <c r="K13" s="22" t="s">
        <v>223</v>
      </c>
      <c r="L13" s="23">
        <v>780</v>
      </c>
      <c r="M13" s="29"/>
      <c r="N13" s="27">
        <f t="shared" si="15"/>
        <v>780</v>
      </c>
      <c r="O13" s="30">
        <v>80</v>
      </c>
      <c r="P13" s="30">
        <v>0.5</v>
      </c>
      <c r="Q13" s="30">
        <v>15</v>
      </c>
      <c r="R13" s="30">
        <v>3</v>
      </c>
      <c r="S13" s="24">
        <v>0</v>
      </c>
      <c r="T13" s="24">
        <v>0</v>
      </c>
      <c r="U13" s="35">
        <v>0</v>
      </c>
      <c r="V13" s="30">
        <v>15</v>
      </c>
      <c r="W13" s="30">
        <v>1</v>
      </c>
      <c r="X13" s="36"/>
      <c r="Y13" s="17">
        <f t="shared" si="16"/>
        <v>110</v>
      </c>
      <c r="Z13" s="30"/>
      <c r="AA13" s="30"/>
      <c r="AB13" s="30"/>
      <c r="AC13" s="30"/>
      <c r="AD13" s="30">
        <v>75</v>
      </c>
      <c r="AE13" s="30"/>
      <c r="AF13" s="24">
        <f t="shared" si="17"/>
        <v>75</v>
      </c>
      <c r="AG13" s="30"/>
      <c r="AH13" s="30"/>
      <c r="AI13" s="30"/>
      <c r="AJ13" s="30"/>
      <c r="AK13" s="30"/>
      <c r="AL13" s="30"/>
      <c r="AM13" s="24">
        <f t="shared" si="18"/>
        <v>75</v>
      </c>
      <c r="AN13" s="30"/>
      <c r="AO13" s="30"/>
      <c r="AP13" s="30"/>
      <c r="AQ13" s="30"/>
      <c r="AR13" s="30"/>
      <c r="AS13" s="30"/>
      <c r="AT13" s="30"/>
      <c r="AU13" s="30"/>
      <c r="AV13" s="24">
        <f t="shared" si="19"/>
        <v>0</v>
      </c>
      <c r="AW13" s="36"/>
      <c r="AX13" s="42"/>
      <c r="AY13" s="36"/>
      <c r="AZ13" s="42"/>
      <c r="BA13" s="36"/>
      <c r="BB13" s="36"/>
      <c r="BC13" s="36"/>
      <c r="BD13" s="42"/>
      <c r="BE13" s="36"/>
      <c r="BF13" s="42"/>
      <c r="BG13" s="36"/>
      <c r="BH13" s="42"/>
      <c r="BI13" s="36"/>
      <c r="BJ13" s="42"/>
      <c r="BK13" s="36"/>
      <c r="BL13" s="42"/>
      <c r="BM13" s="23">
        <f t="shared" si="20"/>
        <v>0</v>
      </c>
      <c r="BN13" s="46"/>
      <c r="BO13" s="46"/>
      <c r="BP13" s="46"/>
      <c r="BQ13" s="46"/>
      <c r="BR13" s="46"/>
      <c r="BS13" s="46"/>
      <c r="BT13" s="30"/>
      <c r="BU13" s="30"/>
      <c r="BV13" s="30"/>
      <c r="BW13" s="30"/>
      <c r="BX13" s="30"/>
      <c r="BY13" s="30"/>
      <c r="BZ13" s="30"/>
      <c r="CA13" s="30"/>
      <c r="CB13" s="23">
        <f t="shared" si="21"/>
        <v>0</v>
      </c>
      <c r="CC13" s="30"/>
      <c r="CD13" s="23">
        <f t="shared" si="22"/>
        <v>0</v>
      </c>
      <c r="CE13" s="27">
        <f t="shared" si="23"/>
        <v>595</v>
      </c>
      <c r="CF13" s="23">
        <f t="shared" si="24"/>
        <v>285600</v>
      </c>
      <c r="CG13" s="31">
        <v>28.56</v>
      </c>
      <c r="CH13" s="31">
        <v>283014</v>
      </c>
      <c r="CI13" s="31">
        <v>284122</v>
      </c>
      <c r="CJ13" s="31"/>
      <c r="CK13" s="31"/>
      <c r="CL13" s="31"/>
      <c r="CM13" s="31"/>
      <c r="CN13" s="31"/>
      <c r="CO13" s="31"/>
      <c r="CP13" s="31"/>
      <c r="CQ13" s="31"/>
      <c r="CR13" s="23">
        <f t="shared" si="25"/>
        <v>0</v>
      </c>
      <c r="CS13" s="31"/>
      <c r="CT13" s="31"/>
      <c r="CU13" s="31"/>
      <c r="CV13" s="23">
        <f t="shared" si="7"/>
        <v>0</v>
      </c>
      <c r="CW13" s="23">
        <f t="shared" si="8"/>
        <v>0</v>
      </c>
      <c r="CX13" s="49">
        <f t="shared" si="44"/>
        <v>3.0791666666666702</v>
      </c>
      <c r="CY13" s="49">
        <f t="shared" si="27"/>
        <v>591.92083333333301</v>
      </c>
      <c r="CZ13" s="49">
        <f t="shared" si="28"/>
        <v>2.30833333333333</v>
      </c>
      <c r="DA13" s="31">
        <v>60</v>
      </c>
      <c r="DB13" s="31">
        <v>160</v>
      </c>
      <c r="DC13" s="23">
        <f t="shared" si="29"/>
        <v>888</v>
      </c>
      <c r="DD13" s="50"/>
      <c r="DE13" s="50"/>
      <c r="DF13" s="50"/>
      <c r="DG13" s="23">
        <f t="shared" si="30"/>
        <v>1108</v>
      </c>
      <c r="DH13" s="49">
        <f t="shared" si="31"/>
        <v>589.61249999999995</v>
      </c>
      <c r="DI13" s="27">
        <f t="shared" si="32"/>
        <v>685</v>
      </c>
      <c r="DJ13" s="53">
        <f t="shared" si="33"/>
        <v>16440</v>
      </c>
      <c r="DK13" s="49">
        <f t="shared" si="34"/>
        <v>589.61249999999995</v>
      </c>
      <c r="DL13" s="54">
        <f t="shared" si="35"/>
        <v>0</v>
      </c>
      <c r="DM13" s="55">
        <v>215</v>
      </c>
      <c r="DN13" s="55">
        <v>5</v>
      </c>
      <c r="DO13" s="55">
        <v>15</v>
      </c>
      <c r="DP13" s="27">
        <f t="shared" si="36"/>
        <v>122.5</v>
      </c>
      <c r="DQ13" s="58">
        <f t="shared" si="37"/>
        <v>0.82853243594753301</v>
      </c>
      <c r="DR13" s="195"/>
      <c r="DS13" s="58">
        <f t="shared" si="12"/>
        <v>1</v>
      </c>
      <c r="DT13" s="197"/>
      <c r="DU13" s="63">
        <f t="shared" si="40"/>
        <v>80</v>
      </c>
      <c r="DV13" s="61">
        <f t="shared" si="42"/>
        <v>670</v>
      </c>
      <c r="DW13" s="64">
        <f t="shared" si="49"/>
        <v>25344.537313432837</v>
      </c>
      <c r="DX13" s="65"/>
    </row>
    <row r="14" spans="1:129">
      <c r="A14" s="17">
        <v>100</v>
      </c>
      <c r="B14" s="17">
        <v>28800</v>
      </c>
      <c r="C14" s="181">
        <f t="shared" si="45"/>
        <v>0.73444090909090876</v>
      </c>
      <c r="D14" s="19">
        <f t="shared" si="0"/>
        <v>0.85624299719887997</v>
      </c>
      <c r="E14" s="19">
        <f t="shared" si="1"/>
        <v>0.873949579831933</v>
      </c>
      <c r="F14" s="19">
        <f t="shared" si="2"/>
        <v>0.98152243589743604</v>
      </c>
      <c r="G14" s="19">
        <f t="shared" si="3"/>
        <v>0.99818358450209799</v>
      </c>
      <c r="H14" s="18">
        <f t="shared" si="4"/>
        <v>0</v>
      </c>
      <c r="I14" s="183">
        <f t="shared" si="46"/>
        <v>2.2026431718061676E-3</v>
      </c>
      <c r="J14" s="187" t="s">
        <v>229</v>
      </c>
      <c r="K14" s="22" t="s">
        <v>225</v>
      </c>
      <c r="L14" s="23">
        <v>660</v>
      </c>
      <c r="M14" s="29">
        <v>65</v>
      </c>
      <c r="N14" s="27">
        <f t="shared" si="15"/>
        <v>595</v>
      </c>
      <c r="O14" s="30"/>
      <c r="P14" s="30"/>
      <c r="Q14" s="30">
        <v>20</v>
      </c>
      <c r="R14" s="30">
        <v>4</v>
      </c>
      <c r="S14" s="24">
        <v>0</v>
      </c>
      <c r="T14" s="24">
        <v>0</v>
      </c>
      <c r="U14" s="35">
        <v>0</v>
      </c>
      <c r="V14" s="30">
        <v>15</v>
      </c>
      <c r="W14" s="30">
        <v>1</v>
      </c>
      <c r="X14" s="36"/>
      <c r="Y14" s="17">
        <f t="shared" si="16"/>
        <v>35</v>
      </c>
      <c r="Z14" s="30"/>
      <c r="AA14" s="30">
        <v>40</v>
      </c>
      <c r="AB14" s="30"/>
      <c r="AC14" s="30"/>
      <c r="AD14" s="30"/>
      <c r="AE14" s="30"/>
      <c r="AF14" s="24">
        <f t="shared" si="17"/>
        <v>0</v>
      </c>
      <c r="AG14" s="30"/>
      <c r="AH14" s="30"/>
      <c r="AI14" s="30"/>
      <c r="AJ14" s="30"/>
      <c r="AK14" s="30"/>
      <c r="AL14" s="30"/>
      <c r="AM14" s="24">
        <f t="shared" si="18"/>
        <v>40</v>
      </c>
      <c r="AN14" s="30"/>
      <c r="AO14" s="30"/>
      <c r="AP14" s="30"/>
      <c r="AQ14" s="30"/>
      <c r="AR14" s="30"/>
      <c r="AS14" s="30"/>
      <c r="AT14" s="30"/>
      <c r="AU14" s="30"/>
      <c r="AV14" s="24">
        <f t="shared" si="19"/>
        <v>0</v>
      </c>
      <c r="AW14" s="36"/>
      <c r="AX14" s="42"/>
      <c r="AY14" s="36"/>
      <c r="AZ14" s="42"/>
      <c r="BA14" s="44"/>
      <c r="BB14" s="36"/>
      <c r="BC14" s="36"/>
      <c r="BD14" s="42"/>
      <c r="BE14" s="36"/>
      <c r="BF14" s="42"/>
      <c r="BG14" s="36"/>
      <c r="BH14" s="42"/>
      <c r="BI14" s="36"/>
      <c r="BJ14" s="42"/>
      <c r="BK14" s="36"/>
      <c r="BL14" s="42"/>
      <c r="BM14" s="23">
        <f t="shared" si="20"/>
        <v>0</v>
      </c>
      <c r="BN14" s="46"/>
      <c r="BO14" s="46"/>
      <c r="BP14" s="46"/>
      <c r="BQ14" s="46"/>
      <c r="BR14" s="46"/>
      <c r="BS14" s="46"/>
      <c r="BT14" s="30"/>
      <c r="BU14" s="30"/>
      <c r="BV14" s="30"/>
      <c r="BW14" s="30"/>
      <c r="BX14" s="30"/>
      <c r="BY14" s="30"/>
      <c r="BZ14" s="30"/>
      <c r="CA14" s="30"/>
      <c r="CB14" s="23">
        <f t="shared" si="21"/>
        <v>0</v>
      </c>
      <c r="CC14" s="30"/>
      <c r="CD14" s="23">
        <f t="shared" si="22"/>
        <v>0</v>
      </c>
      <c r="CE14" s="27">
        <f t="shared" si="23"/>
        <v>520</v>
      </c>
      <c r="CF14" s="23">
        <f t="shared" si="24"/>
        <v>249600</v>
      </c>
      <c r="CG14" s="31">
        <v>25.574999999999999</v>
      </c>
      <c r="CH14" s="31">
        <v>244543</v>
      </c>
      <c r="CI14" s="31">
        <v>244988</v>
      </c>
      <c r="CJ14" s="31"/>
      <c r="CK14" s="31"/>
      <c r="CL14" s="31"/>
      <c r="CM14" s="31"/>
      <c r="CN14" s="31"/>
      <c r="CO14" s="31"/>
      <c r="CP14" s="31"/>
      <c r="CQ14" s="31"/>
      <c r="CR14" s="23">
        <f t="shared" si="25"/>
        <v>0</v>
      </c>
      <c r="CS14" s="31"/>
      <c r="CT14" s="31"/>
      <c r="CU14" s="31"/>
      <c r="CV14" s="23">
        <f t="shared" si="7"/>
        <v>0</v>
      </c>
      <c r="CW14" s="23">
        <f t="shared" si="8"/>
        <v>0</v>
      </c>
      <c r="CX14" s="49">
        <f t="shared" si="44"/>
        <v>9.6083333333333307</v>
      </c>
      <c r="CY14" s="49">
        <f t="shared" si="27"/>
        <v>510.39166666666699</v>
      </c>
      <c r="CZ14" s="49">
        <f t="shared" si="28"/>
        <v>0.92708333333333304</v>
      </c>
      <c r="DA14" s="31">
        <v>60</v>
      </c>
      <c r="DB14" s="31">
        <v>320</v>
      </c>
      <c r="DC14" s="23">
        <f t="shared" si="29"/>
        <v>65</v>
      </c>
      <c r="DD14" s="50"/>
      <c r="DE14" s="50"/>
      <c r="DF14" s="50"/>
      <c r="DG14" s="23">
        <f t="shared" si="30"/>
        <v>445</v>
      </c>
      <c r="DH14" s="49">
        <f t="shared" si="31"/>
        <v>509.464583333333</v>
      </c>
      <c r="DI14" s="27">
        <f t="shared" si="32"/>
        <v>575</v>
      </c>
      <c r="DJ14" s="53">
        <f t="shared" si="33"/>
        <v>13800</v>
      </c>
      <c r="DK14" s="49">
        <f t="shared" si="34"/>
        <v>509.464583333333</v>
      </c>
      <c r="DL14" s="54">
        <f t="shared" si="35"/>
        <v>64.999999999999901</v>
      </c>
      <c r="DM14" s="55">
        <v>215</v>
      </c>
      <c r="DN14" s="55">
        <v>5</v>
      </c>
      <c r="DO14" s="55">
        <v>15</v>
      </c>
      <c r="DP14" s="27">
        <f t="shared" si="36"/>
        <v>80</v>
      </c>
      <c r="DQ14" s="58">
        <f t="shared" si="37"/>
        <v>0.864496732395161</v>
      </c>
      <c r="DR14" s="194">
        <f t="shared" si="47"/>
        <v>0.91416082797152243</v>
      </c>
      <c r="DS14" s="58">
        <f t="shared" si="12"/>
        <v>1</v>
      </c>
      <c r="DT14" s="196">
        <f t="shared" si="48"/>
        <v>0.9975350535920432</v>
      </c>
      <c r="DU14" s="63">
        <f t="shared" si="40"/>
        <v>0</v>
      </c>
      <c r="DV14" s="61">
        <f t="shared" si="42"/>
        <v>560</v>
      </c>
      <c r="DW14" s="64">
        <f t="shared" si="49"/>
        <v>26201.035714285714</v>
      </c>
      <c r="DX14" s="65"/>
    </row>
    <row r="15" spans="1:129">
      <c r="A15" s="17">
        <v>100</v>
      </c>
      <c r="B15" s="17">
        <v>28800</v>
      </c>
      <c r="C15" s="182"/>
      <c r="D15" s="19">
        <f t="shared" si="0"/>
        <v>0.64152777777777781</v>
      </c>
      <c r="E15" s="19">
        <f t="shared" si="1"/>
        <v>0.67628205128205132</v>
      </c>
      <c r="F15" s="19">
        <f t="shared" si="2"/>
        <v>0.95038704581358602</v>
      </c>
      <c r="G15" s="19">
        <f t="shared" si="3"/>
        <v>0.99812997115999968</v>
      </c>
      <c r="H15" s="18">
        <f t="shared" si="4"/>
        <v>4.464285714285714E-3</v>
      </c>
      <c r="I15" s="184"/>
      <c r="J15" s="187"/>
      <c r="K15" s="22" t="s">
        <v>226</v>
      </c>
      <c r="L15" s="23">
        <v>780</v>
      </c>
      <c r="M15" s="29"/>
      <c r="N15" s="27">
        <f t="shared" si="15"/>
        <v>780</v>
      </c>
      <c r="O15" s="30">
        <v>200</v>
      </c>
      <c r="P15" s="30">
        <v>1</v>
      </c>
      <c r="Q15" s="30">
        <v>20</v>
      </c>
      <c r="R15" s="30">
        <v>4</v>
      </c>
      <c r="S15" s="24">
        <v>0</v>
      </c>
      <c r="T15" s="24">
        <v>0</v>
      </c>
      <c r="U15" s="35">
        <v>0</v>
      </c>
      <c r="V15" s="30">
        <v>15</v>
      </c>
      <c r="W15" s="30">
        <v>1</v>
      </c>
      <c r="X15" s="36"/>
      <c r="Y15" s="17">
        <f t="shared" si="16"/>
        <v>235</v>
      </c>
      <c r="Z15" s="30"/>
      <c r="AA15" s="30"/>
      <c r="AB15" s="30"/>
      <c r="AC15" s="30"/>
      <c r="AD15" s="30">
        <v>15</v>
      </c>
      <c r="AE15" s="30"/>
      <c r="AF15" s="24">
        <f t="shared" si="17"/>
        <v>15</v>
      </c>
      <c r="AG15" s="30"/>
      <c r="AH15" s="30"/>
      <c r="AI15" s="30"/>
      <c r="AJ15" s="30"/>
      <c r="AK15" s="30"/>
      <c r="AL15" s="30"/>
      <c r="AM15" s="24">
        <f t="shared" si="18"/>
        <v>15</v>
      </c>
      <c r="AN15" s="30"/>
      <c r="AO15" s="30"/>
      <c r="AP15" s="30"/>
      <c r="AQ15" s="30"/>
      <c r="AR15" s="30"/>
      <c r="AS15" s="30"/>
      <c r="AT15" s="30"/>
      <c r="AU15" s="30"/>
      <c r="AV15" s="24">
        <f t="shared" si="19"/>
        <v>0</v>
      </c>
      <c r="AW15" s="36"/>
      <c r="AX15" s="42"/>
      <c r="AY15" s="36"/>
      <c r="AZ15" s="42"/>
      <c r="BA15" s="36">
        <v>2.5</v>
      </c>
      <c r="BB15" s="36">
        <v>1</v>
      </c>
      <c r="BC15" s="36"/>
      <c r="BD15" s="42"/>
      <c r="BE15" s="36"/>
      <c r="BF15" s="42"/>
      <c r="BG15" s="36"/>
      <c r="BH15" s="42"/>
      <c r="BI15" s="36"/>
      <c r="BJ15" s="42"/>
      <c r="BK15" s="36"/>
      <c r="BL15" s="42"/>
      <c r="BM15" s="23">
        <f t="shared" si="20"/>
        <v>2.5</v>
      </c>
      <c r="BN15" s="46"/>
      <c r="BO15" s="46"/>
      <c r="BP15" s="46"/>
      <c r="BQ15" s="46"/>
      <c r="BR15" s="46"/>
      <c r="BS15" s="46"/>
      <c r="BT15" s="30"/>
      <c r="BU15" s="30"/>
      <c r="BV15" s="30"/>
      <c r="BW15" s="30"/>
      <c r="BX15" s="30"/>
      <c r="BY15" s="30"/>
      <c r="BZ15" s="30"/>
      <c r="CA15" s="30"/>
      <c r="CB15" s="23">
        <f t="shared" si="21"/>
        <v>0</v>
      </c>
      <c r="CC15" s="30"/>
      <c r="CD15" s="23">
        <f t="shared" si="22"/>
        <v>2.5</v>
      </c>
      <c r="CE15" s="27">
        <f t="shared" si="23"/>
        <v>527.5</v>
      </c>
      <c r="CF15" s="23">
        <f t="shared" si="24"/>
        <v>253200</v>
      </c>
      <c r="CG15" s="31">
        <v>24.837</v>
      </c>
      <c r="CH15" s="31">
        <v>240188</v>
      </c>
      <c r="CI15" s="31">
        <v>240638</v>
      </c>
      <c r="CJ15" s="31"/>
      <c r="CK15" s="31"/>
      <c r="CL15" s="31"/>
      <c r="CM15" s="31"/>
      <c r="CN15" s="31"/>
      <c r="CO15" s="31"/>
      <c r="CP15" s="31"/>
      <c r="CQ15" s="31"/>
      <c r="CR15" s="23">
        <f t="shared" si="25"/>
        <v>0</v>
      </c>
      <c r="CS15" s="31"/>
      <c r="CT15" s="31"/>
      <c r="CU15" s="31"/>
      <c r="CV15" s="23">
        <f t="shared" si="7"/>
        <v>0</v>
      </c>
      <c r="CW15" s="23">
        <f t="shared" si="8"/>
        <v>0</v>
      </c>
      <c r="CX15" s="49">
        <f t="shared" si="44"/>
        <v>26.170833333333334</v>
      </c>
      <c r="CY15" s="49">
        <f t="shared" si="27"/>
        <v>501.32916666666665</v>
      </c>
      <c r="CZ15" s="49">
        <f t="shared" si="28"/>
        <v>0.9375</v>
      </c>
      <c r="DA15" s="31">
        <v>130</v>
      </c>
      <c r="DB15" s="31">
        <v>320</v>
      </c>
      <c r="DC15" s="23">
        <f t="shared" si="29"/>
        <v>0</v>
      </c>
      <c r="DD15" s="50"/>
      <c r="DE15" s="50"/>
      <c r="DF15" s="50"/>
      <c r="DG15" s="23">
        <f t="shared" si="30"/>
        <v>450</v>
      </c>
      <c r="DH15" s="49">
        <f t="shared" si="31"/>
        <v>500.39166666666665</v>
      </c>
      <c r="DI15" s="27">
        <f t="shared" si="32"/>
        <v>560</v>
      </c>
      <c r="DJ15" s="53">
        <f t="shared" si="33"/>
        <v>13440</v>
      </c>
      <c r="DK15" s="49">
        <f t="shared" si="34"/>
        <v>500.39166666666699</v>
      </c>
      <c r="DL15" s="54">
        <f t="shared" si="35"/>
        <v>0</v>
      </c>
      <c r="DM15" s="55">
        <v>215</v>
      </c>
      <c r="DN15" s="55">
        <v>5</v>
      </c>
      <c r="DO15" s="55">
        <v>15</v>
      </c>
      <c r="DP15" s="27">
        <f t="shared" si="36"/>
        <v>15</v>
      </c>
      <c r="DQ15" s="58">
        <f t="shared" si="37"/>
        <v>0.97094876491901971</v>
      </c>
      <c r="DR15" s="195"/>
      <c r="DS15" s="58">
        <f t="shared" si="12"/>
        <v>0.99503800064505987</v>
      </c>
      <c r="DT15" s="197"/>
      <c r="DU15" s="63">
        <f t="shared" si="40"/>
        <v>200</v>
      </c>
      <c r="DV15" s="61">
        <f t="shared" si="42"/>
        <v>545</v>
      </c>
      <c r="DW15" s="64">
        <f t="shared" ref="DW15:DW24" si="50">CH15/DV15*60</f>
        <v>26442.715596330276</v>
      </c>
      <c r="DX15" s="65"/>
    </row>
    <row r="16" spans="1:129">
      <c r="A16" s="17">
        <v>100</v>
      </c>
      <c r="B16" s="17">
        <v>28800</v>
      </c>
      <c r="C16" s="181">
        <f t="shared" ref="C16:C20" si="51">(DH16+DH17)/(N16+N17)</f>
        <v>0.73848267622461194</v>
      </c>
      <c r="D16" s="19">
        <f t="shared" si="0"/>
        <v>0.59801075268817205</v>
      </c>
      <c r="E16" s="19">
        <f t="shared" si="1"/>
        <v>0.60483870967741904</v>
      </c>
      <c r="F16" s="19">
        <f t="shared" si="2"/>
        <v>0.99018333333333297</v>
      </c>
      <c r="G16" s="19">
        <f t="shared" si="3"/>
        <v>0.99851318218287299</v>
      </c>
      <c r="H16" s="18">
        <f t="shared" si="4"/>
        <v>0</v>
      </c>
      <c r="I16" s="183">
        <f t="shared" ref="I16:I20" si="52">(CD16+CD17)/(DI16+DI17)</f>
        <v>0</v>
      </c>
      <c r="J16" s="187" t="s">
        <v>230</v>
      </c>
      <c r="K16" s="22" t="s">
        <v>225</v>
      </c>
      <c r="L16" s="23">
        <v>660</v>
      </c>
      <c r="M16" s="29">
        <v>40</v>
      </c>
      <c r="N16" s="27">
        <f t="shared" si="15"/>
        <v>620</v>
      </c>
      <c r="O16" s="30">
        <v>170</v>
      </c>
      <c r="P16" s="30">
        <v>0.5</v>
      </c>
      <c r="Q16" s="30">
        <v>15</v>
      </c>
      <c r="R16" s="30">
        <v>3</v>
      </c>
      <c r="S16" s="24">
        <v>0</v>
      </c>
      <c r="T16" s="24">
        <v>0</v>
      </c>
      <c r="U16" s="35">
        <v>0</v>
      </c>
      <c r="V16" s="30"/>
      <c r="W16" s="30"/>
      <c r="X16" s="36"/>
      <c r="Y16" s="17">
        <f t="shared" si="16"/>
        <v>185</v>
      </c>
      <c r="Z16" s="30"/>
      <c r="AA16" s="30">
        <v>40</v>
      </c>
      <c r="AB16" s="30"/>
      <c r="AC16" s="30"/>
      <c r="AD16" s="30">
        <v>20</v>
      </c>
      <c r="AE16" s="30"/>
      <c r="AF16" s="24">
        <f t="shared" si="17"/>
        <v>20</v>
      </c>
      <c r="AG16" s="30"/>
      <c r="AH16" s="30"/>
      <c r="AI16" s="30"/>
      <c r="AJ16" s="30"/>
      <c r="AK16" s="30"/>
      <c r="AL16" s="30"/>
      <c r="AM16" s="24">
        <f t="shared" si="18"/>
        <v>60</v>
      </c>
      <c r="AN16" s="30"/>
      <c r="AO16" s="30"/>
      <c r="AP16" s="30"/>
      <c r="AQ16" s="30"/>
      <c r="AR16" s="30"/>
      <c r="AS16" s="30"/>
      <c r="AT16" s="30"/>
      <c r="AU16" s="30"/>
      <c r="AV16" s="24">
        <f t="shared" si="19"/>
        <v>0</v>
      </c>
      <c r="AW16" s="36"/>
      <c r="AX16" s="42"/>
      <c r="AY16" s="36"/>
      <c r="AZ16" s="42"/>
      <c r="BA16" s="31"/>
      <c r="BB16" s="36"/>
      <c r="BC16" s="36"/>
      <c r="BD16" s="42"/>
      <c r="BE16" s="36"/>
      <c r="BF16" s="42"/>
      <c r="BG16" s="36"/>
      <c r="BH16" s="42"/>
      <c r="BI16" s="36"/>
      <c r="BJ16" s="42"/>
      <c r="BK16" s="36"/>
      <c r="BL16" s="42"/>
      <c r="BM16" s="23">
        <f t="shared" si="20"/>
        <v>0</v>
      </c>
      <c r="BN16" s="46"/>
      <c r="BO16" s="46"/>
      <c r="BP16" s="46"/>
      <c r="BQ16" s="46"/>
      <c r="BR16" s="46"/>
      <c r="BS16" s="46"/>
      <c r="BT16" s="30"/>
      <c r="BU16" s="30"/>
      <c r="BV16" s="30"/>
      <c r="BW16" s="30"/>
      <c r="BX16" s="30"/>
      <c r="BY16" s="30"/>
      <c r="BZ16" s="30"/>
      <c r="CA16" s="30"/>
      <c r="CB16" s="23">
        <f t="shared" si="21"/>
        <v>0</v>
      </c>
      <c r="CC16" s="30"/>
      <c r="CD16" s="23">
        <f t="shared" si="22"/>
        <v>0</v>
      </c>
      <c r="CE16" s="27">
        <f t="shared" si="23"/>
        <v>375</v>
      </c>
      <c r="CF16" s="23">
        <f t="shared" si="24"/>
        <v>180000</v>
      </c>
      <c r="CG16" s="31">
        <v>17.8</v>
      </c>
      <c r="CH16" s="31">
        <v>177968</v>
      </c>
      <c r="CI16" s="31">
        <v>178233</v>
      </c>
      <c r="CJ16" s="31"/>
      <c r="CK16" s="31"/>
      <c r="CL16" s="31"/>
      <c r="CM16" s="31"/>
      <c r="CN16" s="31"/>
      <c r="CO16" s="31"/>
      <c r="CP16" s="31"/>
      <c r="CQ16" s="31"/>
      <c r="CR16" s="23">
        <f t="shared" si="25"/>
        <v>0</v>
      </c>
      <c r="CS16" s="31"/>
      <c r="CT16" s="31"/>
      <c r="CU16" s="31"/>
      <c r="CV16" s="23">
        <f t="shared" si="7"/>
        <v>0</v>
      </c>
      <c r="CW16" s="23">
        <f t="shared" si="8"/>
        <v>0</v>
      </c>
      <c r="CX16" s="49">
        <f t="shared" si="44"/>
        <v>3.6812499999999999</v>
      </c>
      <c r="CY16" s="49">
        <f t="shared" si="27"/>
        <v>371.31875000000002</v>
      </c>
      <c r="CZ16" s="49">
        <f t="shared" si="28"/>
        <v>0.55208333333333304</v>
      </c>
      <c r="DA16" s="31">
        <v>120</v>
      </c>
      <c r="DB16" s="31">
        <v>60</v>
      </c>
      <c r="DC16" s="23">
        <f t="shared" ref="DC16:DC22" si="53">CI16-CH16-DA16-DB16</f>
        <v>85</v>
      </c>
      <c r="DD16" s="50"/>
      <c r="DE16" s="50"/>
      <c r="DF16" s="50"/>
      <c r="DG16" s="23">
        <f t="shared" si="30"/>
        <v>265</v>
      </c>
      <c r="DH16" s="49">
        <f t="shared" si="31"/>
        <v>370.76666666666699</v>
      </c>
      <c r="DI16" s="27">
        <f t="shared" si="32"/>
        <v>435</v>
      </c>
      <c r="DJ16" s="53">
        <f t="shared" si="33"/>
        <v>10440</v>
      </c>
      <c r="DK16" s="49">
        <f t="shared" si="34"/>
        <v>370.76666666666699</v>
      </c>
      <c r="DL16" s="54">
        <f t="shared" si="35"/>
        <v>40.000000000000099</v>
      </c>
      <c r="DM16" s="55">
        <v>215</v>
      </c>
      <c r="DN16" s="55">
        <v>5</v>
      </c>
      <c r="DO16" s="55">
        <v>15</v>
      </c>
      <c r="DP16" s="27">
        <f t="shared" si="36"/>
        <v>182.5</v>
      </c>
      <c r="DQ16" s="58">
        <f t="shared" si="37"/>
        <v>0.67046980623173202</v>
      </c>
      <c r="DR16" s="194">
        <f t="shared" ref="DR16:DR20" si="54">(CY16+CY17)/(CY16+CY17+DP16+DP17)</f>
        <v>0.84937548441969102</v>
      </c>
      <c r="DS16" s="58">
        <f t="shared" si="12"/>
        <v>1</v>
      </c>
      <c r="DT16" s="196">
        <f t="shared" ref="DT16:DT20" si="55">(CY16+CY17)/(CY16+CY17+CD16+CD17)</f>
        <v>1</v>
      </c>
      <c r="DU16" s="63">
        <f t="shared" si="40"/>
        <v>170</v>
      </c>
      <c r="DV16" s="61">
        <f t="shared" si="42"/>
        <v>435</v>
      </c>
      <c r="DW16" s="64">
        <f t="shared" si="50"/>
        <v>24547.310344827587</v>
      </c>
      <c r="DX16" s="65"/>
    </row>
    <row r="17" spans="1:128">
      <c r="A17" s="17">
        <v>100</v>
      </c>
      <c r="B17" s="17">
        <v>28800</v>
      </c>
      <c r="C17" s="182"/>
      <c r="D17" s="19">
        <f t="shared" si="0"/>
        <v>0.85086021505376397</v>
      </c>
      <c r="E17" s="19">
        <f t="shared" si="1"/>
        <v>0.85419354838709705</v>
      </c>
      <c r="F17" s="19">
        <f t="shared" si="2"/>
        <v>0.99791981369587102</v>
      </c>
      <c r="G17" s="19">
        <f t="shared" si="3"/>
        <v>0.99817407181984197</v>
      </c>
      <c r="H17" s="18">
        <f t="shared" si="4"/>
        <v>0</v>
      </c>
      <c r="I17" s="184"/>
      <c r="J17" s="187"/>
      <c r="K17" s="22" t="s">
        <v>223</v>
      </c>
      <c r="L17" s="23">
        <v>780</v>
      </c>
      <c r="M17" s="29">
        <v>5</v>
      </c>
      <c r="N17" s="27">
        <f t="shared" si="15"/>
        <v>775</v>
      </c>
      <c r="O17" s="30">
        <v>88</v>
      </c>
      <c r="P17" s="30">
        <v>0.5</v>
      </c>
      <c r="Q17" s="30"/>
      <c r="R17" s="30"/>
      <c r="S17" s="24">
        <v>0</v>
      </c>
      <c r="T17" s="24">
        <v>0</v>
      </c>
      <c r="U17" s="35">
        <v>0</v>
      </c>
      <c r="V17" s="30">
        <v>15</v>
      </c>
      <c r="W17" s="30">
        <v>1</v>
      </c>
      <c r="X17" s="36"/>
      <c r="Y17" s="17">
        <f t="shared" si="16"/>
        <v>103</v>
      </c>
      <c r="Z17" s="30"/>
      <c r="AA17" s="30"/>
      <c r="AB17" s="30"/>
      <c r="AC17" s="30"/>
      <c r="AD17" s="30"/>
      <c r="AE17" s="30"/>
      <c r="AF17" s="24">
        <f t="shared" si="17"/>
        <v>0</v>
      </c>
      <c r="AG17" s="30"/>
      <c r="AH17" s="30"/>
      <c r="AI17" s="30"/>
      <c r="AJ17" s="30">
        <v>10</v>
      </c>
      <c r="AK17" s="30"/>
      <c r="AL17" s="30"/>
      <c r="AM17" s="24">
        <f t="shared" si="18"/>
        <v>10</v>
      </c>
      <c r="AN17" s="30"/>
      <c r="AO17" s="30"/>
      <c r="AP17" s="30"/>
      <c r="AQ17" s="30"/>
      <c r="AR17" s="30"/>
      <c r="AS17" s="30"/>
      <c r="AT17" s="30"/>
      <c r="AU17" s="30"/>
      <c r="AV17" s="24">
        <f t="shared" si="19"/>
        <v>0</v>
      </c>
      <c r="AW17" s="36"/>
      <c r="AX17" s="42"/>
      <c r="AY17" s="36"/>
      <c r="AZ17" s="42"/>
      <c r="BA17" s="36"/>
      <c r="BB17" s="36"/>
      <c r="BC17" s="36"/>
      <c r="BD17" s="42"/>
      <c r="BE17" s="36"/>
      <c r="BF17" s="42"/>
      <c r="BG17" s="36"/>
      <c r="BH17" s="42"/>
      <c r="BI17" s="36"/>
      <c r="BJ17" s="42"/>
      <c r="BK17" s="36"/>
      <c r="BL17" s="42"/>
      <c r="BM17" s="23">
        <f t="shared" si="20"/>
        <v>0</v>
      </c>
      <c r="BN17" s="46"/>
      <c r="BO17" s="46"/>
      <c r="BP17" s="46"/>
      <c r="BQ17" s="46"/>
      <c r="BR17" s="46"/>
      <c r="BS17" s="46"/>
      <c r="BT17" s="30"/>
      <c r="BU17" s="30"/>
      <c r="BV17" s="30"/>
      <c r="BW17" s="30"/>
      <c r="BX17" s="30"/>
      <c r="BY17" s="30"/>
      <c r="BZ17" s="30"/>
      <c r="CA17" s="30"/>
      <c r="CB17" s="23">
        <f t="shared" si="21"/>
        <v>0</v>
      </c>
      <c r="CC17" s="30"/>
      <c r="CD17" s="23">
        <f t="shared" si="22"/>
        <v>0</v>
      </c>
      <c r="CE17" s="27">
        <f t="shared" si="23"/>
        <v>662</v>
      </c>
      <c r="CF17" s="23">
        <f t="shared" si="24"/>
        <v>317760</v>
      </c>
      <c r="CG17" s="31">
        <v>32.634999999999998</v>
      </c>
      <c r="CH17" s="31">
        <v>316520</v>
      </c>
      <c r="CI17" s="31">
        <v>317099</v>
      </c>
      <c r="CJ17" s="31"/>
      <c r="CK17" s="31"/>
      <c r="CL17" s="31"/>
      <c r="CM17" s="31"/>
      <c r="CN17" s="31"/>
      <c r="CO17" s="31"/>
      <c r="CP17" s="31"/>
      <c r="CQ17" s="31"/>
      <c r="CR17" s="23">
        <f t="shared" si="25"/>
        <v>0</v>
      </c>
      <c r="CS17" s="31"/>
      <c r="CT17" s="31"/>
      <c r="CU17" s="31"/>
      <c r="CV17" s="23">
        <f t="shared" si="7"/>
        <v>0</v>
      </c>
      <c r="CW17" s="23">
        <f t="shared" si="8"/>
        <v>0</v>
      </c>
      <c r="CX17" s="49">
        <f t="shared" si="44"/>
        <v>1.3770833333333301</v>
      </c>
      <c r="CY17" s="49">
        <f t="shared" si="27"/>
        <v>660.62291666666704</v>
      </c>
      <c r="CZ17" s="49">
        <f t="shared" si="28"/>
        <v>1.20625</v>
      </c>
      <c r="DA17" s="31">
        <v>108</v>
      </c>
      <c r="DB17" s="31">
        <v>30</v>
      </c>
      <c r="DC17" s="23">
        <f t="shared" si="53"/>
        <v>441</v>
      </c>
      <c r="DD17" s="50"/>
      <c r="DE17" s="50"/>
      <c r="DF17" s="50"/>
      <c r="DG17" s="23">
        <f t="shared" si="30"/>
        <v>579</v>
      </c>
      <c r="DH17" s="49">
        <f t="shared" si="31"/>
        <v>659.41666666666697</v>
      </c>
      <c r="DI17" s="27">
        <f t="shared" si="32"/>
        <v>687</v>
      </c>
      <c r="DJ17" s="53">
        <f t="shared" si="33"/>
        <v>16488</v>
      </c>
      <c r="DK17" s="49">
        <f t="shared" si="34"/>
        <v>659.41666666666697</v>
      </c>
      <c r="DL17" s="54">
        <f t="shared" si="35"/>
        <v>5.0000000000001101</v>
      </c>
      <c r="DM17" s="55">
        <v>215</v>
      </c>
      <c r="DN17" s="55">
        <v>5</v>
      </c>
      <c r="DO17" s="55">
        <v>15</v>
      </c>
      <c r="DP17" s="27">
        <f t="shared" si="36"/>
        <v>0.5</v>
      </c>
      <c r="DQ17" s="58">
        <f t="shared" si="37"/>
        <v>0.99924371098415299</v>
      </c>
      <c r="DR17" s="195"/>
      <c r="DS17" s="58">
        <f t="shared" si="12"/>
        <v>1</v>
      </c>
      <c r="DT17" s="197"/>
      <c r="DU17" s="63">
        <f t="shared" si="40"/>
        <v>88</v>
      </c>
      <c r="DV17" s="61">
        <f t="shared" si="42"/>
        <v>672</v>
      </c>
      <c r="DW17" s="64">
        <f t="shared" si="50"/>
        <v>28260.714285714286</v>
      </c>
      <c r="DX17" s="65"/>
    </row>
    <row r="18" spans="1:128">
      <c r="A18" s="17">
        <v>100</v>
      </c>
      <c r="B18" s="17">
        <v>28800</v>
      </c>
      <c r="C18" s="181">
        <f t="shared" si="51"/>
        <v>0.75710227272727304</v>
      </c>
      <c r="D18" s="19">
        <f t="shared" si="0"/>
        <v>0.51958017676767698</v>
      </c>
      <c r="E18" s="19">
        <f t="shared" si="1"/>
        <v>0.52272727272727304</v>
      </c>
      <c r="F18" s="19">
        <f t="shared" si="2"/>
        <v>0.99711352657004804</v>
      </c>
      <c r="G18" s="19">
        <f t="shared" si="3"/>
        <v>0.99685686946621299</v>
      </c>
      <c r="H18" s="18">
        <f t="shared" si="4"/>
        <v>0</v>
      </c>
      <c r="I18" s="183">
        <f t="shared" si="52"/>
        <v>0</v>
      </c>
      <c r="J18" s="187" t="s">
        <v>231</v>
      </c>
      <c r="K18" s="22" t="s">
        <v>222</v>
      </c>
      <c r="L18" s="23">
        <v>660</v>
      </c>
      <c r="M18" s="29"/>
      <c r="N18" s="27">
        <f t="shared" si="15"/>
        <v>660</v>
      </c>
      <c r="O18" s="30">
        <v>185</v>
      </c>
      <c r="P18" s="30">
        <v>0.5</v>
      </c>
      <c r="Q18" s="30">
        <v>20</v>
      </c>
      <c r="R18" s="30">
        <v>4</v>
      </c>
      <c r="S18" s="24">
        <v>0</v>
      </c>
      <c r="T18" s="24">
        <v>0</v>
      </c>
      <c r="U18" s="35">
        <v>0</v>
      </c>
      <c r="V18" s="30">
        <v>15</v>
      </c>
      <c r="W18" s="30">
        <v>1</v>
      </c>
      <c r="X18" s="36"/>
      <c r="Y18" s="17">
        <f t="shared" si="16"/>
        <v>220</v>
      </c>
      <c r="Z18" s="30"/>
      <c r="AA18" s="30">
        <v>40</v>
      </c>
      <c r="AB18" s="30"/>
      <c r="AC18" s="30"/>
      <c r="AD18" s="30">
        <v>55</v>
      </c>
      <c r="AE18" s="30"/>
      <c r="AF18" s="24">
        <f t="shared" si="17"/>
        <v>55</v>
      </c>
      <c r="AG18" s="30"/>
      <c r="AH18" s="30"/>
      <c r="AI18" s="30"/>
      <c r="AJ18" s="30"/>
      <c r="AK18" s="30"/>
      <c r="AL18" s="30"/>
      <c r="AM18" s="24">
        <f t="shared" si="18"/>
        <v>95</v>
      </c>
      <c r="AN18" s="30"/>
      <c r="AO18" s="30"/>
      <c r="AP18" s="30"/>
      <c r="AQ18" s="30"/>
      <c r="AR18" s="30"/>
      <c r="AS18" s="30"/>
      <c r="AT18" s="30"/>
      <c r="AU18" s="30"/>
      <c r="AV18" s="24">
        <f t="shared" si="19"/>
        <v>0</v>
      </c>
      <c r="AW18" s="36"/>
      <c r="AX18" s="42"/>
      <c r="AY18" s="36"/>
      <c r="AZ18" s="42"/>
      <c r="BA18" s="36"/>
      <c r="BB18" s="36"/>
      <c r="BC18" s="45"/>
      <c r="BD18" s="42"/>
      <c r="BE18" s="36"/>
      <c r="BF18" s="42"/>
      <c r="BG18" s="36"/>
      <c r="BH18" s="42"/>
      <c r="BI18" s="36"/>
      <c r="BJ18" s="42"/>
      <c r="BK18" s="36"/>
      <c r="BL18" s="42"/>
      <c r="BM18" s="23">
        <f t="shared" si="20"/>
        <v>0</v>
      </c>
      <c r="BN18" s="46"/>
      <c r="BO18" s="46"/>
      <c r="BP18" s="46"/>
      <c r="BQ18" s="46"/>
      <c r="BR18" s="46"/>
      <c r="BS18" s="46"/>
      <c r="BT18" s="30"/>
      <c r="BU18" s="30"/>
      <c r="BV18" s="30"/>
      <c r="BW18" s="30"/>
      <c r="BX18" s="30"/>
      <c r="BY18" s="30"/>
      <c r="BZ18" s="30"/>
      <c r="CA18" s="30"/>
      <c r="CB18" s="23">
        <f t="shared" si="21"/>
        <v>0</v>
      </c>
      <c r="CC18" s="30"/>
      <c r="CD18" s="23">
        <f t="shared" si="22"/>
        <v>0</v>
      </c>
      <c r="CE18" s="27">
        <f t="shared" si="23"/>
        <v>345</v>
      </c>
      <c r="CF18" s="23">
        <f t="shared" si="24"/>
        <v>165600</v>
      </c>
      <c r="CG18" s="31">
        <v>17.021000000000001</v>
      </c>
      <c r="CH18" s="31">
        <v>164603</v>
      </c>
      <c r="CI18" s="31">
        <v>165122</v>
      </c>
      <c r="CJ18" s="31"/>
      <c r="CK18" s="31"/>
      <c r="CL18" s="31"/>
      <c r="CM18" s="31"/>
      <c r="CN18" s="31"/>
      <c r="CO18" s="31"/>
      <c r="CP18" s="31"/>
      <c r="CQ18" s="31"/>
      <c r="CR18" s="23">
        <f t="shared" si="25"/>
        <v>0</v>
      </c>
      <c r="CS18" s="31"/>
      <c r="CT18" s="31"/>
      <c r="CU18" s="31"/>
      <c r="CV18" s="23">
        <f t="shared" si="7"/>
        <v>0</v>
      </c>
      <c r="CW18" s="23">
        <f t="shared" si="8"/>
        <v>0</v>
      </c>
      <c r="CX18" s="49">
        <f t="shared" si="44"/>
        <v>0.99583333333333302</v>
      </c>
      <c r="CY18" s="49">
        <f t="shared" si="27"/>
        <v>344.004166666667</v>
      </c>
      <c r="CZ18" s="49">
        <f t="shared" si="28"/>
        <v>1.08125</v>
      </c>
      <c r="DA18" s="31">
        <v>70</v>
      </c>
      <c r="DB18" s="31">
        <v>160</v>
      </c>
      <c r="DC18" s="23">
        <f t="shared" si="53"/>
        <v>289</v>
      </c>
      <c r="DD18" s="50"/>
      <c r="DE18" s="50"/>
      <c r="DF18" s="50"/>
      <c r="DG18" s="23">
        <f t="shared" si="30"/>
        <v>519</v>
      </c>
      <c r="DH18" s="49">
        <f t="shared" si="31"/>
        <v>342.92291666666699</v>
      </c>
      <c r="DI18" s="27">
        <f t="shared" si="32"/>
        <v>455</v>
      </c>
      <c r="DJ18" s="53">
        <f t="shared" si="33"/>
        <v>10920</v>
      </c>
      <c r="DK18" s="49">
        <f t="shared" si="34"/>
        <v>342.92291666666699</v>
      </c>
      <c r="DL18" s="54">
        <f t="shared" si="35"/>
        <v>0</v>
      </c>
      <c r="DM18" s="55">
        <v>215</v>
      </c>
      <c r="DN18" s="55">
        <v>5</v>
      </c>
      <c r="DO18" s="55">
        <v>15</v>
      </c>
      <c r="DP18" s="27">
        <f t="shared" si="36"/>
        <v>267.5</v>
      </c>
      <c r="DQ18" s="58">
        <f t="shared" si="37"/>
        <v>0.56255408453199396</v>
      </c>
      <c r="DR18" s="194">
        <f t="shared" si="54"/>
        <v>0.78921759343619602</v>
      </c>
      <c r="DS18" s="58">
        <f t="shared" si="12"/>
        <v>1</v>
      </c>
      <c r="DT18" s="196">
        <f t="shared" si="55"/>
        <v>1</v>
      </c>
      <c r="DU18" s="63">
        <f t="shared" si="40"/>
        <v>185</v>
      </c>
      <c r="DV18" s="61">
        <f t="shared" si="42"/>
        <v>440</v>
      </c>
      <c r="DW18" s="64">
        <f t="shared" si="50"/>
        <v>22445.86363636364</v>
      </c>
      <c r="DX18" s="65"/>
    </row>
    <row r="19" spans="1:128">
      <c r="A19" s="17">
        <v>100</v>
      </c>
      <c r="B19" s="17">
        <v>28800</v>
      </c>
      <c r="C19" s="182"/>
      <c r="D19" s="19">
        <f t="shared" si="0"/>
        <v>0.99462436868686899</v>
      </c>
      <c r="E19" s="19">
        <f t="shared" si="1"/>
        <v>1</v>
      </c>
      <c r="F19" s="19">
        <f t="shared" si="2"/>
        <v>0.996328914141414</v>
      </c>
      <c r="G19" s="19">
        <f t="shared" si="3"/>
        <v>0.99828917395615802</v>
      </c>
      <c r="H19" s="18">
        <f t="shared" si="4"/>
        <v>0</v>
      </c>
      <c r="I19" s="184"/>
      <c r="J19" s="187"/>
      <c r="K19" s="22" t="s">
        <v>226</v>
      </c>
      <c r="L19" s="23">
        <v>780</v>
      </c>
      <c r="M19" s="29">
        <v>120</v>
      </c>
      <c r="N19" s="27">
        <f t="shared" si="15"/>
        <v>660</v>
      </c>
      <c r="O19" s="30"/>
      <c r="P19" s="30"/>
      <c r="Q19" s="30"/>
      <c r="R19" s="30"/>
      <c r="S19" s="24">
        <v>0</v>
      </c>
      <c r="T19" s="24">
        <v>0</v>
      </c>
      <c r="U19" s="35">
        <v>0</v>
      </c>
      <c r="V19" s="30"/>
      <c r="W19" s="30"/>
      <c r="X19" s="36"/>
      <c r="Y19" s="17">
        <f t="shared" si="16"/>
        <v>0</v>
      </c>
      <c r="Z19" s="30"/>
      <c r="AA19" s="30"/>
      <c r="AB19" s="30"/>
      <c r="AC19" s="30"/>
      <c r="AD19" s="30"/>
      <c r="AE19" s="30"/>
      <c r="AF19" s="24">
        <f t="shared" si="17"/>
        <v>0</v>
      </c>
      <c r="AG19" s="30"/>
      <c r="AH19" s="30"/>
      <c r="AI19" s="30"/>
      <c r="AJ19" s="30"/>
      <c r="AK19" s="30"/>
      <c r="AL19" s="30"/>
      <c r="AM19" s="24">
        <f t="shared" si="18"/>
        <v>0</v>
      </c>
      <c r="AN19" s="30"/>
      <c r="AO19" s="30"/>
      <c r="AP19" s="30"/>
      <c r="AQ19" s="30"/>
      <c r="AR19" s="30"/>
      <c r="AS19" s="30"/>
      <c r="AT19" s="30"/>
      <c r="AU19" s="30"/>
      <c r="AV19" s="24">
        <f t="shared" si="19"/>
        <v>0</v>
      </c>
      <c r="AW19" s="36"/>
      <c r="AX19" s="42"/>
      <c r="AY19" s="36"/>
      <c r="AZ19" s="42"/>
      <c r="BA19" s="36"/>
      <c r="BB19" s="36"/>
      <c r="BC19" s="36"/>
      <c r="BD19" s="42"/>
      <c r="BE19" s="36"/>
      <c r="BF19" s="42"/>
      <c r="BG19" s="36"/>
      <c r="BH19" s="42"/>
      <c r="BI19" s="36"/>
      <c r="BJ19" s="42"/>
      <c r="BK19" s="36"/>
      <c r="BL19" s="42"/>
      <c r="BM19" s="23">
        <f t="shared" si="20"/>
        <v>0</v>
      </c>
      <c r="BN19" s="46"/>
      <c r="BO19" s="46"/>
      <c r="BP19" s="46"/>
      <c r="BQ19" s="46"/>
      <c r="BR19" s="46"/>
      <c r="BS19" s="46"/>
      <c r="BT19" s="30"/>
      <c r="BU19" s="30"/>
      <c r="BV19" s="30"/>
      <c r="BW19" s="30"/>
      <c r="BX19" s="30"/>
      <c r="BY19" s="30"/>
      <c r="BZ19" s="30"/>
      <c r="CA19" s="30"/>
      <c r="CB19" s="23">
        <f t="shared" si="21"/>
        <v>0</v>
      </c>
      <c r="CC19" s="30"/>
      <c r="CD19" s="23">
        <f t="shared" si="22"/>
        <v>0</v>
      </c>
      <c r="CE19" s="27">
        <f t="shared" si="23"/>
        <v>660</v>
      </c>
      <c r="CF19" s="23">
        <f t="shared" si="24"/>
        <v>316800</v>
      </c>
      <c r="CG19" s="31">
        <v>32.582999999999998</v>
      </c>
      <c r="CH19" s="31">
        <v>315097</v>
      </c>
      <c r="CI19" s="31">
        <v>315637</v>
      </c>
      <c r="CJ19" s="31"/>
      <c r="CK19" s="31"/>
      <c r="CL19" s="31"/>
      <c r="CM19" s="31"/>
      <c r="CN19" s="31"/>
      <c r="CO19" s="31"/>
      <c r="CP19" s="31"/>
      <c r="CQ19" s="31"/>
      <c r="CR19" s="23">
        <f t="shared" si="25"/>
        <v>0</v>
      </c>
      <c r="CS19" s="31"/>
      <c r="CT19" s="31"/>
      <c r="CU19" s="31"/>
      <c r="CV19" s="23">
        <f t="shared" si="7"/>
        <v>0</v>
      </c>
      <c r="CW19" s="23">
        <f t="shared" si="8"/>
        <v>0</v>
      </c>
      <c r="CX19" s="49">
        <f t="shared" si="44"/>
        <v>2.4229166666666702</v>
      </c>
      <c r="CY19" s="49">
        <f t="shared" si="27"/>
        <v>657.57708333333301</v>
      </c>
      <c r="CZ19" s="49">
        <f t="shared" si="28"/>
        <v>1.125</v>
      </c>
      <c r="DA19" s="31">
        <v>60</v>
      </c>
      <c r="DB19" s="31">
        <v>160</v>
      </c>
      <c r="DC19" s="23">
        <f>CI19-CH19-DA19-DB19</f>
        <v>320</v>
      </c>
      <c r="DD19" s="50"/>
      <c r="DE19" s="50"/>
      <c r="DF19" s="50"/>
      <c r="DG19" s="23">
        <f>SUM(DA19:DC19)</f>
        <v>540</v>
      </c>
      <c r="DH19" s="49">
        <f t="shared" si="31"/>
        <v>656.45208333333301</v>
      </c>
      <c r="DI19" s="27">
        <f t="shared" si="32"/>
        <v>660</v>
      </c>
      <c r="DJ19" s="53">
        <f t="shared" si="33"/>
        <v>15840</v>
      </c>
      <c r="DK19" s="49">
        <f t="shared" si="34"/>
        <v>656.45208333333301</v>
      </c>
      <c r="DL19" s="54">
        <f t="shared" si="35"/>
        <v>120</v>
      </c>
      <c r="DM19" s="55">
        <v>215</v>
      </c>
      <c r="DN19" s="55">
        <v>5</v>
      </c>
      <c r="DO19" s="55">
        <v>15</v>
      </c>
      <c r="DP19" s="27">
        <f t="shared" si="36"/>
        <v>0</v>
      </c>
      <c r="DQ19" s="58">
        <f t="shared" si="37"/>
        <v>1</v>
      </c>
      <c r="DR19" s="195"/>
      <c r="DS19" s="58">
        <f t="shared" si="12"/>
        <v>1</v>
      </c>
      <c r="DT19" s="197"/>
      <c r="DU19" s="63">
        <f t="shared" si="40"/>
        <v>0</v>
      </c>
      <c r="DV19" s="61">
        <f t="shared" si="42"/>
        <v>660</v>
      </c>
      <c r="DW19" s="64">
        <f>CH19/DV19*60</f>
        <v>28645.18181818182</v>
      </c>
      <c r="DX19" s="65"/>
    </row>
    <row r="20" spans="1:128">
      <c r="A20" s="17">
        <v>100</v>
      </c>
      <c r="B20" s="17">
        <v>28800</v>
      </c>
      <c r="C20" s="181">
        <f t="shared" si="51"/>
        <v>0.71891390931372501</v>
      </c>
      <c r="D20" s="19">
        <f t="shared" si="0"/>
        <v>0.53996848739495795</v>
      </c>
      <c r="E20" s="19">
        <f t="shared" si="1"/>
        <v>0.54621848739495804</v>
      </c>
      <c r="F20" s="19">
        <f t="shared" si="2"/>
        <v>0.99294230769230796</v>
      </c>
      <c r="G20" s="19">
        <f t="shared" si="3"/>
        <v>0.99558421939457298</v>
      </c>
      <c r="H20" s="18">
        <f t="shared" si="4"/>
        <v>0</v>
      </c>
      <c r="I20" s="183">
        <f t="shared" si="52"/>
        <v>2.8026905829596398E-3</v>
      </c>
      <c r="J20" s="187" t="s">
        <v>232</v>
      </c>
      <c r="K20" s="22" t="s">
        <v>219</v>
      </c>
      <c r="L20" s="23">
        <v>660</v>
      </c>
      <c r="M20" s="29">
        <v>65</v>
      </c>
      <c r="N20" s="27">
        <f t="shared" si="15"/>
        <v>595</v>
      </c>
      <c r="O20" s="30">
        <v>215</v>
      </c>
      <c r="P20" s="30"/>
      <c r="Q20" s="30">
        <v>10</v>
      </c>
      <c r="R20" s="30">
        <v>2</v>
      </c>
      <c r="S20" s="24">
        <v>0</v>
      </c>
      <c r="T20" s="24">
        <v>0</v>
      </c>
      <c r="U20" s="35">
        <v>0</v>
      </c>
      <c r="V20" s="30"/>
      <c r="W20" s="30"/>
      <c r="X20" s="36"/>
      <c r="Y20" s="17">
        <f t="shared" si="16"/>
        <v>225</v>
      </c>
      <c r="Z20" s="30"/>
      <c r="AA20" s="30">
        <v>45</v>
      </c>
      <c r="AB20" s="30"/>
      <c r="AC20" s="30"/>
      <c r="AD20" s="30"/>
      <c r="AE20" s="30"/>
      <c r="AF20" s="24">
        <f t="shared" si="17"/>
        <v>0</v>
      </c>
      <c r="AG20" s="30"/>
      <c r="AH20" s="30"/>
      <c r="AI20" s="30"/>
      <c r="AJ20" s="30"/>
      <c r="AK20" s="30"/>
      <c r="AL20" s="30"/>
      <c r="AM20" s="24">
        <f t="shared" si="18"/>
        <v>45</v>
      </c>
      <c r="AN20" s="30"/>
      <c r="AO20" s="30"/>
      <c r="AP20" s="30"/>
      <c r="AQ20" s="30"/>
      <c r="AR20" s="30"/>
      <c r="AS20" s="30"/>
      <c r="AT20" s="30"/>
      <c r="AU20" s="30"/>
      <c r="AV20" s="24">
        <f t="shared" si="19"/>
        <v>0</v>
      </c>
      <c r="AW20" s="36"/>
      <c r="AX20" s="42"/>
      <c r="AY20" s="36"/>
      <c r="AZ20" s="42"/>
      <c r="BA20" s="36"/>
      <c r="BB20" s="36"/>
      <c r="BC20" s="36"/>
      <c r="BD20" s="42"/>
      <c r="BE20" s="36"/>
      <c r="BF20" s="42"/>
      <c r="BG20" s="36"/>
      <c r="BH20" s="42"/>
      <c r="BI20" s="36"/>
      <c r="BJ20" s="42"/>
      <c r="BK20" s="36"/>
      <c r="BL20" s="42"/>
      <c r="BM20" s="23">
        <f t="shared" si="20"/>
        <v>0</v>
      </c>
      <c r="BN20" s="46"/>
      <c r="BO20" s="46"/>
      <c r="BP20" s="46"/>
      <c r="BQ20" s="46"/>
      <c r="BR20" s="46"/>
      <c r="BS20" s="46"/>
      <c r="BT20" s="30"/>
      <c r="BU20" s="30"/>
      <c r="BV20" s="30"/>
      <c r="BW20" s="30"/>
      <c r="BX20" s="30"/>
      <c r="BY20" s="30"/>
      <c r="BZ20" s="30"/>
      <c r="CA20" s="30"/>
      <c r="CB20" s="23">
        <f t="shared" si="21"/>
        <v>0</v>
      </c>
      <c r="CC20" s="30"/>
      <c r="CD20" s="23">
        <f t="shared" si="22"/>
        <v>0</v>
      </c>
      <c r="CE20" s="27">
        <f t="shared" si="23"/>
        <v>325</v>
      </c>
      <c r="CF20" s="23">
        <f t="shared" si="24"/>
        <v>156000</v>
      </c>
      <c r="CG20" s="31">
        <v>13.14</v>
      </c>
      <c r="CH20" s="31">
        <v>154215</v>
      </c>
      <c r="CI20" s="31">
        <v>154899</v>
      </c>
      <c r="CJ20" s="31"/>
      <c r="CK20" s="31"/>
      <c r="CL20" s="31"/>
      <c r="CM20" s="31"/>
      <c r="CN20" s="31"/>
      <c r="CO20" s="31"/>
      <c r="CP20" s="31"/>
      <c r="CQ20" s="31"/>
      <c r="CR20" s="23">
        <f t="shared" si="25"/>
        <v>0</v>
      </c>
      <c r="CS20" s="31"/>
      <c r="CT20" s="31"/>
      <c r="CU20" s="31"/>
      <c r="CV20" s="23">
        <f t="shared" si="7"/>
        <v>0</v>
      </c>
      <c r="CW20" s="23">
        <f t="shared" si="8"/>
        <v>0</v>
      </c>
      <c r="CX20" s="49">
        <f t="shared" si="44"/>
        <v>2.2937500000000002</v>
      </c>
      <c r="CY20" s="49">
        <f t="shared" si="27"/>
        <v>322.70625000000001</v>
      </c>
      <c r="CZ20" s="49">
        <f t="shared" si="28"/>
        <v>1.425</v>
      </c>
      <c r="DA20" s="31">
        <v>60</v>
      </c>
      <c r="DB20" s="31">
        <v>160</v>
      </c>
      <c r="DC20" s="23">
        <f t="shared" si="53"/>
        <v>464</v>
      </c>
      <c r="DD20" s="50"/>
      <c r="DE20" s="50"/>
      <c r="DF20" s="50"/>
      <c r="DG20" s="23">
        <f>SUM(DA20:DC20)</f>
        <v>684</v>
      </c>
      <c r="DH20" s="49">
        <f t="shared" si="31"/>
        <v>321.28125</v>
      </c>
      <c r="DI20" s="27">
        <f t="shared" si="32"/>
        <v>370</v>
      </c>
      <c r="DJ20" s="53">
        <f t="shared" si="33"/>
        <v>8880</v>
      </c>
      <c r="DK20" s="49">
        <f t="shared" si="34"/>
        <v>321.28125</v>
      </c>
      <c r="DL20" s="54">
        <f t="shared" si="35"/>
        <v>65</v>
      </c>
      <c r="DM20" s="55">
        <v>215</v>
      </c>
      <c r="DN20" s="55">
        <v>5</v>
      </c>
      <c r="DO20" s="55">
        <v>15</v>
      </c>
      <c r="DP20" s="27">
        <f t="shared" si="36"/>
        <v>305</v>
      </c>
      <c r="DQ20" s="58">
        <f t="shared" si="37"/>
        <v>0.514103929983173</v>
      </c>
      <c r="DR20" s="194">
        <f t="shared" si="54"/>
        <v>0.72879550840780405</v>
      </c>
      <c r="DS20" s="58">
        <f t="shared" si="12"/>
        <v>1</v>
      </c>
      <c r="DT20" s="196">
        <f t="shared" si="55"/>
        <v>0.99682409957929896</v>
      </c>
      <c r="DU20" s="63">
        <f t="shared" si="40"/>
        <v>215</v>
      </c>
      <c r="DV20" s="61">
        <f t="shared" si="42"/>
        <v>370</v>
      </c>
      <c r="DW20" s="64">
        <f t="shared" si="50"/>
        <v>25007.837837837837</v>
      </c>
      <c r="DX20" s="65"/>
    </row>
    <row r="21" spans="1:128">
      <c r="A21" s="17">
        <v>100</v>
      </c>
      <c r="B21" s="17">
        <v>28800</v>
      </c>
      <c r="C21" s="182"/>
      <c r="D21" s="19">
        <f t="shared" si="0"/>
        <v>0.85809368191721103</v>
      </c>
      <c r="E21" s="19">
        <f t="shared" si="1"/>
        <v>0.89133986928104603</v>
      </c>
      <c r="F21" s="19">
        <f t="shared" si="2"/>
        <v>0.96519401161014395</v>
      </c>
      <c r="G21" s="19">
        <f t="shared" si="3"/>
        <v>0.99741696949744896</v>
      </c>
      <c r="H21" s="18">
        <f t="shared" si="4"/>
        <v>4.1946308724832198E-3</v>
      </c>
      <c r="I21" s="184"/>
      <c r="J21" s="187"/>
      <c r="K21" s="22" t="s">
        <v>226</v>
      </c>
      <c r="L21" s="23">
        <v>780</v>
      </c>
      <c r="M21" s="29">
        <v>15</v>
      </c>
      <c r="N21" s="27">
        <f t="shared" si="15"/>
        <v>765</v>
      </c>
      <c r="O21" s="29"/>
      <c r="P21" s="29"/>
      <c r="Q21" s="29">
        <v>20</v>
      </c>
      <c r="R21" s="29">
        <v>4</v>
      </c>
      <c r="S21" s="24">
        <v>0</v>
      </c>
      <c r="T21" s="24">
        <v>0</v>
      </c>
      <c r="U21" s="35">
        <v>0</v>
      </c>
      <c r="V21" s="29">
        <v>30</v>
      </c>
      <c r="W21" s="29">
        <v>2</v>
      </c>
      <c r="X21" s="29"/>
      <c r="Y21" s="17">
        <f t="shared" si="16"/>
        <v>50</v>
      </c>
      <c r="Z21" s="29"/>
      <c r="AA21" s="29"/>
      <c r="AB21" s="29">
        <v>30</v>
      </c>
      <c r="AC21" s="29"/>
      <c r="AD21" s="29"/>
      <c r="AE21" s="29"/>
      <c r="AF21" s="24">
        <f t="shared" si="17"/>
        <v>30</v>
      </c>
      <c r="AG21" s="29"/>
      <c r="AH21" s="29"/>
      <c r="AI21" s="29"/>
      <c r="AJ21" s="29"/>
      <c r="AK21" s="29"/>
      <c r="AL21" s="29"/>
      <c r="AM21" s="24">
        <f t="shared" si="18"/>
        <v>30</v>
      </c>
      <c r="AN21" s="29"/>
      <c r="AO21" s="29"/>
      <c r="AP21" s="29"/>
      <c r="AQ21" s="29"/>
      <c r="AR21" s="29"/>
      <c r="AS21" s="29"/>
      <c r="AT21" s="29"/>
      <c r="AU21" s="29"/>
      <c r="AV21" s="24">
        <f t="shared" si="19"/>
        <v>0</v>
      </c>
      <c r="AW21" s="29"/>
      <c r="AX21" s="29"/>
      <c r="AY21" s="29"/>
      <c r="AZ21" s="29"/>
      <c r="BA21" s="69">
        <v>3.125</v>
      </c>
      <c r="BB21" s="29">
        <v>2</v>
      </c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3">
        <f t="shared" si="20"/>
        <v>3.125</v>
      </c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3">
        <f t="shared" si="21"/>
        <v>0</v>
      </c>
      <c r="CC21" s="29"/>
      <c r="CD21" s="23">
        <f t="shared" si="22"/>
        <v>3.125</v>
      </c>
      <c r="CE21" s="27">
        <f t="shared" si="23"/>
        <v>681.875</v>
      </c>
      <c r="CF21" s="23">
        <f t="shared" si="24"/>
        <v>327300</v>
      </c>
      <c r="CG21" s="30">
        <v>32.582999999999998</v>
      </c>
      <c r="CH21" s="29">
        <v>315092</v>
      </c>
      <c r="CI21" s="29">
        <v>315908</v>
      </c>
      <c r="CJ21" s="29"/>
      <c r="CK21" s="29"/>
      <c r="CL21" s="29"/>
      <c r="CM21" s="29"/>
      <c r="CN21" s="29"/>
      <c r="CO21" s="29"/>
      <c r="CP21" s="29"/>
      <c r="CQ21" s="29"/>
      <c r="CR21" s="23">
        <f t="shared" si="25"/>
        <v>0</v>
      </c>
      <c r="CS21" s="29"/>
      <c r="CT21" s="29"/>
      <c r="CU21" s="29"/>
      <c r="CV21" s="23">
        <f t="shared" si="7"/>
        <v>0</v>
      </c>
      <c r="CW21" s="23">
        <f t="shared" si="8"/>
        <v>0</v>
      </c>
      <c r="CX21" s="49">
        <f t="shared" ref="CX21:CX32" si="56">(CF21-CH21-DG21)/B21*60-CW21</f>
        <v>23.733333333333299</v>
      </c>
      <c r="CY21" s="49">
        <f t="shared" si="27"/>
        <v>658.14166666666699</v>
      </c>
      <c r="CZ21" s="49">
        <f t="shared" si="28"/>
        <v>1.7</v>
      </c>
      <c r="DA21" s="31">
        <v>172</v>
      </c>
      <c r="DB21" s="31">
        <v>320</v>
      </c>
      <c r="DC21" s="23">
        <f t="shared" si="53"/>
        <v>324</v>
      </c>
      <c r="DD21" s="50"/>
      <c r="DE21" s="50"/>
      <c r="DF21" s="50"/>
      <c r="DG21" s="23">
        <f>SUM(DA21:DC21)</f>
        <v>816</v>
      </c>
      <c r="DH21" s="49">
        <f t="shared" si="31"/>
        <v>656.44166666666695</v>
      </c>
      <c r="DI21" s="27">
        <f t="shared" si="32"/>
        <v>745</v>
      </c>
      <c r="DJ21" s="53">
        <f t="shared" si="33"/>
        <v>17880</v>
      </c>
      <c r="DK21" s="49">
        <f t="shared" si="34"/>
        <v>656.44166666666695</v>
      </c>
      <c r="DL21" s="54">
        <f t="shared" si="35"/>
        <v>14.999999999999901</v>
      </c>
      <c r="DM21" s="55">
        <v>215</v>
      </c>
      <c r="DN21" s="55">
        <v>5</v>
      </c>
      <c r="DO21" s="55">
        <v>15</v>
      </c>
      <c r="DP21" s="27">
        <f t="shared" si="36"/>
        <v>60</v>
      </c>
      <c r="DQ21" s="58">
        <f t="shared" si="37"/>
        <v>0.916451025215545</v>
      </c>
      <c r="DR21" s="195"/>
      <c r="DS21" s="58">
        <f t="shared" si="12"/>
        <v>0.99527422119165199</v>
      </c>
      <c r="DT21" s="197"/>
      <c r="DU21" s="63">
        <f t="shared" si="40"/>
        <v>0</v>
      </c>
      <c r="DV21" s="61">
        <f t="shared" si="42"/>
        <v>715</v>
      </c>
      <c r="DW21" s="64">
        <f t="shared" si="50"/>
        <v>26441.286713286714</v>
      </c>
      <c r="DX21" s="65"/>
    </row>
    <row r="22" spans="1:128">
      <c r="A22" s="17">
        <v>100</v>
      </c>
      <c r="B22" s="17">
        <v>28800</v>
      </c>
      <c r="C22" s="181">
        <f t="shared" ref="C22:C26" si="57">(DH22+DH23)/(N22+N23)</f>
        <v>0.77288722025912804</v>
      </c>
      <c r="D22" s="19">
        <f t="shared" si="0"/>
        <v>0.55690616797900305</v>
      </c>
      <c r="E22" s="19">
        <f t="shared" si="1"/>
        <v>0.56692913385826804</v>
      </c>
      <c r="F22" s="19">
        <f t="shared" si="2"/>
        <v>0.98927083333333299</v>
      </c>
      <c r="G22" s="19">
        <f t="shared" si="3"/>
        <v>0.99297438957331596</v>
      </c>
      <c r="H22" s="18">
        <f t="shared" si="4"/>
        <v>0</v>
      </c>
      <c r="I22" s="183">
        <f t="shared" ref="I22:I26" si="58">(CD22+CD23)/(DI22+DI23)</f>
        <v>0</v>
      </c>
      <c r="J22" s="187" t="s">
        <v>233</v>
      </c>
      <c r="K22" s="22" t="s">
        <v>219</v>
      </c>
      <c r="L22" s="23">
        <v>660</v>
      </c>
      <c r="M22" s="29">
        <v>25</v>
      </c>
      <c r="N22" s="27">
        <f t="shared" si="15"/>
        <v>635</v>
      </c>
      <c r="O22" s="30">
        <v>215</v>
      </c>
      <c r="P22" s="30">
        <v>1</v>
      </c>
      <c r="Q22" s="30">
        <v>10</v>
      </c>
      <c r="R22" s="30">
        <v>2</v>
      </c>
      <c r="S22" s="24">
        <v>0</v>
      </c>
      <c r="T22" s="24">
        <v>0</v>
      </c>
      <c r="U22" s="35">
        <v>0</v>
      </c>
      <c r="V22" s="30"/>
      <c r="W22" s="30"/>
      <c r="X22" s="36"/>
      <c r="Y22" s="17">
        <f t="shared" si="16"/>
        <v>225</v>
      </c>
      <c r="Z22" s="30"/>
      <c r="AA22" s="30">
        <v>50</v>
      </c>
      <c r="AB22" s="30"/>
      <c r="AC22" s="30"/>
      <c r="AD22" s="30"/>
      <c r="AE22" s="30"/>
      <c r="AF22" s="24">
        <f t="shared" si="17"/>
        <v>0</v>
      </c>
      <c r="AG22" s="30"/>
      <c r="AH22" s="30"/>
      <c r="AI22" s="30"/>
      <c r="AJ22" s="30"/>
      <c r="AK22" s="30"/>
      <c r="AL22" s="30"/>
      <c r="AM22" s="24">
        <f t="shared" si="18"/>
        <v>50</v>
      </c>
      <c r="AN22" s="30"/>
      <c r="AO22" s="30"/>
      <c r="AP22" s="30"/>
      <c r="AQ22" s="30"/>
      <c r="AR22" s="30"/>
      <c r="AS22" s="30"/>
      <c r="AT22" s="30"/>
      <c r="AU22" s="30"/>
      <c r="AV22" s="24">
        <f t="shared" si="19"/>
        <v>0</v>
      </c>
      <c r="AW22" s="36"/>
      <c r="AX22" s="42"/>
      <c r="AY22" s="36"/>
      <c r="AZ22" s="42"/>
      <c r="BA22" s="36"/>
      <c r="BB22" s="36"/>
      <c r="BC22" s="36"/>
      <c r="BD22" s="42"/>
      <c r="BE22" s="36"/>
      <c r="BF22" s="42"/>
      <c r="BG22" s="36"/>
      <c r="BH22" s="42"/>
      <c r="BI22" s="36"/>
      <c r="BJ22" s="42"/>
      <c r="BK22" s="36"/>
      <c r="BL22" s="42"/>
      <c r="BM22" s="23">
        <f t="shared" si="20"/>
        <v>0</v>
      </c>
      <c r="BN22" s="46"/>
      <c r="BO22" s="46"/>
      <c r="BP22" s="46"/>
      <c r="BQ22" s="46"/>
      <c r="BR22" s="46"/>
      <c r="BS22" s="46"/>
      <c r="BT22" s="30"/>
      <c r="BU22" s="30"/>
      <c r="BV22" s="30"/>
      <c r="BW22" s="30"/>
      <c r="BX22" s="30"/>
      <c r="BY22" s="30"/>
      <c r="BZ22" s="30"/>
      <c r="CA22" s="30"/>
      <c r="CB22" s="23">
        <f t="shared" si="21"/>
        <v>0</v>
      </c>
      <c r="CC22" s="30"/>
      <c r="CD22" s="23">
        <f t="shared" si="22"/>
        <v>0</v>
      </c>
      <c r="CE22" s="27">
        <f t="shared" si="23"/>
        <v>360</v>
      </c>
      <c r="CF22" s="23">
        <f t="shared" si="24"/>
        <v>172800</v>
      </c>
      <c r="CG22" s="31">
        <v>17.8</v>
      </c>
      <c r="CH22" s="31">
        <v>169745</v>
      </c>
      <c r="CI22" s="31">
        <v>170946</v>
      </c>
      <c r="CJ22" s="31"/>
      <c r="CK22" s="31"/>
      <c r="CL22" s="31"/>
      <c r="CM22" s="31"/>
      <c r="CN22" s="31"/>
      <c r="CO22" s="31"/>
      <c r="CP22" s="31"/>
      <c r="CQ22" s="31"/>
      <c r="CR22" s="23">
        <f t="shared" si="25"/>
        <v>0</v>
      </c>
      <c r="CS22" s="31"/>
      <c r="CT22" s="31"/>
      <c r="CU22" s="31"/>
      <c r="CV22" s="23">
        <f t="shared" si="7"/>
        <v>0</v>
      </c>
      <c r="CW22" s="23">
        <f t="shared" si="8"/>
        <v>0</v>
      </c>
      <c r="CX22" s="49">
        <f t="shared" si="56"/>
        <v>3.8624999999999998</v>
      </c>
      <c r="CY22" s="49">
        <f t="shared" si="27"/>
        <v>356.13749999999999</v>
      </c>
      <c r="CZ22" s="49">
        <f t="shared" si="28"/>
        <v>2.5020833333333301</v>
      </c>
      <c r="DA22" s="31">
        <v>80</v>
      </c>
      <c r="DB22" s="31">
        <v>160</v>
      </c>
      <c r="DC22" s="23">
        <f t="shared" si="53"/>
        <v>961</v>
      </c>
      <c r="DD22" s="50"/>
      <c r="DE22" s="50"/>
      <c r="DF22" s="50"/>
      <c r="DG22" s="23">
        <f>SUM(DA22:DC22)</f>
        <v>1201</v>
      </c>
      <c r="DH22" s="49">
        <f t="shared" si="31"/>
        <v>353.63541666666703</v>
      </c>
      <c r="DI22" s="27">
        <f t="shared" si="32"/>
        <v>410</v>
      </c>
      <c r="DJ22" s="53">
        <f t="shared" si="33"/>
        <v>9840</v>
      </c>
      <c r="DK22" s="49">
        <f t="shared" si="34"/>
        <v>353.63541666666703</v>
      </c>
      <c r="DL22" s="54">
        <f t="shared" si="35"/>
        <v>24.999999999999901</v>
      </c>
      <c r="DM22" s="55">
        <v>215</v>
      </c>
      <c r="DN22" s="55">
        <v>5</v>
      </c>
      <c r="DO22" s="55">
        <v>15</v>
      </c>
      <c r="DP22" s="27">
        <f t="shared" si="36"/>
        <v>100</v>
      </c>
      <c r="DQ22" s="58">
        <f t="shared" si="37"/>
        <v>0.78076786056835901</v>
      </c>
      <c r="DR22" s="194">
        <f t="shared" ref="DR22:DR26" si="59">(CY22+CY23)/(CY22+CY23+DP22+DP23)</f>
        <v>0.91644123207403305</v>
      </c>
      <c r="DS22" s="58">
        <f t="shared" si="12"/>
        <v>1</v>
      </c>
      <c r="DT22" s="196">
        <f t="shared" ref="DT22:DT26" si="60">(CY22+CY23)/(CY22+CY23+CD22+CD23)</f>
        <v>1</v>
      </c>
      <c r="DU22" s="63">
        <f t="shared" si="40"/>
        <v>215</v>
      </c>
      <c r="DV22" s="61">
        <f t="shared" si="42"/>
        <v>410</v>
      </c>
      <c r="DW22" s="64">
        <f t="shared" si="50"/>
        <v>24840.731707317071</v>
      </c>
      <c r="DX22" s="65"/>
    </row>
    <row r="23" spans="1:128">
      <c r="A23" s="17">
        <v>100</v>
      </c>
      <c r="B23" s="17">
        <v>28800</v>
      </c>
      <c r="C23" s="182"/>
      <c r="D23" s="19">
        <f t="shared" si="0"/>
        <v>0.94871794871794901</v>
      </c>
      <c r="E23" s="19">
        <f t="shared" si="1"/>
        <v>0.96153846153846201</v>
      </c>
      <c r="F23" s="19">
        <f t="shared" si="2"/>
        <v>0.98750000000000004</v>
      </c>
      <c r="G23" s="19">
        <f t="shared" si="3"/>
        <v>0.99915611814345995</v>
      </c>
      <c r="H23" s="18">
        <f t="shared" si="4"/>
        <v>0</v>
      </c>
      <c r="I23" s="184"/>
      <c r="J23" s="187"/>
      <c r="K23" s="22" t="s">
        <v>260</v>
      </c>
      <c r="L23" s="23">
        <v>780</v>
      </c>
      <c r="M23" s="29"/>
      <c r="N23" s="27">
        <f t="shared" si="15"/>
        <v>780</v>
      </c>
      <c r="O23" s="30"/>
      <c r="P23" s="30"/>
      <c r="Q23" s="30">
        <v>15</v>
      </c>
      <c r="R23" s="30">
        <v>3</v>
      </c>
      <c r="S23" s="24">
        <v>0</v>
      </c>
      <c r="T23" s="24">
        <v>0</v>
      </c>
      <c r="U23" s="35">
        <v>0</v>
      </c>
      <c r="V23" s="30">
        <v>15</v>
      </c>
      <c r="W23" s="30">
        <v>1</v>
      </c>
      <c r="X23" s="36"/>
      <c r="Y23" s="17">
        <f t="shared" si="16"/>
        <v>30</v>
      </c>
      <c r="Z23" s="30"/>
      <c r="AA23" s="30"/>
      <c r="AB23" s="30"/>
      <c r="AC23" s="30"/>
      <c r="AD23" s="30"/>
      <c r="AE23" s="30"/>
      <c r="AF23" s="24">
        <f t="shared" si="17"/>
        <v>0</v>
      </c>
      <c r="AG23" s="30"/>
      <c r="AH23" s="30"/>
      <c r="AI23" s="30"/>
      <c r="AJ23" s="30"/>
      <c r="AK23" s="30"/>
      <c r="AL23" s="30"/>
      <c r="AM23" s="24">
        <f t="shared" si="18"/>
        <v>0</v>
      </c>
      <c r="AN23" s="30"/>
      <c r="AO23" s="30"/>
      <c r="AP23" s="30"/>
      <c r="AQ23" s="30"/>
      <c r="AR23" s="30"/>
      <c r="AS23" s="30"/>
      <c r="AT23" s="30"/>
      <c r="AU23" s="30"/>
      <c r="AV23" s="24">
        <f t="shared" si="19"/>
        <v>0</v>
      </c>
      <c r="AW23" s="36"/>
      <c r="AX23" s="42"/>
      <c r="AY23" s="36"/>
      <c r="AZ23" s="42"/>
      <c r="BA23" s="36"/>
      <c r="BB23" s="36"/>
      <c r="BC23" s="36"/>
      <c r="BD23" s="42"/>
      <c r="BE23" s="36"/>
      <c r="BF23" s="42"/>
      <c r="BG23" s="36"/>
      <c r="BH23" s="42"/>
      <c r="BI23" s="36"/>
      <c r="BJ23" s="42"/>
      <c r="BK23" s="36"/>
      <c r="BL23" s="42"/>
      <c r="BM23" s="23">
        <f t="shared" si="20"/>
        <v>0</v>
      </c>
      <c r="BN23" s="46"/>
      <c r="BO23" s="46"/>
      <c r="BP23" s="46"/>
      <c r="BQ23" s="46"/>
      <c r="BR23" s="46"/>
      <c r="BS23" s="46"/>
      <c r="BT23" s="30"/>
      <c r="BU23" s="30"/>
      <c r="BV23" s="30"/>
      <c r="BW23" s="30"/>
      <c r="BX23" s="30"/>
      <c r="BY23" s="30"/>
      <c r="BZ23" s="30"/>
      <c r="CA23" s="30"/>
      <c r="CB23" s="23">
        <f t="shared" si="21"/>
        <v>0</v>
      </c>
      <c r="CC23" s="30"/>
      <c r="CD23" s="23">
        <f t="shared" si="22"/>
        <v>0</v>
      </c>
      <c r="CE23" s="27">
        <f t="shared" si="23"/>
        <v>750</v>
      </c>
      <c r="CF23" s="23">
        <f t="shared" si="24"/>
        <v>360000</v>
      </c>
      <c r="CG23" s="31">
        <v>36.643999999999998</v>
      </c>
      <c r="CH23" s="31">
        <v>355200</v>
      </c>
      <c r="CI23" s="31">
        <v>355500</v>
      </c>
      <c r="CJ23" s="31"/>
      <c r="CK23" s="31"/>
      <c r="CL23" s="31"/>
      <c r="CM23" s="31"/>
      <c r="CN23" s="31"/>
      <c r="CO23" s="31"/>
      <c r="CP23" s="31"/>
      <c r="CQ23" s="31"/>
      <c r="CR23" s="23">
        <f t="shared" si="25"/>
        <v>0</v>
      </c>
      <c r="CS23" s="31"/>
      <c r="CT23" s="31"/>
      <c r="CU23" s="31"/>
      <c r="CV23" s="23">
        <f t="shared" si="7"/>
        <v>0</v>
      </c>
      <c r="CW23" s="23">
        <f t="shared" si="8"/>
        <v>0</v>
      </c>
      <c r="CX23" s="49">
        <f t="shared" si="56"/>
        <v>9.375</v>
      </c>
      <c r="CY23" s="49">
        <f t="shared" si="27"/>
        <v>740.625</v>
      </c>
      <c r="CZ23" s="49">
        <f t="shared" si="28"/>
        <v>0.625</v>
      </c>
      <c r="DA23" s="31">
        <v>108</v>
      </c>
      <c r="DB23" s="31">
        <v>160</v>
      </c>
      <c r="DC23" s="23">
        <f>CI23-CH23-DA23-DB23</f>
        <v>32</v>
      </c>
      <c r="DD23" s="50"/>
      <c r="DE23" s="50"/>
      <c r="DF23" s="50"/>
      <c r="DG23" s="23">
        <f t="shared" si="30"/>
        <v>300</v>
      </c>
      <c r="DH23" s="49">
        <f t="shared" si="31"/>
        <v>740</v>
      </c>
      <c r="DI23" s="27">
        <f t="shared" si="32"/>
        <v>765</v>
      </c>
      <c r="DJ23" s="53">
        <f t="shared" si="33"/>
        <v>18360</v>
      </c>
      <c r="DK23" s="49">
        <f t="shared" si="34"/>
        <v>740</v>
      </c>
      <c r="DL23" s="54">
        <f t="shared" si="35"/>
        <v>0</v>
      </c>
      <c r="DM23" s="55">
        <v>215</v>
      </c>
      <c r="DN23" s="55">
        <v>5</v>
      </c>
      <c r="DO23" s="55">
        <v>15</v>
      </c>
      <c r="DP23" s="27">
        <f t="shared" si="36"/>
        <v>0</v>
      </c>
      <c r="DQ23" s="58">
        <f t="shared" si="37"/>
        <v>1</v>
      </c>
      <c r="DR23" s="195"/>
      <c r="DS23" s="58">
        <f t="shared" si="12"/>
        <v>1</v>
      </c>
      <c r="DT23" s="197"/>
      <c r="DU23" s="63">
        <f t="shared" si="40"/>
        <v>0</v>
      </c>
      <c r="DV23" s="61">
        <f t="shared" si="42"/>
        <v>750</v>
      </c>
      <c r="DW23" s="64">
        <f t="shared" si="50"/>
        <v>28416</v>
      </c>
      <c r="DX23" s="65"/>
    </row>
    <row r="24" spans="1:128">
      <c r="A24" s="17">
        <v>100</v>
      </c>
      <c r="B24" s="17">
        <v>28800</v>
      </c>
      <c r="C24" s="181">
        <f t="shared" si="57"/>
        <v>0.71747829861111101</v>
      </c>
      <c r="D24" s="19">
        <f t="shared" si="0"/>
        <v>0.50526199494949497</v>
      </c>
      <c r="E24" s="19">
        <f t="shared" si="1"/>
        <v>0.50757575757575801</v>
      </c>
      <c r="F24" s="19">
        <f t="shared" si="2"/>
        <v>0.99547263681592002</v>
      </c>
      <c r="G24" s="19">
        <f t="shared" si="3"/>
        <v>0.99996876405617496</v>
      </c>
      <c r="H24" s="18">
        <f t="shared" si="4"/>
        <v>0</v>
      </c>
      <c r="I24" s="183">
        <f t="shared" si="58"/>
        <v>0</v>
      </c>
      <c r="J24" s="187" t="s">
        <v>235</v>
      </c>
      <c r="K24" s="22" t="s">
        <v>222</v>
      </c>
      <c r="L24" s="23">
        <v>660</v>
      </c>
      <c r="M24" s="29"/>
      <c r="N24" s="27">
        <f t="shared" si="15"/>
        <v>660</v>
      </c>
      <c r="O24" s="30">
        <v>230</v>
      </c>
      <c r="P24" s="30">
        <v>1</v>
      </c>
      <c r="Q24" s="30">
        <v>20</v>
      </c>
      <c r="R24" s="30">
        <v>4</v>
      </c>
      <c r="S24" s="24">
        <v>0</v>
      </c>
      <c r="T24" s="24">
        <v>0</v>
      </c>
      <c r="U24" s="35">
        <v>15</v>
      </c>
      <c r="V24" s="30">
        <v>15</v>
      </c>
      <c r="W24" s="30">
        <v>1</v>
      </c>
      <c r="X24" s="36"/>
      <c r="Y24" s="17">
        <f t="shared" si="16"/>
        <v>280</v>
      </c>
      <c r="Z24" s="30"/>
      <c r="AA24" s="30">
        <v>45</v>
      </c>
      <c r="AB24" s="30"/>
      <c r="AC24" s="30"/>
      <c r="AD24" s="30"/>
      <c r="AE24" s="30"/>
      <c r="AF24" s="24">
        <f t="shared" si="17"/>
        <v>0</v>
      </c>
      <c r="AG24" s="30"/>
      <c r="AH24" s="30"/>
      <c r="AI24" s="30"/>
      <c r="AJ24" s="30"/>
      <c r="AK24" s="30"/>
      <c r="AL24" s="30"/>
      <c r="AM24" s="24">
        <f t="shared" si="18"/>
        <v>45</v>
      </c>
      <c r="AN24" s="30"/>
      <c r="AO24" s="30"/>
      <c r="AP24" s="30"/>
      <c r="AQ24" s="30"/>
      <c r="AR24" s="30"/>
      <c r="AS24" s="30"/>
      <c r="AT24" s="30"/>
      <c r="AU24" s="30"/>
      <c r="AV24" s="24">
        <f t="shared" si="19"/>
        <v>0</v>
      </c>
      <c r="AW24" s="36"/>
      <c r="AX24" s="42"/>
      <c r="AY24" s="36"/>
      <c r="AZ24" s="42"/>
      <c r="BA24" s="36"/>
      <c r="BB24" s="36"/>
      <c r="BC24" s="36"/>
      <c r="BD24" s="42"/>
      <c r="BE24" s="36"/>
      <c r="BF24" s="42"/>
      <c r="BG24" s="36"/>
      <c r="BH24" s="42"/>
      <c r="BI24" s="36"/>
      <c r="BJ24" s="42"/>
      <c r="BK24" s="36"/>
      <c r="BL24" s="42"/>
      <c r="BM24" s="23">
        <f t="shared" si="20"/>
        <v>0</v>
      </c>
      <c r="BN24" s="46"/>
      <c r="BO24" s="46"/>
      <c r="BP24" s="46"/>
      <c r="BQ24" s="46"/>
      <c r="BR24" s="46"/>
      <c r="BS24" s="46"/>
      <c r="BT24" s="30"/>
      <c r="BU24" s="30"/>
      <c r="BV24" s="30"/>
      <c r="BW24" s="30"/>
      <c r="BX24" s="30"/>
      <c r="BY24" s="30"/>
      <c r="BZ24" s="30"/>
      <c r="CA24" s="30"/>
      <c r="CB24" s="23">
        <f t="shared" si="21"/>
        <v>0</v>
      </c>
      <c r="CC24" s="30"/>
      <c r="CD24" s="23">
        <f t="shared" si="22"/>
        <v>0</v>
      </c>
      <c r="CE24" s="27">
        <f t="shared" si="23"/>
        <v>335</v>
      </c>
      <c r="CF24" s="23">
        <f t="shared" si="24"/>
        <v>160800</v>
      </c>
      <c r="CG24" s="48" t="s">
        <v>261</v>
      </c>
      <c r="CH24" s="31">
        <v>160067</v>
      </c>
      <c r="CI24" s="31">
        <v>160462</v>
      </c>
      <c r="CJ24" s="31"/>
      <c r="CK24" s="31"/>
      <c r="CL24" s="31"/>
      <c r="CM24" s="31"/>
      <c r="CN24" s="31"/>
      <c r="CO24" s="31"/>
      <c r="CP24" s="31"/>
      <c r="CQ24" s="31"/>
      <c r="CR24" s="23">
        <f t="shared" si="25"/>
        <v>0</v>
      </c>
      <c r="CS24" s="31"/>
      <c r="CT24" s="31"/>
      <c r="CU24" s="31"/>
      <c r="CV24" s="23">
        <f t="shared" si="7"/>
        <v>0</v>
      </c>
      <c r="CW24" s="23">
        <f t="shared" si="8"/>
        <v>0</v>
      </c>
      <c r="CX24" s="49">
        <f t="shared" si="56"/>
        <v>1.5166666666666699</v>
      </c>
      <c r="CY24" s="49">
        <f t="shared" si="27"/>
        <v>333.48333333333301</v>
      </c>
      <c r="CZ24" s="49">
        <f t="shared" si="28"/>
        <v>1.0416666666666701E-2</v>
      </c>
      <c r="DA24" s="48" t="s">
        <v>262</v>
      </c>
      <c r="DB24" s="48" t="s">
        <v>263</v>
      </c>
      <c r="DC24" s="23">
        <f t="shared" si="29"/>
        <v>5</v>
      </c>
      <c r="DD24" s="50"/>
      <c r="DE24" s="50"/>
      <c r="DF24" s="50"/>
      <c r="DG24" s="23">
        <f t="shared" si="30"/>
        <v>5</v>
      </c>
      <c r="DH24" s="49">
        <f t="shared" si="31"/>
        <v>333.472916666667</v>
      </c>
      <c r="DI24" s="27">
        <f t="shared" si="32"/>
        <v>410</v>
      </c>
      <c r="DJ24" s="53">
        <f t="shared" si="33"/>
        <v>9840</v>
      </c>
      <c r="DK24" s="49">
        <f t="shared" si="34"/>
        <v>333.472916666667</v>
      </c>
      <c r="DL24" s="54">
        <f t="shared" si="35"/>
        <v>0</v>
      </c>
      <c r="DM24" s="55">
        <v>215</v>
      </c>
      <c r="DN24" s="55">
        <v>5</v>
      </c>
      <c r="DO24" s="55">
        <v>15</v>
      </c>
      <c r="DP24" s="27">
        <f t="shared" si="36"/>
        <v>120</v>
      </c>
      <c r="DQ24" s="58">
        <f t="shared" si="37"/>
        <v>0.73538167518100594</v>
      </c>
      <c r="DR24" s="194">
        <f t="shared" si="59"/>
        <v>0.85189578537230903</v>
      </c>
      <c r="DS24" s="58">
        <f t="shared" si="12"/>
        <v>1</v>
      </c>
      <c r="DT24" s="196">
        <f t="shared" si="60"/>
        <v>1</v>
      </c>
      <c r="DU24" s="63">
        <f t="shared" si="40"/>
        <v>230</v>
      </c>
      <c r="DV24" s="61">
        <f t="shared" si="42"/>
        <v>395</v>
      </c>
      <c r="DW24" s="64">
        <f t="shared" si="50"/>
        <v>24313.974683544304</v>
      </c>
      <c r="DX24" s="65"/>
    </row>
    <row r="25" spans="1:128">
      <c r="A25" s="17">
        <v>100</v>
      </c>
      <c r="B25" s="17">
        <v>28800</v>
      </c>
      <c r="C25" s="182"/>
      <c r="D25" s="19">
        <f t="shared" si="0"/>
        <v>0.89704594017093997</v>
      </c>
      <c r="E25" s="19">
        <f t="shared" si="1"/>
        <v>0.90384615384615397</v>
      </c>
      <c r="F25" s="19">
        <f t="shared" si="2"/>
        <v>0.99557033096926695</v>
      </c>
      <c r="G25" s="19">
        <f t="shared" si="3"/>
        <v>0.99689226211854498</v>
      </c>
      <c r="H25" s="18">
        <f t="shared" si="4"/>
        <v>0</v>
      </c>
      <c r="I25" s="184"/>
      <c r="J25" s="187"/>
      <c r="K25" s="22" t="s">
        <v>223</v>
      </c>
      <c r="L25" s="23">
        <v>780</v>
      </c>
      <c r="M25" s="29"/>
      <c r="N25" s="27">
        <f t="shared" si="15"/>
        <v>780</v>
      </c>
      <c r="O25" s="30">
        <v>10</v>
      </c>
      <c r="P25" s="30"/>
      <c r="Q25" s="30">
        <v>25</v>
      </c>
      <c r="R25" s="30">
        <v>5</v>
      </c>
      <c r="S25" s="24">
        <v>0</v>
      </c>
      <c r="T25" s="24">
        <v>0</v>
      </c>
      <c r="U25" s="35">
        <v>0</v>
      </c>
      <c r="V25" s="30">
        <v>15</v>
      </c>
      <c r="W25" s="30">
        <v>1</v>
      </c>
      <c r="X25" s="36"/>
      <c r="Y25" s="17">
        <f t="shared" si="16"/>
        <v>50</v>
      </c>
      <c r="Z25" s="30"/>
      <c r="AA25" s="30"/>
      <c r="AB25" s="30"/>
      <c r="AC25" s="30"/>
      <c r="AD25" s="30">
        <v>25</v>
      </c>
      <c r="AE25" s="30"/>
      <c r="AF25" s="24">
        <f t="shared" si="17"/>
        <v>25</v>
      </c>
      <c r="AG25" s="30"/>
      <c r="AH25" s="30"/>
      <c r="AI25" s="30"/>
      <c r="AJ25" s="30"/>
      <c r="AK25" s="30"/>
      <c r="AL25" s="30"/>
      <c r="AM25" s="24">
        <f t="shared" si="18"/>
        <v>25</v>
      </c>
      <c r="AN25" s="30"/>
      <c r="AO25" s="30"/>
      <c r="AP25" s="30"/>
      <c r="AQ25" s="30"/>
      <c r="AR25" s="30"/>
      <c r="AS25" s="30"/>
      <c r="AT25" s="30"/>
      <c r="AU25" s="30"/>
      <c r="AV25" s="24">
        <f t="shared" si="19"/>
        <v>0</v>
      </c>
      <c r="AW25" s="36"/>
      <c r="AX25" s="42"/>
      <c r="AY25" s="36"/>
      <c r="AZ25" s="42"/>
      <c r="BA25" s="36"/>
      <c r="BB25" s="36"/>
      <c r="BC25" s="36"/>
      <c r="BD25" s="42"/>
      <c r="BE25" s="36"/>
      <c r="BF25" s="42"/>
      <c r="BG25" s="36"/>
      <c r="BH25" s="42"/>
      <c r="BI25" s="36"/>
      <c r="BJ25" s="42"/>
      <c r="BK25" s="36"/>
      <c r="BL25" s="42"/>
      <c r="BM25" s="23">
        <f t="shared" si="20"/>
        <v>0</v>
      </c>
      <c r="BN25" s="46"/>
      <c r="BO25" s="46"/>
      <c r="BP25" s="46"/>
      <c r="BQ25" s="46"/>
      <c r="BR25" s="46"/>
      <c r="BS25" s="46"/>
      <c r="BT25" s="30"/>
      <c r="BU25" s="30"/>
      <c r="BV25" s="30"/>
      <c r="BW25" s="30"/>
      <c r="BX25" s="30"/>
      <c r="BY25" s="30"/>
      <c r="BZ25" s="30"/>
      <c r="CA25" s="30"/>
      <c r="CB25" s="23">
        <f t="shared" si="21"/>
        <v>0</v>
      </c>
      <c r="CC25" s="30"/>
      <c r="CD25" s="23">
        <f t="shared" si="22"/>
        <v>0</v>
      </c>
      <c r="CE25" s="27">
        <f t="shared" si="23"/>
        <v>705</v>
      </c>
      <c r="CF25" s="23">
        <f t="shared" si="24"/>
        <v>338400</v>
      </c>
      <c r="CG25" s="31">
        <v>33.85</v>
      </c>
      <c r="CH25" s="31">
        <v>335854</v>
      </c>
      <c r="CI25" s="31">
        <v>336901</v>
      </c>
      <c r="CJ25" s="31"/>
      <c r="CK25" s="31"/>
      <c r="CL25" s="31"/>
      <c r="CM25" s="31"/>
      <c r="CN25" s="31"/>
      <c r="CO25" s="31"/>
      <c r="CP25" s="31"/>
      <c r="CQ25" s="31"/>
      <c r="CR25" s="23">
        <f t="shared" si="25"/>
        <v>0</v>
      </c>
      <c r="CS25" s="31"/>
      <c r="CT25" s="31"/>
      <c r="CU25" s="31"/>
      <c r="CV25" s="23">
        <f t="shared" si="7"/>
        <v>0</v>
      </c>
      <c r="CW25" s="23">
        <f t="shared" si="8"/>
        <v>0</v>
      </c>
      <c r="CX25" s="49">
        <f t="shared" si="56"/>
        <v>3.1229166666666699</v>
      </c>
      <c r="CY25" s="49">
        <f t="shared" si="27"/>
        <v>701.87708333333296</v>
      </c>
      <c r="CZ25" s="49">
        <f t="shared" si="28"/>
        <v>2.1812499999999999</v>
      </c>
      <c r="DA25" s="31">
        <v>132</v>
      </c>
      <c r="DB25" s="31">
        <v>160</v>
      </c>
      <c r="DC25" s="23">
        <f t="shared" si="29"/>
        <v>755</v>
      </c>
      <c r="DD25" s="50"/>
      <c r="DE25" s="50"/>
      <c r="DF25" s="50"/>
      <c r="DG25" s="23">
        <f t="shared" si="30"/>
        <v>1047</v>
      </c>
      <c r="DH25" s="49">
        <f t="shared" si="31"/>
        <v>699.69583333333298</v>
      </c>
      <c r="DI25" s="27">
        <f t="shared" si="32"/>
        <v>745</v>
      </c>
      <c r="DJ25" s="53">
        <f t="shared" si="33"/>
        <v>17880</v>
      </c>
      <c r="DK25" s="49">
        <f t="shared" si="34"/>
        <v>699.69583333333298</v>
      </c>
      <c r="DL25" s="54">
        <f t="shared" si="35"/>
        <v>0</v>
      </c>
      <c r="DM25" s="55">
        <v>215</v>
      </c>
      <c r="DN25" s="55">
        <v>5</v>
      </c>
      <c r="DO25" s="55">
        <v>15</v>
      </c>
      <c r="DP25" s="27">
        <f t="shared" si="36"/>
        <v>60</v>
      </c>
      <c r="DQ25" s="58">
        <f t="shared" si="37"/>
        <v>0.92124713905622402</v>
      </c>
      <c r="DR25" s="195"/>
      <c r="DS25" s="58">
        <f t="shared" si="12"/>
        <v>1</v>
      </c>
      <c r="DT25" s="197"/>
      <c r="DU25" s="63">
        <f t="shared" si="40"/>
        <v>10</v>
      </c>
      <c r="DV25" s="61">
        <f t="shared" si="42"/>
        <v>730</v>
      </c>
      <c r="DW25" s="64">
        <f t="shared" si="41"/>
        <v>27604.438356164384</v>
      </c>
      <c r="DX25" s="65"/>
    </row>
    <row r="26" spans="1:128">
      <c r="A26" s="17">
        <v>100</v>
      </c>
      <c r="B26" s="17">
        <v>28800</v>
      </c>
      <c r="C26" s="181">
        <f t="shared" si="57"/>
        <v>0.68886709245742117</v>
      </c>
      <c r="D26" s="19">
        <f t="shared" si="0"/>
        <v>0.4443359375</v>
      </c>
      <c r="E26" s="19">
        <f t="shared" si="1"/>
        <v>0.5</v>
      </c>
      <c r="F26" s="19">
        <f t="shared" si="2"/>
        <v>0.892578125</v>
      </c>
      <c r="G26" s="19">
        <f t="shared" si="3"/>
        <v>0.99562363238512031</v>
      </c>
      <c r="H26" s="18">
        <f t="shared" si="4"/>
        <v>7.6923076923076927E-2</v>
      </c>
      <c r="I26" s="183">
        <f t="shared" si="58"/>
        <v>2.9243119266055047E-2</v>
      </c>
      <c r="J26" s="187" t="s">
        <v>240</v>
      </c>
      <c r="K26" s="22" t="s">
        <v>225</v>
      </c>
      <c r="L26" s="23">
        <v>660</v>
      </c>
      <c r="M26" s="29">
        <v>20</v>
      </c>
      <c r="N26" s="27">
        <f t="shared" si="15"/>
        <v>640</v>
      </c>
      <c r="O26" s="30">
        <v>230</v>
      </c>
      <c r="P26" s="30">
        <v>1</v>
      </c>
      <c r="Q26" s="30">
        <v>20</v>
      </c>
      <c r="R26" s="30">
        <v>4</v>
      </c>
      <c r="S26" s="24">
        <v>0</v>
      </c>
      <c r="T26" s="24">
        <v>0</v>
      </c>
      <c r="U26" s="35">
        <v>0</v>
      </c>
      <c r="V26" s="30">
        <v>15</v>
      </c>
      <c r="W26" s="30">
        <v>1</v>
      </c>
      <c r="X26" s="36"/>
      <c r="Y26" s="17">
        <f t="shared" si="16"/>
        <v>265</v>
      </c>
      <c r="Z26" s="30"/>
      <c r="AA26" s="30"/>
      <c r="AB26" s="30"/>
      <c r="AC26" s="30"/>
      <c r="AD26" s="30">
        <v>15</v>
      </c>
      <c r="AE26" s="30">
        <v>10</v>
      </c>
      <c r="AF26" s="24">
        <f t="shared" si="17"/>
        <v>25</v>
      </c>
      <c r="AG26" s="30"/>
      <c r="AH26" s="30"/>
      <c r="AI26" s="30"/>
      <c r="AJ26" s="30"/>
      <c r="AK26" s="30"/>
      <c r="AL26" s="30"/>
      <c r="AM26" s="24">
        <f t="shared" si="18"/>
        <v>25</v>
      </c>
      <c r="AN26" s="30"/>
      <c r="AO26" s="30"/>
      <c r="AP26" s="30"/>
      <c r="AQ26" s="30"/>
      <c r="AR26" s="30"/>
      <c r="AS26" s="30"/>
      <c r="AT26" s="30"/>
      <c r="AU26" s="30"/>
      <c r="AV26" s="24">
        <f t="shared" si="19"/>
        <v>0</v>
      </c>
      <c r="AW26" s="36"/>
      <c r="AX26" s="42"/>
      <c r="AY26" s="36"/>
      <c r="AZ26" s="42"/>
      <c r="BA26" s="36"/>
      <c r="BB26" s="36"/>
      <c r="BC26" s="36"/>
      <c r="BD26" s="42"/>
      <c r="BE26" s="36"/>
      <c r="BF26" s="42"/>
      <c r="BG26" s="36"/>
      <c r="BH26" s="42"/>
      <c r="BI26" s="36"/>
      <c r="BJ26" s="42"/>
      <c r="BK26" s="36"/>
      <c r="BL26" s="42"/>
      <c r="BM26" s="23">
        <f t="shared" si="20"/>
        <v>0</v>
      </c>
      <c r="BN26" s="46"/>
      <c r="BO26" s="46"/>
      <c r="BP26" s="46"/>
      <c r="BQ26" s="46"/>
      <c r="BR26" s="46">
        <v>30</v>
      </c>
      <c r="BS26" s="46">
        <v>1</v>
      </c>
      <c r="BT26" s="30"/>
      <c r="BU26" s="30"/>
      <c r="BV26" s="30"/>
      <c r="BW26" s="30"/>
      <c r="BX26" s="30"/>
      <c r="BY26" s="30"/>
      <c r="BZ26" s="30"/>
      <c r="CA26" s="30"/>
      <c r="CB26" s="23">
        <f t="shared" si="21"/>
        <v>30</v>
      </c>
      <c r="CC26" s="30"/>
      <c r="CD26" s="23">
        <f t="shared" si="22"/>
        <v>30</v>
      </c>
      <c r="CE26" s="27">
        <f t="shared" si="23"/>
        <v>320</v>
      </c>
      <c r="CF26" s="23">
        <f t="shared" si="24"/>
        <v>153600</v>
      </c>
      <c r="CG26" s="31">
        <v>13.69</v>
      </c>
      <c r="CH26" s="31">
        <v>136500</v>
      </c>
      <c r="CI26" s="31">
        <v>137100</v>
      </c>
      <c r="CJ26" s="31"/>
      <c r="CK26" s="31"/>
      <c r="CL26" s="31"/>
      <c r="CM26" s="31"/>
      <c r="CN26" s="31"/>
      <c r="CO26" s="31"/>
      <c r="CP26" s="31"/>
      <c r="CQ26" s="31"/>
      <c r="CR26" s="23">
        <f t="shared" si="25"/>
        <v>0</v>
      </c>
      <c r="CS26" s="31"/>
      <c r="CT26" s="31"/>
      <c r="CU26" s="31"/>
      <c r="CV26" s="23">
        <f t="shared" si="7"/>
        <v>0</v>
      </c>
      <c r="CW26" s="23">
        <f t="shared" si="8"/>
        <v>0</v>
      </c>
      <c r="CX26" s="49">
        <f t="shared" si="56"/>
        <v>34.375</v>
      </c>
      <c r="CY26" s="49">
        <f t="shared" si="27"/>
        <v>285.625</v>
      </c>
      <c r="CZ26" s="49">
        <f t="shared" si="28"/>
        <v>1.25</v>
      </c>
      <c r="DA26" s="31">
        <v>80</v>
      </c>
      <c r="DB26" s="31">
        <v>160</v>
      </c>
      <c r="DC26" s="23">
        <f t="shared" si="29"/>
        <v>360</v>
      </c>
      <c r="DD26" s="50"/>
      <c r="DE26" s="50"/>
      <c r="DF26" s="50"/>
      <c r="DG26" s="23">
        <f t="shared" si="30"/>
        <v>600</v>
      </c>
      <c r="DH26" s="49">
        <f t="shared" si="31"/>
        <v>284.375</v>
      </c>
      <c r="DI26" s="27">
        <f t="shared" si="32"/>
        <v>390</v>
      </c>
      <c r="DJ26" s="53">
        <f t="shared" si="33"/>
        <v>9360</v>
      </c>
      <c r="DK26" s="49">
        <f t="shared" si="34"/>
        <v>284.375</v>
      </c>
      <c r="DL26" s="54">
        <f t="shared" si="35"/>
        <v>20</v>
      </c>
      <c r="DM26" s="55">
        <v>215</v>
      </c>
      <c r="DN26" s="55">
        <v>5</v>
      </c>
      <c r="DO26" s="55">
        <v>15</v>
      </c>
      <c r="DP26" s="27">
        <f t="shared" si="36"/>
        <v>65</v>
      </c>
      <c r="DQ26" s="58">
        <f t="shared" si="37"/>
        <v>0.81461675579322634</v>
      </c>
      <c r="DR26" s="194">
        <f t="shared" si="59"/>
        <v>0.93571768525977672</v>
      </c>
      <c r="DS26" s="58">
        <f t="shared" si="12"/>
        <v>0.90495049504950498</v>
      </c>
      <c r="DT26" s="196">
        <f t="shared" si="60"/>
        <v>0.96740929452838265</v>
      </c>
      <c r="DU26" s="63">
        <f t="shared" si="40"/>
        <v>230</v>
      </c>
      <c r="DV26" s="61">
        <f t="shared" si="42"/>
        <v>375</v>
      </c>
      <c r="DW26" s="64">
        <f t="shared" si="41"/>
        <v>21840</v>
      </c>
      <c r="DX26" s="65"/>
    </row>
    <row r="27" spans="1:128">
      <c r="A27" s="17">
        <v>100</v>
      </c>
      <c r="B27" s="17">
        <v>28800</v>
      </c>
      <c r="C27" s="182"/>
      <c r="D27" s="19">
        <f t="shared" si="0"/>
        <v>0.90325057077625603</v>
      </c>
      <c r="E27" s="19">
        <f t="shared" si="1"/>
        <v>0.915239726027397</v>
      </c>
      <c r="F27" s="19">
        <f t="shared" si="2"/>
        <v>0.98864671032117202</v>
      </c>
      <c r="G27" s="19">
        <f t="shared" si="3"/>
        <v>0.99823376721682699</v>
      </c>
      <c r="H27" s="18">
        <f t="shared" si="4"/>
        <v>2.6785714285714299E-3</v>
      </c>
      <c r="I27" s="184"/>
      <c r="J27" s="187"/>
      <c r="K27" s="22" t="s">
        <v>226</v>
      </c>
      <c r="L27" s="23">
        <v>780</v>
      </c>
      <c r="M27" s="29">
        <v>50</v>
      </c>
      <c r="N27" s="27">
        <f t="shared" si="15"/>
        <v>730</v>
      </c>
      <c r="O27" s="30"/>
      <c r="P27" s="30"/>
      <c r="Q27" s="30">
        <v>30</v>
      </c>
      <c r="R27" s="30">
        <v>6</v>
      </c>
      <c r="S27" s="24">
        <v>0</v>
      </c>
      <c r="T27" s="24">
        <v>0</v>
      </c>
      <c r="U27" s="35">
        <v>0</v>
      </c>
      <c r="V27" s="30">
        <v>30</v>
      </c>
      <c r="W27" s="30">
        <v>2</v>
      </c>
      <c r="X27" s="36"/>
      <c r="Y27" s="17">
        <f t="shared" si="16"/>
        <v>60</v>
      </c>
      <c r="Z27" s="36"/>
      <c r="AA27" s="36"/>
      <c r="AB27" s="36"/>
      <c r="AC27" s="36"/>
      <c r="AD27" s="36"/>
      <c r="AE27" s="36"/>
      <c r="AF27" s="24">
        <f t="shared" si="17"/>
        <v>0</v>
      </c>
      <c r="AG27" s="36"/>
      <c r="AH27" s="36"/>
      <c r="AI27" s="36"/>
      <c r="AJ27" s="36"/>
      <c r="AK27" s="36"/>
      <c r="AL27" s="36"/>
      <c r="AM27" s="24">
        <f t="shared" si="18"/>
        <v>0</v>
      </c>
      <c r="AN27" s="36"/>
      <c r="AO27" s="36"/>
      <c r="AP27" s="36"/>
      <c r="AQ27" s="36"/>
      <c r="AR27" s="36"/>
      <c r="AS27" s="36"/>
      <c r="AT27" s="36"/>
      <c r="AU27" s="36"/>
      <c r="AV27" s="24">
        <f t="shared" si="19"/>
        <v>0</v>
      </c>
      <c r="AW27" s="36"/>
      <c r="AX27" s="36"/>
      <c r="AY27" s="36"/>
      <c r="AZ27" s="36"/>
      <c r="BA27" s="36">
        <v>1.875</v>
      </c>
      <c r="BB27" s="36">
        <v>1</v>
      </c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23">
        <f t="shared" si="20"/>
        <v>1.875</v>
      </c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23">
        <f t="shared" si="21"/>
        <v>0</v>
      </c>
      <c r="CC27" s="36"/>
      <c r="CD27" s="23">
        <f t="shared" si="22"/>
        <v>1.875</v>
      </c>
      <c r="CE27" s="27">
        <f t="shared" si="23"/>
        <v>668.125</v>
      </c>
      <c r="CF27" s="23">
        <f t="shared" si="24"/>
        <v>320700</v>
      </c>
      <c r="CG27" s="36">
        <v>32.728000000000002</v>
      </c>
      <c r="CH27" s="36">
        <v>316499</v>
      </c>
      <c r="CI27" s="36">
        <v>317059</v>
      </c>
      <c r="CJ27" s="36"/>
      <c r="CK27" s="36"/>
      <c r="CL27" s="36"/>
      <c r="CM27" s="36"/>
      <c r="CN27" s="36"/>
      <c r="CO27" s="36"/>
      <c r="CP27" s="36"/>
      <c r="CQ27" s="36"/>
      <c r="CR27" s="23">
        <f t="shared" si="25"/>
        <v>0</v>
      </c>
      <c r="CS27" s="36"/>
      <c r="CT27" s="36"/>
      <c r="CU27" s="36"/>
      <c r="CV27" s="23">
        <f t="shared" si="7"/>
        <v>0</v>
      </c>
      <c r="CW27" s="23">
        <f t="shared" si="8"/>
        <v>0</v>
      </c>
      <c r="CX27" s="49">
        <f t="shared" si="56"/>
        <v>7.5854166666666698</v>
      </c>
      <c r="CY27" s="49">
        <f t="shared" si="27"/>
        <v>660.53958333333298</v>
      </c>
      <c r="CZ27" s="49">
        <f t="shared" si="28"/>
        <v>1.1666666666666701</v>
      </c>
      <c r="DA27" s="31">
        <v>168</v>
      </c>
      <c r="DB27" s="31">
        <v>320</v>
      </c>
      <c r="DC27" s="23">
        <f t="shared" si="29"/>
        <v>72</v>
      </c>
      <c r="DD27" s="50"/>
      <c r="DE27" s="50"/>
      <c r="DF27" s="50"/>
      <c r="DG27" s="23">
        <f t="shared" si="30"/>
        <v>560</v>
      </c>
      <c r="DH27" s="49">
        <f t="shared" si="31"/>
        <v>659.37291666666704</v>
      </c>
      <c r="DI27" s="27">
        <f t="shared" si="32"/>
        <v>700</v>
      </c>
      <c r="DJ27" s="53">
        <f t="shared" si="33"/>
        <v>16800</v>
      </c>
      <c r="DK27" s="49">
        <f t="shared" si="34"/>
        <v>659.37291666666704</v>
      </c>
      <c r="DL27" s="54">
        <f t="shared" si="35"/>
        <v>50</v>
      </c>
      <c r="DM27" s="55">
        <v>215</v>
      </c>
      <c r="DN27" s="55">
        <v>5</v>
      </c>
      <c r="DO27" s="55">
        <v>15</v>
      </c>
      <c r="DP27" s="27">
        <f t="shared" si="36"/>
        <v>0</v>
      </c>
      <c r="DQ27" s="58">
        <f t="shared" si="37"/>
        <v>1</v>
      </c>
      <c r="DR27" s="195"/>
      <c r="DS27" s="58">
        <f t="shared" si="12"/>
        <v>0.99716944637516203</v>
      </c>
      <c r="DT27" s="197"/>
      <c r="DU27" s="63">
        <f t="shared" si="40"/>
        <v>0</v>
      </c>
      <c r="DV27" s="61">
        <f t="shared" si="42"/>
        <v>670</v>
      </c>
      <c r="DW27" s="64">
        <f t="shared" si="41"/>
        <v>28343.194029850747</v>
      </c>
      <c r="DX27" s="65"/>
    </row>
    <row r="28" spans="1:128">
      <c r="A28" s="17">
        <v>100</v>
      </c>
      <c r="B28" s="17">
        <v>28800</v>
      </c>
      <c r="C28" s="181">
        <f t="shared" ref="C28:C32" si="61">(DH28+DH29)/(N28+N29)</f>
        <v>0.53664041994750655</v>
      </c>
      <c r="D28" s="19">
        <f t="shared" si="0"/>
        <v>0.53664041994750655</v>
      </c>
      <c r="E28" s="19">
        <f t="shared" si="1"/>
        <v>0.55118110236220474</v>
      </c>
      <c r="F28" s="19">
        <f t="shared" si="2"/>
        <v>0.97957738095238089</v>
      </c>
      <c r="G28" s="19">
        <f t="shared" si="3"/>
        <v>0.99391744496229539</v>
      </c>
      <c r="H28" s="18">
        <f t="shared" si="4"/>
        <v>0</v>
      </c>
      <c r="I28" s="183">
        <f t="shared" ref="I28:I32" si="62">(CD28+CD29)/(DI28+DI29)</f>
        <v>0</v>
      </c>
      <c r="J28" s="187" t="s">
        <v>241</v>
      </c>
      <c r="K28" s="22" t="s">
        <v>264</v>
      </c>
      <c r="L28" s="23">
        <v>660</v>
      </c>
      <c r="M28" s="29">
        <v>25</v>
      </c>
      <c r="N28" s="27">
        <f t="shared" si="15"/>
        <v>635</v>
      </c>
      <c r="O28" s="30">
        <v>215</v>
      </c>
      <c r="P28" s="30">
        <v>1</v>
      </c>
      <c r="Q28" s="30">
        <v>10</v>
      </c>
      <c r="R28" s="30">
        <v>2</v>
      </c>
      <c r="S28" s="24">
        <v>0</v>
      </c>
      <c r="T28" s="24">
        <v>0</v>
      </c>
      <c r="U28" s="35">
        <v>0</v>
      </c>
      <c r="V28" s="30">
        <v>15</v>
      </c>
      <c r="W28" s="30">
        <v>1</v>
      </c>
      <c r="X28" s="36"/>
      <c r="Y28" s="17">
        <f t="shared" si="16"/>
        <v>240</v>
      </c>
      <c r="Z28" s="30"/>
      <c r="AA28" s="30">
        <v>45</v>
      </c>
      <c r="AB28" s="30"/>
      <c r="AC28" s="30"/>
      <c r="AD28" s="30"/>
      <c r="AE28" s="30"/>
      <c r="AF28" s="24">
        <f t="shared" si="17"/>
        <v>0</v>
      </c>
      <c r="AG28" s="30"/>
      <c r="AH28" s="30"/>
      <c r="AI28" s="30"/>
      <c r="AJ28" s="30"/>
      <c r="AK28" s="30"/>
      <c r="AL28" s="30"/>
      <c r="AM28" s="24">
        <f t="shared" si="18"/>
        <v>45</v>
      </c>
      <c r="AN28" s="30"/>
      <c r="AO28" s="30"/>
      <c r="AP28" s="30"/>
      <c r="AQ28" s="30"/>
      <c r="AR28" s="30"/>
      <c r="AS28" s="30"/>
      <c r="AT28" s="30"/>
      <c r="AU28" s="30"/>
      <c r="AV28" s="24">
        <f t="shared" si="19"/>
        <v>0</v>
      </c>
      <c r="AW28" s="36"/>
      <c r="AX28" s="42"/>
      <c r="AY28" s="36"/>
      <c r="AZ28" s="42"/>
      <c r="BA28" s="36"/>
      <c r="BB28" s="36"/>
      <c r="BC28" s="36"/>
      <c r="BD28" s="42"/>
      <c r="BE28" s="36"/>
      <c r="BF28" s="42"/>
      <c r="BG28" s="36"/>
      <c r="BH28" s="42"/>
      <c r="BI28" s="36"/>
      <c r="BJ28" s="42"/>
      <c r="BK28" s="36"/>
      <c r="BL28" s="42"/>
      <c r="BM28" s="23">
        <f t="shared" si="20"/>
        <v>0</v>
      </c>
      <c r="BN28" s="46"/>
      <c r="BO28" s="46"/>
      <c r="BP28" s="46"/>
      <c r="BQ28" s="46"/>
      <c r="BR28" s="46"/>
      <c r="BS28" s="46"/>
      <c r="BT28" s="30"/>
      <c r="BU28" s="30"/>
      <c r="BV28" s="30"/>
      <c r="BW28" s="30"/>
      <c r="BX28" s="30"/>
      <c r="BY28" s="30"/>
      <c r="BZ28" s="30"/>
      <c r="CA28" s="30"/>
      <c r="CB28" s="23">
        <f t="shared" si="21"/>
        <v>0</v>
      </c>
      <c r="CC28" s="30"/>
      <c r="CD28" s="23">
        <f t="shared" si="22"/>
        <v>0</v>
      </c>
      <c r="CE28" s="27">
        <f t="shared" si="23"/>
        <v>350</v>
      </c>
      <c r="CF28" s="23">
        <f t="shared" si="24"/>
        <v>168000</v>
      </c>
      <c r="CG28" s="31">
        <v>16.850000000000001</v>
      </c>
      <c r="CH28" s="31">
        <v>163568</v>
      </c>
      <c r="CI28" s="31">
        <v>164569</v>
      </c>
      <c r="CJ28" s="31"/>
      <c r="CK28" s="31"/>
      <c r="CL28" s="31"/>
      <c r="CM28" s="31"/>
      <c r="CN28" s="31"/>
      <c r="CO28" s="31"/>
      <c r="CP28" s="31"/>
      <c r="CQ28" s="31"/>
      <c r="CR28" s="23">
        <f t="shared" si="25"/>
        <v>0</v>
      </c>
      <c r="CS28" s="31"/>
      <c r="CT28" s="31"/>
      <c r="CU28" s="31"/>
      <c r="CV28" s="23">
        <f t="shared" si="7"/>
        <v>0</v>
      </c>
      <c r="CW28" s="23">
        <f t="shared" si="8"/>
        <v>0</v>
      </c>
      <c r="CX28" s="49">
        <f t="shared" si="56"/>
        <v>7.1479166666666663</v>
      </c>
      <c r="CY28" s="49">
        <f t="shared" si="27"/>
        <v>342.85208333333333</v>
      </c>
      <c r="CZ28" s="49">
        <f t="shared" si="28"/>
        <v>2.0854166666666698</v>
      </c>
      <c r="DA28" s="31">
        <v>112</v>
      </c>
      <c r="DB28" s="31">
        <v>160</v>
      </c>
      <c r="DC28" s="23">
        <f t="shared" si="29"/>
        <v>729</v>
      </c>
      <c r="DD28" s="50"/>
      <c r="DE28" s="50"/>
      <c r="DF28" s="50"/>
      <c r="DG28" s="23">
        <f t="shared" si="30"/>
        <v>1001</v>
      </c>
      <c r="DH28" s="49">
        <f t="shared" si="31"/>
        <v>340.76666666666665</v>
      </c>
      <c r="DI28" s="27">
        <f t="shared" si="32"/>
        <v>410</v>
      </c>
      <c r="DJ28" s="53">
        <f t="shared" si="33"/>
        <v>9840</v>
      </c>
      <c r="DK28" s="49">
        <f t="shared" si="34"/>
        <v>340.76666666666699</v>
      </c>
      <c r="DL28" s="54">
        <f t="shared" si="35"/>
        <v>24.999999999999659</v>
      </c>
      <c r="DM28" s="55">
        <v>215</v>
      </c>
      <c r="DN28" s="55">
        <v>5</v>
      </c>
      <c r="DO28" s="55">
        <v>15</v>
      </c>
      <c r="DP28" s="27">
        <f t="shared" si="36"/>
        <v>90</v>
      </c>
      <c r="DQ28" s="58">
        <f t="shared" si="37"/>
        <v>0.79207677757509543</v>
      </c>
      <c r="DR28" s="194">
        <f t="shared" ref="DR28:DR32" si="63">(CY28+CY29)/(CY28+CY29+DP28+DP29)</f>
        <v>0.79207677757509543</v>
      </c>
      <c r="DS28" s="58">
        <f t="shared" si="12"/>
        <v>1</v>
      </c>
      <c r="DT28" s="196">
        <f t="shared" ref="DT28:DT32" si="64">(CY28+CY29)/(CY28+CY29+CD28+CD29)</f>
        <v>1</v>
      </c>
      <c r="DU28" s="63">
        <f t="shared" si="40"/>
        <v>215</v>
      </c>
      <c r="DV28" s="61">
        <f t="shared" si="42"/>
        <v>395</v>
      </c>
      <c r="DW28" s="64">
        <f t="shared" si="41"/>
        <v>24845.772151898735</v>
      </c>
      <c r="DX28" s="65"/>
    </row>
    <row r="29" spans="1:128">
      <c r="A29" s="17">
        <v>100</v>
      </c>
      <c r="B29" s="17">
        <v>28800</v>
      </c>
      <c r="C29" s="182"/>
      <c r="D29" s="19" t="e">
        <f t="shared" si="0"/>
        <v>#DIV/0!</v>
      </c>
      <c r="E29" s="19" t="e">
        <f t="shared" si="1"/>
        <v>#DIV/0!</v>
      </c>
      <c r="F29" s="19" t="e">
        <f t="shared" si="2"/>
        <v>#DIV/0!</v>
      </c>
      <c r="G29" s="19" t="e">
        <f t="shared" si="3"/>
        <v>#DIV/0!</v>
      </c>
      <c r="H29" s="18" t="e">
        <f t="shared" si="4"/>
        <v>#DIV/0!</v>
      </c>
      <c r="I29" s="184"/>
      <c r="J29" s="187"/>
      <c r="K29" s="22" t="s">
        <v>220</v>
      </c>
      <c r="L29" s="23"/>
      <c r="M29" s="29"/>
      <c r="N29" s="27">
        <f t="shared" si="15"/>
        <v>0</v>
      </c>
      <c r="O29" s="30"/>
      <c r="P29" s="30"/>
      <c r="Q29" s="30"/>
      <c r="R29" s="30"/>
      <c r="S29" s="24">
        <v>0</v>
      </c>
      <c r="T29" s="24">
        <v>0</v>
      </c>
      <c r="U29" s="35">
        <v>0</v>
      </c>
      <c r="V29" s="30"/>
      <c r="W29" s="30"/>
      <c r="X29" s="36"/>
      <c r="Y29" s="17">
        <f t="shared" si="16"/>
        <v>0</v>
      </c>
      <c r="Z29" s="30"/>
      <c r="AA29" s="30"/>
      <c r="AB29" s="30"/>
      <c r="AC29" s="30"/>
      <c r="AD29" s="30"/>
      <c r="AE29" s="30"/>
      <c r="AF29" s="24">
        <f t="shared" si="17"/>
        <v>0</v>
      </c>
      <c r="AG29" s="30"/>
      <c r="AH29" s="30"/>
      <c r="AI29" s="30"/>
      <c r="AJ29" s="30"/>
      <c r="AK29" s="30"/>
      <c r="AL29" s="30"/>
      <c r="AM29" s="24">
        <f t="shared" si="18"/>
        <v>0</v>
      </c>
      <c r="AN29" s="30"/>
      <c r="AO29" s="30"/>
      <c r="AP29" s="30"/>
      <c r="AQ29" s="30"/>
      <c r="AR29" s="30"/>
      <c r="AS29" s="30"/>
      <c r="AT29" s="30"/>
      <c r="AU29" s="30"/>
      <c r="AV29" s="24">
        <f t="shared" si="19"/>
        <v>0</v>
      </c>
      <c r="AW29" s="36"/>
      <c r="AX29" s="42"/>
      <c r="AY29" s="36"/>
      <c r="AZ29" s="42"/>
      <c r="BA29" s="36"/>
      <c r="BB29" s="36"/>
      <c r="BC29" s="36"/>
      <c r="BD29" s="42"/>
      <c r="BE29" s="36"/>
      <c r="BF29" s="42"/>
      <c r="BG29" s="36"/>
      <c r="BH29" s="42"/>
      <c r="BI29" s="36"/>
      <c r="BJ29" s="42"/>
      <c r="BK29" s="36"/>
      <c r="BL29" s="42"/>
      <c r="BM29" s="23">
        <f t="shared" si="20"/>
        <v>0</v>
      </c>
      <c r="BN29" s="46"/>
      <c r="BO29" s="46"/>
      <c r="BP29" s="46"/>
      <c r="BQ29" s="46"/>
      <c r="BR29" s="46"/>
      <c r="BS29" s="46"/>
      <c r="BT29" s="30"/>
      <c r="BU29" s="30"/>
      <c r="BV29" s="30"/>
      <c r="BW29" s="30"/>
      <c r="BX29" s="30"/>
      <c r="BY29" s="30"/>
      <c r="BZ29" s="30"/>
      <c r="CA29" s="30"/>
      <c r="CB29" s="23">
        <f t="shared" si="21"/>
        <v>0</v>
      </c>
      <c r="CC29" s="30"/>
      <c r="CD29" s="23">
        <f t="shared" si="22"/>
        <v>0</v>
      </c>
      <c r="CE29" s="27">
        <f t="shared" si="23"/>
        <v>0</v>
      </c>
      <c r="CF29" s="23">
        <f t="shared" si="24"/>
        <v>0</v>
      </c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23">
        <f t="shared" si="25"/>
        <v>0</v>
      </c>
      <c r="CS29" s="31"/>
      <c r="CT29" s="31"/>
      <c r="CU29" s="31"/>
      <c r="CV29" s="23">
        <f t="shared" si="7"/>
        <v>0</v>
      </c>
      <c r="CW29" s="23">
        <f t="shared" si="8"/>
        <v>0</v>
      </c>
      <c r="CX29" s="49">
        <f t="shared" si="56"/>
        <v>0</v>
      </c>
      <c r="CY29" s="49">
        <f t="shared" si="27"/>
        <v>0</v>
      </c>
      <c r="CZ29" s="49">
        <f t="shared" si="28"/>
        <v>0</v>
      </c>
      <c r="DA29" s="31"/>
      <c r="DB29" s="31"/>
      <c r="DC29" s="23">
        <f t="shared" si="29"/>
        <v>0</v>
      </c>
      <c r="DD29" s="50"/>
      <c r="DE29" s="50"/>
      <c r="DF29" s="50"/>
      <c r="DG29" s="23">
        <f t="shared" si="30"/>
        <v>0</v>
      </c>
      <c r="DH29" s="49">
        <f t="shared" si="31"/>
        <v>0</v>
      </c>
      <c r="DI29" s="27">
        <f t="shared" si="32"/>
        <v>0</v>
      </c>
      <c r="DJ29" s="53">
        <f t="shared" si="33"/>
        <v>0</v>
      </c>
      <c r="DK29" s="49">
        <f t="shared" si="34"/>
        <v>0</v>
      </c>
      <c r="DL29" s="54">
        <f t="shared" si="35"/>
        <v>0</v>
      </c>
      <c r="DM29" s="55">
        <v>215</v>
      </c>
      <c r="DN29" s="55">
        <v>5</v>
      </c>
      <c r="DO29" s="55">
        <v>15</v>
      </c>
      <c r="DP29" s="27">
        <f t="shared" si="36"/>
        <v>0</v>
      </c>
      <c r="DQ29" s="58" t="e">
        <f t="shared" si="37"/>
        <v>#DIV/0!</v>
      </c>
      <c r="DR29" s="195"/>
      <c r="DS29" s="58" t="e">
        <f t="shared" si="12"/>
        <v>#DIV/0!</v>
      </c>
      <c r="DT29" s="197"/>
      <c r="DU29" s="63">
        <f t="shared" si="40"/>
        <v>0</v>
      </c>
      <c r="DV29" s="61">
        <f t="shared" si="42"/>
        <v>0</v>
      </c>
      <c r="DW29" s="64" t="e">
        <f t="shared" si="41"/>
        <v>#DIV/0!</v>
      </c>
      <c r="DX29" s="65"/>
    </row>
    <row r="30" spans="1:128">
      <c r="A30" s="17">
        <v>100</v>
      </c>
      <c r="B30" s="17">
        <v>28800</v>
      </c>
      <c r="C30" s="181" t="e">
        <f t="shared" si="61"/>
        <v>#DIV/0!</v>
      </c>
      <c r="D30" s="19" t="e">
        <f t="shared" si="0"/>
        <v>#DIV/0!</v>
      </c>
      <c r="E30" s="19" t="e">
        <f t="shared" si="1"/>
        <v>#DIV/0!</v>
      </c>
      <c r="F30" s="19" t="e">
        <f t="shared" si="2"/>
        <v>#DIV/0!</v>
      </c>
      <c r="G30" s="19" t="e">
        <f t="shared" si="3"/>
        <v>#DIV/0!</v>
      </c>
      <c r="H30" s="18" t="e">
        <f t="shared" si="4"/>
        <v>#DIV/0!</v>
      </c>
      <c r="I30" s="183" t="e">
        <f t="shared" si="62"/>
        <v>#DIV/0!</v>
      </c>
      <c r="J30" s="187" t="s">
        <v>242</v>
      </c>
      <c r="K30" s="22" t="s">
        <v>222</v>
      </c>
      <c r="L30" s="23"/>
      <c r="M30" s="29"/>
      <c r="N30" s="27">
        <f t="shared" si="15"/>
        <v>0</v>
      </c>
      <c r="O30" s="30"/>
      <c r="P30" s="30"/>
      <c r="Q30" s="30"/>
      <c r="R30" s="30"/>
      <c r="S30" s="24">
        <v>0</v>
      </c>
      <c r="T30" s="24">
        <v>0</v>
      </c>
      <c r="U30" s="35">
        <v>0</v>
      </c>
      <c r="V30" s="30"/>
      <c r="W30" s="30"/>
      <c r="X30" s="36"/>
      <c r="Y30" s="17">
        <f t="shared" si="16"/>
        <v>0</v>
      </c>
      <c r="Z30" s="30"/>
      <c r="AA30" s="30"/>
      <c r="AB30" s="30"/>
      <c r="AC30" s="30"/>
      <c r="AD30" s="30"/>
      <c r="AE30" s="30"/>
      <c r="AF30" s="24">
        <f t="shared" si="17"/>
        <v>0</v>
      </c>
      <c r="AG30" s="30"/>
      <c r="AH30" s="30"/>
      <c r="AI30" s="30"/>
      <c r="AJ30" s="30"/>
      <c r="AK30" s="30"/>
      <c r="AL30" s="30"/>
      <c r="AM30" s="24">
        <f t="shared" si="18"/>
        <v>0</v>
      </c>
      <c r="AN30" s="30"/>
      <c r="AO30" s="30"/>
      <c r="AP30" s="30"/>
      <c r="AQ30" s="30"/>
      <c r="AR30" s="30"/>
      <c r="AS30" s="30"/>
      <c r="AT30" s="30"/>
      <c r="AU30" s="30"/>
      <c r="AV30" s="24">
        <f t="shared" si="19"/>
        <v>0</v>
      </c>
      <c r="AW30" s="36"/>
      <c r="AX30" s="42"/>
      <c r="AY30" s="36"/>
      <c r="AZ30" s="42"/>
      <c r="BA30" s="36"/>
      <c r="BB30" s="36"/>
      <c r="BC30" s="36"/>
      <c r="BD30" s="42"/>
      <c r="BE30" s="36"/>
      <c r="BF30" s="42"/>
      <c r="BG30" s="36"/>
      <c r="BH30" s="42"/>
      <c r="BI30" s="36"/>
      <c r="BJ30" s="42"/>
      <c r="BK30" s="36"/>
      <c r="BL30" s="42"/>
      <c r="BM30" s="23">
        <f t="shared" si="20"/>
        <v>0</v>
      </c>
      <c r="BN30" s="46"/>
      <c r="BO30" s="46"/>
      <c r="BP30" s="46"/>
      <c r="BQ30" s="46"/>
      <c r="BR30" s="46"/>
      <c r="BS30" s="46"/>
      <c r="BT30" s="30"/>
      <c r="BU30" s="30"/>
      <c r="BV30" s="30"/>
      <c r="BW30" s="30"/>
      <c r="BX30" s="30"/>
      <c r="BY30" s="30"/>
      <c r="BZ30" s="30"/>
      <c r="CA30" s="30"/>
      <c r="CB30" s="23">
        <f t="shared" si="21"/>
        <v>0</v>
      </c>
      <c r="CC30" s="30"/>
      <c r="CD30" s="23">
        <f t="shared" si="22"/>
        <v>0</v>
      </c>
      <c r="CE30" s="27">
        <f t="shared" si="23"/>
        <v>0</v>
      </c>
      <c r="CF30" s="23">
        <f t="shared" si="24"/>
        <v>0</v>
      </c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23">
        <f t="shared" si="25"/>
        <v>0</v>
      </c>
      <c r="CS30" s="31"/>
      <c r="CT30" s="31"/>
      <c r="CU30" s="31"/>
      <c r="CV30" s="23">
        <f t="shared" si="7"/>
        <v>0</v>
      </c>
      <c r="CW30" s="23">
        <f t="shared" si="8"/>
        <v>0</v>
      </c>
      <c r="CX30" s="49">
        <f t="shared" si="56"/>
        <v>0</v>
      </c>
      <c r="CY30" s="49">
        <f t="shared" si="27"/>
        <v>0</v>
      </c>
      <c r="CZ30" s="49">
        <f t="shared" si="28"/>
        <v>0</v>
      </c>
      <c r="DA30" s="31"/>
      <c r="DB30" s="31"/>
      <c r="DC30" s="23">
        <f t="shared" si="29"/>
        <v>0</v>
      </c>
      <c r="DD30" s="50"/>
      <c r="DE30" s="50"/>
      <c r="DF30" s="50"/>
      <c r="DG30" s="23">
        <f t="shared" si="30"/>
        <v>0</v>
      </c>
      <c r="DH30" s="49">
        <f t="shared" si="31"/>
        <v>0</v>
      </c>
      <c r="DI30" s="27">
        <f t="shared" si="32"/>
        <v>0</v>
      </c>
      <c r="DJ30" s="53">
        <f t="shared" si="33"/>
        <v>0</v>
      </c>
      <c r="DK30" s="49">
        <f t="shared" si="34"/>
        <v>0</v>
      </c>
      <c r="DL30" s="54">
        <f t="shared" si="35"/>
        <v>0</v>
      </c>
      <c r="DM30" s="55">
        <v>215</v>
      </c>
      <c r="DN30" s="55">
        <v>5</v>
      </c>
      <c r="DO30" s="55">
        <v>15</v>
      </c>
      <c r="DP30" s="27">
        <f t="shared" si="36"/>
        <v>0</v>
      </c>
      <c r="DQ30" s="58" t="e">
        <f t="shared" si="37"/>
        <v>#DIV/0!</v>
      </c>
      <c r="DR30" s="194" t="e">
        <f t="shared" si="63"/>
        <v>#DIV/0!</v>
      </c>
      <c r="DS30" s="58" t="e">
        <f t="shared" si="12"/>
        <v>#DIV/0!</v>
      </c>
      <c r="DT30" s="196" t="e">
        <f t="shared" si="64"/>
        <v>#DIV/0!</v>
      </c>
      <c r="DU30" s="63">
        <f t="shared" si="40"/>
        <v>0</v>
      </c>
      <c r="DV30" s="61">
        <f t="shared" si="42"/>
        <v>0</v>
      </c>
      <c r="DW30" s="64" t="e">
        <f t="shared" si="41"/>
        <v>#DIV/0!</v>
      </c>
      <c r="DX30" s="65"/>
    </row>
    <row r="31" spans="1:128">
      <c r="A31" s="17">
        <v>100</v>
      </c>
      <c r="B31" s="17">
        <v>28800</v>
      </c>
      <c r="C31" s="182"/>
      <c r="D31" s="19" t="e">
        <f t="shared" si="0"/>
        <v>#DIV/0!</v>
      </c>
      <c r="E31" s="19" t="e">
        <f t="shared" si="1"/>
        <v>#DIV/0!</v>
      </c>
      <c r="F31" s="19" t="e">
        <f t="shared" si="2"/>
        <v>#DIV/0!</v>
      </c>
      <c r="G31" s="19" t="e">
        <f t="shared" si="3"/>
        <v>#DIV/0!</v>
      </c>
      <c r="H31" s="18" t="e">
        <f t="shared" si="4"/>
        <v>#DIV/0!</v>
      </c>
      <c r="I31" s="184"/>
      <c r="J31" s="187"/>
      <c r="K31" s="22" t="s">
        <v>223</v>
      </c>
      <c r="L31" s="23"/>
      <c r="M31" s="29"/>
      <c r="N31" s="27">
        <f t="shared" si="15"/>
        <v>0</v>
      </c>
      <c r="O31" s="30"/>
      <c r="P31" s="30"/>
      <c r="Q31" s="30"/>
      <c r="R31" s="30"/>
      <c r="S31" s="24">
        <v>0</v>
      </c>
      <c r="T31" s="24">
        <v>0</v>
      </c>
      <c r="U31" s="35">
        <v>0</v>
      </c>
      <c r="V31" s="30"/>
      <c r="W31" s="30"/>
      <c r="X31" s="36"/>
      <c r="Y31" s="17">
        <f t="shared" si="16"/>
        <v>0</v>
      </c>
      <c r="Z31" s="30"/>
      <c r="AA31" s="30"/>
      <c r="AB31" s="30"/>
      <c r="AC31" s="30"/>
      <c r="AD31" s="30"/>
      <c r="AE31" s="30"/>
      <c r="AF31" s="24">
        <f t="shared" si="17"/>
        <v>0</v>
      </c>
      <c r="AG31" s="30"/>
      <c r="AH31" s="30"/>
      <c r="AI31" s="30"/>
      <c r="AJ31" s="30"/>
      <c r="AK31" s="30"/>
      <c r="AL31" s="30"/>
      <c r="AM31" s="24">
        <f t="shared" si="18"/>
        <v>0</v>
      </c>
      <c r="AN31" s="30"/>
      <c r="AO31" s="30"/>
      <c r="AP31" s="30"/>
      <c r="AQ31" s="30"/>
      <c r="AR31" s="30"/>
      <c r="AS31" s="30"/>
      <c r="AT31" s="30"/>
      <c r="AU31" s="30"/>
      <c r="AV31" s="24">
        <f t="shared" si="19"/>
        <v>0</v>
      </c>
      <c r="AW31" s="36"/>
      <c r="AX31" s="42"/>
      <c r="AY31" s="36"/>
      <c r="AZ31" s="42"/>
      <c r="BA31" s="36"/>
      <c r="BB31" s="36"/>
      <c r="BC31" s="36"/>
      <c r="BD31" s="42"/>
      <c r="BE31" s="36"/>
      <c r="BF31" s="42"/>
      <c r="BG31" s="36"/>
      <c r="BH31" s="42"/>
      <c r="BI31" s="36"/>
      <c r="BJ31" s="42"/>
      <c r="BK31" s="36"/>
      <c r="BL31" s="42"/>
      <c r="BM31" s="23">
        <f t="shared" si="20"/>
        <v>0</v>
      </c>
      <c r="BN31" s="46"/>
      <c r="BO31" s="46"/>
      <c r="BP31" s="46"/>
      <c r="BQ31" s="46"/>
      <c r="BR31" s="46"/>
      <c r="BS31" s="46"/>
      <c r="BT31" s="30"/>
      <c r="BU31" s="30"/>
      <c r="BV31" s="30"/>
      <c r="BW31" s="30"/>
      <c r="BX31" s="30"/>
      <c r="BY31" s="30"/>
      <c r="BZ31" s="30"/>
      <c r="CA31" s="30"/>
      <c r="CB31" s="23">
        <f t="shared" si="21"/>
        <v>0</v>
      </c>
      <c r="CC31" s="30"/>
      <c r="CD31" s="23">
        <f t="shared" si="22"/>
        <v>0</v>
      </c>
      <c r="CE31" s="27">
        <f t="shared" si="23"/>
        <v>0</v>
      </c>
      <c r="CF31" s="23">
        <f t="shared" si="24"/>
        <v>0</v>
      </c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23">
        <f t="shared" si="25"/>
        <v>0</v>
      </c>
      <c r="CS31" s="31"/>
      <c r="CT31" s="31"/>
      <c r="CU31" s="31"/>
      <c r="CV31" s="23">
        <f t="shared" si="7"/>
        <v>0</v>
      </c>
      <c r="CW31" s="23">
        <f t="shared" si="8"/>
        <v>0</v>
      </c>
      <c r="CX31" s="49">
        <f t="shared" si="56"/>
        <v>0</v>
      </c>
      <c r="CY31" s="49">
        <f t="shared" si="27"/>
        <v>0</v>
      </c>
      <c r="CZ31" s="49">
        <f t="shared" si="28"/>
        <v>0</v>
      </c>
      <c r="DA31" s="31"/>
      <c r="DB31" s="31"/>
      <c r="DC31" s="23">
        <f t="shared" si="29"/>
        <v>0</v>
      </c>
      <c r="DD31" s="50"/>
      <c r="DE31" s="50"/>
      <c r="DF31" s="50"/>
      <c r="DG31" s="23">
        <f t="shared" si="30"/>
        <v>0</v>
      </c>
      <c r="DH31" s="49">
        <f t="shared" si="31"/>
        <v>0</v>
      </c>
      <c r="DI31" s="27">
        <f t="shared" si="32"/>
        <v>0</v>
      </c>
      <c r="DJ31" s="53">
        <f t="shared" si="33"/>
        <v>0</v>
      </c>
      <c r="DK31" s="49">
        <f t="shared" si="34"/>
        <v>0</v>
      </c>
      <c r="DL31" s="54">
        <f t="shared" si="35"/>
        <v>0</v>
      </c>
      <c r="DM31" s="55">
        <v>215</v>
      </c>
      <c r="DN31" s="55">
        <v>5</v>
      </c>
      <c r="DO31" s="55">
        <v>15</v>
      </c>
      <c r="DP31" s="27">
        <f t="shared" si="36"/>
        <v>0</v>
      </c>
      <c r="DQ31" s="58" t="e">
        <f t="shared" si="37"/>
        <v>#DIV/0!</v>
      </c>
      <c r="DR31" s="195"/>
      <c r="DS31" s="58" t="e">
        <f t="shared" si="12"/>
        <v>#DIV/0!</v>
      </c>
      <c r="DT31" s="197"/>
      <c r="DU31" s="63">
        <f t="shared" si="40"/>
        <v>0</v>
      </c>
      <c r="DV31" s="61">
        <f t="shared" si="42"/>
        <v>0</v>
      </c>
      <c r="DW31" s="64" t="e">
        <f t="shared" si="41"/>
        <v>#DIV/0!</v>
      </c>
      <c r="DX31" s="65"/>
    </row>
    <row r="32" spans="1:128">
      <c r="A32" s="17">
        <v>100</v>
      </c>
      <c r="B32" s="17">
        <v>28800</v>
      </c>
      <c r="C32" s="181" t="e">
        <f t="shared" si="61"/>
        <v>#DIV/0!</v>
      </c>
      <c r="D32" s="19" t="e">
        <f t="shared" si="0"/>
        <v>#DIV/0!</v>
      </c>
      <c r="E32" s="19" t="e">
        <f t="shared" si="1"/>
        <v>#DIV/0!</v>
      </c>
      <c r="F32" s="19" t="e">
        <f t="shared" si="2"/>
        <v>#DIV/0!</v>
      </c>
      <c r="G32" s="19" t="e">
        <f t="shared" si="3"/>
        <v>#DIV/0!</v>
      </c>
      <c r="H32" s="18" t="e">
        <f t="shared" si="4"/>
        <v>#DIV/0!</v>
      </c>
      <c r="I32" s="183" t="e">
        <f t="shared" si="62"/>
        <v>#DIV/0!</v>
      </c>
      <c r="J32" s="187" t="s">
        <v>243</v>
      </c>
      <c r="K32" s="22" t="s">
        <v>225</v>
      </c>
      <c r="L32" s="23"/>
      <c r="M32" s="29"/>
      <c r="N32" s="27">
        <f t="shared" si="15"/>
        <v>0</v>
      </c>
      <c r="O32" s="30"/>
      <c r="P32" s="30"/>
      <c r="Q32" s="30"/>
      <c r="R32" s="30"/>
      <c r="S32" s="24">
        <v>0</v>
      </c>
      <c r="T32" s="24">
        <v>0</v>
      </c>
      <c r="U32" s="35">
        <v>0</v>
      </c>
      <c r="V32" s="30"/>
      <c r="W32" s="30"/>
      <c r="X32" s="36"/>
      <c r="Y32" s="17">
        <f t="shared" si="16"/>
        <v>0</v>
      </c>
      <c r="Z32" s="30"/>
      <c r="AA32" s="30"/>
      <c r="AB32" s="30"/>
      <c r="AC32" s="30"/>
      <c r="AD32" s="30"/>
      <c r="AE32" s="30"/>
      <c r="AF32" s="24">
        <f t="shared" si="17"/>
        <v>0</v>
      </c>
      <c r="AG32" s="30"/>
      <c r="AH32" s="30"/>
      <c r="AI32" s="30"/>
      <c r="AJ32" s="30"/>
      <c r="AK32" s="30"/>
      <c r="AL32" s="30"/>
      <c r="AM32" s="24">
        <f t="shared" si="18"/>
        <v>0</v>
      </c>
      <c r="AN32" s="30"/>
      <c r="AO32" s="30"/>
      <c r="AP32" s="30"/>
      <c r="AQ32" s="30"/>
      <c r="AR32" s="30"/>
      <c r="AS32" s="30"/>
      <c r="AT32" s="30"/>
      <c r="AU32" s="30"/>
      <c r="AV32" s="24">
        <f t="shared" si="19"/>
        <v>0</v>
      </c>
      <c r="AW32" s="36"/>
      <c r="AX32" s="42"/>
      <c r="AY32" s="36"/>
      <c r="AZ32" s="42"/>
      <c r="BA32" s="36"/>
      <c r="BB32" s="36"/>
      <c r="BC32" s="36"/>
      <c r="BD32" s="42"/>
      <c r="BE32" s="36"/>
      <c r="BF32" s="42"/>
      <c r="BG32" s="36"/>
      <c r="BH32" s="42"/>
      <c r="BI32" s="36"/>
      <c r="BJ32" s="42"/>
      <c r="BK32" s="36"/>
      <c r="BL32" s="42"/>
      <c r="BM32" s="23">
        <f t="shared" si="20"/>
        <v>0</v>
      </c>
      <c r="BN32" s="46"/>
      <c r="BO32" s="46"/>
      <c r="BP32" s="46"/>
      <c r="BQ32" s="46"/>
      <c r="BR32" s="46"/>
      <c r="BS32" s="46"/>
      <c r="BT32" s="30"/>
      <c r="BU32" s="30"/>
      <c r="BV32" s="30"/>
      <c r="BW32" s="30"/>
      <c r="BX32" s="30"/>
      <c r="BY32" s="30"/>
      <c r="BZ32" s="30"/>
      <c r="CA32" s="30"/>
      <c r="CB32" s="23">
        <f t="shared" si="21"/>
        <v>0</v>
      </c>
      <c r="CC32" s="30"/>
      <c r="CD32" s="23">
        <f t="shared" si="22"/>
        <v>0</v>
      </c>
      <c r="CE32" s="27">
        <f t="shared" si="23"/>
        <v>0</v>
      </c>
      <c r="CF32" s="23">
        <f t="shared" si="24"/>
        <v>0</v>
      </c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23">
        <f t="shared" si="25"/>
        <v>0</v>
      </c>
      <c r="CS32" s="31"/>
      <c r="CT32" s="31"/>
      <c r="CU32" s="31"/>
      <c r="CV32" s="23">
        <f t="shared" si="7"/>
        <v>0</v>
      </c>
      <c r="CW32" s="23">
        <f t="shared" si="8"/>
        <v>0</v>
      </c>
      <c r="CX32" s="49">
        <f t="shared" si="56"/>
        <v>0</v>
      </c>
      <c r="CY32" s="49">
        <f t="shared" si="27"/>
        <v>0</v>
      </c>
      <c r="CZ32" s="49">
        <f t="shared" si="28"/>
        <v>0</v>
      </c>
      <c r="DA32" s="31"/>
      <c r="DB32" s="31"/>
      <c r="DC32" s="23">
        <f t="shared" si="29"/>
        <v>0</v>
      </c>
      <c r="DD32" s="50"/>
      <c r="DE32" s="50"/>
      <c r="DF32" s="50"/>
      <c r="DG32" s="23">
        <f t="shared" si="30"/>
        <v>0</v>
      </c>
      <c r="DH32" s="49">
        <f t="shared" si="31"/>
        <v>0</v>
      </c>
      <c r="DI32" s="27">
        <f t="shared" si="32"/>
        <v>0</v>
      </c>
      <c r="DJ32" s="53">
        <f t="shared" si="33"/>
        <v>0</v>
      </c>
      <c r="DK32" s="49">
        <f t="shared" si="34"/>
        <v>0</v>
      </c>
      <c r="DL32" s="54">
        <f t="shared" si="35"/>
        <v>0</v>
      </c>
      <c r="DM32" s="55">
        <v>215</v>
      </c>
      <c r="DN32" s="55">
        <v>5</v>
      </c>
      <c r="DO32" s="55">
        <v>15</v>
      </c>
      <c r="DP32" s="27">
        <f t="shared" si="36"/>
        <v>0</v>
      </c>
      <c r="DQ32" s="58" t="e">
        <f t="shared" si="37"/>
        <v>#DIV/0!</v>
      </c>
      <c r="DR32" s="194" t="e">
        <f t="shared" si="63"/>
        <v>#DIV/0!</v>
      </c>
      <c r="DS32" s="58" t="e">
        <f t="shared" si="12"/>
        <v>#DIV/0!</v>
      </c>
      <c r="DT32" s="196" t="e">
        <f t="shared" si="64"/>
        <v>#DIV/0!</v>
      </c>
      <c r="DU32" s="63">
        <f t="shared" si="40"/>
        <v>0</v>
      </c>
      <c r="DV32" s="61">
        <f t="shared" si="42"/>
        <v>0</v>
      </c>
      <c r="DW32" s="64" t="e">
        <f t="shared" si="41"/>
        <v>#DIV/0!</v>
      </c>
      <c r="DX32" s="65"/>
    </row>
    <row r="33" spans="1:128">
      <c r="A33" s="17">
        <v>100</v>
      </c>
      <c r="B33" s="17">
        <v>28800</v>
      </c>
      <c r="C33" s="182"/>
      <c r="D33" s="19" t="e">
        <f t="shared" si="0"/>
        <v>#DIV/0!</v>
      </c>
      <c r="E33" s="19" t="e">
        <f t="shared" si="1"/>
        <v>#DIV/0!</v>
      </c>
      <c r="F33" s="19" t="e">
        <f t="shared" si="2"/>
        <v>#DIV/0!</v>
      </c>
      <c r="G33" s="19" t="e">
        <f t="shared" si="3"/>
        <v>#DIV/0!</v>
      </c>
      <c r="H33" s="18" t="e">
        <f t="shared" si="4"/>
        <v>#DIV/0!</v>
      </c>
      <c r="I33" s="184"/>
      <c r="J33" s="187"/>
      <c r="K33" s="22" t="s">
        <v>226</v>
      </c>
      <c r="L33" s="23"/>
      <c r="M33" s="29"/>
      <c r="N33" s="27">
        <f t="shared" si="15"/>
        <v>0</v>
      </c>
      <c r="O33" s="30"/>
      <c r="P33" s="30"/>
      <c r="Q33" s="30"/>
      <c r="R33" s="30"/>
      <c r="S33" s="24">
        <v>0</v>
      </c>
      <c r="T33" s="24">
        <v>0</v>
      </c>
      <c r="U33" s="35">
        <v>0</v>
      </c>
      <c r="V33" s="30"/>
      <c r="W33" s="30"/>
      <c r="X33" s="36"/>
      <c r="Y33" s="17">
        <f t="shared" si="16"/>
        <v>0</v>
      </c>
      <c r="Z33" s="30"/>
      <c r="AA33" s="30"/>
      <c r="AB33" s="30"/>
      <c r="AC33" s="30"/>
      <c r="AD33" s="30"/>
      <c r="AE33" s="30"/>
      <c r="AF33" s="24">
        <f t="shared" si="17"/>
        <v>0</v>
      </c>
      <c r="AG33" s="30"/>
      <c r="AH33" s="30"/>
      <c r="AI33" s="30"/>
      <c r="AJ33" s="30"/>
      <c r="AK33" s="30"/>
      <c r="AL33" s="30"/>
      <c r="AM33" s="24">
        <f t="shared" si="18"/>
        <v>0</v>
      </c>
      <c r="AN33" s="30"/>
      <c r="AO33" s="30"/>
      <c r="AP33" s="30"/>
      <c r="AQ33" s="30"/>
      <c r="AR33" s="30"/>
      <c r="AS33" s="30"/>
      <c r="AT33" s="30"/>
      <c r="AU33" s="30"/>
      <c r="AV33" s="24">
        <f t="shared" si="19"/>
        <v>0</v>
      </c>
      <c r="AW33" s="36"/>
      <c r="AX33" s="42"/>
      <c r="AY33" s="36"/>
      <c r="AZ33" s="42"/>
      <c r="BA33" s="36"/>
      <c r="BB33" s="36"/>
      <c r="BC33" s="36"/>
      <c r="BD33" s="42"/>
      <c r="BE33" s="36"/>
      <c r="BF33" s="42"/>
      <c r="BG33" s="36"/>
      <c r="BH33" s="42"/>
      <c r="BI33" s="36"/>
      <c r="BJ33" s="42"/>
      <c r="BK33" s="36"/>
      <c r="BL33" s="42"/>
      <c r="BM33" s="23">
        <f t="shared" si="20"/>
        <v>0</v>
      </c>
      <c r="BN33" s="46"/>
      <c r="BO33" s="46"/>
      <c r="BP33" s="46"/>
      <c r="BQ33" s="46"/>
      <c r="BR33" s="46"/>
      <c r="BS33" s="46"/>
      <c r="BT33" s="30"/>
      <c r="BU33" s="30"/>
      <c r="BV33" s="30"/>
      <c r="BW33" s="30"/>
      <c r="BX33" s="30"/>
      <c r="BY33" s="30"/>
      <c r="BZ33" s="30"/>
      <c r="CA33" s="30"/>
      <c r="CB33" s="23">
        <f t="shared" si="21"/>
        <v>0</v>
      </c>
      <c r="CC33" s="30"/>
      <c r="CD33" s="23">
        <f t="shared" si="22"/>
        <v>0</v>
      </c>
      <c r="CE33" s="27">
        <f t="shared" si="23"/>
        <v>0</v>
      </c>
      <c r="CF33" s="23">
        <f t="shared" si="24"/>
        <v>0</v>
      </c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23">
        <f t="shared" si="25"/>
        <v>0</v>
      </c>
      <c r="CS33" s="31"/>
      <c r="CT33" s="31"/>
      <c r="CU33" s="31"/>
      <c r="CV33" s="23">
        <f t="shared" si="7"/>
        <v>0</v>
      </c>
      <c r="CW33" s="23">
        <f t="shared" si="8"/>
        <v>0</v>
      </c>
      <c r="CX33" s="49">
        <f t="shared" si="26"/>
        <v>0</v>
      </c>
      <c r="CY33" s="49">
        <f t="shared" si="27"/>
        <v>0</v>
      </c>
      <c r="CZ33" s="49">
        <f t="shared" si="28"/>
        <v>0</v>
      </c>
      <c r="DA33" s="31"/>
      <c r="DB33" s="31"/>
      <c r="DC33" s="23">
        <f t="shared" si="29"/>
        <v>0</v>
      </c>
      <c r="DD33" s="50"/>
      <c r="DE33" s="50"/>
      <c r="DF33" s="50"/>
      <c r="DG33" s="23">
        <f t="shared" si="30"/>
        <v>0</v>
      </c>
      <c r="DH33" s="49">
        <f t="shared" si="31"/>
        <v>0</v>
      </c>
      <c r="DI33" s="27">
        <f t="shared" si="32"/>
        <v>0</v>
      </c>
      <c r="DJ33" s="53">
        <f t="shared" si="33"/>
        <v>0</v>
      </c>
      <c r="DK33" s="49">
        <f t="shared" si="34"/>
        <v>0</v>
      </c>
      <c r="DL33" s="54">
        <f t="shared" si="35"/>
        <v>0</v>
      </c>
      <c r="DM33" s="55">
        <v>215</v>
      </c>
      <c r="DN33" s="55">
        <v>5</v>
      </c>
      <c r="DO33" s="55">
        <v>15</v>
      </c>
      <c r="DP33" s="27">
        <f t="shared" si="36"/>
        <v>0</v>
      </c>
      <c r="DQ33" s="58" t="e">
        <f t="shared" si="37"/>
        <v>#DIV/0!</v>
      </c>
      <c r="DR33" s="195"/>
      <c r="DS33" s="58" t="e">
        <f t="shared" si="12"/>
        <v>#DIV/0!</v>
      </c>
      <c r="DT33" s="197"/>
      <c r="DU33" s="63">
        <f t="shared" si="40"/>
        <v>0</v>
      </c>
      <c r="DV33" s="61">
        <f t="shared" si="42"/>
        <v>0</v>
      </c>
      <c r="DW33" s="64" t="e">
        <f t="shared" si="41"/>
        <v>#DIV/0!</v>
      </c>
      <c r="DX33" s="65"/>
    </row>
    <row r="34" spans="1:128">
      <c r="A34" s="17">
        <v>100</v>
      </c>
      <c r="B34" s="17">
        <v>28800</v>
      </c>
      <c r="C34" s="181" t="e">
        <f t="shared" ref="C34:C38" si="65">(DH34+DH35)/(N34+N35)</f>
        <v>#DIV/0!</v>
      </c>
      <c r="D34" s="19" t="e">
        <f t="shared" si="0"/>
        <v>#DIV/0!</v>
      </c>
      <c r="E34" s="19" t="e">
        <f t="shared" si="1"/>
        <v>#DIV/0!</v>
      </c>
      <c r="F34" s="19" t="e">
        <f t="shared" si="2"/>
        <v>#DIV/0!</v>
      </c>
      <c r="G34" s="19" t="e">
        <f t="shared" si="3"/>
        <v>#DIV/0!</v>
      </c>
      <c r="H34" s="18" t="e">
        <f t="shared" si="4"/>
        <v>#DIV/0!</v>
      </c>
      <c r="I34" s="183" t="e">
        <f t="shared" ref="I34:I38" si="66">(CD34+CD35)/(DI34+DI35)</f>
        <v>#DIV/0!</v>
      </c>
      <c r="J34" s="187" t="s">
        <v>244</v>
      </c>
      <c r="K34" s="22" t="s">
        <v>225</v>
      </c>
      <c r="L34" s="23"/>
      <c r="M34" s="29"/>
      <c r="N34" s="27">
        <f t="shared" si="15"/>
        <v>0</v>
      </c>
      <c r="O34" s="30"/>
      <c r="P34" s="30"/>
      <c r="Q34" s="30"/>
      <c r="R34" s="30"/>
      <c r="S34" s="24">
        <v>0</v>
      </c>
      <c r="T34" s="24">
        <v>0</v>
      </c>
      <c r="U34" s="35">
        <v>0</v>
      </c>
      <c r="V34" s="30"/>
      <c r="W34" s="30"/>
      <c r="X34" s="36"/>
      <c r="Y34" s="17">
        <f t="shared" si="16"/>
        <v>0</v>
      </c>
      <c r="Z34" s="30"/>
      <c r="AA34" s="30"/>
      <c r="AB34" s="30"/>
      <c r="AC34" s="30"/>
      <c r="AD34" s="30"/>
      <c r="AE34" s="30"/>
      <c r="AF34" s="24">
        <f t="shared" si="17"/>
        <v>0</v>
      </c>
      <c r="AG34" s="30"/>
      <c r="AH34" s="30"/>
      <c r="AI34" s="30"/>
      <c r="AJ34" s="30"/>
      <c r="AK34" s="30"/>
      <c r="AL34" s="30"/>
      <c r="AM34" s="24">
        <f t="shared" si="18"/>
        <v>0</v>
      </c>
      <c r="AN34" s="30"/>
      <c r="AO34" s="30"/>
      <c r="AP34" s="30"/>
      <c r="AQ34" s="30"/>
      <c r="AR34" s="30"/>
      <c r="AS34" s="30"/>
      <c r="AT34" s="30"/>
      <c r="AU34" s="30"/>
      <c r="AV34" s="24">
        <f t="shared" si="19"/>
        <v>0</v>
      </c>
      <c r="AW34" s="36"/>
      <c r="AX34" s="42"/>
      <c r="AY34" s="36"/>
      <c r="AZ34" s="42"/>
      <c r="BA34" s="36"/>
      <c r="BB34" s="36"/>
      <c r="BC34" s="36"/>
      <c r="BD34" s="42"/>
      <c r="BE34" s="36"/>
      <c r="BF34" s="42"/>
      <c r="BG34" s="36"/>
      <c r="BH34" s="42"/>
      <c r="BI34" s="36"/>
      <c r="BJ34" s="42"/>
      <c r="BK34" s="36"/>
      <c r="BL34" s="42"/>
      <c r="BM34" s="23">
        <f t="shared" si="20"/>
        <v>0</v>
      </c>
      <c r="BN34" s="46"/>
      <c r="BO34" s="46"/>
      <c r="BP34" s="46"/>
      <c r="BQ34" s="46"/>
      <c r="BR34" s="46"/>
      <c r="BS34" s="46"/>
      <c r="BT34" s="30"/>
      <c r="BU34" s="30"/>
      <c r="BV34" s="30"/>
      <c r="BW34" s="30"/>
      <c r="BX34" s="30"/>
      <c r="BY34" s="30"/>
      <c r="BZ34" s="30"/>
      <c r="CA34" s="30"/>
      <c r="CB34" s="23">
        <f t="shared" si="21"/>
        <v>0</v>
      </c>
      <c r="CC34" s="30"/>
      <c r="CD34" s="23">
        <f t="shared" si="22"/>
        <v>0</v>
      </c>
      <c r="CE34" s="27">
        <f t="shared" si="23"/>
        <v>0</v>
      </c>
      <c r="CF34" s="23">
        <f t="shared" si="24"/>
        <v>0</v>
      </c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23">
        <f t="shared" si="25"/>
        <v>0</v>
      </c>
      <c r="CS34" s="31"/>
      <c r="CT34" s="31"/>
      <c r="CU34" s="31"/>
      <c r="CV34" s="23">
        <f t="shared" si="7"/>
        <v>0</v>
      </c>
      <c r="CW34" s="23">
        <f t="shared" si="8"/>
        <v>0</v>
      </c>
      <c r="CX34" s="49">
        <f t="shared" si="26"/>
        <v>0</v>
      </c>
      <c r="CY34" s="49">
        <f t="shared" si="27"/>
        <v>0</v>
      </c>
      <c r="CZ34" s="49">
        <f t="shared" si="28"/>
        <v>0</v>
      </c>
      <c r="DA34" s="31"/>
      <c r="DB34" s="31"/>
      <c r="DC34" s="23">
        <f t="shared" si="29"/>
        <v>0</v>
      </c>
      <c r="DD34" s="50"/>
      <c r="DE34" s="50"/>
      <c r="DF34" s="50"/>
      <c r="DG34" s="23">
        <f t="shared" si="30"/>
        <v>0</v>
      </c>
      <c r="DH34" s="49">
        <f t="shared" si="31"/>
        <v>0</v>
      </c>
      <c r="DI34" s="27">
        <f t="shared" si="32"/>
        <v>0</v>
      </c>
      <c r="DJ34" s="53">
        <f t="shared" si="33"/>
        <v>0</v>
      </c>
      <c r="DK34" s="49">
        <f t="shared" si="34"/>
        <v>0</v>
      </c>
      <c r="DL34" s="54">
        <f t="shared" si="35"/>
        <v>0</v>
      </c>
      <c r="DM34" s="55">
        <v>215</v>
      </c>
      <c r="DN34" s="55">
        <v>5</v>
      </c>
      <c r="DO34" s="55">
        <v>15</v>
      </c>
      <c r="DP34" s="27">
        <f t="shared" si="36"/>
        <v>0</v>
      </c>
      <c r="DQ34" s="58" t="e">
        <f t="shared" si="37"/>
        <v>#DIV/0!</v>
      </c>
      <c r="DR34" s="194" t="e">
        <f t="shared" ref="DR34:DR38" si="67">(CY34+CY35)/(CY34+CY35+DP34+DP35)</f>
        <v>#DIV/0!</v>
      </c>
      <c r="DS34" s="58" t="e">
        <f t="shared" si="12"/>
        <v>#DIV/0!</v>
      </c>
      <c r="DT34" s="196" t="e">
        <f t="shared" ref="DT34:DT38" si="68">(CY34+CY35)/(CY34+CY35+CD34+CD35)</f>
        <v>#DIV/0!</v>
      </c>
      <c r="DU34" s="63">
        <f t="shared" si="40"/>
        <v>0</v>
      </c>
      <c r="DV34" s="61">
        <f t="shared" si="42"/>
        <v>0</v>
      </c>
      <c r="DW34" s="64" t="e">
        <f t="shared" si="41"/>
        <v>#DIV/0!</v>
      </c>
      <c r="DX34" s="65"/>
    </row>
    <row r="35" spans="1:128">
      <c r="A35" s="17">
        <v>100</v>
      </c>
      <c r="B35" s="17">
        <v>28800</v>
      </c>
      <c r="C35" s="182"/>
      <c r="D35" s="19" t="e">
        <f t="shared" si="0"/>
        <v>#DIV/0!</v>
      </c>
      <c r="E35" s="19" t="e">
        <f t="shared" si="1"/>
        <v>#DIV/0!</v>
      </c>
      <c r="F35" s="19" t="e">
        <f t="shared" si="2"/>
        <v>#DIV/0!</v>
      </c>
      <c r="G35" s="19" t="e">
        <f t="shared" si="3"/>
        <v>#DIV/0!</v>
      </c>
      <c r="H35" s="18" t="e">
        <f t="shared" si="4"/>
        <v>#DIV/0!</v>
      </c>
      <c r="I35" s="184"/>
      <c r="J35" s="187"/>
      <c r="K35" s="22" t="s">
        <v>223</v>
      </c>
      <c r="L35" s="23"/>
      <c r="M35" s="29"/>
      <c r="N35" s="27">
        <f t="shared" si="15"/>
        <v>0</v>
      </c>
      <c r="O35" s="30"/>
      <c r="P35" s="30"/>
      <c r="Q35" s="30"/>
      <c r="R35" s="30"/>
      <c r="S35" s="24">
        <v>0</v>
      </c>
      <c r="T35" s="24">
        <v>0</v>
      </c>
      <c r="U35" s="35">
        <v>0</v>
      </c>
      <c r="V35" s="30"/>
      <c r="W35" s="30"/>
      <c r="X35" s="36"/>
      <c r="Y35" s="17">
        <f t="shared" si="16"/>
        <v>0</v>
      </c>
      <c r="Z35" s="30"/>
      <c r="AA35" s="30"/>
      <c r="AB35" s="30"/>
      <c r="AC35" s="30"/>
      <c r="AD35" s="30"/>
      <c r="AE35" s="30"/>
      <c r="AF35" s="24">
        <f t="shared" si="17"/>
        <v>0</v>
      </c>
      <c r="AG35" s="30"/>
      <c r="AH35" s="30"/>
      <c r="AI35" s="30"/>
      <c r="AJ35" s="30"/>
      <c r="AK35" s="30"/>
      <c r="AL35" s="30"/>
      <c r="AM35" s="24">
        <f t="shared" si="18"/>
        <v>0</v>
      </c>
      <c r="AN35" s="30"/>
      <c r="AO35" s="30"/>
      <c r="AP35" s="30"/>
      <c r="AQ35" s="30"/>
      <c r="AR35" s="30"/>
      <c r="AS35" s="30"/>
      <c r="AT35" s="30"/>
      <c r="AU35" s="30"/>
      <c r="AV35" s="24">
        <f t="shared" si="19"/>
        <v>0</v>
      </c>
      <c r="AW35" s="36"/>
      <c r="AX35" s="42"/>
      <c r="AY35" s="36"/>
      <c r="AZ35" s="42"/>
      <c r="BA35" s="36"/>
      <c r="BB35" s="36"/>
      <c r="BC35" s="36"/>
      <c r="BD35" s="42"/>
      <c r="BE35" s="36"/>
      <c r="BF35" s="42"/>
      <c r="BG35" s="36"/>
      <c r="BH35" s="42"/>
      <c r="BI35" s="36"/>
      <c r="BJ35" s="42"/>
      <c r="BK35" s="36"/>
      <c r="BL35" s="42"/>
      <c r="BM35" s="23">
        <f t="shared" si="20"/>
        <v>0</v>
      </c>
      <c r="BN35" s="46"/>
      <c r="BO35" s="46"/>
      <c r="BP35" s="46"/>
      <c r="BQ35" s="46"/>
      <c r="BR35" s="46"/>
      <c r="BS35" s="46"/>
      <c r="BT35" s="30"/>
      <c r="BU35" s="30"/>
      <c r="BV35" s="30"/>
      <c r="BW35" s="30"/>
      <c r="BX35" s="30"/>
      <c r="BY35" s="30"/>
      <c r="BZ35" s="30"/>
      <c r="CA35" s="30"/>
      <c r="CB35" s="23">
        <f t="shared" si="21"/>
        <v>0</v>
      </c>
      <c r="CC35" s="30"/>
      <c r="CD35" s="23">
        <f t="shared" si="22"/>
        <v>0</v>
      </c>
      <c r="CE35" s="27">
        <f t="shared" si="23"/>
        <v>0</v>
      </c>
      <c r="CF35" s="23">
        <f t="shared" si="24"/>
        <v>0</v>
      </c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23">
        <f t="shared" si="25"/>
        <v>0</v>
      </c>
      <c r="CS35" s="31"/>
      <c r="CT35" s="31"/>
      <c r="CU35" s="31"/>
      <c r="CV35" s="23">
        <f t="shared" si="7"/>
        <v>0</v>
      </c>
      <c r="CW35" s="23">
        <f t="shared" si="8"/>
        <v>0</v>
      </c>
      <c r="CX35" s="49">
        <f t="shared" si="26"/>
        <v>0</v>
      </c>
      <c r="CY35" s="49">
        <f t="shared" si="27"/>
        <v>0</v>
      </c>
      <c r="CZ35" s="49">
        <f t="shared" si="28"/>
        <v>0</v>
      </c>
      <c r="DA35" s="31"/>
      <c r="DB35" s="31"/>
      <c r="DC35" s="23">
        <f t="shared" si="29"/>
        <v>0</v>
      </c>
      <c r="DD35" s="50"/>
      <c r="DE35" s="50"/>
      <c r="DF35" s="50"/>
      <c r="DG35" s="23">
        <f t="shared" si="30"/>
        <v>0</v>
      </c>
      <c r="DH35" s="49">
        <f t="shared" si="31"/>
        <v>0</v>
      </c>
      <c r="DI35" s="27">
        <f t="shared" si="32"/>
        <v>0</v>
      </c>
      <c r="DJ35" s="53">
        <f t="shared" si="33"/>
        <v>0</v>
      </c>
      <c r="DK35" s="49">
        <f t="shared" si="34"/>
        <v>0</v>
      </c>
      <c r="DL35" s="54">
        <f t="shared" si="35"/>
        <v>0</v>
      </c>
      <c r="DM35" s="55">
        <v>215</v>
      </c>
      <c r="DN35" s="55">
        <v>5</v>
      </c>
      <c r="DO35" s="55">
        <v>15</v>
      </c>
      <c r="DP35" s="27">
        <f t="shared" si="36"/>
        <v>0</v>
      </c>
      <c r="DQ35" s="58" t="e">
        <f t="shared" si="37"/>
        <v>#DIV/0!</v>
      </c>
      <c r="DR35" s="195"/>
      <c r="DS35" s="58" t="e">
        <f t="shared" si="12"/>
        <v>#DIV/0!</v>
      </c>
      <c r="DT35" s="197"/>
      <c r="DU35" s="63">
        <f t="shared" si="40"/>
        <v>0</v>
      </c>
      <c r="DV35" s="61">
        <f t="shared" si="42"/>
        <v>0</v>
      </c>
      <c r="DW35" s="64" t="e">
        <f t="shared" si="41"/>
        <v>#DIV/0!</v>
      </c>
      <c r="DX35" s="65"/>
    </row>
    <row r="36" spans="1:128">
      <c r="A36" s="17">
        <v>100</v>
      </c>
      <c r="B36" s="17">
        <v>28800</v>
      </c>
      <c r="C36" s="181" t="e">
        <f t="shared" si="65"/>
        <v>#DIV/0!</v>
      </c>
      <c r="D36" s="19" t="e">
        <f t="shared" si="0"/>
        <v>#DIV/0!</v>
      </c>
      <c r="E36" s="19" t="e">
        <f t="shared" si="1"/>
        <v>#DIV/0!</v>
      </c>
      <c r="F36" s="19" t="e">
        <f t="shared" si="2"/>
        <v>#DIV/0!</v>
      </c>
      <c r="G36" s="19" t="e">
        <f t="shared" si="3"/>
        <v>#DIV/0!</v>
      </c>
      <c r="H36" s="18" t="e">
        <f t="shared" si="4"/>
        <v>#DIV/0!</v>
      </c>
      <c r="I36" s="183" t="e">
        <f t="shared" si="66"/>
        <v>#DIV/0!</v>
      </c>
      <c r="J36" s="187" t="s">
        <v>245</v>
      </c>
      <c r="K36" s="22" t="s">
        <v>225</v>
      </c>
      <c r="L36" s="23"/>
      <c r="M36" s="29"/>
      <c r="N36" s="27">
        <f t="shared" si="15"/>
        <v>0</v>
      </c>
      <c r="O36" s="30"/>
      <c r="P36" s="30"/>
      <c r="Q36" s="30"/>
      <c r="R36" s="30"/>
      <c r="S36" s="24">
        <v>0</v>
      </c>
      <c r="T36" s="24">
        <v>0</v>
      </c>
      <c r="U36" s="35">
        <v>0</v>
      </c>
      <c r="V36" s="30"/>
      <c r="W36" s="30"/>
      <c r="X36" s="36"/>
      <c r="Y36" s="17">
        <f t="shared" si="16"/>
        <v>0</v>
      </c>
      <c r="Z36" s="30"/>
      <c r="AA36" s="30"/>
      <c r="AB36" s="30"/>
      <c r="AC36" s="30"/>
      <c r="AD36" s="30"/>
      <c r="AE36" s="30"/>
      <c r="AF36" s="24">
        <f t="shared" si="17"/>
        <v>0</v>
      </c>
      <c r="AG36" s="30"/>
      <c r="AH36" s="30"/>
      <c r="AI36" s="30"/>
      <c r="AJ36" s="30"/>
      <c r="AK36" s="30"/>
      <c r="AL36" s="30"/>
      <c r="AM36" s="24">
        <f t="shared" si="18"/>
        <v>0</v>
      </c>
      <c r="AN36" s="30"/>
      <c r="AO36" s="30"/>
      <c r="AP36" s="30"/>
      <c r="AQ36" s="30"/>
      <c r="AR36" s="30"/>
      <c r="AS36" s="30"/>
      <c r="AT36" s="30"/>
      <c r="AU36" s="30"/>
      <c r="AV36" s="24">
        <f t="shared" si="19"/>
        <v>0</v>
      </c>
      <c r="AW36" s="36"/>
      <c r="AX36" s="42"/>
      <c r="AY36" s="36"/>
      <c r="AZ36" s="42"/>
      <c r="BA36" s="36"/>
      <c r="BB36" s="36"/>
      <c r="BC36" s="36"/>
      <c r="BD36" s="42"/>
      <c r="BE36" s="36"/>
      <c r="BF36" s="42"/>
      <c r="BG36" s="36"/>
      <c r="BH36" s="42"/>
      <c r="BI36" s="36"/>
      <c r="BJ36" s="42"/>
      <c r="BK36" s="36"/>
      <c r="BL36" s="42"/>
      <c r="BM36" s="23">
        <f t="shared" si="20"/>
        <v>0</v>
      </c>
      <c r="BN36" s="46"/>
      <c r="BO36" s="46"/>
      <c r="BP36" s="46"/>
      <c r="BQ36" s="46"/>
      <c r="BR36" s="46"/>
      <c r="BS36" s="46"/>
      <c r="BT36" s="30"/>
      <c r="BU36" s="30"/>
      <c r="BV36" s="30"/>
      <c r="BW36" s="30"/>
      <c r="BX36" s="30"/>
      <c r="BY36" s="30"/>
      <c r="BZ36" s="30"/>
      <c r="CA36" s="30"/>
      <c r="CB36" s="23">
        <f t="shared" si="21"/>
        <v>0</v>
      </c>
      <c r="CC36" s="30"/>
      <c r="CD36" s="23">
        <f t="shared" si="22"/>
        <v>0</v>
      </c>
      <c r="CE36" s="27">
        <f t="shared" si="23"/>
        <v>0</v>
      </c>
      <c r="CF36" s="23">
        <f t="shared" si="24"/>
        <v>0</v>
      </c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23">
        <f t="shared" si="25"/>
        <v>0</v>
      </c>
      <c r="CS36" s="31"/>
      <c r="CT36" s="31"/>
      <c r="CU36" s="31"/>
      <c r="CV36" s="23">
        <f t="shared" si="7"/>
        <v>0</v>
      </c>
      <c r="CW36" s="23">
        <f t="shared" si="8"/>
        <v>0</v>
      </c>
      <c r="CX36" s="49">
        <f t="shared" si="26"/>
        <v>0</v>
      </c>
      <c r="CY36" s="49">
        <f t="shared" si="27"/>
        <v>0</v>
      </c>
      <c r="CZ36" s="49">
        <f t="shared" si="28"/>
        <v>0</v>
      </c>
      <c r="DA36" s="31"/>
      <c r="DB36" s="31"/>
      <c r="DC36" s="23">
        <f t="shared" si="29"/>
        <v>0</v>
      </c>
      <c r="DD36" s="50"/>
      <c r="DE36" s="50"/>
      <c r="DF36" s="50"/>
      <c r="DG36" s="23">
        <f t="shared" si="30"/>
        <v>0</v>
      </c>
      <c r="DH36" s="49">
        <f t="shared" si="31"/>
        <v>0</v>
      </c>
      <c r="DI36" s="27">
        <f t="shared" si="32"/>
        <v>0</v>
      </c>
      <c r="DJ36" s="53">
        <f t="shared" si="33"/>
        <v>0</v>
      </c>
      <c r="DK36" s="49">
        <f t="shared" si="34"/>
        <v>0</v>
      </c>
      <c r="DL36" s="54">
        <f t="shared" si="35"/>
        <v>0</v>
      </c>
      <c r="DM36" s="55">
        <v>215</v>
      </c>
      <c r="DN36" s="55">
        <v>5</v>
      </c>
      <c r="DO36" s="55">
        <v>15</v>
      </c>
      <c r="DP36" s="27">
        <f t="shared" si="36"/>
        <v>0</v>
      </c>
      <c r="DQ36" s="58" t="e">
        <f t="shared" si="37"/>
        <v>#DIV/0!</v>
      </c>
      <c r="DR36" s="194" t="e">
        <f t="shared" si="67"/>
        <v>#DIV/0!</v>
      </c>
      <c r="DS36" s="58" t="e">
        <f t="shared" si="12"/>
        <v>#DIV/0!</v>
      </c>
      <c r="DT36" s="196" t="e">
        <f t="shared" si="68"/>
        <v>#DIV/0!</v>
      </c>
      <c r="DU36" s="63">
        <f t="shared" si="40"/>
        <v>0</v>
      </c>
      <c r="DV36" s="61">
        <f t="shared" si="42"/>
        <v>0</v>
      </c>
      <c r="DW36" s="64" t="e">
        <f t="shared" si="41"/>
        <v>#DIV/0!</v>
      </c>
      <c r="DX36" s="65"/>
    </row>
    <row r="37" spans="1:128">
      <c r="A37" s="17">
        <v>100</v>
      </c>
      <c r="B37" s="17">
        <v>28800</v>
      </c>
      <c r="C37" s="182"/>
      <c r="D37" s="19" t="e">
        <f t="shared" si="0"/>
        <v>#DIV/0!</v>
      </c>
      <c r="E37" s="19" t="e">
        <f t="shared" si="1"/>
        <v>#DIV/0!</v>
      </c>
      <c r="F37" s="19" t="e">
        <f t="shared" si="2"/>
        <v>#DIV/0!</v>
      </c>
      <c r="G37" s="19" t="e">
        <f t="shared" si="3"/>
        <v>#DIV/0!</v>
      </c>
      <c r="H37" s="18" t="e">
        <f t="shared" si="4"/>
        <v>#DIV/0!</v>
      </c>
      <c r="I37" s="184"/>
      <c r="J37" s="187"/>
      <c r="K37" s="22" t="s">
        <v>226</v>
      </c>
      <c r="L37" s="23"/>
      <c r="M37" s="29"/>
      <c r="N37" s="27">
        <f t="shared" si="15"/>
        <v>0</v>
      </c>
      <c r="O37" s="30"/>
      <c r="P37" s="30"/>
      <c r="Q37" s="30"/>
      <c r="R37" s="30"/>
      <c r="S37" s="24">
        <v>0</v>
      </c>
      <c r="T37" s="24">
        <v>0</v>
      </c>
      <c r="U37" s="35">
        <v>0</v>
      </c>
      <c r="V37" s="30"/>
      <c r="W37" s="30"/>
      <c r="X37" s="36"/>
      <c r="Y37" s="17">
        <f t="shared" si="16"/>
        <v>0</v>
      </c>
      <c r="Z37" s="30"/>
      <c r="AA37" s="30"/>
      <c r="AB37" s="30"/>
      <c r="AC37" s="30"/>
      <c r="AD37" s="30"/>
      <c r="AE37" s="30"/>
      <c r="AF37" s="24">
        <f t="shared" si="17"/>
        <v>0</v>
      </c>
      <c r="AG37" s="30"/>
      <c r="AH37" s="30"/>
      <c r="AI37" s="30"/>
      <c r="AJ37" s="30"/>
      <c r="AK37" s="30"/>
      <c r="AL37" s="30"/>
      <c r="AM37" s="24">
        <f t="shared" si="18"/>
        <v>0</v>
      </c>
      <c r="AN37" s="30"/>
      <c r="AO37" s="30"/>
      <c r="AP37" s="30"/>
      <c r="AQ37" s="30"/>
      <c r="AR37" s="30"/>
      <c r="AS37" s="30"/>
      <c r="AT37" s="30"/>
      <c r="AU37" s="30"/>
      <c r="AV37" s="24">
        <f t="shared" si="19"/>
        <v>0</v>
      </c>
      <c r="AW37" s="36"/>
      <c r="AX37" s="42"/>
      <c r="AY37" s="36"/>
      <c r="AZ37" s="42"/>
      <c r="BA37" s="36"/>
      <c r="BB37" s="36"/>
      <c r="BC37" s="36"/>
      <c r="BD37" s="42"/>
      <c r="BE37" s="36"/>
      <c r="BF37" s="42"/>
      <c r="BG37" s="36"/>
      <c r="BH37" s="42"/>
      <c r="BI37" s="36"/>
      <c r="BJ37" s="42"/>
      <c r="BK37" s="36"/>
      <c r="BL37" s="42"/>
      <c r="BM37" s="23">
        <f t="shared" si="20"/>
        <v>0</v>
      </c>
      <c r="BN37" s="46"/>
      <c r="BO37" s="46"/>
      <c r="BP37" s="46"/>
      <c r="BQ37" s="46"/>
      <c r="BR37" s="46"/>
      <c r="BS37" s="46"/>
      <c r="BT37" s="30"/>
      <c r="BU37" s="30"/>
      <c r="BV37" s="30"/>
      <c r="BW37" s="30"/>
      <c r="BX37" s="30"/>
      <c r="BY37" s="30"/>
      <c r="BZ37" s="30"/>
      <c r="CA37" s="30"/>
      <c r="CB37" s="23">
        <f t="shared" si="21"/>
        <v>0</v>
      </c>
      <c r="CC37" s="30"/>
      <c r="CD37" s="23">
        <f t="shared" si="22"/>
        <v>0</v>
      </c>
      <c r="CE37" s="27">
        <f t="shared" si="23"/>
        <v>0</v>
      </c>
      <c r="CF37" s="23">
        <f t="shared" si="24"/>
        <v>0</v>
      </c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23">
        <f t="shared" si="25"/>
        <v>0</v>
      </c>
      <c r="CS37" s="31"/>
      <c r="CT37" s="31"/>
      <c r="CU37" s="31"/>
      <c r="CV37" s="23">
        <f t="shared" si="7"/>
        <v>0</v>
      </c>
      <c r="CW37" s="23">
        <f t="shared" si="8"/>
        <v>0</v>
      </c>
      <c r="CX37" s="49">
        <f t="shared" si="26"/>
        <v>0</v>
      </c>
      <c r="CY37" s="49">
        <f t="shared" si="27"/>
        <v>0</v>
      </c>
      <c r="CZ37" s="49">
        <f t="shared" si="28"/>
        <v>0</v>
      </c>
      <c r="DA37" s="31"/>
      <c r="DB37" s="31"/>
      <c r="DC37" s="23">
        <f t="shared" si="29"/>
        <v>0</v>
      </c>
      <c r="DD37" s="50"/>
      <c r="DE37" s="50"/>
      <c r="DF37" s="50"/>
      <c r="DG37" s="23">
        <f t="shared" si="30"/>
        <v>0</v>
      </c>
      <c r="DH37" s="49">
        <f t="shared" si="31"/>
        <v>0</v>
      </c>
      <c r="DI37" s="27">
        <f t="shared" si="32"/>
        <v>0</v>
      </c>
      <c r="DJ37" s="53">
        <f t="shared" si="33"/>
        <v>0</v>
      </c>
      <c r="DK37" s="49">
        <f t="shared" si="34"/>
        <v>0</v>
      </c>
      <c r="DL37" s="54">
        <f t="shared" si="35"/>
        <v>0</v>
      </c>
      <c r="DM37" s="55">
        <v>215</v>
      </c>
      <c r="DN37" s="55">
        <v>5</v>
      </c>
      <c r="DO37" s="55">
        <v>15</v>
      </c>
      <c r="DP37" s="27">
        <f t="shared" si="36"/>
        <v>0</v>
      </c>
      <c r="DQ37" s="58" t="e">
        <f t="shared" si="37"/>
        <v>#DIV/0!</v>
      </c>
      <c r="DR37" s="195"/>
      <c r="DS37" s="58" t="e">
        <f t="shared" si="12"/>
        <v>#DIV/0!</v>
      </c>
      <c r="DT37" s="197"/>
      <c r="DU37" s="63">
        <f t="shared" si="40"/>
        <v>0</v>
      </c>
      <c r="DV37" s="61">
        <f t="shared" si="42"/>
        <v>0</v>
      </c>
      <c r="DW37" s="64" t="e">
        <f t="shared" si="41"/>
        <v>#DIV/0!</v>
      </c>
      <c r="DX37" s="65"/>
    </row>
    <row r="38" spans="1:128">
      <c r="A38" s="17">
        <v>100</v>
      </c>
      <c r="B38" s="17">
        <v>28800</v>
      </c>
      <c r="C38" s="181" t="e">
        <f t="shared" si="65"/>
        <v>#DIV/0!</v>
      </c>
      <c r="D38" s="19" t="e">
        <f t="shared" si="0"/>
        <v>#DIV/0!</v>
      </c>
      <c r="E38" s="19" t="e">
        <f t="shared" si="1"/>
        <v>#DIV/0!</v>
      </c>
      <c r="F38" s="19" t="e">
        <f t="shared" si="2"/>
        <v>#DIV/0!</v>
      </c>
      <c r="G38" s="19" t="e">
        <f t="shared" si="3"/>
        <v>#DIV/0!</v>
      </c>
      <c r="H38" s="18" t="e">
        <f t="shared" si="4"/>
        <v>#DIV/0!</v>
      </c>
      <c r="I38" s="183" t="e">
        <f t="shared" si="66"/>
        <v>#DIV/0!</v>
      </c>
      <c r="J38" s="187" t="s">
        <v>246</v>
      </c>
      <c r="K38" s="22" t="s">
        <v>219</v>
      </c>
      <c r="L38" s="23"/>
      <c r="M38" s="29"/>
      <c r="N38" s="27">
        <f t="shared" si="15"/>
        <v>0</v>
      </c>
      <c r="O38" s="30"/>
      <c r="P38" s="30"/>
      <c r="Q38" s="30"/>
      <c r="R38" s="30"/>
      <c r="S38" s="24">
        <v>0</v>
      </c>
      <c r="T38" s="24">
        <v>0</v>
      </c>
      <c r="U38" s="35">
        <v>0</v>
      </c>
      <c r="V38" s="30"/>
      <c r="W38" s="30"/>
      <c r="X38" s="36"/>
      <c r="Y38" s="17">
        <f t="shared" si="16"/>
        <v>0</v>
      </c>
      <c r="Z38" s="30"/>
      <c r="AA38" s="30"/>
      <c r="AB38" s="30"/>
      <c r="AC38" s="30"/>
      <c r="AD38" s="30"/>
      <c r="AE38" s="30"/>
      <c r="AF38" s="24">
        <f t="shared" si="17"/>
        <v>0</v>
      </c>
      <c r="AG38" s="30"/>
      <c r="AH38" s="30"/>
      <c r="AI38" s="30"/>
      <c r="AJ38" s="30"/>
      <c r="AK38" s="30"/>
      <c r="AL38" s="30"/>
      <c r="AM38" s="24">
        <f t="shared" si="18"/>
        <v>0</v>
      </c>
      <c r="AN38" s="30"/>
      <c r="AO38" s="30"/>
      <c r="AP38" s="30"/>
      <c r="AQ38" s="30"/>
      <c r="AR38" s="30"/>
      <c r="AS38" s="30"/>
      <c r="AT38" s="30"/>
      <c r="AU38" s="30"/>
      <c r="AV38" s="24">
        <f t="shared" si="19"/>
        <v>0</v>
      </c>
      <c r="AW38" s="36"/>
      <c r="AX38" s="42"/>
      <c r="AY38" s="36"/>
      <c r="AZ38" s="42"/>
      <c r="BA38" s="36"/>
      <c r="BB38" s="36"/>
      <c r="BC38" s="36"/>
      <c r="BD38" s="42"/>
      <c r="BE38" s="36"/>
      <c r="BF38" s="42"/>
      <c r="BG38" s="36"/>
      <c r="BH38" s="42"/>
      <c r="BI38" s="36"/>
      <c r="BJ38" s="42"/>
      <c r="BK38" s="36"/>
      <c r="BL38" s="42"/>
      <c r="BM38" s="23">
        <f t="shared" si="20"/>
        <v>0</v>
      </c>
      <c r="BN38" s="46"/>
      <c r="BO38" s="46"/>
      <c r="BP38" s="46"/>
      <c r="BQ38" s="46"/>
      <c r="BR38" s="46"/>
      <c r="BS38" s="46"/>
      <c r="BT38" s="30"/>
      <c r="BU38" s="30"/>
      <c r="BV38" s="30"/>
      <c r="BW38" s="30"/>
      <c r="BX38" s="30"/>
      <c r="BY38" s="30"/>
      <c r="BZ38" s="30"/>
      <c r="CA38" s="30"/>
      <c r="CB38" s="23">
        <f t="shared" si="21"/>
        <v>0</v>
      </c>
      <c r="CC38" s="30"/>
      <c r="CD38" s="23">
        <f t="shared" si="22"/>
        <v>0</v>
      </c>
      <c r="CE38" s="27">
        <f t="shared" si="23"/>
        <v>0</v>
      </c>
      <c r="CF38" s="23">
        <f t="shared" si="24"/>
        <v>0</v>
      </c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23">
        <f t="shared" si="25"/>
        <v>0</v>
      </c>
      <c r="CS38" s="31"/>
      <c r="CT38" s="31"/>
      <c r="CU38" s="31"/>
      <c r="CV38" s="23">
        <f t="shared" si="7"/>
        <v>0</v>
      </c>
      <c r="CW38" s="23">
        <f t="shared" si="8"/>
        <v>0</v>
      </c>
      <c r="CX38" s="49">
        <f t="shared" si="26"/>
        <v>0</v>
      </c>
      <c r="CY38" s="49">
        <f t="shared" si="27"/>
        <v>0</v>
      </c>
      <c r="CZ38" s="49">
        <f t="shared" si="28"/>
        <v>0</v>
      </c>
      <c r="DA38" s="31"/>
      <c r="DB38" s="31"/>
      <c r="DC38" s="23">
        <f t="shared" si="29"/>
        <v>0</v>
      </c>
      <c r="DD38" s="50"/>
      <c r="DE38" s="50"/>
      <c r="DF38" s="50"/>
      <c r="DG38" s="23">
        <f t="shared" si="30"/>
        <v>0</v>
      </c>
      <c r="DH38" s="49">
        <f t="shared" si="31"/>
        <v>0</v>
      </c>
      <c r="DI38" s="27">
        <f t="shared" si="32"/>
        <v>0</v>
      </c>
      <c r="DJ38" s="53">
        <f t="shared" si="33"/>
        <v>0</v>
      </c>
      <c r="DK38" s="49">
        <f t="shared" si="34"/>
        <v>0</v>
      </c>
      <c r="DL38" s="54">
        <f t="shared" si="35"/>
        <v>0</v>
      </c>
      <c r="DM38" s="55">
        <v>215</v>
      </c>
      <c r="DN38" s="55">
        <v>5</v>
      </c>
      <c r="DO38" s="55">
        <v>15</v>
      </c>
      <c r="DP38" s="27">
        <f t="shared" si="36"/>
        <v>0</v>
      </c>
      <c r="DQ38" s="58" t="e">
        <f t="shared" si="37"/>
        <v>#DIV/0!</v>
      </c>
      <c r="DR38" s="194" t="e">
        <f t="shared" si="67"/>
        <v>#DIV/0!</v>
      </c>
      <c r="DS38" s="58" t="e">
        <f t="shared" si="12"/>
        <v>#DIV/0!</v>
      </c>
      <c r="DT38" s="196" t="e">
        <f t="shared" si="68"/>
        <v>#DIV/0!</v>
      </c>
      <c r="DU38" s="63">
        <f t="shared" si="40"/>
        <v>0</v>
      </c>
      <c r="DV38" s="61">
        <f t="shared" si="42"/>
        <v>0</v>
      </c>
      <c r="DW38" s="64" t="e">
        <f t="shared" si="41"/>
        <v>#DIV/0!</v>
      </c>
      <c r="DX38" s="65"/>
    </row>
    <row r="39" spans="1:128">
      <c r="A39" s="17">
        <v>100</v>
      </c>
      <c r="B39" s="17">
        <v>28800</v>
      </c>
      <c r="C39" s="182"/>
      <c r="D39" s="19" t="e">
        <f t="shared" si="0"/>
        <v>#DIV/0!</v>
      </c>
      <c r="E39" s="19" t="e">
        <f t="shared" si="1"/>
        <v>#DIV/0!</v>
      </c>
      <c r="F39" s="19" t="e">
        <f t="shared" si="2"/>
        <v>#DIV/0!</v>
      </c>
      <c r="G39" s="19" t="e">
        <f t="shared" si="3"/>
        <v>#DIV/0!</v>
      </c>
      <c r="H39" s="18" t="e">
        <f t="shared" si="4"/>
        <v>#DIV/0!</v>
      </c>
      <c r="I39" s="184"/>
      <c r="J39" s="187"/>
      <c r="K39" s="22" t="s">
        <v>220</v>
      </c>
      <c r="L39" s="23"/>
      <c r="M39" s="29"/>
      <c r="N39" s="27">
        <f t="shared" si="15"/>
        <v>0</v>
      </c>
      <c r="O39" s="30"/>
      <c r="P39" s="30"/>
      <c r="Q39" s="30"/>
      <c r="R39" s="30"/>
      <c r="S39" s="24">
        <v>0</v>
      </c>
      <c r="T39" s="24">
        <v>0</v>
      </c>
      <c r="U39" s="35">
        <v>0</v>
      </c>
      <c r="V39" s="30"/>
      <c r="W39" s="30"/>
      <c r="X39" s="36"/>
      <c r="Y39" s="17">
        <f t="shared" si="16"/>
        <v>0</v>
      </c>
      <c r="Z39" s="30"/>
      <c r="AA39" s="30"/>
      <c r="AB39" s="30"/>
      <c r="AC39" s="30"/>
      <c r="AD39" s="30"/>
      <c r="AE39" s="30"/>
      <c r="AF39" s="24">
        <f t="shared" si="17"/>
        <v>0</v>
      </c>
      <c r="AG39" s="30"/>
      <c r="AH39" s="30"/>
      <c r="AI39" s="30"/>
      <c r="AJ39" s="30"/>
      <c r="AK39" s="30"/>
      <c r="AL39" s="30"/>
      <c r="AM39" s="24">
        <f t="shared" si="18"/>
        <v>0</v>
      </c>
      <c r="AN39" s="30"/>
      <c r="AO39" s="30"/>
      <c r="AP39" s="30"/>
      <c r="AQ39" s="30"/>
      <c r="AR39" s="30"/>
      <c r="AS39" s="30"/>
      <c r="AT39" s="30"/>
      <c r="AU39" s="30"/>
      <c r="AV39" s="24">
        <f t="shared" si="19"/>
        <v>0</v>
      </c>
      <c r="AW39" s="36"/>
      <c r="AX39" s="42"/>
      <c r="AY39" s="36"/>
      <c r="AZ39" s="42"/>
      <c r="BA39" s="31"/>
      <c r="BB39" s="36"/>
      <c r="BC39" s="36"/>
      <c r="BD39" s="42"/>
      <c r="BE39" s="36"/>
      <c r="BF39" s="42"/>
      <c r="BG39" s="36"/>
      <c r="BH39" s="42"/>
      <c r="BI39" s="36"/>
      <c r="BJ39" s="42"/>
      <c r="BK39" s="36"/>
      <c r="BL39" s="42"/>
      <c r="BM39" s="23">
        <f t="shared" si="20"/>
        <v>0</v>
      </c>
      <c r="BN39" s="46"/>
      <c r="BO39" s="46"/>
      <c r="BP39" s="46"/>
      <c r="BQ39" s="46"/>
      <c r="BR39" s="46"/>
      <c r="BS39" s="46"/>
      <c r="BT39" s="30"/>
      <c r="BU39" s="30"/>
      <c r="BV39" s="30"/>
      <c r="BW39" s="30"/>
      <c r="BX39" s="30"/>
      <c r="BY39" s="30"/>
      <c r="BZ39" s="30"/>
      <c r="CA39" s="30"/>
      <c r="CB39" s="23">
        <f t="shared" si="21"/>
        <v>0</v>
      </c>
      <c r="CC39" s="30"/>
      <c r="CD39" s="23">
        <f t="shared" si="22"/>
        <v>0</v>
      </c>
      <c r="CE39" s="27">
        <f t="shared" si="23"/>
        <v>0</v>
      </c>
      <c r="CF39" s="23">
        <f t="shared" si="24"/>
        <v>0</v>
      </c>
      <c r="CG39" s="31"/>
      <c r="CH39" s="31"/>
      <c r="CI39" s="31"/>
      <c r="CJ39" s="31"/>
      <c r="CK39" s="31"/>
      <c r="CL39" s="37"/>
      <c r="CM39" s="31"/>
      <c r="CN39" s="31"/>
      <c r="CO39" s="31"/>
      <c r="CP39" s="31"/>
      <c r="CQ39" s="31"/>
      <c r="CR39" s="23">
        <f t="shared" si="25"/>
        <v>0</v>
      </c>
      <c r="CS39" s="31"/>
      <c r="CT39" s="31"/>
      <c r="CU39" s="31"/>
      <c r="CV39" s="23">
        <f t="shared" si="7"/>
        <v>0</v>
      </c>
      <c r="CW39" s="23">
        <f t="shared" si="8"/>
        <v>0</v>
      </c>
      <c r="CX39" s="49">
        <f t="shared" si="26"/>
        <v>0</v>
      </c>
      <c r="CY39" s="49">
        <f t="shared" si="27"/>
        <v>0</v>
      </c>
      <c r="CZ39" s="49">
        <f t="shared" si="28"/>
        <v>0</v>
      </c>
      <c r="DA39" s="31"/>
      <c r="DB39" s="31"/>
      <c r="DC39" s="23">
        <f t="shared" si="29"/>
        <v>0</v>
      </c>
      <c r="DD39" s="50"/>
      <c r="DE39" s="50"/>
      <c r="DF39" s="50"/>
      <c r="DG39" s="23">
        <f t="shared" si="30"/>
        <v>0</v>
      </c>
      <c r="DH39" s="49">
        <f t="shared" si="31"/>
        <v>0</v>
      </c>
      <c r="DI39" s="27">
        <f t="shared" si="32"/>
        <v>0</v>
      </c>
      <c r="DJ39" s="53">
        <f t="shared" si="33"/>
        <v>0</v>
      </c>
      <c r="DK39" s="49">
        <f t="shared" si="34"/>
        <v>0</v>
      </c>
      <c r="DL39" s="54">
        <f t="shared" si="35"/>
        <v>0</v>
      </c>
      <c r="DM39" s="55">
        <v>215</v>
      </c>
      <c r="DN39" s="55">
        <v>5</v>
      </c>
      <c r="DO39" s="55">
        <v>15</v>
      </c>
      <c r="DP39" s="27">
        <f t="shared" si="36"/>
        <v>0</v>
      </c>
      <c r="DQ39" s="58" t="e">
        <f t="shared" si="37"/>
        <v>#DIV/0!</v>
      </c>
      <c r="DR39" s="195"/>
      <c r="DS39" s="58" t="e">
        <f t="shared" si="12"/>
        <v>#DIV/0!</v>
      </c>
      <c r="DT39" s="197"/>
      <c r="DU39" s="63">
        <f t="shared" si="40"/>
        <v>0</v>
      </c>
      <c r="DV39" s="61">
        <f t="shared" si="42"/>
        <v>0</v>
      </c>
      <c r="DW39" s="64" t="e">
        <f t="shared" si="41"/>
        <v>#DIV/0!</v>
      </c>
      <c r="DX39" s="65"/>
    </row>
    <row r="40" spans="1:128">
      <c r="A40" s="17">
        <v>100</v>
      </c>
      <c r="B40" s="17">
        <v>28800</v>
      </c>
      <c r="C40" s="181" t="e">
        <f t="shared" ref="C40:C44" si="69">(DH40+DH41)/(N40+N41)</f>
        <v>#DIV/0!</v>
      </c>
      <c r="D40" s="19" t="e">
        <f t="shared" si="0"/>
        <v>#DIV/0!</v>
      </c>
      <c r="E40" s="19" t="e">
        <f t="shared" si="1"/>
        <v>#DIV/0!</v>
      </c>
      <c r="F40" s="19" t="e">
        <f t="shared" si="2"/>
        <v>#DIV/0!</v>
      </c>
      <c r="G40" s="19" t="e">
        <f t="shared" si="3"/>
        <v>#DIV/0!</v>
      </c>
      <c r="H40" s="18" t="e">
        <f t="shared" si="4"/>
        <v>#DIV/0!</v>
      </c>
      <c r="I40" s="183" t="e">
        <f t="shared" ref="I40:I44" si="70">(CD40+CD41)/(DI40+DI41)</f>
        <v>#DIV/0!</v>
      </c>
      <c r="J40" s="187" t="s">
        <v>247</v>
      </c>
      <c r="K40" s="22" t="s">
        <v>219</v>
      </c>
      <c r="L40" s="23"/>
      <c r="M40" s="30"/>
      <c r="N40" s="27">
        <f t="shared" si="15"/>
        <v>0</v>
      </c>
      <c r="O40" s="30"/>
      <c r="P40" s="30"/>
      <c r="Q40" s="30"/>
      <c r="R40" s="30"/>
      <c r="S40" s="24">
        <v>0</v>
      </c>
      <c r="T40" s="24">
        <v>0</v>
      </c>
      <c r="U40" s="35">
        <v>0</v>
      </c>
      <c r="V40" s="30"/>
      <c r="W40" s="30"/>
      <c r="X40" s="36"/>
      <c r="Y40" s="17">
        <f t="shared" si="16"/>
        <v>0</v>
      </c>
      <c r="Z40" s="30"/>
      <c r="AA40" s="30"/>
      <c r="AB40" s="30"/>
      <c r="AC40" s="30"/>
      <c r="AD40" s="30"/>
      <c r="AE40" s="30"/>
      <c r="AF40" s="24">
        <f t="shared" si="17"/>
        <v>0</v>
      </c>
      <c r="AG40" s="30"/>
      <c r="AH40" s="30"/>
      <c r="AI40" s="30"/>
      <c r="AJ40" s="30"/>
      <c r="AK40" s="30"/>
      <c r="AL40" s="30"/>
      <c r="AM40" s="24">
        <f t="shared" si="18"/>
        <v>0</v>
      </c>
      <c r="AN40" s="30"/>
      <c r="AO40" s="30"/>
      <c r="AP40" s="30"/>
      <c r="AQ40" s="30"/>
      <c r="AR40" s="30"/>
      <c r="AS40" s="30"/>
      <c r="AT40" s="30"/>
      <c r="AU40" s="30"/>
      <c r="AV40" s="24">
        <f t="shared" si="19"/>
        <v>0</v>
      </c>
      <c r="AW40" s="36"/>
      <c r="AX40" s="42"/>
      <c r="AY40" s="36"/>
      <c r="AZ40" s="42"/>
      <c r="BA40" s="36"/>
      <c r="BB40" s="36"/>
      <c r="BC40" s="36"/>
      <c r="BD40" s="42"/>
      <c r="BE40" s="36"/>
      <c r="BF40" s="42"/>
      <c r="BG40" s="36"/>
      <c r="BH40" s="42"/>
      <c r="BI40" s="36"/>
      <c r="BJ40" s="42"/>
      <c r="BK40" s="36"/>
      <c r="BL40" s="42"/>
      <c r="BM40" s="23">
        <f t="shared" si="20"/>
        <v>0</v>
      </c>
      <c r="BN40" s="46"/>
      <c r="BO40" s="46"/>
      <c r="BP40" s="46"/>
      <c r="BQ40" s="46"/>
      <c r="BR40" s="46"/>
      <c r="BS40" s="46"/>
      <c r="BT40" s="30"/>
      <c r="BU40" s="30"/>
      <c r="BV40" s="30"/>
      <c r="BW40" s="30"/>
      <c r="BX40" s="30"/>
      <c r="BY40" s="30"/>
      <c r="BZ40" s="30"/>
      <c r="CA40" s="30"/>
      <c r="CB40" s="23">
        <f t="shared" si="21"/>
        <v>0</v>
      </c>
      <c r="CC40" s="30"/>
      <c r="CD40" s="23">
        <f t="shared" si="22"/>
        <v>0</v>
      </c>
      <c r="CE40" s="27">
        <f t="shared" si="23"/>
        <v>0</v>
      </c>
      <c r="CF40" s="23">
        <f t="shared" si="24"/>
        <v>0</v>
      </c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23">
        <f t="shared" si="25"/>
        <v>0</v>
      </c>
      <c r="CS40" s="31"/>
      <c r="CT40" s="31"/>
      <c r="CU40" s="31"/>
      <c r="CV40" s="23">
        <f t="shared" si="7"/>
        <v>0</v>
      </c>
      <c r="CW40" s="23">
        <f t="shared" si="8"/>
        <v>0</v>
      </c>
      <c r="CX40" s="49">
        <f t="shared" si="26"/>
        <v>0</v>
      </c>
      <c r="CY40" s="49">
        <f t="shared" si="27"/>
        <v>0</v>
      </c>
      <c r="CZ40" s="49">
        <f t="shared" si="28"/>
        <v>0</v>
      </c>
      <c r="DA40" s="31"/>
      <c r="DB40" s="31"/>
      <c r="DC40" s="23">
        <f t="shared" si="29"/>
        <v>0</v>
      </c>
      <c r="DD40" s="50"/>
      <c r="DE40" s="50"/>
      <c r="DF40" s="50"/>
      <c r="DG40" s="23">
        <f t="shared" si="30"/>
        <v>0</v>
      </c>
      <c r="DH40" s="49">
        <f t="shared" si="31"/>
        <v>0</v>
      </c>
      <c r="DI40" s="27">
        <f t="shared" si="32"/>
        <v>0</v>
      </c>
      <c r="DJ40" s="53">
        <f t="shared" si="33"/>
        <v>0</v>
      </c>
      <c r="DK40" s="49">
        <f t="shared" si="34"/>
        <v>0</v>
      </c>
      <c r="DL40" s="54">
        <f t="shared" si="35"/>
        <v>0</v>
      </c>
      <c r="DM40" s="55">
        <v>215</v>
      </c>
      <c r="DN40" s="55">
        <v>5</v>
      </c>
      <c r="DO40" s="55">
        <v>15</v>
      </c>
      <c r="DP40" s="27">
        <f t="shared" si="36"/>
        <v>0</v>
      </c>
      <c r="DQ40" s="58" t="e">
        <f t="shared" si="37"/>
        <v>#DIV/0!</v>
      </c>
      <c r="DR40" s="194" t="e">
        <f t="shared" ref="DR40:DR44" si="71">(CY40+CY41)/(CY40+CY41+DP40+DP41)</f>
        <v>#DIV/0!</v>
      </c>
      <c r="DS40" s="58" t="e">
        <f t="shared" si="12"/>
        <v>#DIV/0!</v>
      </c>
      <c r="DT40" s="196" t="e">
        <f t="shared" ref="DT40:DT44" si="72">(CY40+CY41)/(CY40+CY41+CD40+CD41)</f>
        <v>#DIV/0!</v>
      </c>
      <c r="DU40" s="63">
        <f t="shared" si="40"/>
        <v>0</v>
      </c>
      <c r="DV40" s="61">
        <f t="shared" si="42"/>
        <v>0</v>
      </c>
      <c r="DW40" s="64" t="e">
        <f t="shared" si="41"/>
        <v>#DIV/0!</v>
      </c>
      <c r="DX40" s="65"/>
    </row>
    <row r="41" spans="1:128">
      <c r="A41" s="17">
        <v>100</v>
      </c>
      <c r="B41" s="17">
        <v>28800</v>
      </c>
      <c r="C41" s="182"/>
      <c r="D41" s="19" t="e">
        <f t="shared" si="0"/>
        <v>#DIV/0!</v>
      </c>
      <c r="E41" s="19" t="e">
        <f t="shared" si="1"/>
        <v>#DIV/0!</v>
      </c>
      <c r="F41" s="19" t="e">
        <f t="shared" si="2"/>
        <v>#DIV/0!</v>
      </c>
      <c r="G41" s="19" t="e">
        <f t="shared" si="3"/>
        <v>#DIV/0!</v>
      </c>
      <c r="H41" s="18" t="e">
        <f t="shared" si="4"/>
        <v>#DIV/0!</v>
      </c>
      <c r="I41" s="184"/>
      <c r="J41" s="187"/>
      <c r="K41" s="22" t="s">
        <v>226</v>
      </c>
      <c r="L41" s="23"/>
      <c r="M41" s="29"/>
      <c r="N41" s="27">
        <f t="shared" si="15"/>
        <v>0</v>
      </c>
      <c r="O41" s="30"/>
      <c r="P41" s="30"/>
      <c r="Q41" s="30"/>
      <c r="R41" s="30"/>
      <c r="S41" s="24">
        <v>0</v>
      </c>
      <c r="T41" s="24">
        <v>0</v>
      </c>
      <c r="U41" s="35">
        <v>0</v>
      </c>
      <c r="V41" s="30"/>
      <c r="W41" s="30"/>
      <c r="X41" s="36"/>
      <c r="Y41" s="17">
        <f t="shared" si="16"/>
        <v>0</v>
      </c>
      <c r="Z41" s="30"/>
      <c r="AA41" s="30"/>
      <c r="AB41" s="30"/>
      <c r="AC41" s="30"/>
      <c r="AD41" s="30"/>
      <c r="AE41" s="30"/>
      <c r="AF41" s="24">
        <f t="shared" si="17"/>
        <v>0</v>
      </c>
      <c r="AG41" s="30"/>
      <c r="AH41" s="30"/>
      <c r="AI41" s="30"/>
      <c r="AJ41" s="30"/>
      <c r="AK41" s="30"/>
      <c r="AL41" s="30"/>
      <c r="AM41" s="24">
        <f t="shared" si="18"/>
        <v>0</v>
      </c>
      <c r="AN41" s="30"/>
      <c r="AO41" s="30"/>
      <c r="AP41" s="30"/>
      <c r="AQ41" s="30"/>
      <c r="AR41" s="30"/>
      <c r="AS41" s="30"/>
      <c r="AT41" s="30"/>
      <c r="AU41" s="30"/>
      <c r="AV41" s="24">
        <f t="shared" si="19"/>
        <v>0</v>
      </c>
      <c r="AW41" s="36"/>
      <c r="AX41" s="42"/>
      <c r="AY41" s="36"/>
      <c r="AZ41" s="42"/>
      <c r="BA41" s="36"/>
      <c r="BB41" s="36"/>
      <c r="BC41" s="36"/>
      <c r="BD41" s="42"/>
      <c r="BE41" s="36"/>
      <c r="BF41" s="42"/>
      <c r="BG41" s="36"/>
      <c r="BH41" s="42"/>
      <c r="BI41" s="36"/>
      <c r="BJ41" s="42"/>
      <c r="BK41" s="36"/>
      <c r="BL41" s="42"/>
      <c r="BM41" s="23">
        <f t="shared" si="20"/>
        <v>0</v>
      </c>
      <c r="BN41" s="46"/>
      <c r="BO41" s="46"/>
      <c r="BP41" s="46"/>
      <c r="BQ41" s="46"/>
      <c r="BR41" s="46"/>
      <c r="BS41" s="46"/>
      <c r="BT41" s="30"/>
      <c r="BU41" s="30"/>
      <c r="BV41" s="30"/>
      <c r="BW41" s="30"/>
      <c r="BX41" s="30"/>
      <c r="BY41" s="30"/>
      <c r="BZ41" s="30"/>
      <c r="CA41" s="30"/>
      <c r="CB41" s="23">
        <f t="shared" si="21"/>
        <v>0</v>
      </c>
      <c r="CC41" s="30"/>
      <c r="CD41" s="23">
        <f t="shared" si="22"/>
        <v>0</v>
      </c>
      <c r="CE41" s="27">
        <f t="shared" si="23"/>
        <v>0</v>
      </c>
      <c r="CF41" s="23">
        <f t="shared" si="24"/>
        <v>0</v>
      </c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23">
        <f t="shared" si="25"/>
        <v>0</v>
      </c>
      <c r="CS41" s="31"/>
      <c r="CT41" s="31"/>
      <c r="CU41" s="31"/>
      <c r="CV41" s="23">
        <f t="shared" si="7"/>
        <v>0</v>
      </c>
      <c r="CW41" s="23">
        <f t="shared" si="8"/>
        <v>0</v>
      </c>
      <c r="CX41" s="49">
        <f t="shared" si="26"/>
        <v>0</v>
      </c>
      <c r="CY41" s="49">
        <f t="shared" si="27"/>
        <v>0</v>
      </c>
      <c r="CZ41" s="49">
        <f t="shared" si="28"/>
        <v>0</v>
      </c>
      <c r="DA41" s="31"/>
      <c r="DB41" s="31"/>
      <c r="DC41" s="23">
        <f t="shared" si="29"/>
        <v>0</v>
      </c>
      <c r="DD41" s="50"/>
      <c r="DE41" s="50"/>
      <c r="DF41" s="50"/>
      <c r="DG41" s="23">
        <f t="shared" si="30"/>
        <v>0</v>
      </c>
      <c r="DH41" s="49">
        <f t="shared" si="31"/>
        <v>0</v>
      </c>
      <c r="DI41" s="27">
        <f t="shared" si="32"/>
        <v>0</v>
      </c>
      <c r="DJ41" s="53">
        <f t="shared" si="33"/>
        <v>0</v>
      </c>
      <c r="DK41" s="49">
        <f t="shared" si="34"/>
        <v>0</v>
      </c>
      <c r="DL41" s="54">
        <f t="shared" si="35"/>
        <v>0</v>
      </c>
      <c r="DM41" s="55">
        <v>215</v>
      </c>
      <c r="DN41" s="55">
        <v>5</v>
      </c>
      <c r="DO41" s="55">
        <v>15</v>
      </c>
      <c r="DP41" s="27">
        <f t="shared" si="36"/>
        <v>0</v>
      </c>
      <c r="DQ41" s="58" t="e">
        <f t="shared" si="37"/>
        <v>#DIV/0!</v>
      </c>
      <c r="DR41" s="195"/>
      <c r="DS41" s="58" t="e">
        <f t="shared" si="12"/>
        <v>#DIV/0!</v>
      </c>
      <c r="DT41" s="197"/>
      <c r="DU41" s="63">
        <f t="shared" si="40"/>
        <v>0</v>
      </c>
      <c r="DV41" s="61">
        <f t="shared" si="42"/>
        <v>0</v>
      </c>
      <c r="DW41" s="64" t="e">
        <f t="shared" si="41"/>
        <v>#DIV/0!</v>
      </c>
      <c r="DX41" s="65"/>
    </row>
    <row r="42" spans="1:128">
      <c r="A42" s="17">
        <v>100</v>
      </c>
      <c r="B42" s="17">
        <v>28800</v>
      </c>
      <c r="C42" s="181" t="e">
        <f t="shared" si="69"/>
        <v>#DIV/0!</v>
      </c>
      <c r="D42" s="19" t="e">
        <f t="shared" si="0"/>
        <v>#DIV/0!</v>
      </c>
      <c r="E42" s="19" t="e">
        <f t="shared" si="1"/>
        <v>#DIV/0!</v>
      </c>
      <c r="F42" s="19" t="e">
        <f t="shared" si="2"/>
        <v>#DIV/0!</v>
      </c>
      <c r="G42" s="19" t="e">
        <f t="shared" si="3"/>
        <v>#DIV/0!</v>
      </c>
      <c r="H42" s="18" t="e">
        <f t="shared" si="4"/>
        <v>#DIV/0!</v>
      </c>
      <c r="I42" s="183" t="e">
        <f t="shared" si="70"/>
        <v>#DIV/0!</v>
      </c>
      <c r="J42" s="187" t="s">
        <v>248</v>
      </c>
      <c r="K42" s="22" t="s">
        <v>219</v>
      </c>
      <c r="L42" s="23"/>
      <c r="M42" s="29"/>
      <c r="N42" s="27">
        <f t="shared" si="15"/>
        <v>0</v>
      </c>
      <c r="O42" s="30"/>
      <c r="P42" s="30"/>
      <c r="Q42" s="37"/>
      <c r="R42" s="30"/>
      <c r="S42" s="24">
        <v>0</v>
      </c>
      <c r="T42" s="24">
        <v>0</v>
      </c>
      <c r="U42" s="35">
        <v>0</v>
      </c>
      <c r="V42" s="30"/>
      <c r="W42" s="30"/>
      <c r="X42" s="36"/>
      <c r="Y42" s="17">
        <f t="shared" si="16"/>
        <v>0</v>
      </c>
      <c r="Z42" s="30"/>
      <c r="AA42" s="30"/>
      <c r="AB42" s="30"/>
      <c r="AC42" s="30"/>
      <c r="AD42" s="30"/>
      <c r="AE42" s="30"/>
      <c r="AF42" s="24">
        <f t="shared" si="17"/>
        <v>0</v>
      </c>
      <c r="AG42" s="30"/>
      <c r="AH42" s="30"/>
      <c r="AI42" s="30"/>
      <c r="AJ42" s="30"/>
      <c r="AK42" s="30"/>
      <c r="AL42" s="30"/>
      <c r="AM42" s="24">
        <f t="shared" si="18"/>
        <v>0</v>
      </c>
      <c r="AN42" s="30"/>
      <c r="AO42" s="30"/>
      <c r="AP42" s="30"/>
      <c r="AQ42" s="30"/>
      <c r="AR42" s="41"/>
      <c r="AS42" s="30"/>
      <c r="AT42" s="41"/>
      <c r="AU42" s="30"/>
      <c r="AV42" s="24">
        <f t="shared" si="19"/>
        <v>0</v>
      </c>
      <c r="AW42" s="36"/>
      <c r="AX42" s="42"/>
      <c r="AY42" s="36"/>
      <c r="AZ42" s="42"/>
      <c r="BA42" s="36"/>
      <c r="BB42" s="36"/>
      <c r="BC42" s="36"/>
      <c r="BD42" s="42"/>
      <c r="BE42" s="36"/>
      <c r="BF42" s="42"/>
      <c r="BG42" s="36"/>
      <c r="BH42" s="42"/>
      <c r="BI42" s="36"/>
      <c r="BJ42" s="42"/>
      <c r="BK42" s="36"/>
      <c r="BL42" s="42"/>
      <c r="BM42" s="23">
        <f t="shared" si="20"/>
        <v>0</v>
      </c>
      <c r="BN42" s="46"/>
      <c r="BO42" s="46"/>
      <c r="BP42" s="46"/>
      <c r="BQ42" s="46"/>
      <c r="BR42" s="46"/>
      <c r="BS42" s="46"/>
      <c r="BT42" s="30"/>
      <c r="BU42" s="30"/>
      <c r="BV42" s="30"/>
      <c r="BW42" s="30"/>
      <c r="BX42" s="30"/>
      <c r="BY42" s="30"/>
      <c r="BZ42" s="30"/>
      <c r="CA42" s="30"/>
      <c r="CB42" s="23">
        <f t="shared" si="21"/>
        <v>0</v>
      </c>
      <c r="CC42" s="30"/>
      <c r="CD42" s="23">
        <f t="shared" si="22"/>
        <v>0</v>
      </c>
      <c r="CE42" s="27">
        <f t="shared" si="23"/>
        <v>0</v>
      </c>
      <c r="CF42" s="23">
        <f t="shared" si="24"/>
        <v>0</v>
      </c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23">
        <f t="shared" si="25"/>
        <v>0</v>
      </c>
      <c r="CS42" s="31"/>
      <c r="CT42" s="30"/>
      <c r="CU42" s="31"/>
      <c r="CV42" s="23">
        <f t="shared" si="7"/>
        <v>0</v>
      </c>
      <c r="CW42" s="23">
        <f t="shared" si="8"/>
        <v>0</v>
      </c>
      <c r="CX42" s="49">
        <f t="shared" si="26"/>
        <v>0</v>
      </c>
      <c r="CY42" s="49">
        <f t="shared" si="27"/>
        <v>0</v>
      </c>
      <c r="CZ42" s="49">
        <f t="shared" si="28"/>
        <v>0</v>
      </c>
      <c r="DA42" s="31"/>
      <c r="DB42" s="31"/>
      <c r="DC42" s="23">
        <f t="shared" si="29"/>
        <v>0</v>
      </c>
      <c r="DD42" s="50"/>
      <c r="DE42" s="50"/>
      <c r="DF42" s="50"/>
      <c r="DG42" s="23">
        <f t="shared" si="30"/>
        <v>0</v>
      </c>
      <c r="DH42" s="49">
        <f t="shared" si="31"/>
        <v>0</v>
      </c>
      <c r="DI42" s="27">
        <f t="shared" si="32"/>
        <v>0</v>
      </c>
      <c r="DJ42" s="53">
        <f t="shared" si="33"/>
        <v>0</v>
      </c>
      <c r="DK42" s="49">
        <f t="shared" si="34"/>
        <v>0</v>
      </c>
      <c r="DL42" s="54">
        <f t="shared" si="35"/>
        <v>0</v>
      </c>
      <c r="DM42" s="55">
        <v>215</v>
      </c>
      <c r="DN42" s="55">
        <v>5</v>
      </c>
      <c r="DO42" s="55">
        <v>15</v>
      </c>
      <c r="DP42" s="27">
        <f t="shared" si="36"/>
        <v>0</v>
      </c>
      <c r="DQ42" s="58" t="e">
        <f t="shared" si="37"/>
        <v>#DIV/0!</v>
      </c>
      <c r="DR42" s="194" t="e">
        <f t="shared" si="71"/>
        <v>#DIV/0!</v>
      </c>
      <c r="DS42" s="58" t="e">
        <f t="shared" si="12"/>
        <v>#DIV/0!</v>
      </c>
      <c r="DT42" s="196" t="e">
        <f t="shared" si="72"/>
        <v>#DIV/0!</v>
      </c>
      <c r="DU42" s="63">
        <f t="shared" si="40"/>
        <v>0</v>
      </c>
      <c r="DV42" s="61">
        <f t="shared" si="42"/>
        <v>0</v>
      </c>
      <c r="DW42" s="64" t="e">
        <f t="shared" si="41"/>
        <v>#DIV/0!</v>
      </c>
      <c r="DX42" s="65"/>
    </row>
    <row r="43" spans="1:128">
      <c r="A43" s="17">
        <v>100</v>
      </c>
      <c r="B43" s="17">
        <v>28800</v>
      </c>
      <c r="C43" s="182"/>
      <c r="D43" s="19" t="e">
        <f t="shared" si="0"/>
        <v>#DIV/0!</v>
      </c>
      <c r="E43" s="19" t="e">
        <f t="shared" si="1"/>
        <v>#DIV/0!</v>
      </c>
      <c r="F43" s="19" t="e">
        <f t="shared" si="2"/>
        <v>#DIV/0!</v>
      </c>
      <c r="G43" s="19" t="e">
        <f t="shared" si="3"/>
        <v>#DIV/0!</v>
      </c>
      <c r="H43" s="18" t="e">
        <f t="shared" si="4"/>
        <v>#DIV/0!</v>
      </c>
      <c r="I43" s="184"/>
      <c r="J43" s="187"/>
      <c r="K43" s="22" t="s">
        <v>220</v>
      </c>
      <c r="L43" s="23"/>
      <c r="M43" s="29"/>
      <c r="N43" s="27">
        <f t="shared" si="15"/>
        <v>0</v>
      </c>
      <c r="O43" s="30"/>
      <c r="P43" s="30"/>
      <c r="Q43" s="30"/>
      <c r="R43" s="30"/>
      <c r="S43" s="24">
        <v>0</v>
      </c>
      <c r="T43" s="24">
        <v>0</v>
      </c>
      <c r="U43" s="35">
        <v>0</v>
      </c>
      <c r="V43" s="30"/>
      <c r="W43" s="30"/>
      <c r="X43" s="36"/>
      <c r="Y43" s="17">
        <f t="shared" si="16"/>
        <v>0</v>
      </c>
      <c r="Z43" s="30"/>
      <c r="AA43" s="30"/>
      <c r="AB43" s="30"/>
      <c r="AC43" s="30"/>
      <c r="AD43" s="30"/>
      <c r="AE43" s="30"/>
      <c r="AF43" s="24">
        <f t="shared" si="17"/>
        <v>0</v>
      </c>
      <c r="AG43" s="30"/>
      <c r="AH43" s="30"/>
      <c r="AI43" s="30"/>
      <c r="AJ43" s="30"/>
      <c r="AK43" s="30"/>
      <c r="AL43" s="30"/>
      <c r="AM43" s="24">
        <f t="shared" si="18"/>
        <v>0</v>
      </c>
      <c r="AN43" s="30"/>
      <c r="AO43" s="30"/>
      <c r="AP43" s="30"/>
      <c r="AQ43" s="30"/>
      <c r="AR43" s="30"/>
      <c r="AS43" s="30"/>
      <c r="AT43" s="30"/>
      <c r="AU43" s="30"/>
      <c r="AV43" s="24">
        <f t="shared" si="19"/>
        <v>0</v>
      </c>
      <c r="AW43" s="36"/>
      <c r="AX43" s="42"/>
      <c r="AY43" s="36"/>
      <c r="AZ43" s="42"/>
      <c r="BA43" s="36"/>
      <c r="BB43" s="36"/>
      <c r="BC43" s="36"/>
      <c r="BD43" s="42"/>
      <c r="BE43" s="36"/>
      <c r="BF43" s="42"/>
      <c r="BG43" s="36"/>
      <c r="BH43" s="42"/>
      <c r="BI43" s="36"/>
      <c r="BJ43" s="42"/>
      <c r="BK43" s="36"/>
      <c r="BL43" s="42"/>
      <c r="BM43" s="23">
        <f t="shared" si="20"/>
        <v>0</v>
      </c>
      <c r="BN43" s="46"/>
      <c r="BO43" s="46"/>
      <c r="BP43" s="46"/>
      <c r="BQ43" s="46"/>
      <c r="BR43" s="46"/>
      <c r="BS43" s="46"/>
      <c r="BT43" s="30"/>
      <c r="BU43" s="30"/>
      <c r="BV43" s="30"/>
      <c r="BW43" s="30"/>
      <c r="BX43" s="30"/>
      <c r="BY43" s="30"/>
      <c r="BZ43" s="30"/>
      <c r="CA43" s="30"/>
      <c r="CB43" s="23">
        <f t="shared" si="21"/>
        <v>0</v>
      </c>
      <c r="CC43" s="30"/>
      <c r="CD43" s="23">
        <f t="shared" si="22"/>
        <v>0</v>
      </c>
      <c r="CE43" s="27">
        <f t="shared" si="23"/>
        <v>0</v>
      </c>
      <c r="CF43" s="23">
        <f t="shared" si="24"/>
        <v>0</v>
      </c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23">
        <f t="shared" si="25"/>
        <v>0</v>
      </c>
      <c r="CS43" s="31"/>
      <c r="CT43" s="31"/>
      <c r="CU43" s="31"/>
      <c r="CV43" s="23">
        <f t="shared" si="7"/>
        <v>0</v>
      </c>
      <c r="CW43" s="23">
        <f t="shared" si="8"/>
        <v>0</v>
      </c>
      <c r="CX43" s="49">
        <f t="shared" si="26"/>
        <v>0</v>
      </c>
      <c r="CY43" s="49">
        <f t="shared" si="27"/>
        <v>0</v>
      </c>
      <c r="CZ43" s="49">
        <f t="shared" si="28"/>
        <v>0</v>
      </c>
      <c r="DA43" s="31"/>
      <c r="DB43" s="31"/>
      <c r="DC43" s="23">
        <f t="shared" si="29"/>
        <v>0</v>
      </c>
      <c r="DD43" s="50"/>
      <c r="DE43" s="50"/>
      <c r="DF43" s="50"/>
      <c r="DG43" s="23">
        <f t="shared" si="30"/>
        <v>0</v>
      </c>
      <c r="DH43" s="49">
        <f t="shared" si="31"/>
        <v>0</v>
      </c>
      <c r="DI43" s="27">
        <f t="shared" si="32"/>
        <v>0</v>
      </c>
      <c r="DJ43" s="53">
        <f t="shared" si="33"/>
        <v>0</v>
      </c>
      <c r="DK43" s="49">
        <f t="shared" si="34"/>
        <v>0</v>
      </c>
      <c r="DL43" s="54">
        <f t="shared" si="35"/>
        <v>0</v>
      </c>
      <c r="DM43" s="55">
        <v>215</v>
      </c>
      <c r="DN43" s="55">
        <v>5</v>
      </c>
      <c r="DO43" s="55">
        <v>15</v>
      </c>
      <c r="DP43" s="27">
        <f t="shared" si="36"/>
        <v>0</v>
      </c>
      <c r="DQ43" s="58" t="e">
        <f t="shared" si="37"/>
        <v>#DIV/0!</v>
      </c>
      <c r="DR43" s="195"/>
      <c r="DS43" s="58" t="e">
        <f t="shared" si="12"/>
        <v>#DIV/0!</v>
      </c>
      <c r="DT43" s="197"/>
      <c r="DU43" s="63">
        <f t="shared" si="40"/>
        <v>0</v>
      </c>
      <c r="DV43" s="61">
        <f t="shared" si="42"/>
        <v>0</v>
      </c>
      <c r="DW43" s="64" t="e">
        <f t="shared" si="41"/>
        <v>#DIV/0!</v>
      </c>
      <c r="DX43" s="65"/>
    </row>
    <row r="44" spans="1:128">
      <c r="A44" s="17">
        <v>100</v>
      </c>
      <c r="B44" s="17">
        <v>28800</v>
      </c>
      <c r="C44" s="181" t="e">
        <f t="shared" si="69"/>
        <v>#DIV/0!</v>
      </c>
      <c r="D44" s="19" t="e">
        <f t="shared" si="0"/>
        <v>#DIV/0!</v>
      </c>
      <c r="E44" s="19" t="e">
        <f t="shared" si="1"/>
        <v>#DIV/0!</v>
      </c>
      <c r="F44" s="19" t="e">
        <f t="shared" si="2"/>
        <v>#DIV/0!</v>
      </c>
      <c r="G44" s="19" t="e">
        <f t="shared" si="3"/>
        <v>#DIV/0!</v>
      </c>
      <c r="H44" s="18" t="e">
        <f t="shared" si="4"/>
        <v>#DIV/0!</v>
      </c>
      <c r="I44" s="183" t="e">
        <f t="shared" si="70"/>
        <v>#DIV/0!</v>
      </c>
      <c r="J44" s="187" t="s">
        <v>249</v>
      </c>
      <c r="K44" s="22" t="s">
        <v>222</v>
      </c>
      <c r="L44" s="23"/>
      <c r="M44" s="29"/>
      <c r="N44" s="27">
        <f t="shared" si="15"/>
        <v>0</v>
      </c>
      <c r="O44" s="30"/>
      <c r="P44" s="30"/>
      <c r="Q44" s="30"/>
      <c r="R44" s="30"/>
      <c r="S44" s="24">
        <v>0</v>
      </c>
      <c r="T44" s="24">
        <v>0</v>
      </c>
      <c r="U44" s="35">
        <v>0</v>
      </c>
      <c r="V44" s="30"/>
      <c r="W44" s="30"/>
      <c r="X44" s="36"/>
      <c r="Y44" s="17">
        <f t="shared" si="16"/>
        <v>0</v>
      </c>
      <c r="Z44" s="30"/>
      <c r="AA44" s="30"/>
      <c r="AB44" s="30"/>
      <c r="AC44" s="30"/>
      <c r="AD44" s="30"/>
      <c r="AE44" s="30"/>
      <c r="AF44" s="24">
        <f t="shared" si="17"/>
        <v>0</v>
      </c>
      <c r="AG44" s="30"/>
      <c r="AH44" s="30"/>
      <c r="AI44" s="30"/>
      <c r="AJ44" s="30"/>
      <c r="AK44" s="30"/>
      <c r="AL44" s="30"/>
      <c r="AM44" s="24">
        <f t="shared" si="18"/>
        <v>0</v>
      </c>
      <c r="AN44" s="30"/>
      <c r="AO44" s="30"/>
      <c r="AP44" s="30"/>
      <c r="AQ44" s="30"/>
      <c r="AR44" s="30"/>
      <c r="AS44" s="30"/>
      <c r="AT44" s="30"/>
      <c r="AU44" s="30"/>
      <c r="AV44" s="24">
        <f t="shared" si="19"/>
        <v>0</v>
      </c>
      <c r="AW44" s="36"/>
      <c r="AX44" s="42"/>
      <c r="AY44" s="36"/>
      <c r="AZ44" s="42"/>
      <c r="BA44" s="36"/>
      <c r="BB44" s="36"/>
      <c r="BC44" s="36"/>
      <c r="BD44" s="42"/>
      <c r="BE44" s="36"/>
      <c r="BF44" s="42"/>
      <c r="BG44" s="36"/>
      <c r="BH44" s="42"/>
      <c r="BI44" s="36"/>
      <c r="BJ44" s="42"/>
      <c r="BK44" s="36"/>
      <c r="BL44" s="42"/>
      <c r="BM44" s="23">
        <f t="shared" si="20"/>
        <v>0</v>
      </c>
      <c r="BN44" s="46"/>
      <c r="BO44" s="46"/>
      <c r="BP44" s="46"/>
      <c r="BQ44" s="46"/>
      <c r="BR44" s="46"/>
      <c r="BS44" s="46"/>
      <c r="BT44" s="30"/>
      <c r="BU44" s="30"/>
      <c r="BV44" s="30"/>
      <c r="BW44" s="30"/>
      <c r="BX44" s="30"/>
      <c r="BY44" s="30"/>
      <c r="BZ44" s="30"/>
      <c r="CA44" s="30"/>
      <c r="CB44" s="23">
        <f t="shared" si="21"/>
        <v>0</v>
      </c>
      <c r="CC44" s="30"/>
      <c r="CD44" s="23">
        <f t="shared" si="22"/>
        <v>0</v>
      </c>
      <c r="CE44" s="27">
        <f t="shared" si="23"/>
        <v>0</v>
      </c>
      <c r="CF44" s="23">
        <f t="shared" si="24"/>
        <v>0</v>
      </c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23">
        <f t="shared" si="25"/>
        <v>0</v>
      </c>
      <c r="CS44" s="31"/>
      <c r="CT44" s="31"/>
      <c r="CU44" s="31"/>
      <c r="CV44" s="23">
        <f t="shared" si="7"/>
        <v>0</v>
      </c>
      <c r="CW44" s="23">
        <f t="shared" si="8"/>
        <v>0</v>
      </c>
      <c r="CX44" s="49">
        <f t="shared" si="26"/>
        <v>0</v>
      </c>
      <c r="CY44" s="49">
        <f t="shared" si="27"/>
        <v>0</v>
      </c>
      <c r="CZ44" s="49">
        <f t="shared" si="28"/>
        <v>0</v>
      </c>
      <c r="DA44" s="31"/>
      <c r="DB44" s="31"/>
      <c r="DC44" s="23">
        <f t="shared" si="29"/>
        <v>0</v>
      </c>
      <c r="DD44" s="50"/>
      <c r="DE44" s="50"/>
      <c r="DF44" s="50"/>
      <c r="DG44" s="23">
        <f t="shared" si="30"/>
        <v>0</v>
      </c>
      <c r="DH44" s="49">
        <f t="shared" si="31"/>
        <v>0</v>
      </c>
      <c r="DI44" s="27">
        <f t="shared" si="32"/>
        <v>0</v>
      </c>
      <c r="DJ44" s="53">
        <f t="shared" si="33"/>
        <v>0</v>
      </c>
      <c r="DK44" s="49">
        <f t="shared" si="34"/>
        <v>0</v>
      </c>
      <c r="DL44" s="54">
        <f t="shared" si="35"/>
        <v>0</v>
      </c>
      <c r="DM44" s="55">
        <v>215</v>
      </c>
      <c r="DN44" s="55">
        <v>5</v>
      </c>
      <c r="DO44" s="55">
        <v>15</v>
      </c>
      <c r="DP44" s="27">
        <f t="shared" si="36"/>
        <v>0</v>
      </c>
      <c r="DQ44" s="58" t="e">
        <f t="shared" si="37"/>
        <v>#DIV/0!</v>
      </c>
      <c r="DR44" s="194" t="e">
        <f t="shared" si="71"/>
        <v>#DIV/0!</v>
      </c>
      <c r="DS44" s="58" t="e">
        <f t="shared" si="12"/>
        <v>#DIV/0!</v>
      </c>
      <c r="DT44" s="196" t="e">
        <f t="shared" si="72"/>
        <v>#DIV/0!</v>
      </c>
      <c r="DU44" s="63">
        <f t="shared" si="40"/>
        <v>0</v>
      </c>
      <c r="DV44" s="61">
        <f t="shared" si="42"/>
        <v>0</v>
      </c>
      <c r="DW44" s="64" t="e">
        <f t="shared" si="41"/>
        <v>#DIV/0!</v>
      </c>
      <c r="DX44" s="65"/>
    </row>
    <row r="45" spans="1:128">
      <c r="A45" s="17">
        <v>100</v>
      </c>
      <c r="B45" s="17">
        <v>28800</v>
      </c>
      <c r="C45" s="182"/>
      <c r="D45" s="19" t="e">
        <f t="shared" si="0"/>
        <v>#DIV/0!</v>
      </c>
      <c r="E45" s="19" t="e">
        <f t="shared" si="1"/>
        <v>#DIV/0!</v>
      </c>
      <c r="F45" s="19" t="e">
        <f t="shared" si="2"/>
        <v>#DIV/0!</v>
      </c>
      <c r="G45" s="19" t="e">
        <f t="shared" si="3"/>
        <v>#DIV/0!</v>
      </c>
      <c r="H45" s="18" t="e">
        <f t="shared" si="4"/>
        <v>#DIV/0!</v>
      </c>
      <c r="I45" s="184"/>
      <c r="J45" s="187"/>
      <c r="K45" s="22" t="s">
        <v>223</v>
      </c>
      <c r="L45" s="23"/>
      <c r="M45" s="29"/>
      <c r="N45" s="27">
        <f t="shared" si="15"/>
        <v>0</v>
      </c>
      <c r="O45" s="30"/>
      <c r="P45" s="30"/>
      <c r="Q45" s="30"/>
      <c r="R45" s="30"/>
      <c r="S45" s="24">
        <v>0</v>
      </c>
      <c r="T45" s="24">
        <v>0</v>
      </c>
      <c r="U45" s="35">
        <v>0</v>
      </c>
      <c r="V45" s="30"/>
      <c r="W45" s="30"/>
      <c r="X45" s="36"/>
      <c r="Y45" s="17">
        <f t="shared" si="16"/>
        <v>0</v>
      </c>
      <c r="Z45" s="30"/>
      <c r="AA45" s="30"/>
      <c r="AB45" s="30"/>
      <c r="AC45" s="30"/>
      <c r="AD45" s="30"/>
      <c r="AE45" s="30"/>
      <c r="AF45" s="24">
        <f t="shared" si="17"/>
        <v>0</v>
      </c>
      <c r="AG45" s="30"/>
      <c r="AH45" s="30"/>
      <c r="AI45" s="30"/>
      <c r="AJ45" s="30"/>
      <c r="AK45" s="30"/>
      <c r="AL45" s="30"/>
      <c r="AM45" s="24">
        <f t="shared" si="18"/>
        <v>0</v>
      </c>
      <c r="AN45" s="30"/>
      <c r="AO45" s="30"/>
      <c r="AP45" s="30"/>
      <c r="AQ45" s="30"/>
      <c r="AR45" s="30"/>
      <c r="AS45" s="30"/>
      <c r="AT45" s="30"/>
      <c r="AU45" s="30"/>
      <c r="AV45" s="24">
        <f t="shared" si="19"/>
        <v>0</v>
      </c>
      <c r="AW45" s="36"/>
      <c r="AX45" s="42"/>
      <c r="AY45" s="36"/>
      <c r="AZ45" s="42"/>
      <c r="BA45" s="36"/>
      <c r="BB45" s="36"/>
      <c r="BC45" s="36"/>
      <c r="BD45" s="42"/>
      <c r="BE45" s="36"/>
      <c r="BF45" s="42"/>
      <c r="BG45" s="36"/>
      <c r="BH45" s="42"/>
      <c r="BI45" s="36"/>
      <c r="BJ45" s="42"/>
      <c r="BK45" s="36"/>
      <c r="BL45" s="42"/>
      <c r="BM45" s="23">
        <f t="shared" si="20"/>
        <v>0</v>
      </c>
      <c r="BN45" s="46"/>
      <c r="BO45" s="46"/>
      <c r="BP45" s="46"/>
      <c r="BQ45" s="46"/>
      <c r="BR45" s="46"/>
      <c r="BS45" s="46"/>
      <c r="BT45" s="30"/>
      <c r="BU45" s="30"/>
      <c r="BV45" s="30"/>
      <c r="BW45" s="30"/>
      <c r="BX45" s="30"/>
      <c r="BY45" s="30"/>
      <c r="BZ45" s="30"/>
      <c r="CA45" s="30"/>
      <c r="CB45" s="23">
        <f t="shared" si="21"/>
        <v>0</v>
      </c>
      <c r="CC45" s="30"/>
      <c r="CD45" s="23">
        <f t="shared" si="22"/>
        <v>0</v>
      </c>
      <c r="CE45" s="27">
        <f t="shared" si="23"/>
        <v>0</v>
      </c>
      <c r="CF45" s="23">
        <f t="shared" si="24"/>
        <v>0</v>
      </c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23">
        <f t="shared" si="25"/>
        <v>0</v>
      </c>
      <c r="CS45" s="31"/>
      <c r="CT45" s="31"/>
      <c r="CU45" s="31"/>
      <c r="CV45" s="23">
        <f t="shared" si="7"/>
        <v>0</v>
      </c>
      <c r="CW45" s="23">
        <f t="shared" si="8"/>
        <v>0</v>
      </c>
      <c r="CX45" s="49">
        <f t="shared" si="26"/>
        <v>0</v>
      </c>
      <c r="CY45" s="49">
        <f t="shared" si="27"/>
        <v>0</v>
      </c>
      <c r="CZ45" s="49">
        <f t="shared" si="28"/>
        <v>0</v>
      </c>
      <c r="DA45" s="31"/>
      <c r="DB45" s="31"/>
      <c r="DC45" s="23">
        <f t="shared" si="29"/>
        <v>0</v>
      </c>
      <c r="DD45" s="50"/>
      <c r="DE45" s="50"/>
      <c r="DF45" s="50"/>
      <c r="DG45" s="23">
        <f t="shared" si="30"/>
        <v>0</v>
      </c>
      <c r="DH45" s="49">
        <f t="shared" si="31"/>
        <v>0</v>
      </c>
      <c r="DI45" s="27">
        <f t="shared" si="32"/>
        <v>0</v>
      </c>
      <c r="DJ45" s="53">
        <f t="shared" si="33"/>
        <v>0</v>
      </c>
      <c r="DK45" s="49">
        <f t="shared" si="34"/>
        <v>0</v>
      </c>
      <c r="DL45" s="54">
        <f t="shared" si="35"/>
        <v>0</v>
      </c>
      <c r="DM45" s="55">
        <v>215</v>
      </c>
      <c r="DN45" s="55">
        <v>5</v>
      </c>
      <c r="DO45" s="55">
        <v>15</v>
      </c>
      <c r="DP45" s="27">
        <f t="shared" si="36"/>
        <v>0</v>
      </c>
      <c r="DQ45" s="58" t="e">
        <f t="shared" si="37"/>
        <v>#DIV/0!</v>
      </c>
      <c r="DR45" s="195"/>
      <c r="DS45" s="58" t="e">
        <f t="shared" si="12"/>
        <v>#DIV/0!</v>
      </c>
      <c r="DT45" s="197"/>
      <c r="DU45" s="63">
        <f t="shared" si="40"/>
        <v>0</v>
      </c>
      <c r="DV45" s="61">
        <f t="shared" si="42"/>
        <v>0</v>
      </c>
      <c r="DW45" s="64" t="e">
        <f t="shared" si="41"/>
        <v>#DIV/0!</v>
      </c>
      <c r="DX45" s="65"/>
    </row>
    <row r="46" spans="1:128">
      <c r="A46" s="17">
        <v>100</v>
      </c>
      <c r="B46" s="17">
        <v>28800</v>
      </c>
      <c r="C46" s="181" t="e">
        <f t="shared" ref="C46:C50" si="73">(DH46+DH47)/(N46+N47)</f>
        <v>#DIV/0!</v>
      </c>
      <c r="D46" s="19" t="e">
        <f t="shared" si="0"/>
        <v>#DIV/0!</v>
      </c>
      <c r="E46" s="19" t="e">
        <f t="shared" si="1"/>
        <v>#DIV/0!</v>
      </c>
      <c r="F46" s="19" t="e">
        <f t="shared" si="2"/>
        <v>#DIV/0!</v>
      </c>
      <c r="G46" s="19" t="e">
        <f t="shared" si="3"/>
        <v>#DIV/0!</v>
      </c>
      <c r="H46" s="18" t="e">
        <f t="shared" si="4"/>
        <v>#DIV/0!</v>
      </c>
      <c r="I46" s="183" t="e">
        <f t="shared" ref="I46:I50" si="74">(CD46+CD47)/(DI46+DI47)</f>
        <v>#DIV/0!</v>
      </c>
      <c r="J46" s="187" t="s">
        <v>250</v>
      </c>
      <c r="K46" s="22" t="s">
        <v>222</v>
      </c>
      <c r="L46" s="23"/>
      <c r="M46" s="29"/>
      <c r="N46" s="27">
        <f t="shared" si="15"/>
        <v>0</v>
      </c>
      <c r="O46" s="30"/>
      <c r="P46" s="31"/>
      <c r="Q46" s="30"/>
      <c r="R46" s="30"/>
      <c r="S46" s="24">
        <v>0</v>
      </c>
      <c r="T46" s="24">
        <v>0</v>
      </c>
      <c r="U46" s="35">
        <v>0</v>
      </c>
      <c r="V46" s="30"/>
      <c r="W46" s="30"/>
      <c r="X46" s="36"/>
      <c r="Y46" s="17">
        <f t="shared" si="16"/>
        <v>0</v>
      </c>
      <c r="Z46" s="30"/>
      <c r="AA46" s="30"/>
      <c r="AB46" s="30"/>
      <c r="AC46" s="30"/>
      <c r="AD46" s="30"/>
      <c r="AE46" s="30"/>
      <c r="AF46" s="24">
        <f t="shared" si="17"/>
        <v>0</v>
      </c>
      <c r="AG46" s="30"/>
      <c r="AH46" s="30"/>
      <c r="AI46" s="30"/>
      <c r="AJ46" s="30"/>
      <c r="AK46" s="30"/>
      <c r="AL46" s="30"/>
      <c r="AM46" s="24">
        <f t="shared" si="18"/>
        <v>0</v>
      </c>
      <c r="AN46" s="30"/>
      <c r="AO46" s="30"/>
      <c r="AP46" s="30"/>
      <c r="AQ46" s="30"/>
      <c r="AR46" s="30"/>
      <c r="AS46" s="30"/>
      <c r="AT46" s="30"/>
      <c r="AU46" s="30"/>
      <c r="AV46" s="24">
        <f t="shared" si="19"/>
        <v>0</v>
      </c>
      <c r="AW46" s="36"/>
      <c r="AX46" s="42"/>
      <c r="AY46" s="36"/>
      <c r="AZ46" s="42"/>
      <c r="BA46" s="36"/>
      <c r="BB46" s="36"/>
      <c r="BC46" s="36"/>
      <c r="BD46" s="42"/>
      <c r="BE46" s="36"/>
      <c r="BF46" s="42"/>
      <c r="BG46" s="36"/>
      <c r="BH46" s="42"/>
      <c r="BI46" s="36"/>
      <c r="BJ46" s="42"/>
      <c r="BK46" s="36"/>
      <c r="BL46" s="42"/>
      <c r="BM46" s="23">
        <f t="shared" si="20"/>
        <v>0</v>
      </c>
      <c r="BN46" s="46"/>
      <c r="BO46" s="46"/>
      <c r="BP46" s="46"/>
      <c r="BQ46" s="46"/>
      <c r="BR46" s="46"/>
      <c r="BS46" s="46"/>
      <c r="BT46" s="30"/>
      <c r="BU46" s="30"/>
      <c r="BV46" s="30"/>
      <c r="BW46" s="30"/>
      <c r="BX46" s="30"/>
      <c r="BY46" s="30"/>
      <c r="BZ46" s="30"/>
      <c r="CA46" s="30"/>
      <c r="CB46" s="23">
        <f t="shared" si="21"/>
        <v>0</v>
      </c>
      <c r="CC46" s="30"/>
      <c r="CD46" s="23">
        <f t="shared" si="22"/>
        <v>0</v>
      </c>
      <c r="CE46" s="27">
        <f t="shared" si="23"/>
        <v>0</v>
      </c>
      <c r="CF46" s="23">
        <f t="shared" si="24"/>
        <v>0</v>
      </c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23">
        <f t="shared" si="25"/>
        <v>0</v>
      </c>
      <c r="CS46" s="31"/>
      <c r="CT46" s="31"/>
      <c r="CU46" s="31"/>
      <c r="CV46" s="23">
        <f t="shared" si="7"/>
        <v>0</v>
      </c>
      <c r="CW46" s="23">
        <f t="shared" si="8"/>
        <v>0</v>
      </c>
      <c r="CX46" s="49">
        <f t="shared" si="26"/>
        <v>0</v>
      </c>
      <c r="CY46" s="49">
        <f t="shared" si="27"/>
        <v>0</v>
      </c>
      <c r="CZ46" s="49">
        <f t="shared" si="28"/>
        <v>0</v>
      </c>
      <c r="DA46" s="31"/>
      <c r="DB46" s="31"/>
      <c r="DC46" s="23">
        <f t="shared" si="29"/>
        <v>0</v>
      </c>
      <c r="DD46" s="50"/>
      <c r="DE46" s="50"/>
      <c r="DF46" s="50"/>
      <c r="DG46" s="23">
        <f t="shared" si="30"/>
        <v>0</v>
      </c>
      <c r="DH46" s="49">
        <f t="shared" si="31"/>
        <v>0</v>
      </c>
      <c r="DI46" s="27">
        <f t="shared" si="32"/>
        <v>0</v>
      </c>
      <c r="DJ46" s="53">
        <f t="shared" si="33"/>
        <v>0</v>
      </c>
      <c r="DK46" s="49">
        <f t="shared" si="34"/>
        <v>0</v>
      </c>
      <c r="DL46" s="54">
        <f t="shared" si="35"/>
        <v>0</v>
      </c>
      <c r="DM46" s="55">
        <v>215</v>
      </c>
      <c r="DN46" s="55">
        <v>5</v>
      </c>
      <c r="DO46" s="55">
        <v>15</v>
      </c>
      <c r="DP46" s="27">
        <f t="shared" si="36"/>
        <v>0</v>
      </c>
      <c r="DQ46" s="58" t="e">
        <f t="shared" si="37"/>
        <v>#DIV/0!</v>
      </c>
      <c r="DR46" s="194" t="e">
        <f t="shared" ref="DR46:DR50" si="75">(CY46+CY47)/(CY46+CY47+DP46+DP47)</f>
        <v>#DIV/0!</v>
      </c>
      <c r="DS46" s="58" t="e">
        <f t="shared" si="12"/>
        <v>#DIV/0!</v>
      </c>
      <c r="DT46" s="196" t="e">
        <f t="shared" ref="DT46:DT50" si="76">(CY46+CY47)/(CY46+CY47+CD46+CD47)</f>
        <v>#DIV/0!</v>
      </c>
      <c r="DU46" s="63">
        <f t="shared" si="40"/>
        <v>0</v>
      </c>
      <c r="DV46" s="61">
        <f t="shared" si="42"/>
        <v>0</v>
      </c>
      <c r="DW46" s="64" t="e">
        <f t="shared" si="41"/>
        <v>#DIV/0!</v>
      </c>
      <c r="DX46" s="65"/>
    </row>
    <row r="47" spans="1:128">
      <c r="A47" s="17">
        <v>100</v>
      </c>
      <c r="B47" s="17">
        <v>28800</v>
      </c>
      <c r="C47" s="182"/>
      <c r="D47" s="19" t="e">
        <f t="shared" si="0"/>
        <v>#DIV/0!</v>
      </c>
      <c r="E47" s="19" t="e">
        <f t="shared" si="1"/>
        <v>#DIV/0!</v>
      </c>
      <c r="F47" s="19" t="e">
        <f t="shared" si="2"/>
        <v>#DIV/0!</v>
      </c>
      <c r="G47" s="19" t="e">
        <f t="shared" si="3"/>
        <v>#DIV/0!</v>
      </c>
      <c r="H47" s="18" t="e">
        <f t="shared" si="4"/>
        <v>#DIV/0!</v>
      </c>
      <c r="I47" s="184"/>
      <c r="J47" s="187"/>
      <c r="K47" s="32" t="s">
        <v>220</v>
      </c>
      <c r="L47" s="23"/>
      <c r="M47" s="29"/>
      <c r="N47" s="27">
        <f t="shared" si="15"/>
        <v>0</v>
      </c>
      <c r="O47" s="30"/>
      <c r="P47" s="30"/>
      <c r="Q47" s="30"/>
      <c r="R47" s="30"/>
      <c r="S47" s="24">
        <v>0</v>
      </c>
      <c r="T47" s="24">
        <v>0</v>
      </c>
      <c r="U47" s="35">
        <v>0</v>
      </c>
      <c r="V47" s="30"/>
      <c r="W47" s="30"/>
      <c r="X47" s="30"/>
      <c r="Y47" s="17">
        <f t="shared" si="16"/>
        <v>0</v>
      </c>
      <c r="Z47" s="30"/>
      <c r="AA47" s="30"/>
      <c r="AB47" s="30"/>
      <c r="AC47" s="30"/>
      <c r="AD47" s="30"/>
      <c r="AE47" s="30"/>
      <c r="AF47" s="24">
        <f t="shared" si="17"/>
        <v>0</v>
      </c>
      <c r="AG47" s="30"/>
      <c r="AH47" s="30"/>
      <c r="AI47" s="30"/>
      <c r="AJ47" s="30"/>
      <c r="AK47" s="30"/>
      <c r="AL47" s="30"/>
      <c r="AM47" s="24">
        <f t="shared" si="18"/>
        <v>0</v>
      </c>
      <c r="AN47" s="30"/>
      <c r="AO47" s="30"/>
      <c r="AP47" s="30"/>
      <c r="AQ47" s="30"/>
      <c r="AR47" s="30"/>
      <c r="AS47" s="30"/>
      <c r="AT47" s="30"/>
      <c r="AU47" s="30"/>
      <c r="AV47" s="24">
        <f t="shared" si="19"/>
        <v>0</v>
      </c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23">
        <f t="shared" si="20"/>
        <v>0</v>
      </c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23">
        <f t="shared" si="21"/>
        <v>0</v>
      </c>
      <c r="CC47" s="30"/>
      <c r="CD47" s="23">
        <f t="shared" si="22"/>
        <v>0</v>
      </c>
      <c r="CE47" s="27">
        <f t="shared" si="23"/>
        <v>0</v>
      </c>
      <c r="CF47" s="23">
        <f t="shared" si="24"/>
        <v>0</v>
      </c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23">
        <f t="shared" si="25"/>
        <v>0</v>
      </c>
      <c r="CS47" s="30"/>
      <c r="CT47" s="30"/>
      <c r="CU47" s="30"/>
      <c r="CV47" s="23">
        <f t="shared" si="7"/>
        <v>0</v>
      </c>
      <c r="CW47" s="23">
        <f t="shared" si="8"/>
        <v>0</v>
      </c>
      <c r="CX47" s="49">
        <f t="shared" si="26"/>
        <v>0</v>
      </c>
      <c r="CY47" s="49">
        <f t="shared" si="27"/>
        <v>0</v>
      </c>
      <c r="CZ47" s="49">
        <f t="shared" si="28"/>
        <v>0</v>
      </c>
      <c r="DA47" s="30"/>
      <c r="DB47" s="30"/>
      <c r="DC47" s="23">
        <f t="shared" si="29"/>
        <v>0</v>
      </c>
      <c r="DD47" s="50"/>
      <c r="DE47" s="50"/>
      <c r="DF47" s="50"/>
      <c r="DG47" s="23">
        <f t="shared" si="30"/>
        <v>0</v>
      </c>
      <c r="DH47" s="49">
        <f t="shared" si="31"/>
        <v>0</v>
      </c>
      <c r="DI47" s="27">
        <f t="shared" si="32"/>
        <v>0</v>
      </c>
      <c r="DJ47" s="53">
        <f t="shared" si="33"/>
        <v>0</v>
      </c>
      <c r="DK47" s="49">
        <f t="shared" si="34"/>
        <v>0</v>
      </c>
      <c r="DL47" s="54">
        <f t="shared" si="35"/>
        <v>0</v>
      </c>
      <c r="DM47" s="55">
        <v>215</v>
      </c>
      <c r="DN47" s="55">
        <v>5</v>
      </c>
      <c r="DO47" s="55">
        <v>15</v>
      </c>
      <c r="DP47" s="27">
        <f t="shared" si="36"/>
        <v>0</v>
      </c>
      <c r="DQ47" s="58" t="e">
        <f t="shared" si="37"/>
        <v>#DIV/0!</v>
      </c>
      <c r="DR47" s="195"/>
      <c r="DS47" s="58" t="e">
        <f t="shared" si="12"/>
        <v>#DIV/0!</v>
      </c>
      <c r="DT47" s="197"/>
      <c r="DU47" s="63">
        <f t="shared" si="40"/>
        <v>0</v>
      </c>
      <c r="DV47" s="61">
        <f t="shared" si="42"/>
        <v>0</v>
      </c>
      <c r="DW47" s="64" t="e">
        <f t="shared" si="41"/>
        <v>#DIV/0!</v>
      </c>
      <c r="DX47" s="65"/>
    </row>
    <row r="48" spans="1:128">
      <c r="A48" s="17">
        <v>100</v>
      </c>
      <c r="B48" s="17">
        <v>28800</v>
      </c>
      <c r="C48" s="181" t="e">
        <f t="shared" si="73"/>
        <v>#DIV/0!</v>
      </c>
      <c r="D48" s="19" t="e">
        <f t="shared" si="0"/>
        <v>#DIV/0!</v>
      </c>
      <c r="E48" s="19" t="e">
        <f t="shared" si="1"/>
        <v>#DIV/0!</v>
      </c>
      <c r="F48" s="19" t="e">
        <f t="shared" si="2"/>
        <v>#DIV/0!</v>
      </c>
      <c r="G48" s="19" t="e">
        <f t="shared" si="3"/>
        <v>#DIV/0!</v>
      </c>
      <c r="H48" s="18" t="e">
        <f t="shared" si="4"/>
        <v>#DIV/0!</v>
      </c>
      <c r="I48" s="183" t="e">
        <f t="shared" si="74"/>
        <v>#DIV/0!</v>
      </c>
      <c r="J48" s="188" t="s">
        <v>251</v>
      </c>
      <c r="K48" s="22" t="s">
        <v>222</v>
      </c>
      <c r="L48" s="23"/>
      <c r="M48" s="29"/>
      <c r="N48" s="27">
        <f t="shared" si="15"/>
        <v>0</v>
      </c>
      <c r="O48" s="29"/>
      <c r="P48" s="30"/>
      <c r="Q48" s="29"/>
      <c r="R48" s="29"/>
      <c r="S48" s="24">
        <v>0</v>
      </c>
      <c r="T48" s="24">
        <v>0</v>
      </c>
      <c r="U48" s="35">
        <v>0</v>
      </c>
      <c r="V48" s="29"/>
      <c r="W48" s="29"/>
      <c r="X48" s="29"/>
      <c r="Y48" s="17">
        <f t="shared" si="16"/>
        <v>0</v>
      </c>
      <c r="Z48" s="29"/>
      <c r="AA48" s="29"/>
      <c r="AB48" s="29"/>
      <c r="AC48" s="29"/>
      <c r="AD48" s="29"/>
      <c r="AE48" s="29"/>
      <c r="AF48" s="24">
        <f t="shared" si="17"/>
        <v>0</v>
      </c>
      <c r="AG48" s="29"/>
      <c r="AH48" s="29"/>
      <c r="AI48" s="29"/>
      <c r="AJ48" s="29"/>
      <c r="AK48" s="29"/>
      <c r="AL48" s="29"/>
      <c r="AM48" s="24">
        <f t="shared" si="18"/>
        <v>0</v>
      </c>
      <c r="AN48" s="29"/>
      <c r="AO48" s="29"/>
      <c r="AP48" s="29"/>
      <c r="AQ48" s="29"/>
      <c r="AR48" s="29"/>
      <c r="AS48" s="29"/>
      <c r="AT48" s="29"/>
      <c r="AU48" s="29"/>
      <c r="AV48" s="24">
        <f t="shared" si="19"/>
        <v>0</v>
      </c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3">
        <f t="shared" si="20"/>
        <v>0</v>
      </c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3">
        <f t="shared" si="21"/>
        <v>0</v>
      </c>
      <c r="CC48" s="29"/>
      <c r="CD48" s="23">
        <f t="shared" si="22"/>
        <v>0</v>
      </c>
      <c r="CE48" s="27">
        <f t="shared" si="23"/>
        <v>0</v>
      </c>
      <c r="CF48" s="23">
        <f t="shared" si="24"/>
        <v>0</v>
      </c>
      <c r="CG48" s="30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3">
        <f t="shared" si="25"/>
        <v>0</v>
      </c>
      <c r="CS48" s="29"/>
      <c r="CT48" s="29"/>
      <c r="CU48" s="29"/>
      <c r="CV48" s="23">
        <f t="shared" si="7"/>
        <v>0</v>
      </c>
      <c r="CW48" s="23">
        <f t="shared" si="8"/>
        <v>0</v>
      </c>
      <c r="CX48" s="49">
        <f t="shared" si="26"/>
        <v>0</v>
      </c>
      <c r="CY48" s="49">
        <f t="shared" si="27"/>
        <v>0</v>
      </c>
      <c r="CZ48" s="49">
        <f t="shared" si="28"/>
        <v>0</v>
      </c>
      <c r="DA48" s="29"/>
      <c r="DB48" s="29"/>
      <c r="DC48" s="23">
        <f t="shared" si="29"/>
        <v>0</v>
      </c>
      <c r="DD48" s="50"/>
      <c r="DE48" s="50"/>
      <c r="DF48" s="50"/>
      <c r="DG48" s="23">
        <f t="shared" si="30"/>
        <v>0</v>
      </c>
      <c r="DH48" s="49">
        <f t="shared" si="31"/>
        <v>0</v>
      </c>
      <c r="DI48" s="27">
        <f t="shared" si="32"/>
        <v>0</v>
      </c>
      <c r="DJ48" s="53">
        <f t="shared" si="33"/>
        <v>0</v>
      </c>
      <c r="DK48" s="49">
        <f t="shared" si="34"/>
        <v>0</v>
      </c>
      <c r="DL48" s="54">
        <f t="shared" si="35"/>
        <v>0</v>
      </c>
      <c r="DM48" s="55">
        <v>215</v>
      </c>
      <c r="DN48" s="55">
        <v>5</v>
      </c>
      <c r="DO48" s="55">
        <v>15</v>
      </c>
      <c r="DP48" s="27">
        <f t="shared" si="36"/>
        <v>0</v>
      </c>
      <c r="DQ48" s="58" t="e">
        <f t="shared" si="37"/>
        <v>#DIV/0!</v>
      </c>
      <c r="DR48" s="194" t="e">
        <f t="shared" si="75"/>
        <v>#DIV/0!</v>
      </c>
      <c r="DS48" s="58" t="e">
        <f t="shared" si="12"/>
        <v>#DIV/0!</v>
      </c>
      <c r="DT48" s="196" t="e">
        <f t="shared" si="76"/>
        <v>#DIV/0!</v>
      </c>
      <c r="DU48" s="63">
        <f t="shared" si="40"/>
        <v>0</v>
      </c>
      <c r="DV48" s="61">
        <f t="shared" si="42"/>
        <v>0</v>
      </c>
      <c r="DW48" s="64" t="e">
        <f t="shared" si="41"/>
        <v>#DIV/0!</v>
      </c>
      <c r="DX48" s="65"/>
    </row>
    <row r="49" spans="1:128">
      <c r="A49" s="17">
        <v>100</v>
      </c>
      <c r="B49" s="17">
        <v>28800</v>
      </c>
      <c r="C49" s="182"/>
      <c r="D49" s="19" t="e">
        <f t="shared" si="0"/>
        <v>#DIV/0!</v>
      </c>
      <c r="E49" s="19" t="e">
        <f t="shared" si="1"/>
        <v>#DIV/0!</v>
      </c>
      <c r="F49" s="19" t="e">
        <f t="shared" si="2"/>
        <v>#DIV/0!</v>
      </c>
      <c r="G49" s="19" t="e">
        <f t="shared" si="3"/>
        <v>#DIV/0!</v>
      </c>
      <c r="H49" s="18" t="e">
        <f t="shared" si="4"/>
        <v>#DIV/0!</v>
      </c>
      <c r="I49" s="184"/>
      <c r="J49" s="189"/>
      <c r="K49" s="22" t="s">
        <v>223</v>
      </c>
      <c r="L49" s="23"/>
      <c r="M49" s="29"/>
      <c r="N49" s="27">
        <f t="shared" si="15"/>
        <v>0</v>
      </c>
      <c r="O49" s="30"/>
      <c r="P49" s="30"/>
      <c r="Q49" s="30"/>
      <c r="R49" s="30"/>
      <c r="S49" s="24">
        <v>0</v>
      </c>
      <c r="T49" s="24">
        <v>0</v>
      </c>
      <c r="U49" s="35">
        <v>0</v>
      </c>
      <c r="V49" s="30"/>
      <c r="W49" s="30"/>
      <c r="X49" s="36"/>
      <c r="Y49" s="17">
        <f t="shared" si="16"/>
        <v>0</v>
      </c>
      <c r="Z49" s="30"/>
      <c r="AA49" s="30"/>
      <c r="AB49" s="30"/>
      <c r="AC49" s="30"/>
      <c r="AD49" s="30"/>
      <c r="AE49" s="30"/>
      <c r="AF49" s="24">
        <f t="shared" si="17"/>
        <v>0</v>
      </c>
      <c r="AG49" s="30"/>
      <c r="AH49" s="30"/>
      <c r="AI49" s="30"/>
      <c r="AJ49" s="30"/>
      <c r="AK49" s="30"/>
      <c r="AL49" s="30"/>
      <c r="AM49" s="24">
        <f t="shared" si="18"/>
        <v>0</v>
      </c>
      <c r="AN49" s="30"/>
      <c r="AO49" s="30"/>
      <c r="AP49" s="30"/>
      <c r="AQ49" s="30"/>
      <c r="AR49" s="30"/>
      <c r="AS49" s="30"/>
      <c r="AT49" s="30"/>
      <c r="AU49" s="30"/>
      <c r="AV49" s="24">
        <f t="shared" si="19"/>
        <v>0</v>
      </c>
      <c r="AW49" s="36"/>
      <c r="AX49" s="42"/>
      <c r="AY49" s="36"/>
      <c r="AZ49" s="42"/>
      <c r="BA49" s="36"/>
      <c r="BB49" s="36"/>
      <c r="BC49" s="36"/>
      <c r="BD49" s="42"/>
      <c r="BE49" s="36"/>
      <c r="BF49" s="42"/>
      <c r="BG49" s="36"/>
      <c r="BH49" s="42"/>
      <c r="BI49" s="36"/>
      <c r="BJ49" s="42"/>
      <c r="BK49" s="36"/>
      <c r="BL49" s="42"/>
      <c r="BM49" s="23">
        <f t="shared" si="20"/>
        <v>0</v>
      </c>
      <c r="BN49" s="46"/>
      <c r="BO49" s="46"/>
      <c r="BP49" s="46"/>
      <c r="BQ49" s="46"/>
      <c r="BR49" s="46"/>
      <c r="BS49" s="46"/>
      <c r="BT49" s="30"/>
      <c r="BU49" s="30"/>
      <c r="BV49" s="30"/>
      <c r="BW49" s="30"/>
      <c r="BX49" s="30"/>
      <c r="BY49" s="30"/>
      <c r="BZ49" s="30"/>
      <c r="CA49" s="30"/>
      <c r="CB49" s="23">
        <f t="shared" si="21"/>
        <v>0</v>
      </c>
      <c r="CC49" s="30"/>
      <c r="CD49" s="23">
        <f t="shared" si="22"/>
        <v>0</v>
      </c>
      <c r="CE49" s="27">
        <f t="shared" si="23"/>
        <v>0</v>
      </c>
      <c r="CF49" s="23">
        <f t="shared" si="24"/>
        <v>0</v>
      </c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23">
        <f t="shared" si="25"/>
        <v>0</v>
      </c>
      <c r="CS49" s="31"/>
      <c r="CT49" s="31"/>
      <c r="CU49" s="31"/>
      <c r="CV49" s="23">
        <f t="shared" si="7"/>
        <v>0</v>
      </c>
      <c r="CW49" s="23">
        <f t="shared" si="8"/>
        <v>0</v>
      </c>
      <c r="CX49" s="49">
        <f t="shared" si="26"/>
        <v>0</v>
      </c>
      <c r="CY49" s="49">
        <f t="shared" si="27"/>
        <v>0</v>
      </c>
      <c r="CZ49" s="49">
        <f t="shared" si="28"/>
        <v>0</v>
      </c>
      <c r="DA49" s="31"/>
      <c r="DB49" s="31"/>
      <c r="DC49" s="23">
        <f t="shared" si="29"/>
        <v>0</v>
      </c>
      <c r="DD49" s="50"/>
      <c r="DE49" s="50"/>
      <c r="DF49" s="50"/>
      <c r="DG49" s="23">
        <f t="shared" si="30"/>
        <v>0</v>
      </c>
      <c r="DH49" s="49">
        <f t="shared" si="31"/>
        <v>0</v>
      </c>
      <c r="DI49" s="27">
        <f t="shared" si="32"/>
        <v>0</v>
      </c>
      <c r="DJ49" s="53">
        <f t="shared" si="33"/>
        <v>0</v>
      </c>
      <c r="DK49" s="49">
        <f t="shared" si="34"/>
        <v>0</v>
      </c>
      <c r="DL49" s="54">
        <f t="shared" si="35"/>
        <v>0</v>
      </c>
      <c r="DM49" s="55">
        <v>215</v>
      </c>
      <c r="DN49" s="55">
        <v>5</v>
      </c>
      <c r="DO49" s="55">
        <v>15</v>
      </c>
      <c r="DP49" s="27">
        <f t="shared" si="36"/>
        <v>0</v>
      </c>
      <c r="DQ49" s="58" t="e">
        <f t="shared" si="37"/>
        <v>#DIV/0!</v>
      </c>
      <c r="DR49" s="195"/>
      <c r="DS49" s="58" t="e">
        <f t="shared" si="12"/>
        <v>#DIV/0!</v>
      </c>
      <c r="DT49" s="197"/>
      <c r="DU49" s="63">
        <f t="shared" si="40"/>
        <v>0</v>
      </c>
      <c r="DV49" s="61">
        <f t="shared" si="42"/>
        <v>0</v>
      </c>
      <c r="DW49" s="64" t="e">
        <f t="shared" si="41"/>
        <v>#DIV/0!</v>
      </c>
      <c r="DX49" s="65"/>
    </row>
    <row r="50" spans="1:128">
      <c r="A50" s="17">
        <v>100</v>
      </c>
      <c r="B50" s="17">
        <v>28800</v>
      </c>
      <c r="C50" s="181" t="e">
        <f t="shared" si="73"/>
        <v>#DIV/0!</v>
      </c>
      <c r="D50" s="19" t="e">
        <f t="shared" si="0"/>
        <v>#DIV/0!</v>
      </c>
      <c r="E50" s="19" t="e">
        <f t="shared" si="1"/>
        <v>#DIV/0!</v>
      </c>
      <c r="F50" s="19" t="e">
        <f t="shared" si="2"/>
        <v>#DIV/0!</v>
      </c>
      <c r="G50" s="19" t="e">
        <f t="shared" si="3"/>
        <v>#DIV/0!</v>
      </c>
      <c r="H50" s="18" t="e">
        <f t="shared" si="4"/>
        <v>#DIV/0!</v>
      </c>
      <c r="I50" s="183" t="e">
        <f t="shared" si="74"/>
        <v>#DIV/0!</v>
      </c>
      <c r="J50" s="188" t="s">
        <v>252</v>
      </c>
      <c r="K50" s="22" t="s">
        <v>225</v>
      </c>
      <c r="L50" s="23"/>
      <c r="M50" s="29"/>
      <c r="N50" s="27">
        <f t="shared" si="15"/>
        <v>0</v>
      </c>
      <c r="O50" s="30"/>
      <c r="P50" s="30"/>
      <c r="Q50" s="30"/>
      <c r="R50" s="30"/>
      <c r="S50" s="24">
        <v>0</v>
      </c>
      <c r="T50" s="24">
        <v>0</v>
      </c>
      <c r="U50" s="35">
        <v>0</v>
      </c>
      <c r="V50" s="30"/>
      <c r="W50" s="30"/>
      <c r="X50" s="36"/>
      <c r="Y50" s="17">
        <f t="shared" si="16"/>
        <v>0</v>
      </c>
      <c r="Z50" s="30"/>
      <c r="AA50" s="30"/>
      <c r="AB50" s="30"/>
      <c r="AC50" s="30"/>
      <c r="AD50" s="30"/>
      <c r="AE50" s="30"/>
      <c r="AF50" s="24">
        <f t="shared" si="17"/>
        <v>0</v>
      </c>
      <c r="AG50" s="30"/>
      <c r="AH50" s="30"/>
      <c r="AI50" s="30"/>
      <c r="AJ50" s="30"/>
      <c r="AK50" s="30"/>
      <c r="AL50" s="30"/>
      <c r="AM50" s="24">
        <f t="shared" si="18"/>
        <v>0</v>
      </c>
      <c r="AN50" s="30"/>
      <c r="AO50" s="30"/>
      <c r="AP50" s="30"/>
      <c r="AQ50" s="30"/>
      <c r="AR50" s="30"/>
      <c r="AS50" s="30"/>
      <c r="AT50" s="30"/>
      <c r="AU50" s="30"/>
      <c r="AV50" s="24">
        <f t="shared" si="19"/>
        <v>0</v>
      </c>
      <c r="AW50" s="36"/>
      <c r="AX50" s="42"/>
      <c r="AY50" s="36"/>
      <c r="AZ50" s="42"/>
      <c r="BA50" s="36"/>
      <c r="BB50" s="36"/>
      <c r="BC50" s="36"/>
      <c r="BD50" s="42"/>
      <c r="BE50" s="36"/>
      <c r="BF50" s="42"/>
      <c r="BG50" s="36"/>
      <c r="BH50" s="42"/>
      <c r="BI50" s="36"/>
      <c r="BJ50" s="42"/>
      <c r="BK50" s="36"/>
      <c r="BL50" s="42"/>
      <c r="BM50" s="23">
        <f t="shared" si="20"/>
        <v>0</v>
      </c>
      <c r="BN50" s="46"/>
      <c r="BO50" s="46"/>
      <c r="BP50" s="46"/>
      <c r="BQ50" s="46"/>
      <c r="BR50" s="46"/>
      <c r="BS50" s="46"/>
      <c r="BT50" s="30"/>
      <c r="BU50" s="30"/>
      <c r="BV50" s="30"/>
      <c r="BW50" s="30"/>
      <c r="BX50" s="30"/>
      <c r="BY50" s="30"/>
      <c r="BZ50" s="30"/>
      <c r="CA50" s="30"/>
      <c r="CB50" s="23">
        <f t="shared" si="21"/>
        <v>0</v>
      </c>
      <c r="CC50" s="30"/>
      <c r="CD50" s="23">
        <f t="shared" si="22"/>
        <v>0</v>
      </c>
      <c r="CE50" s="27">
        <f t="shared" si="23"/>
        <v>0</v>
      </c>
      <c r="CF50" s="23">
        <f t="shared" si="24"/>
        <v>0</v>
      </c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23">
        <f t="shared" si="25"/>
        <v>0</v>
      </c>
      <c r="CS50" s="31"/>
      <c r="CT50" s="31"/>
      <c r="CU50" s="31"/>
      <c r="CV50" s="23">
        <f t="shared" si="7"/>
        <v>0</v>
      </c>
      <c r="CW50" s="23">
        <f t="shared" si="8"/>
        <v>0</v>
      </c>
      <c r="CX50" s="49">
        <f t="shared" si="26"/>
        <v>0</v>
      </c>
      <c r="CY50" s="49">
        <f t="shared" si="27"/>
        <v>0</v>
      </c>
      <c r="CZ50" s="49">
        <f t="shared" si="28"/>
        <v>0</v>
      </c>
      <c r="DA50" s="31"/>
      <c r="DB50" s="31"/>
      <c r="DC50" s="23">
        <f t="shared" si="29"/>
        <v>0</v>
      </c>
      <c r="DD50" s="50"/>
      <c r="DE50" s="50"/>
      <c r="DF50" s="50"/>
      <c r="DG50" s="23">
        <f t="shared" si="30"/>
        <v>0</v>
      </c>
      <c r="DH50" s="49">
        <f t="shared" si="31"/>
        <v>0</v>
      </c>
      <c r="DI50" s="27">
        <f t="shared" si="32"/>
        <v>0</v>
      </c>
      <c r="DJ50" s="53">
        <f t="shared" si="33"/>
        <v>0</v>
      </c>
      <c r="DK50" s="49">
        <f t="shared" si="34"/>
        <v>0</v>
      </c>
      <c r="DL50" s="54">
        <f t="shared" si="35"/>
        <v>0</v>
      </c>
      <c r="DM50" s="55">
        <v>215</v>
      </c>
      <c r="DN50" s="55">
        <v>5</v>
      </c>
      <c r="DO50" s="55">
        <v>15</v>
      </c>
      <c r="DP50" s="27">
        <f t="shared" si="36"/>
        <v>0</v>
      </c>
      <c r="DQ50" s="58" t="e">
        <f t="shared" si="37"/>
        <v>#DIV/0!</v>
      </c>
      <c r="DR50" s="194" t="e">
        <f t="shared" si="75"/>
        <v>#DIV/0!</v>
      </c>
      <c r="DS50" s="58" t="e">
        <f t="shared" si="12"/>
        <v>#DIV/0!</v>
      </c>
      <c r="DT50" s="196" t="e">
        <f t="shared" si="76"/>
        <v>#DIV/0!</v>
      </c>
      <c r="DU50" s="63">
        <f t="shared" si="40"/>
        <v>0</v>
      </c>
      <c r="DV50" s="61">
        <f t="shared" si="42"/>
        <v>0</v>
      </c>
      <c r="DW50" s="64" t="e">
        <f t="shared" si="41"/>
        <v>#DIV/0!</v>
      </c>
      <c r="DX50" s="65"/>
    </row>
    <row r="51" spans="1:128">
      <c r="A51" s="17">
        <v>100</v>
      </c>
      <c r="B51" s="17">
        <v>28800</v>
      </c>
      <c r="C51" s="182"/>
      <c r="D51" s="19" t="e">
        <f t="shared" si="0"/>
        <v>#DIV/0!</v>
      </c>
      <c r="E51" s="19" t="e">
        <f t="shared" si="1"/>
        <v>#DIV/0!</v>
      </c>
      <c r="F51" s="19" t="e">
        <f t="shared" si="2"/>
        <v>#DIV/0!</v>
      </c>
      <c r="G51" s="19" t="e">
        <f t="shared" si="3"/>
        <v>#DIV/0!</v>
      </c>
      <c r="H51" s="18" t="e">
        <f t="shared" si="4"/>
        <v>#DIV/0!</v>
      </c>
      <c r="I51" s="184"/>
      <c r="J51" s="189"/>
      <c r="K51" s="22" t="s">
        <v>226</v>
      </c>
      <c r="L51" s="23"/>
      <c r="M51" s="29"/>
      <c r="N51" s="27">
        <f t="shared" si="15"/>
        <v>0</v>
      </c>
      <c r="O51" s="30"/>
      <c r="P51" s="30"/>
      <c r="Q51" s="30"/>
      <c r="R51" s="30"/>
      <c r="S51" s="24">
        <v>0</v>
      </c>
      <c r="T51" s="24">
        <v>0</v>
      </c>
      <c r="U51" s="35">
        <v>0</v>
      </c>
      <c r="V51" s="30"/>
      <c r="W51" s="30"/>
      <c r="X51" s="36"/>
      <c r="Y51" s="17">
        <f t="shared" si="16"/>
        <v>0</v>
      </c>
      <c r="Z51" s="30"/>
      <c r="AA51" s="30"/>
      <c r="AB51" s="30"/>
      <c r="AC51" s="30"/>
      <c r="AD51" s="30"/>
      <c r="AE51" s="30"/>
      <c r="AF51" s="24">
        <f t="shared" si="17"/>
        <v>0</v>
      </c>
      <c r="AG51" s="30"/>
      <c r="AH51" s="30"/>
      <c r="AI51" s="30"/>
      <c r="AJ51" s="30"/>
      <c r="AK51" s="30"/>
      <c r="AL51" s="30"/>
      <c r="AM51" s="24">
        <f t="shared" si="18"/>
        <v>0</v>
      </c>
      <c r="AN51" s="30"/>
      <c r="AO51" s="30"/>
      <c r="AP51" s="30"/>
      <c r="AQ51" s="30"/>
      <c r="AR51" s="30"/>
      <c r="AS51" s="30"/>
      <c r="AT51" s="30"/>
      <c r="AU51" s="30"/>
      <c r="AV51" s="24">
        <f t="shared" si="19"/>
        <v>0</v>
      </c>
      <c r="AW51" s="36"/>
      <c r="AX51" s="42"/>
      <c r="AY51" s="36"/>
      <c r="AZ51" s="42"/>
      <c r="BA51" s="36"/>
      <c r="BB51" s="36"/>
      <c r="BC51" s="36"/>
      <c r="BD51" s="42"/>
      <c r="BE51" s="36"/>
      <c r="BF51" s="42"/>
      <c r="BG51" s="36"/>
      <c r="BH51" s="42"/>
      <c r="BI51" s="36"/>
      <c r="BJ51" s="42"/>
      <c r="BK51" s="36"/>
      <c r="BL51" s="42"/>
      <c r="BM51" s="23">
        <f t="shared" si="20"/>
        <v>0</v>
      </c>
      <c r="BN51" s="46"/>
      <c r="BO51" s="46"/>
      <c r="BP51" s="46"/>
      <c r="BQ51" s="46"/>
      <c r="BR51" s="46"/>
      <c r="BS51" s="46"/>
      <c r="BT51" s="30"/>
      <c r="BU51" s="30"/>
      <c r="BV51" s="30"/>
      <c r="BW51" s="30"/>
      <c r="BX51" s="30"/>
      <c r="BY51" s="30"/>
      <c r="BZ51" s="30"/>
      <c r="CA51" s="30"/>
      <c r="CB51" s="23">
        <f t="shared" si="21"/>
        <v>0</v>
      </c>
      <c r="CC51" s="30"/>
      <c r="CD51" s="23">
        <f t="shared" si="22"/>
        <v>0</v>
      </c>
      <c r="CE51" s="27">
        <f t="shared" si="23"/>
        <v>0</v>
      </c>
      <c r="CF51" s="23">
        <f t="shared" si="24"/>
        <v>0</v>
      </c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23">
        <f t="shared" si="25"/>
        <v>0</v>
      </c>
      <c r="CS51" s="31"/>
      <c r="CT51" s="31"/>
      <c r="CU51" s="31"/>
      <c r="CV51" s="23">
        <f t="shared" si="7"/>
        <v>0</v>
      </c>
      <c r="CW51" s="23">
        <f t="shared" si="8"/>
        <v>0</v>
      </c>
      <c r="CX51" s="49">
        <f t="shared" si="26"/>
        <v>0</v>
      </c>
      <c r="CY51" s="49">
        <f t="shared" si="27"/>
        <v>0</v>
      </c>
      <c r="CZ51" s="49">
        <f t="shared" si="28"/>
        <v>0</v>
      </c>
      <c r="DA51" s="31"/>
      <c r="DB51" s="31"/>
      <c r="DC51" s="23">
        <f t="shared" si="29"/>
        <v>0</v>
      </c>
      <c r="DD51" s="50"/>
      <c r="DE51" s="50"/>
      <c r="DF51" s="50"/>
      <c r="DG51" s="23">
        <f t="shared" si="30"/>
        <v>0</v>
      </c>
      <c r="DH51" s="49">
        <f t="shared" si="31"/>
        <v>0</v>
      </c>
      <c r="DI51" s="27">
        <f t="shared" si="32"/>
        <v>0</v>
      </c>
      <c r="DJ51" s="53">
        <f t="shared" si="33"/>
        <v>0</v>
      </c>
      <c r="DK51" s="49">
        <f t="shared" si="34"/>
        <v>0</v>
      </c>
      <c r="DL51" s="54">
        <f t="shared" si="35"/>
        <v>0</v>
      </c>
      <c r="DM51" s="55">
        <v>215</v>
      </c>
      <c r="DN51" s="55">
        <v>5</v>
      </c>
      <c r="DO51" s="55">
        <v>15</v>
      </c>
      <c r="DP51" s="27">
        <f t="shared" si="36"/>
        <v>0</v>
      </c>
      <c r="DQ51" s="58" t="e">
        <f t="shared" si="37"/>
        <v>#DIV/0!</v>
      </c>
      <c r="DR51" s="195"/>
      <c r="DS51" s="58" t="e">
        <f t="shared" si="12"/>
        <v>#DIV/0!</v>
      </c>
      <c r="DT51" s="197"/>
      <c r="DU51" s="63">
        <f t="shared" si="40"/>
        <v>0</v>
      </c>
      <c r="DV51" s="61">
        <f t="shared" si="42"/>
        <v>0</v>
      </c>
      <c r="DW51" s="64" t="e">
        <f t="shared" si="41"/>
        <v>#DIV/0!</v>
      </c>
      <c r="DX51" s="65"/>
    </row>
    <row r="52" spans="1:128">
      <c r="A52" s="17">
        <v>100</v>
      </c>
      <c r="B52" s="17">
        <v>28800</v>
      </c>
      <c r="C52" s="181" t="e">
        <f t="shared" ref="C52:C56" si="77">(DH52+DH53)/(N52+N53)</f>
        <v>#DIV/0!</v>
      </c>
      <c r="D52" s="19" t="e">
        <f t="shared" si="0"/>
        <v>#DIV/0!</v>
      </c>
      <c r="E52" s="19" t="e">
        <f t="shared" si="1"/>
        <v>#DIV/0!</v>
      </c>
      <c r="F52" s="19" t="e">
        <f t="shared" si="2"/>
        <v>#DIV/0!</v>
      </c>
      <c r="G52" s="19" t="e">
        <f t="shared" si="3"/>
        <v>#DIV/0!</v>
      </c>
      <c r="H52" s="18" t="e">
        <f t="shared" si="4"/>
        <v>#DIV/0!</v>
      </c>
      <c r="I52" s="183" t="e">
        <f t="shared" ref="I52:I56" si="78">(CD52+CD53)/(DI52+DI53)</f>
        <v>#DIV/0!</v>
      </c>
      <c r="J52" s="188" t="s">
        <v>253</v>
      </c>
      <c r="K52" s="22" t="s">
        <v>225</v>
      </c>
      <c r="L52" s="23"/>
      <c r="M52" s="29"/>
      <c r="N52" s="27">
        <f t="shared" si="15"/>
        <v>0</v>
      </c>
      <c r="O52" s="30"/>
      <c r="P52" s="30"/>
      <c r="Q52" s="30"/>
      <c r="R52" s="30"/>
      <c r="S52" s="24">
        <v>0</v>
      </c>
      <c r="T52" s="24">
        <v>0</v>
      </c>
      <c r="U52" s="35">
        <v>0</v>
      </c>
      <c r="V52" s="30"/>
      <c r="W52" s="30"/>
      <c r="X52" s="36"/>
      <c r="Y52" s="17">
        <f t="shared" si="16"/>
        <v>0</v>
      </c>
      <c r="Z52" s="30"/>
      <c r="AA52" s="30"/>
      <c r="AB52" s="30"/>
      <c r="AC52" s="30"/>
      <c r="AD52" s="30"/>
      <c r="AE52" s="30"/>
      <c r="AF52" s="24">
        <f t="shared" si="17"/>
        <v>0</v>
      </c>
      <c r="AG52" s="30"/>
      <c r="AH52" s="30"/>
      <c r="AI52" s="30"/>
      <c r="AJ52" s="30"/>
      <c r="AK52" s="30"/>
      <c r="AL52" s="30"/>
      <c r="AM52" s="24">
        <f t="shared" si="18"/>
        <v>0</v>
      </c>
      <c r="AN52" s="30"/>
      <c r="AO52" s="30"/>
      <c r="AP52" s="30"/>
      <c r="AQ52" s="30"/>
      <c r="AR52" s="30"/>
      <c r="AS52" s="30"/>
      <c r="AT52" s="30"/>
      <c r="AU52" s="30"/>
      <c r="AV52" s="24">
        <f t="shared" si="19"/>
        <v>0</v>
      </c>
      <c r="AW52" s="36"/>
      <c r="AX52" s="42"/>
      <c r="AY52" s="36"/>
      <c r="AZ52" s="42"/>
      <c r="BA52" s="42"/>
      <c r="BB52" s="36"/>
      <c r="BC52" s="36"/>
      <c r="BD52" s="42"/>
      <c r="BE52" s="36"/>
      <c r="BF52" s="42"/>
      <c r="BG52" s="36"/>
      <c r="BH52" s="42"/>
      <c r="BI52" s="36"/>
      <c r="BJ52" s="42"/>
      <c r="BK52" s="36"/>
      <c r="BL52" s="42"/>
      <c r="BM52" s="23">
        <f t="shared" si="20"/>
        <v>0</v>
      </c>
      <c r="BN52" s="46"/>
      <c r="BO52" s="46"/>
      <c r="BP52" s="46"/>
      <c r="BQ52" s="46"/>
      <c r="BR52" s="46"/>
      <c r="BS52" s="46"/>
      <c r="BT52" s="30"/>
      <c r="BU52" s="30"/>
      <c r="BV52" s="30"/>
      <c r="BW52" s="30"/>
      <c r="BX52" s="30"/>
      <c r="BY52" s="30"/>
      <c r="BZ52" s="30"/>
      <c r="CA52" s="30"/>
      <c r="CB52" s="23">
        <f t="shared" si="21"/>
        <v>0</v>
      </c>
      <c r="CC52" s="30"/>
      <c r="CD52" s="23">
        <f t="shared" si="22"/>
        <v>0</v>
      </c>
      <c r="CE52" s="27">
        <f t="shared" si="23"/>
        <v>0</v>
      </c>
      <c r="CF52" s="23">
        <f t="shared" si="24"/>
        <v>0</v>
      </c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23">
        <f t="shared" si="25"/>
        <v>0</v>
      </c>
      <c r="CS52" s="31"/>
      <c r="CT52" s="31"/>
      <c r="CU52" s="31"/>
      <c r="CV52" s="23">
        <f t="shared" si="7"/>
        <v>0</v>
      </c>
      <c r="CW52" s="23">
        <f t="shared" si="8"/>
        <v>0</v>
      </c>
      <c r="CX52" s="49">
        <f t="shared" si="26"/>
        <v>0</v>
      </c>
      <c r="CY52" s="49">
        <f t="shared" si="27"/>
        <v>0</v>
      </c>
      <c r="CZ52" s="49">
        <f t="shared" si="28"/>
        <v>0</v>
      </c>
      <c r="DA52" s="31"/>
      <c r="DB52" s="31"/>
      <c r="DC52" s="23">
        <f t="shared" si="29"/>
        <v>0</v>
      </c>
      <c r="DD52" s="50"/>
      <c r="DE52" s="50"/>
      <c r="DF52" s="50"/>
      <c r="DG52" s="23">
        <f t="shared" si="30"/>
        <v>0</v>
      </c>
      <c r="DH52" s="49">
        <f t="shared" si="31"/>
        <v>0</v>
      </c>
      <c r="DI52" s="27">
        <f t="shared" si="32"/>
        <v>0</v>
      </c>
      <c r="DJ52" s="53">
        <f t="shared" si="33"/>
        <v>0</v>
      </c>
      <c r="DK52" s="49">
        <f t="shared" si="34"/>
        <v>0</v>
      </c>
      <c r="DL52" s="54">
        <f t="shared" si="35"/>
        <v>0</v>
      </c>
      <c r="DM52" s="55">
        <v>215</v>
      </c>
      <c r="DN52" s="55">
        <v>5</v>
      </c>
      <c r="DO52" s="55">
        <v>15</v>
      </c>
      <c r="DP52" s="27">
        <f t="shared" si="36"/>
        <v>0</v>
      </c>
      <c r="DQ52" s="58" t="e">
        <f t="shared" si="37"/>
        <v>#DIV/0!</v>
      </c>
      <c r="DR52" s="194" t="e">
        <f t="shared" ref="DR52:DR56" si="79">(CY52+CY53)/(CY52+CY53+DP52+DP53)</f>
        <v>#DIV/0!</v>
      </c>
      <c r="DS52" s="58" t="e">
        <f t="shared" si="12"/>
        <v>#DIV/0!</v>
      </c>
      <c r="DT52" s="196" t="e">
        <f t="shared" ref="DT52:DT56" si="80">(CY52+CY53)/(CY52+CY53+CD52+CD53)</f>
        <v>#DIV/0!</v>
      </c>
      <c r="DU52" s="63">
        <f t="shared" si="40"/>
        <v>0</v>
      </c>
      <c r="DV52" s="61">
        <f t="shared" si="42"/>
        <v>0</v>
      </c>
      <c r="DW52" s="64" t="e">
        <f t="shared" si="41"/>
        <v>#DIV/0!</v>
      </c>
      <c r="DX52" s="65"/>
    </row>
    <row r="53" spans="1:128">
      <c r="A53" s="17">
        <v>100</v>
      </c>
      <c r="B53" s="17">
        <v>28800</v>
      </c>
      <c r="C53" s="182"/>
      <c r="D53" s="19" t="e">
        <f t="shared" si="0"/>
        <v>#DIV/0!</v>
      </c>
      <c r="E53" s="19" t="e">
        <f t="shared" si="1"/>
        <v>#DIV/0!</v>
      </c>
      <c r="F53" s="19" t="e">
        <f t="shared" si="2"/>
        <v>#DIV/0!</v>
      </c>
      <c r="G53" s="19" t="e">
        <f t="shared" si="3"/>
        <v>#DIV/0!</v>
      </c>
      <c r="H53" s="18" t="e">
        <f t="shared" si="4"/>
        <v>#DIV/0!</v>
      </c>
      <c r="I53" s="184"/>
      <c r="J53" s="189"/>
      <c r="K53" s="22" t="s">
        <v>223</v>
      </c>
      <c r="L53" s="23"/>
      <c r="M53" s="29"/>
      <c r="N53" s="27">
        <f t="shared" si="15"/>
        <v>0</v>
      </c>
      <c r="O53" s="30"/>
      <c r="P53" s="30"/>
      <c r="Q53" s="30"/>
      <c r="R53" s="30"/>
      <c r="S53" s="24">
        <v>0</v>
      </c>
      <c r="T53" s="24">
        <v>0</v>
      </c>
      <c r="U53" s="35">
        <v>0</v>
      </c>
      <c r="V53" s="30"/>
      <c r="W53" s="30"/>
      <c r="X53" s="36"/>
      <c r="Y53" s="17">
        <f t="shared" si="16"/>
        <v>0</v>
      </c>
      <c r="Z53" s="30"/>
      <c r="AA53" s="30"/>
      <c r="AB53" s="30"/>
      <c r="AC53" s="30"/>
      <c r="AD53" s="30"/>
      <c r="AE53" s="30"/>
      <c r="AF53" s="24">
        <f t="shared" si="17"/>
        <v>0</v>
      </c>
      <c r="AG53" s="30"/>
      <c r="AH53" s="30"/>
      <c r="AI53" s="30"/>
      <c r="AJ53" s="30"/>
      <c r="AK53" s="30"/>
      <c r="AL53" s="30"/>
      <c r="AM53" s="24">
        <f t="shared" si="18"/>
        <v>0</v>
      </c>
      <c r="AN53" s="30"/>
      <c r="AO53" s="30"/>
      <c r="AP53" s="30"/>
      <c r="AQ53" s="30"/>
      <c r="AR53" s="30"/>
      <c r="AS53" s="30"/>
      <c r="AT53" s="30"/>
      <c r="AU53" s="30"/>
      <c r="AV53" s="24">
        <f t="shared" si="19"/>
        <v>0</v>
      </c>
      <c r="AW53" s="36"/>
      <c r="AX53" s="42"/>
      <c r="AY53" s="36"/>
      <c r="AZ53" s="42"/>
      <c r="BA53" s="36"/>
      <c r="BB53" s="36"/>
      <c r="BC53" s="36"/>
      <c r="BD53" s="42"/>
      <c r="BE53" s="36"/>
      <c r="BF53" s="42"/>
      <c r="BG53" s="36"/>
      <c r="BH53" s="42"/>
      <c r="BI53" s="36"/>
      <c r="BJ53" s="42"/>
      <c r="BK53" s="36"/>
      <c r="BL53" s="42"/>
      <c r="BM53" s="23">
        <f t="shared" si="20"/>
        <v>0</v>
      </c>
      <c r="BN53" s="46"/>
      <c r="BO53" s="46"/>
      <c r="BP53" s="46"/>
      <c r="BQ53" s="46"/>
      <c r="BR53" s="46"/>
      <c r="BS53" s="46"/>
      <c r="BT53" s="30"/>
      <c r="BU53" s="30"/>
      <c r="BV53" s="30"/>
      <c r="BW53" s="30"/>
      <c r="BX53" s="30"/>
      <c r="BY53" s="30"/>
      <c r="BZ53" s="30"/>
      <c r="CA53" s="30"/>
      <c r="CB53" s="23">
        <f t="shared" si="21"/>
        <v>0</v>
      </c>
      <c r="CC53" s="30"/>
      <c r="CD53" s="23">
        <f t="shared" si="22"/>
        <v>0</v>
      </c>
      <c r="CE53" s="27">
        <f t="shared" si="23"/>
        <v>0</v>
      </c>
      <c r="CF53" s="23">
        <f t="shared" si="24"/>
        <v>0</v>
      </c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23">
        <f t="shared" si="25"/>
        <v>0</v>
      </c>
      <c r="CS53" s="31"/>
      <c r="CT53" s="31"/>
      <c r="CU53" s="31"/>
      <c r="CV53" s="23">
        <f t="shared" si="7"/>
        <v>0</v>
      </c>
      <c r="CW53" s="23">
        <f t="shared" si="8"/>
        <v>0</v>
      </c>
      <c r="CX53" s="49">
        <f t="shared" si="26"/>
        <v>0</v>
      </c>
      <c r="CY53" s="49">
        <f t="shared" si="27"/>
        <v>0</v>
      </c>
      <c r="CZ53" s="49">
        <f t="shared" si="28"/>
        <v>0</v>
      </c>
      <c r="DA53" s="31"/>
      <c r="DB53" s="31"/>
      <c r="DC53" s="23">
        <f t="shared" si="29"/>
        <v>0</v>
      </c>
      <c r="DD53" s="50"/>
      <c r="DE53" s="50"/>
      <c r="DF53" s="50"/>
      <c r="DG53" s="23">
        <f t="shared" si="30"/>
        <v>0</v>
      </c>
      <c r="DH53" s="49">
        <f t="shared" si="31"/>
        <v>0</v>
      </c>
      <c r="DI53" s="27">
        <f t="shared" si="32"/>
        <v>0</v>
      </c>
      <c r="DJ53" s="53">
        <f t="shared" si="33"/>
        <v>0</v>
      </c>
      <c r="DK53" s="49">
        <f t="shared" si="34"/>
        <v>0</v>
      </c>
      <c r="DL53" s="54">
        <f t="shared" si="35"/>
        <v>0</v>
      </c>
      <c r="DM53" s="55">
        <v>215</v>
      </c>
      <c r="DN53" s="55">
        <v>5</v>
      </c>
      <c r="DO53" s="55">
        <v>15</v>
      </c>
      <c r="DP53" s="27">
        <f t="shared" si="36"/>
        <v>0</v>
      </c>
      <c r="DQ53" s="58" t="e">
        <f t="shared" si="37"/>
        <v>#DIV/0!</v>
      </c>
      <c r="DR53" s="195"/>
      <c r="DS53" s="58" t="e">
        <f t="shared" si="12"/>
        <v>#DIV/0!</v>
      </c>
      <c r="DT53" s="197"/>
      <c r="DU53" s="63">
        <f t="shared" si="40"/>
        <v>0</v>
      </c>
      <c r="DV53" s="61">
        <f t="shared" si="42"/>
        <v>0</v>
      </c>
      <c r="DW53" s="64" t="e">
        <f t="shared" si="41"/>
        <v>#DIV/0!</v>
      </c>
      <c r="DX53" s="65"/>
    </row>
    <row r="54" spans="1:128">
      <c r="A54" s="17">
        <v>100</v>
      </c>
      <c r="B54" s="17">
        <v>28800</v>
      </c>
      <c r="C54" s="181" t="e">
        <f t="shared" si="77"/>
        <v>#DIV/0!</v>
      </c>
      <c r="D54" s="19" t="e">
        <f t="shared" si="0"/>
        <v>#DIV/0!</v>
      </c>
      <c r="E54" s="19" t="e">
        <f t="shared" si="1"/>
        <v>#DIV/0!</v>
      </c>
      <c r="F54" s="19" t="e">
        <f t="shared" si="2"/>
        <v>#DIV/0!</v>
      </c>
      <c r="G54" s="19" t="e">
        <f t="shared" si="3"/>
        <v>#DIV/0!</v>
      </c>
      <c r="H54" s="18" t="e">
        <f t="shared" si="4"/>
        <v>#DIV/0!</v>
      </c>
      <c r="I54" s="183" t="e">
        <f t="shared" si="78"/>
        <v>#DIV/0!</v>
      </c>
      <c r="J54" s="188" t="s">
        <v>254</v>
      </c>
      <c r="K54" s="22" t="s">
        <v>225</v>
      </c>
      <c r="L54" s="23"/>
      <c r="M54" s="29"/>
      <c r="N54" s="27">
        <f t="shared" si="15"/>
        <v>0</v>
      </c>
      <c r="O54" s="30"/>
      <c r="P54" s="30"/>
      <c r="Q54" s="30"/>
      <c r="R54" s="30"/>
      <c r="S54" s="24">
        <v>0</v>
      </c>
      <c r="T54" s="24">
        <v>0</v>
      </c>
      <c r="U54" s="35">
        <v>0</v>
      </c>
      <c r="V54" s="30"/>
      <c r="W54" s="30"/>
      <c r="X54" s="36"/>
      <c r="Y54" s="17">
        <f t="shared" si="16"/>
        <v>0</v>
      </c>
      <c r="Z54" s="30"/>
      <c r="AA54" s="30"/>
      <c r="AB54" s="30"/>
      <c r="AC54" s="30"/>
      <c r="AD54" s="30"/>
      <c r="AE54" s="30"/>
      <c r="AF54" s="24">
        <f t="shared" si="17"/>
        <v>0</v>
      </c>
      <c r="AG54" s="30"/>
      <c r="AH54" s="30"/>
      <c r="AI54" s="30"/>
      <c r="AJ54" s="30"/>
      <c r="AK54" s="30"/>
      <c r="AL54" s="30"/>
      <c r="AM54" s="24">
        <f t="shared" si="18"/>
        <v>0</v>
      </c>
      <c r="AN54" s="30"/>
      <c r="AO54" s="30"/>
      <c r="AP54" s="30"/>
      <c r="AQ54" s="30"/>
      <c r="AR54" s="30"/>
      <c r="AS54" s="30"/>
      <c r="AT54" s="30"/>
      <c r="AU54" s="30"/>
      <c r="AV54" s="24">
        <f t="shared" si="19"/>
        <v>0</v>
      </c>
      <c r="AW54" s="36"/>
      <c r="AX54" s="42"/>
      <c r="AY54" s="36"/>
      <c r="AZ54" s="42"/>
      <c r="BA54" s="36"/>
      <c r="BB54" s="36"/>
      <c r="BC54" s="36"/>
      <c r="BD54" s="42"/>
      <c r="BE54" s="36"/>
      <c r="BF54" s="42"/>
      <c r="BG54" s="36"/>
      <c r="BH54" s="42"/>
      <c r="BI54" s="36"/>
      <c r="BJ54" s="42"/>
      <c r="BK54" s="36"/>
      <c r="BL54" s="42"/>
      <c r="BM54" s="23">
        <f t="shared" si="20"/>
        <v>0</v>
      </c>
      <c r="BN54" s="46"/>
      <c r="BO54" s="46"/>
      <c r="BP54" s="46"/>
      <c r="BQ54" s="46"/>
      <c r="BR54" s="46"/>
      <c r="BS54" s="46"/>
      <c r="BT54" s="30"/>
      <c r="BU54" s="30"/>
      <c r="BV54" s="30"/>
      <c r="BW54" s="30"/>
      <c r="BX54" s="30"/>
      <c r="BY54" s="30"/>
      <c r="BZ54" s="30"/>
      <c r="CA54" s="30"/>
      <c r="CB54" s="23">
        <f t="shared" si="21"/>
        <v>0</v>
      </c>
      <c r="CC54" s="30"/>
      <c r="CD54" s="23">
        <f t="shared" si="22"/>
        <v>0</v>
      </c>
      <c r="CE54" s="27">
        <f t="shared" si="23"/>
        <v>0</v>
      </c>
      <c r="CF54" s="23">
        <f t="shared" si="24"/>
        <v>0</v>
      </c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23">
        <f t="shared" si="25"/>
        <v>0</v>
      </c>
      <c r="CS54" s="31"/>
      <c r="CT54" s="31"/>
      <c r="CU54" s="31"/>
      <c r="CV54" s="23">
        <f t="shared" si="7"/>
        <v>0</v>
      </c>
      <c r="CW54" s="23">
        <f t="shared" si="8"/>
        <v>0</v>
      </c>
      <c r="CX54" s="49">
        <f t="shared" si="26"/>
        <v>0</v>
      </c>
      <c r="CY54" s="49">
        <f t="shared" si="27"/>
        <v>0</v>
      </c>
      <c r="CZ54" s="49">
        <f t="shared" si="28"/>
        <v>0</v>
      </c>
      <c r="DA54" s="31"/>
      <c r="DB54" s="31"/>
      <c r="DC54" s="23">
        <f t="shared" si="29"/>
        <v>0</v>
      </c>
      <c r="DD54" s="50"/>
      <c r="DE54" s="50"/>
      <c r="DF54" s="50"/>
      <c r="DG54" s="23">
        <f t="shared" si="30"/>
        <v>0</v>
      </c>
      <c r="DH54" s="49">
        <f t="shared" si="31"/>
        <v>0</v>
      </c>
      <c r="DI54" s="27">
        <f t="shared" si="32"/>
        <v>0</v>
      </c>
      <c r="DJ54" s="53">
        <f t="shared" si="33"/>
        <v>0</v>
      </c>
      <c r="DK54" s="49">
        <f t="shared" si="34"/>
        <v>0</v>
      </c>
      <c r="DL54" s="54">
        <f t="shared" si="35"/>
        <v>0</v>
      </c>
      <c r="DM54" s="55">
        <v>215</v>
      </c>
      <c r="DN54" s="55">
        <v>5</v>
      </c>
      <c r="DO54" s="55">
        <v>15</v>
      </c>
      <c r="DP54" s="27">
        <f t="shared" si="36"/>
        <v>0</v>
      </c>
      <c r="DQ54" s="58" t="e">
        <f t="shared" si="37"/>
        <v>#DIV/0!</v>
      </c>
      <c r="DR54" s="194" t="e">
        <f t="shared" si="79"/>
        <v>#DIV/0!</v>
      </c>
      <c r="DS54" s="58" t="e">
        <f t="shared" si="12"/>
        <v>#DIV/0!</v>
      </c>
      <c r="DT54" s="196" t="e">
        <f t="shared" si="80"/>
        <v>#DIV/0!</v>
      </c>
      <c r="DU54" s="63">
        <f t="shared" si="40"/>
        <v>0</v>
      </c>
      <c r="DV54" s="61">
        <f t="shared" si="42"/>
        <v>0</v>
      </c>
      <c r="DW54" s="64" t="e">
        <f t="shared" si="41"/>
        <v>#DIV/0!</v>
      </c>
      <c r="DX54" s="65"/>
    </row>
    <row r="55" spans="1:128">
      <c r="A55" s="17">
        <v>100</v>
      </c>
      <c r="B55" s="17">
        <v>28800</v>
      </c>
      <c r="C55" s="182"/>
      <c r="D55" s="19" t="e">
        <f t="shared" si="0"/>
        <v>#DIV/0!</v>
      </c>
      <c r="E55" s="19" t="e">
        <f t="shared" si="1"/>
        <v>#DIV/0!</v>
      </c>
      <c r="F55" s="19" t="e">
        <f t="shared" si="2"/>
        <v>#DIV/0!</v>
      </c>
      <c r="G55" s="19" t="e">
        <f t="shared" si="3"/>
        <v>#DIV/0!</v>
      </c>
      <c r="H55" s="18" t="e">
        <f t="shared" si="4"/>
        <v>#DIV/0!</v>
      </c>
      <c r="I55" s="184"/>
      <c r="J55" s="189"/>
      <c r="K55" s="33" t="s">
        <v>226</v>
      </c>
      <c r="L55" s="23"/>
      <c r="M55" s="29"/>
      <c r="N55" s="27">
        <f t="shared" si="15"/>
        <v>0</v>
      </c>
      <c r="O55" s="30"/>
      <c r="P55" s="30"/>
      <c r="Q55" s="30"/>
      <c r="R55" s="30"/>
      <c r="S55" s="24">
        <v>0</v>
      </c>
      <c r="T55" s="24">
        <v>0</v>
      </c>
      <c r="U55" s="35">
        <v>0</v>
      </c>
      <c r="V55" s="30"/>
      <c r="W55" s="30"/>
      <c r="X55" s="36"/>
      <c r="Y55" s="17">
        <f t="shared" si="16"/>
        <v>0</v>
      </c>
      <c r="Z55" s="30"/>
      <c r="AA55" s="30"/>
      <c r="AB55" s="30"/>
      <c r="AC55" s="30"/>
      <c r="AD55" s="30"/>
      <c r="AE55" s="30"/>
      <c r="AF55" s="24">
        <f t="shared" si="17"/>
        <v>0</v>
      </c>
      <c r="AG55" s="30"/>
      <c r="AH55" s="30"/>
      <c r="AI55" s="30"/>
      <c r="AJ55" s="30"/>
      <c r="AK55" s="30"/>
      <c r="AL55" s="30"/>
      <c r="AM55" s="24">
        <f t="shared" si="18"/>
        <v>0</v>
      </c>
      <c r="AN55" s="30"/>
      <c r="AO55" s="30"/>
      <c r="AP55" s="30"/>
      <c r="AQ55" s="30"/>
      <c r="AR55" s="30"/>
      <c r="AS55" s="30"/>
      <c r="AT55" s="30"/>
      <c r="AU55" s="30"/>
      <c r="AV55" s="24">
        <f t="shared" si="19"/>
        <v>0</v>
      </c>
      <c r="AW55" s="36"/>
      <c r="AX55" s="42"/>
      <c r="AY55" s="36"/>
      <c r="AZ55" s="42"/>
      <c r="BA55" s="36"/>
      <c r="BB55" s="36"/>
      <c r="BC55" s="36"/>
      <c r="BD55" s="42"/>
      <c r="BE55" s="36"/>
      <c r="BF55" s="42"/>
      <c r="BG55" s="36"/>
      <c r="BH55" s="42"/>
      <c r="BI55" s="36"/>
      <c r="BJ55" s="42"/>
      <c r="BK55" s="36"/>
      <c r="BL55" s="42"/>
      <c r="BM55" s="23">
        <f t="shared" si="20"/>
        <v>0</v>
      </c>
      <c r="BN55" s="46"/>
      <c r="BO55" s="46"/>
      <c r="BP55" s="46"/>
      <c r="BQ55" s="46"/>
      <c r="BR55" s="46"/>
      <c r="BS55" s="46"/>
      <c r="BT55" s="30"/>
      <c r="BU55" s="30"/>
      <c r="BV55" s="30"/>
      <c r="BW55" s="30"/>
      <c r="BX55" s="30"/>
      <c r="BY55" s="30"/>
      <c r="BZ55" s="30"/>
      <c r="CA55" s="30"/>
      <c r="CB55" s="23">
        <f t="shared" si="21"/>
        <v>0</v>
      </c>
      <c r="CC55" s="30"/>
      <c r="CD55" s="23">
        <f t="shared" si="22"/>
        <v>0</v>
      </c>
      <c r="CE55" s="27">
        <f t="shared" si="23"/>
        <v>0</v>
      </c>
      <c r="CF55" s="23">
        <f t="shared" si="24"/>
        <v>0</v>
      </c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23">
        <f t="shared" si="25"/>
        <v>0</v>
      </c>
      <c r="CS55" s="31"/>
      <c r="CT55" s="31"/>
      <c r="CU55" s="31"/>
      <c r="CV55" s="23">
        <f t="shared" si="7"/>
        <v>0</v>
      </c>
      <c r="CW55" s="23">
        <f t="shared" si="8"/>
        <v>0</v>
      </c>
      <c r="CX55" s="49">
        <f t="shared" si="26"/>
        <v>0</v>
      </c>
      <c r="CY55" s="49">
        <f t="shared" si="27"/>
        <v>0</v>
      </c>
      <c r="CZ55" s="49">
        <f t="shared" si="28"/>
        <v>0</v>
      </c>
      <c r="DA55" s="31"/>
      <c r="DB55" s="31"/>
      <c r="DC55" s="23">
        <f t="shared" si="29"/>
        <v>0</v>
      </c>
      <c r="DD55" s="50"/>
      <c r="DE55" s="50"/>
      <c r="DF55" s="50"/>
      <c r="DG55" s="23">
        <f t="shared" si="30"/>
        <v>0</v>
      </c>
      <c r="DH55" s="49">
        <f t="shared" si="31"/>
        <v>0</v>
      </c>
      <c r="DI55" s="27">
        <f t="shared" si="32"/>
        <v>0</v>
      </c>
      <c r="DJ55" s="53">
        <f t="shared" si="33"/>
        <v>0</v>
      </c>
      <c r="DK55" s="49">
        <f t="shared" si="34"/>
        <v>0</v>
      </c>
      <c r="DL55" s="54">
        <f t="shared" si="35"/>
        <v>0</v>
      </c>
      <c r="DM55" s="55">
        <v>215</v>
      </c>
      <c r="DN55" s="55">
        <v>5</v>
      </c>
      <c r="DO55" s="55">
        <v>15</v>
      </c>
      <c r="DP55" s="27">
        <f t="shared" si="36"/>
        <v>0</v>
      </c>
      <c r="DQ55" s="58" t="e">
        <f t="shared" si="37"/>
        <v>#DIV/0!</v>
      </c>
      <c r="DR55" s="195"/>
      <c r="DS55" s="58" t="e">
        <f t="shared" si="12"/>
        <v>#DIV/0!</v>
      </c>
      <c r="DT55" s="197"/>
      <c r="DU55" s="63">
        <f t="shared" si="40"/>
        <v>0</v>
      </c>
      <c r="DV55" s="61">
        <f t="shared" si="42"/>
        <v>0</v>
      </c>
      <c r="DW55" s="64" t="e">
        <f t="shared" si="41"/>
        <v>#DIV/0!</v>
      </c>
      <c r="DX55" s="65"/>
    </row>
    <row r="56" spans="1:128">
      <c r="A56" s="17">
        <v>100</v>
      </c>
      <c r="B56" s="17">
        <v>28800</v>
      </c>
      <c r="C56" s="181" t="e">
        <f t="shared" si="77"/>
        <v>#DIV/0!</v>
      </c>
      <c r="D56" s="19" t="e">
        <f t="shared" si="0"/>
        <v>#DIV/0!</v>
      </c>
      <c r="E56" s="19" t="e">
        <f t="shared" si="1"/>
        <v>#DIV/0!</v>
      </c>
      <c r="F56" s="19" t="e">
        <f t="shared" si="2"/>
        <v>#DIV/0!</v>
      </c>
      <c r="G56" s="19" t="e">
        <f t="shared" si="3"/>
        <v>#DIV/0!</v>
      </c>
      <c r="H56" s="18" t="e">
        <f t="shared" si="4"/>
        <v>#DIV/0!</v>
      </c>
      <c r="I56" s="183" t="e">
        <f t="shared" si="78"/>
        <v>#DIV/0!</v>
      </c>
      <c r="J56" s="188" t="s">
        <v>255</v>
      </c>
      <c r="K56" s="22" t="s">
        <v>219</v>
      </c>
      <c r="L56" s="23"/>
      <c r="M56" s="29"/>
      <c r="N56" s="27">
        <f t="shared" si="15"/>
        <v>0</v>
      </c>
      <c r="O56" s="30"/>
      <c r="P56" s="30"/>
      <c r="Q56" s="30"/>
      <c r="R56" s="30"/>
      <c r="S56" s="24">
        <v>0</v>
      </c>
      <c r="T56" s="24">
        <v>0</v>
      </c>
      <c r="U56" s="35">
        <v>0</v>
      </c>
      <c r="V56" s="30"/>
      <c r="W56" s="30"/>
      <c r="X56" s="36"/>
      <c r="Y56" s="17">
        <f t="shared" si="16"/>
        <v>0</v>
      </c>
      <c r="Z56" s="30"/>
      <c r="AA56" s="30"/>
      <c r="AB56" s="30"/>
      <c r="AC56" s="30"/>
      <c r="AD56" s="30"/>
      <c r="AE56" s="30"/>
      <c r="AF56" s="24">
        <f t="shared" si="17"/>
        <v>0</v>
      </c>
      <c r="AG56" s="30"/>
      <c r="AH56" s="30"/>
      <c r="AI56" s="30"/>
      <c r="AJ56" s="30"/>
      <c r="AK56" s="30"/>
      <c r="AL56" s="30"/>
      <c r="AM56" s="24">
        <f t="shared" si="18"/>
        <v>0</v>
      </c>
      <c r="AN56" s="30"/>
      <c r="AO56" s="30"/>
      <c r="AP56" s="30"/>
      <c r="AQ56" s="30"/>
      <c r="AR56" s="30"/>
      <c r="AS56" s="30"/>
      <c r="AT56" s="30"/>
      <c r="AU56" s="30"/>
      <c r="AV56" s="24">
        <f t="shared" si="19"/>
        <v>0</v>
      </c>
      <c r="AW56" s="36"/>
      <c r="AX56" s="42"/>
      <c r="AY56" s="36"/>
      <c r="AZ56" s="42"/>
      <c r="BA56" s="36"/>
      <c r="BB56" s="36"/>
      <c r="BC56" s="36"/>
      <c r="BD56" s="42"/>
      <c r="BE56" s="36"/>
      <c r="BF56" s="42"/>
      <c r="BG56" s="36"/>
      <c r="BH56" s="42"/>
      <c r="BI56" s="36"/>
      <c r="BJ56" s="42"/>
      <c r="BK56" s="36"/>
      <c r="BL56" s="42"/>
      <c r="BM56" s="23">
        <f t="shared" si="20"/>
        <v>0</v>
      </c>
      <c r="BN56" s="46"/>
      <c r="BO56" s="46"/>
      <c r="BP56" s="46"/>
      <c r="BQ56" s="46"/>
      <c r="BR56" s="46"/>
      <c r="BS56" s="46"/>
      <c r="BT56" s="30"/>
      <c r="BU56" s="30"/>
      <c r="BV56" s="30"/>
      <c r="BW56" s="30"/>
      <c r="BX56" s="30"/>
      <c r="BY56" s="30"/>
      <c r="BZ56" s="30"/>
      <c r="CA56" s="30"/>
      <c r="CB56" s="23">
        <f t="shared" si="21"/>
        <v>0</v>
      </c>
      <c r="CC56" s="30"/>
      <c r="CD56" s="23">
        <f t="shared" si="22"/>
        <v>0</v>
      </c>
      <c r="CE56" s="27">
        <f t="shared" si="23"/>
        <v>0</v>
      </c>
      <c r="CF56" s="23">
        <f t="shared" si="24"/>
        <v>0</v>
      </c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23">
        <f t="shared" si="25"/>
        <v>0</v>
      </c>
      <c r="CS56" s="31"/>
      <c r="CT56" s="31"/>
      <c r="CU56" s="31"/>
      <c r="CV56" s="23">
        <f t="shared" si="7"/>
        <v>0</v>
      </c>
      <c r="CW56" s="23">
        <f t="shared" si="8"/>
        <v>0</v>
      </c>
      <c r="CX56" s="49">
        <f t="shared" si="26"/>
        <v>0</v>
      </c>
      <c r="CY56" s="49">
        <f t="shared" si="27"/>
        <v>0</v>
      </c>
      <c r="CZ56" s="49">
        <f t="shared" si="28"/>
        <v>0</v>
      </c>
      <c r="DA56" s="31"/>
      <c r="DB56" s="31"/>
      <c r="DC56" s="23">
        <f t="shared" si="29"/>
        <v>0</v>
      </c>
      <c r="DD56" s="50"/>
      <c r="DE56" s="50"/>
      <c r="DF56" s="50"/>
      <c r="DG56" s="23">
        <f t="shared" si="30"/>
        <v>0</v>
      </c>
      <c r="DH56" s="49">
        <f t="shared" si="31"/>
        <v>0</v>
      </c>
      <c r="DI56" s="27">
        <f t="shared" si="32"/>
        <v>0</v>
      </c>
      <c r="DJ56" s="53">
        <f t="shared" si="33"/>
        <v>0</v>
      </c>
      <c r="DK56" s="49">
        <f t="shared" si="34"/>
        <v>0</v>
      </c>
      <c r="DL56" s="54">
        <f t="shared" si="35"/>
        <v>0</v>
      </c>
      <c r="DM56" s="55">
        <v>215</v>
      </c>
      <c r="DN56" s="55">
        <v>5</v>
      </c>
      <c r="DO56" s="55">
        <v>15</v>
      </c>
      <c r="DP56" s="27">
        <f t="shared" si="36"/>
        <v>0</v>
      </c>
      <c r="DQ56" s="58" t="e">
        <f t="shared" si="37"/>
        <v>#DIV/0!</v>
      </c>
      <c r="DR56" s="194" t="e">
        <f t="shared" si="79"/>
        <v>#DIV/0!</v>
      </c>
      <c r="DS56" s="58" t="e">
        <f t="shared" si="12"/>
        <v>#DIV/0!</v>
      </c>
      <c r="DT56" s="196" t="e">
        <f t="shared" si="80"/>
        <v>#DIV/0!</v>
      </c>
      <c r="DU56" s="63">
        <f t="shared" si="40"/>
        <v>0</v>
      </c>
      <c r="DV56" s="61">
        <f t="shared" si="42"/>
        <v>0</v>
      </c>
      <c r="DW56" s="64" t="e">
        <f t="shared" si="41"/>
        <v>#DIV/0!</v>
      </c>
      <c r="DX56" s="65"/>
    </row>
    <row r="57" spans="1:128">
      <c r="A57" s="17">
        <v>100</v>
      </c>
      <c r="B57" s="17">
        <v>28800</v>
      </c>
      <c r="C57" s="182"/>
      <c r="D57" s="19" t="e">
        <f t="shared" si="0"/>
        <v>#DIV/0!</v>
      </c>
      <c r="E57" s="19" t="e">
        <f t="shared" si="1"/>
        <v>#DIV/0!</v>
      </c>
      <c r="F57" s="19" t="e">
        <f t="shared" si="2"/>
        <v>#DIV/0!</v>
      </c>
      <c r="G57" s="19" t="e">
        <f t="shared" si="3"/>
        <v>#DIV/0!</v>
      </c>
      <c r="H57" s="18" t="e">
        <f t="shared" si="4"/>
        <v>#DIV/0!</v>
      </c>
      <c r="I57" s="184"/>
      <c r="J57" s="189"/>
      <c r="K57" s="22" t="s">
        <v>220</v>
      </c>
      <c r="L57" s="23"/>
      <c r="M57" s="29"/>
      <c r="N57" s="27">
        <f t="shared" si="15"/>
        <v>0</v>
      </c>
      <c r="O57" s="30"/>
      <c r="P57" s="30"/>
      <c r="Q57" s="30"/>
      <c r="R57" s="30"/>
      <c r="S57" s="24">
        <v>0</v>
      </c>
      <c r="T57" s="24">
        <v>0</v>
      </c>
      <c r="U57" s="35">
        <v>0</v>
      </c>
      <c r="V57" s="30"/>
      <c r="W57" s="30"/>
      <c r="X57" s="36"/>
      <c r="Y57" s="17">
        <f t="shared" si="16"/>
        <v>0</v>
      </c>
      <c r="Z57" s="30"/>
      <c r="AA57" s="30"/>
      <c r="AB57" s="30"/>
      <c r="AC57" s="30"/>
      <c r="AD57" s="30"/>
      <c r="AE57" s="30"/>
      <c r="AF57" s="24">
        <f t="shared" si="17"/>
        <v>0</v>
      </c>
      <c r="AG57" s="30"/>
      <c r="AH57" s="30"/>
      <c r="AI57" s="30"/>
      <c r="AJ57" s="30"/>
      <c r="AK57" s="30"/>
      <c r="AL57" s="30"/>
      <c r="AM57" s="24">
        <f t="shared" si="18"/>
        <v>0</v>
      </c>
      <c r="AN57" s="30"/>
      <c r="AO57" s="30"/>
      <c r="AP57" s="30"/>
      <c r="AQ57" s="30"/>
      <c r="AR57" s="30"/>
      <c r="AS57" s="30"/>
      <c r="AT57" s="30"/>
      <c r="AU57" s="30"/>
      <c r="AV57" s="24">
        <f t="shared" si="19"/>
        <v>0</v>
      </c>
      <c r="AW57" s="36"/>
      <c r="AX57" s="42"/>
      <c r="AY57" s="36"/>
      <c r="AZ57" s="42"/>
      <c r="BA57" s="36"/>
      <c r="BB57" s="36"/>
      <c r="BC57" s="36"/>
      <c r="BD57" s="42"/>
      <c r="BE57" s="36"/>
      <c r="BF57" s="42"/>
      <c r="BG57" s="36"/>
      <c r="BH57" s="42"/>
      <c r="BI57" s="36"/>
      <c r="BJ57" s="42"/>
      <c r="BK57" s="36"/>
      <c r="BL57" s="42"/>
      <c r="BM57" s="23">
        <f t="shared" si="20"/>
        <v>0</v>
      </c>
      <c r="BN57" s="46"/>
      <c r="BO57" s="46"/>
      <c r="BP57" s="46"/>
      <c r="BQ57" s="46"/>
      <c r="BR57" s="46"/>
      <c r="BS57" s="46"/>
      <c r="BT57" s="30"/>
      <c r="BU57" s="30"/>
      <c r="BV57" s="30"/>
      <c r="BW57" s="30"/>
      <c r="BX57" s="30"/>
      <c r="BY57" s="30"/>
      <c r="BZ57" s="30"/>
      <c r="CA57" s="30"/>
      <c r="CB57" s="23">
        <f t="shared" si="21"/>
        <v>0</v>
      </c>
      <c r="CC57" s="30"/>
      <c r="CD57" s="23">
        <f t="shared" si="22"/>
        <v>0</v>
      </c>
      <c r="CE57" s="27">
        <f t="shared" si="23"/>
        <v>0</v>
      </c>
      <c r="CF57" s="23">
        <f t="shared" si="24"/>
        <v>0</v>
      </c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23">
        <f t="shared" si="25"/>
        <v>0</v>
      </c>
      <c r="CS57" s="31"/>
      <c r="CT57" s="31"/>
      <c r="CU57" s="31"/>
      <c r="CV57" s="23">
        <f t="shared" si="7"/>
        <v>0</v>
      </c>
      <c r="CW57" s="23">
        <f t="shared" si="8"/>
        <v>0</v>
      </c>
      <c r="CX57" s="49">
        <f t="shared" si="26"/>
        <v>0</v>
      </c>
      <c r="CY57" s="49">
        <f t="shared" si="27"/>
        <v>0</v>
      </c>
      <c r="CZ57" s="49">
        <f t="shared" si="28"/>
        <v>0</v>
      </c>
      <c r="DA57" s="31"/>
      <c r="DB57" s="31"/>
      <c r="DC57" s="23">
        <f t="shared" si="29"/>
        <v>0</v>
      </c>
      <c r="DD57" s="50"/>
      <c r="DE57" s="50"/>
      <c r="DF57" s="50"/>
      <c r="DG57" s="23">
        <f t="shared" si="30"/>
        <v>0</v>
      </c>
      <c r="DH57" s="49">
        <f t="shared" si="31"/>
        <v>0</v>
      </c>
      <c r="DI57" s="27">
        <f t="shared" si="32"/>
        <v>0</v>
      </c>
      <c r="DJ57" s="53">
        <f t="shared" si="33"/>
        <v>0</v>
      </c>
      <c r="DK57" s="49">
        <f t="shared" si="34"/>
        <v>0</v>
      </c>
      <c r="DL57" s="54">
        <f t="shared" si="35"/>
        <v>0</v>
      </c>
      <c r="DM57" s="55">
        <v>215</v>
      </c>
      <c r="DN57" s="55">
        <v>5</v>
      </c>
      <c r="DO57" s="55">
        <v>15</v>
      </c>
      <c r="DP57" s="27">
        <f t="shared" si="36"/>
        <v>0</v>
      </c>
      <c r="DQ57" s="58" t="e">
        <f t="shared" si="37"/>
        <v>#DIV/0!</v>
      </c>
      <c r="DR57" s="195"/>
      <c r="DS57" s="58" t="e">
        <f t="shared" si="12"/>
        <v>#DIV/0!</v>
      </c>
      <c r="DT57" s="197"/>
      <c r="DU57" s="63">
        <f t="shared" si="40"/>
        <v>0</v>
      </c>
      <c r="DV57" s="61">
        <f t="shared" si="42"/>
        <v>0</v>
      </c>
      <c r="DW57" s="64" t="e">
        <f t="shared" si="41"/>
        <v>#DIV/0!</v>
      </c>
      <c r="DX57" s="65"/>
    </row>
    <row r="58" spans="1:128">
      <c r="A58" s="17">
        <v>100</v>
      </c>
      <c r="B58" s="17">
        <v>28800</v>
      </c>
      <c r="C58" s="181" t="e">
        <f t="shared" ref="C58:C62" si="81">(DH58+DH59)/(N58+N59)</f>
        <v>#DIV/0!</v>
      </c>
      <c r="D58" s="19" t="e">
        <f t="shared" si="0"/>
        <v>#DIV/0!</v>
      </c>
      <c r="E58" s="19" t="e">
        <f t="shared" si="1"/>
        <v>#DIV/0!</v>
      </c>
      <c r="F58" s="19" t="e">
        <f t="shared" si="2"/>
        <v>#DIV/0!</v>
      </c>
      <c r="G58" s="19" t="e">
        <f t="shared" si="3"/>
        <v>#DIV/0!</v>
      </c>
      <c r="H58" s="18" t="e">
        <f t="shared" si="4"/>
        <v>#DIV/0!</v>
      </c>
      <c r="I58" s="183" t="e">
        <f t="shared" ref="I58:I62" si="82">(CD58+CD59)/(DI58+DI59)</f>
        <v>#DIV/0!</v>
      </c>
      <c r="J58" s="188" t="s">
        <v>256</v>
      </c>
      <c r="K58" s="22" t="s">
        <v>219</v>
      </c>
      <c r="L58" s="23"/>
      <c r="M58" s="29"/>
      <c r="N58" s="27">
        <f t="shared" si="15"/>
        <v>0</v>
      </c>
      <c r="O58" s="30"/>
      <c r="P58" s="30"/>
      <c r="Q58" s="30"/>
      <c r="R58" s="30"/>
      <c r="S58" s="24">
        <v>0</v>
      </c>
      <c r="T58" s="24">
        <v>0</v>
      </c>
      <c r="U58" s="35">
        <v>0</v>
      </c>
      <c r="V58" s="30"/>
      <c r="W58" s="30"/>
      <c r="X58" s="38"/>
      <c r="Y58" s="17">
        <f t="shared" si="16"/>
        <v>0</v>
      </c>
      <c r="Z58" s="30"/>
      <c r="AA58" s="30"/>
      <c r="AB58" s="30"/>
      <c r="AC58" s="30"/>
      <c r="AD58" s="30"/>
      <c r="AE58" s="30"/>
      <c r="AF58" s="24">
        <f t="shared" si="17"/>
        <v>0</v>
      </c>
      <c r="AG58" s="30"/>
      <c r="AH58" s="30"/>
      <c r="AI58" s="30"/>
      <c r="AJ58" s="30"/>
      <c r="AK58" s="30"/>
      <c r="AL58" s="30"/>
      <c r="AM58" s="24">
        <f t="shared" si="18"/>
        <v>0</v>
      </c>
      <c r="AN58" s="30"/>
      <c r="AO58" s="30"/>
      <c r="AP58" s="30"/>
      <c r="AQ58" s="30"/>
      <c r="AR58" s="30"/>
      <c r="AS58" s="30"/>
      <c r="AT58" s="30"/>
      <c r="AU58" s="30"/>
      <c r="AV58" s="24">
        <f t="shared" si="19"/>
        <v>0</v>
      </c>
      <c r="AW58" s="36"/>
      <c r="AX58" s="42"/>
      <c r="AY58" s="36"/>
      <c r="AZ58" s="42"/>
      <c r="BA58" s="36"/>
      <c r="BB58" s="36"/>
      <c r="BC58" s="36"/>
      <c r="BD58" s="42"/>
      <c r="BE58" s="36"/>
      <c r="BF58" s="42"/>
      <c r="BG58" s="36"/>
      <c r="BH58" s="42"/>
      <c r="BI58" s="36"/>
      <c r="BJ58" s="42"/>
      <c r="BK58" s="36"/>
      <c r="BL58" s="42"/>
      <c r="BM58" s="23">
        <f t="shared" si="20"/>
        <v>0</v>
      </c>
      <c r="BN58" s="46"/>
      <c r="BO58" s="46"/>
      <c r="BP58" s="46"/>
      <c r="BQ58" s="46"/>
      <c r="BR58" s="46"/>
      <c r="BS58" s="46"/>
      <c r="BT58" s="30"/>
      <c r="BU58" s="30"/>
      <c r="BV58" s="30"/>
      <c r="BW58" s="30"/>
      <c r="BX58" s="30"/>
      <c r="BY58" s="30"/>
      <c r="BZ58" s="30"/>
      <c r="CA58" s="30"/>
      <c r="CB58" s="23">
        <f t="shared" si="21"/>
        <v>0</v>
      </c>
      <c r="CC58" s="30"/>
      <c r="CD58" s="23">
        <f t="shared" si="22"/>
        <v>0</v>
      </c>
      <c r="CE58" s="27">
        <f t="shared" si="23"/>
        <v>0</v>
      </c>
      <c r="CF58" s="23">
        <f t="shared" si="24"/>
        <v>0</v>
      </c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23">
        <f t="shared" si="25"/>
        <v>0</v>
      </c>
      <c r="CS58" s="31"/>
      <c r="CT58" s="31"/>
      <c r="CU58" s="31"/>
      <c r="CV58" s="23">
        <f t="shared" si="7"/>
        <v>0</v>
      </c>
      <c r="CW58" s="23">
        <f t="shared" si="8"/>
        <v>0</v>
      </c>
      <c r="CX58" s="49">
        <f t="shared" si="26"/>
        <v>0</v>
      </c>
      <c r="CY58" s="49">
        <f t="shared" si="27"/>
        <v>0</v>
      </c>
      <c r="CZ58" s="49">
        <f t="shared" si="28"/>
        <v>0</v>
      </c>
      <c r="DA58" s="31"/>
      <c r="DB58" s="31"/>
      <c r="DC58" s="23">
        <f t="shared" si="29"/>
        <v>0</v>
      </c>
      <c r="DD58" s="50"/>
      <c r="DE58" s="50"/>
      <c r="DF58" s="50"/>
      <c r="DG58" s="23">
        <f t="shared" si="30"/>
        <v>0</v>
      </c>
      <c r="DH58" s="49">
        <f t="shared" si="31"/>
        <v>0</v>
      </c>
      <c r="DI58" s="27">
        <f t="shared" si="32"/>
        <v>0</v>
      </c>
      <c r="DJ58" s="53">
        <f t="shared" si="33"/>
        <v>0</v>
      </c>
      <c r="DK58" s="49">
        <f t="shared" si="34"/>
        <v>0</v>
      </c>
      <c r="DL58" s="54">
        <f t="shared" si="35"/>
        <v>0</v>
      </c>
      <c r="DM58" s="55">
        <v>215</v>
      </c>
      <c r="DN58" s="55">
        <v>5</v>
      </c>
      <c r="DO58" s="55">
        <v>15</v>
      </c>
      <c r="DP58" s="27">
        <f t="shared" si="36"/>
        <v>0</v>
      </c>
      <c r="DQ58" s="58" t="e">
        <f t="shared" si="37"/>
        <v>#DIV/0!</v>
      </c>
      <c r="DR58" s="194" t="e">
        <f t="shared" ref="DR58:DR62" si="83">(CY58+CY59)/(CY58+CY59+DP58+DP59)</f>
        <v>#DIV/0!</v>
      </c>
      <c r="DS58" s="58" t="e">
        <f t="shared" si="12"/>
        <v>#DIV/0!</v>
      </c>
      <c r="DT58" s="196" t="e">
        <f t="shared" ref="DT58:DT62" si="84">(CY58+CY59)/(CY58+CY59+CD58+CD59)</f>
        <v>#DIV/0!</v>
      </c>
      <c r="DU58" s="63">
        <f t="shared" si="40"/>
        <v>0</v>
      </c>
      <c r="DV58" s="61">
        <f t="shared" si="42"/>
        <v>0</v>
      </c>
      <c r="DW58" s="64" t="e">
        <f t="shared" si="41"/>
        <v>#DIV/0!</v>
      </c>
      <c r="DX58" s="65"/>
    </row>
    <row r="59" spans="1:128">
      <c r="A59" s="17">
        <v>100</v>
      </c>
      <c r="B59" s="17">
        <v>28800</v>
      </c>
      <c r="C59" s="182"/>
      <c r="D59" s="19" t="e">
        <f t="shared" si="0"/>
        <v>#DIV/0!</v>
      </c>
      <c r="E59" s="19" t="e">
        <f t="shared" si="1"/>
        <v>#DIV/0!</v>
      </c>
      <c r="F59" s="19" t="e">
        <f t="shared" si="2"/>
        <v>#DIV/0!</v>
      </c>
      <c r="G59" s="19" t="e">
        <f t="shared" si="3"/>
        <v>#DIV/0!</v>
      </c>
      <c r="H59" s="18" t="e">
        <f t="shared" si="4"/>
        <v>#DIV/0!</v>
      </c>
      <c r="I59" s="184"/>
      <c r="J59" s="189"/>
      <c r="K59" s="22" t="s">
        <v>226</v>
      </c>
      <c r="L59" s="23"/>
      <c r="M59" s="29"/>
      <c r="N59" s="27">
        <f t="shared" si="15"/>
        <v>0</v>
      </c>
      <c r="O59" s="30"/>
      <c r="P59" s="30"/>
      <c r="Q59" s="30"/>
      <c r="R59" s="30"/>
      <c r="S59" s="24">
        <v>0</v>
      </c>
      <c r="T59" s="24">
        <v>0</v>
      </c>
      <c r="U59" s="35">
        <v>0</v>
      </c>
      <c r="V59" s="30"/>
      <c r="W59" s="30"/>
      <c r="X59" s="30"/>
      <c r="Y59" s="17">
        <f t="shared" si="16"/>
        <v>0</v>
      </c>
      <c r="Z59" s="30"/>
      <c r="AA59" s="30"/>
      <c r="AB59" s="30"/>
      <c r="AC59" s="30"/>
      <c r="AD59" s="30"/>
      <c r="AE59" s="30"/>
      <c r="AF59" s="24">
        <f t="shared" si="17"/>
        <v>0</v>
      </c>
      <c r="AG59" s="30"/>
      <c r="AH59" s="30"/>
      <c r="AI59" s="30"/>
      <c r="AJ59" s="30"/>
      <c r="AK59" s="30"/>
      <c r="AL59" s="30"/>
      <c r="AM59" s="24">
        <f t="shared" si="18"/>
        <v>0</v>
      </c>
      <c r="AN59" s="30"/>
      <c r="AO59" s="30"/>
      <c r="AP59" s="30"/>
      <c r="AQ59" s="30"/>
      <c r="AR59" s="30"/>
      <c r="AS59" s="30"/>
      <c r="AT59" s="30"/>
      <c r="AU59" s="30"/>
      <c r="AV59" s="24">
        <f t="shared" si="19"/>
        <v>0</v>
      </c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23">
        <f t="shared" si="20"/>
        <v>0</v>
      </c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23">
        <f t="shared" si="21"/>
        <v>0</v>
      </c>
      <c r="CC59" s="30"/>
      <c r="CD59" s="23">
        <f t="shared" si="22"/>
        <v>0</v>
      </c>
      <c r="CE59" s="27">
        <f t="shared" si="23"/>
        <v>0</v>
      </c>
      <c r="CF59" s="23">
        <f t="shared" si="24"/>
        <v>0</v>
      </c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23">
        <f t="shared" si="25"/>
        <v>0</v>
      </c>
      <c r="CS59" s="30"/>
      <c r="CT59" s="30"/>
      <c r="CU59" s="30"/>
      <c r="CV59" s="23">
        <f t="shared" si="7"/>
        <v>0</v>
      </c>
      <c r="CW59" s="23">
        <f t="shared" si="8"/>
        <v>0</v>
      </c>
      <c r="CX59" s="49">
        <f t="shared" si="26"/>
        <v>0</v>
      </c>
      <c r="CY59" s="49">
        <f t="shared" si="27"/>
        <v>0</v>
      </c>
      <c r="CZ59" s="49">
        <f t="shared" si="28"/>
        <v>0</v>
      </c>
      <c r="DA59" s="30"/>
      <c r="DB59" s="30"/>
      <c r="DC59" s="23">
        <f t="shared" si="29"/>
        <v>0</v>
      </c>
      <c r="DD59" s="50"/>
      <c r="DE59" s="50"/>
      <c r="DF59" s="50"/>
      <c r="DG59" s="23">
        <f t="shared" si="30"/>
        <v>0</v>
      </c>
      <c r="DH59" s="49">
        <f t="shared" si="31"/>
        <v>0</v>
      </c>
      <c r="DI59" s="27">
        <f t="shared" si="32"/>
        <v>0</v>
      </c>
      <c r="DJ59" s="53">
        <f t="shared" si="33"/>
        <v>0</v>
      </c>
      <c r="DK59" s="49">
        <f t="shared" si="34"/>
        <v>0</v>
      </c>
      <c r="DL59" s="54">
        <f t="shared" si="35"/>
        <v>0</v>
      </c>
      <c r="DM59" s="55">
        <v>215</v>
      </c>
      <c r="DN59" s="55">
        <v>5</v>
      </c>
      <c r="DO59" s="55">
        <v>15</v>
      </c>
      <c r="DP59" s="27">
        <f t="shared" si="36"/>
        <v>0</v>
      </c>
      <c r="DQ59" s="58" t="e">
        <f t="shared" si="37"/>
        <v>#DIV/0!</v>
      </c>
      <c r="DR59" s="195"/>
      <c r="DS59" s="58" t="e">
        <f t="shared" si="12"/>
        <v>#DIV/0!</v>
      </c>
      <c r="DT59" s="197"/>
      <c r="DU59" s="63">
        <f t="shared" si="40"/>
        <v>0</v>
      </c>
      <c r="DV59" s="61">
        <f t="shared" si="42"/>
        <v>0</v>
      </c>
      <c r="DW59" s="64" t="e">
        <f t="shared" si="41"/>
        <v>#DIV/0!</v>
      </c>
      <c r="DX59" s="65"/>
    </row>
    <row r="60" spans="1:128">
      <c r="A60" s="17">
        <v>100</v>
      </c>
      <c r="B60" s="17">
        <v>28800</v>
      </c>
      <c r="C60" s="181" t="e">
        <f t="shared" si="81"/>
        <v>#DIV/0!</v>
      </c>
      <c r="D60" s="19" t="e">
        <f t="shared" si="0"/>
        <v>#DIV/0!</v>
      </c>
      <c r="E60" s="19" t="e">
        <f t="shared" si="1"/>
        <v>#DIV/0!</v>
      </c>
      <c r="F60" s="19" t="e">
        <f t="shared" si="2"/>
        <v>#DIV/0!</v>
      </c>
      <c r="G60" s="19" t="e">
        <f t="shared" si="3"/>
        <v>#DIV/0!</v>
      </c>
      <c r="H60" s="18" t="e">
        <f t="shared" si="4"/>
        <v>#DIV/0!</v>
      </c>
      <c r="I60" s="183" t="e">
        <f t="shared" si="82"/>
        <v>#DIV/0!</v>
      </c>
      <c r="J60" s="188" t="s">
        <v>257</v>
      </c>
      <c r="K60" s="22" t="s">
        <v>219</v>
      </c>
      <c r="L60" s="23"/>
      <c r="M60" s="29"/>
      <c r="N60" s="27">
        <f t="shared" si="15"/>
        <v>0</v>
      </c>
      <c r="O60" s="29"/>
      <c r="P60" s="29"/>
      <c r="Q60" s="29"/>
      <c r="R60" s="29"/>
      <c r="S60" s="24">
        <v>0</v>
      </c>
      <c r="T60" s="24">
        <v>0</v>
      </c>
      <c r="U60" s="35">
        <v>0</v>
      </c>
      <c r="V60" s="29"/>
      <c r="W60" s="29"/>
      <c r="X60" s="29"/>
      <c r="Y60" s="17">
        <f t="shared" si="16"/>
        <v>0</v>
      </c>
      <c r="Z60" s="29"/>
      <c r="AA60" s="29"/>
      <c r="AB60" s="29"/>
      <c r="AC60" s="29"/>
      <c r="AD60" s="29"/>
      <c r="AE60" s="29"/>
      <c r="AF60" s="24">
        <f t="shared" si="17"/>
        <v>0</v>
      </c>
      <c r="AG60" s="29"/>
      <c r="AH60" s="29"/>
      <c r="AI60" s="29"/>
      <c r="AJ60" s="29"/>
      <c r="AK60" s="29"/>
      <c r="AL60" s="29"/>
      <c r="AM60" s="24">
        <f t="shared" si="18"/>
        <v>0</v>
      </c>
      <c r="AN60" s="29"/>
      <c r="AO60" s="29"/>
      <c r="AP60" s="29"/>
      <c r="AQ60" s="29"/>
      <c r="AR60" s="29"/>
      <c r="AS60" s="29"/>
      <c r="AT60" s="29"/>
      <c r="AU60" s="29"/>
      <c r="AV60" s="24">
        <f t="shared" si="19"/>
        <v>0</v>
      </c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3">
        <f t="shared" si="20"/>
        <v>0</v>
      </c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3">
        <f t="shared" si="21"/>
        <v>0</v>
      </c>
      <c r="CC60" s="29"/>
      <c r="CD60" s="23">
        <f t="shared" si="22"/>
        <v>0</v>
      </c>
      <c r="CE60" s="27">
        <f t="shared" si="23"/>
        <v>0</v>
      </c>
      <c r="CF60" s="23">
        <f t="shared" si="24"/>
        <v>0</v>
      </c>
      <c r="CG60" s="30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3">
        <f t="shared" si="25"/>
        <v>0</v>
      </c>
      <c r="CS60" s="29"/>
      <c r="CT60" s="29"/>
      <c r="CU60" s="29"/>
      <c r="CV60" s="23">
        <f t="shared" si="7"/>
        <v>0</v>
      </c>
      <c r="CW60" s="23">
        <f t="shared" si="8"/>
        <v>0</v>
      </c>
      <c r="CX60" s="49">
        <f t="shared" si="26"/>
        <v>0</v>
      </c>
      <c r="CY60" s="49">
        <f t="shared" si="27"/>
        <v>0</v>
      </c>
      <c r="CZ60" s="49">
        <f t="shared" si="28"/>
        <v>0</v>
      </c>
      <c r="DA60" s="29"/>
      <c r="DB60" s="29"/>
      <c r="DC60" s="23">
        <f t="shared" si="29"/>
        <v>0</v>
      </c>
      <c r="DD60" s="50"/>
      <c r="DE60" s="50"/>
      <c r="DF60" s="50"/>
      <c r="DG60" s="23">
        <f t="shared" si="30"/>
        <v>0</v>
      </c>
      <c r="DH60" s="49">
        <f t="shared" si="31"/>
        <v>0</v>
      </c>
      <c r="DI60" s="27">
        <f t="shared" si="32"/>
        <v>0</v>
      </c>
      <c r="DJ60" s="53">
        <f t="shared" si="33"/>
        <v>0</v>
      </c>
      <c r="DK60" s="49">
        <f t="shared" si="34"/>
        <v>0</v>
      </c>
      <c r="DL60" s="54">
        <f t="shared" si="35"/>
        <v>0</v>
      </c>
      <c r="DM60" s="55">
        <v>215</v>
      </c>
      <c r="DN60" s="55">
        <v>5</v>
      </c>
      <c r="DO60" s="55">
        <v>15</v>
      </c>
      <c r="DP60" s="27">
        <f t="shared" si="36"/>
        <v>0</v>
      </c>
      <c r="DQ60" s="58" t="e">
        <f t="shared" si="37"/>
        <v>#DIV/0!</v>
      </c>
      <c r="DR60" s="194" t="e">
        <f t="shared" si="83"/>
        <v>#DIV/0!</v>
      </c>
      <c r="DS60" s="58" t="e">
        <f t="shared" si="12"/>
        <v>#DIV/0!</v>
      </c>
      <c r="DT60" s="196" t="e">
        <f t="shared" si="84"/>
        <v>#DIV/0!</v>
      </c>
      <c r="DU60" s="63">
        <f t="shared" si="40"/>
        <v>0</v>
      </c>
      <c r="DV60" s="61">
        <f t="shared" si="42"/>
        <v>0</v>
      </c>
      <c r="DW60" s="64" t="e">
        <f t="shared" si="41"/>
        <v>#DIV/0!</v>
      </c>
      <c r="DX60" s="65"/>
    </row>
    <row r="61" spans="1:128">
      <c r="A61" s="17">
        <v>100</v>
      </c>
      <c r="B61" s="17">
        <v>28800</v>
      </c>
      <c r="C61" s="182"/>
      <c r="D61" s="19" t="e">
        <f t="shared" si="0"/>
        <v>#DIV/0!</v>
      </c>
      <c r="E61" s="19" t="e">
        <f t="shared" si="1"/>
        <v>#DIV/0!</v>
      </c>
      <c r="F61" s="19" t="e">
        <f t="shared" si="2"/>
        <v>#DIV/0!</v>
      </c>
      <c r="G61" s="19" t="e">
        <f t="shared" si="3"/>
        <v>#DIV/0!</v>
      </c>
      <c r="H61" s="18" t="e">
        <f t="shared" si="4"/>
        <v>#DIV/0!</v>
      </c>
      <c r="I61" s="184"/>
      <c r="J61" s="189"/>
      <c r="K61" s="22" t="s">
        <v>220</v>
      </c>
      <c r="L61" s="23"/>
      <c r="M61" s="29"/>
      <c r="N61" s="27">
        <f t="shared" si="15"/>
        <v>0</v>
      </c>
      <c r="O61" s="30"/>
      <c r="P61" s="30"/>
      <c r="Q61" s="30"/>
      <c r="R61" s="30"/>
      <c r="S61" s="24">
        <v>0</v>
      </c>
      <c r="T61" s="24">
        <v>0</v>
      </c>
      <c r="U61" s="35">
        <v>0</v>
      </c>
      <c r="V61" s="30"/>
      <c r="W61" s="30"/>
      <c r="X61" s="38"/>
      <c r="Y61" s="17">
        <f t="shared" si="16"/>
        <v>0</v>
      </c>
      <c r="Z61" s="30"/>
      <c r="AA61" s="30"/>
      <c r="AB61" s="30"/>
      <c r="AC61" s="30"/>
      <c r="AD61" s="30"/>
      <c r="AE61" s="30"/>
      <c r="AF61" s="24">
        <f t="shared" si="17"/>
        <v>0</v>
      </c>
      <c r="AG61" s="30"/>
      <c r="AH61" s="30"/>
      <c r="AI61" s="30"/>
      <c r="AJ61" s="30"/>
      <c r="AK61" s="30"/>
      <c r="AL61" s="30"/>
      <c r="AM61" s="24">
        <f t="shared" si="18"/>
        <v>0</v>
      </c>
      <c r="AN61" s="30"/>
      <c r="AO61" s="30"/>
      <c r="AP61" s="30"/>
      <c r="AQ61" s="30"/>
      <c r="AR61" s="30"/>
      <c r="AS61" s="30"/>
      <c r="AT61" s="30"/>
      <c r="AU61" s="30"/>
      <c r="AV61" s="24">
        <f t="shared" si="19"/>
        <v>0</v>
      </c>
      <c r="AW61" s="36"/>
      <c r="AX61" s="42"/>
      <c r="AY61" s="36"/>
      <c r="AZ61" s="42"/>
      <c r="BA61" s="36"/>
      <c r="BB61" s="36"/>
      <c r="BC61" s="36"/>
      <c r="BD61" s="42"/>
      <c r="BE61" s="36"/>
      <c r="BF61" s="42"/>
      <c r="BG61" s="36"/>
      <c r="BH61" s="42"/>
      <c r="BI61" s="36"/>
      <c r="BJ61" s="42"/>
      <c r="BK61" s="36"/>
      <c r="BL61" s="42"/>
      <c r="BM61" s="23">
        <f t="shared" si="20"/>
        <v>0</v>
      </c>
      <c r="BN61" s="46"/>
      <c r="BO61" s="46"/>
      <c r="BP61" s="46"/>
      <c r="BQ61" s="46"/>
      <c r="BR61" s="46"/>
      <c r="BS61" s="46"/>
      <c r="BT61" s="30"/>
      <c r="BU61" s="30"/>
      <c r="BV61" s="30"/>
      <c r="BW61" s="30"/>
      <c r="BX61" s="30"/>
      <c r="BY61" s="30"/>
      <c r="BZ61" s="30"/>
      <c r="CA61" s="30"/>
      <c r="CB61" s="23">
        <f t="shared" si="21"/>
        <v>0</v>
      </c>
      <c r="CC61" s="30"/>
      <c r="CD61" s="23">
        <f t="shared" si="22"/>
        <v>0</v>
      </c>
      <c r="CE61" s="27">
        <f t="shared" si="23"/>
        <v>0</v>
      </c>
      <c r="CF61" s="23">
        <f t="shared" si="24"/>
        <v>0</v>
      </c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23">
        <f t="shared" si="25"/>
        <v>0</v>
      </c>
      <c r="CS61" s="31"/>
      <c r="CT61" s="31"/>
      <c r="CU61" s="31"/>
      <c r="CV61" s="23">
        <f t="shared" si="7"/>
        <v>0</v>
      </c>
      <c r="CW61" s="23">
        <f t="shared" si="8"/>
        <v>0</v>
      </c>
      <c r="CX61" s="49">
        <f t="shared" si="26"/>
        <v>0</v>
      </c>
      <c r="CY61" s="49">
        <f t="shared" si="27"/>
        <v>0</v>
      </c>
      <c r="CZ61" s="49">
        <f t="shared" si="28"/>
        <v>0</v>
      </c>
      <c r="DA61" s="31"/>
      <c r="DB61" s="31"/>
      <c r="DC61" s="23">
        <f t="shared" si="29"/>
        <v>0</v>
      </c>
      <c r="DD61" s="50"/>
      <c r="DE61" s="50"/>
      <c r="DF61" s="50"/>
      <c r="DG61" s="23">
        <f t="shared" si="30"/>
        <v>0</v>
      </c>
      <c r="DH61" s="49">
        <f t="shared" si="31"/>
        <v>0</v>
      </c>
      <c r="DI61" s="27">
        <f t="shared" si="32"/>
        <v>0</v>
      </c>
      <c r="DJ61" s="53">
        <f t="shared" si="33"/>
        <v>0</v>
      </c>
      <c r="DK61" s="49">
        <f t="shared" si="34"/>
        <v>0</v>
      </c>
      <c r="DL61" s="54">
        <f t="shared" si="35"/>
        <v>0</v>
      </c>
      <c r="DM61" s="55">
        <v>215</v>
      </c>
      <c r="DN61" s="55">
        <v>5</v>
      </c>
      <c r="DO61" s="55">
        <v>15</v>
      </c>
      <c r="DP61" s="27">
        <f t="shared" si="36"/>
        <v>0</v>
      </c>
      <c r="DQ61" s="58" t="e">
        <f t="shared" si="37"/>
        <v>#DIV/0!</v>
      </c>
      <c r="DR61" s="195"/>
      <c r="DS61" s="58" t="e">
        <f t="shared" si="12"/>
        <v>#DIV/0!</v>
      </c>
      <c r="DT61" s="197"/>
      <c r="DU61" s="63">
        <f t="shared" si="40"/>
        <v>0</v>
      </c>
      <c r="DV61" s="61">
        <f t="shared" si="42"/>
        <v>0</v>
      </c>
      <c r="DW61" s="64" t="e">
        <f t="shared" si="41"/>
        <v>#DIV/0!</v>
      </c>
      <c r="DX61" s="65"/>
    </row>
    <row r="62" spans="1:128">
      <c r="A62" s="17">
        <v>100</v>
      </c>
      <c r="B62" s="17">
        <v>28800</v>
      </c>
      <c r="C62" s="181" t="e">
        <f t="shared" si="81"/>
        <v>#DIV/0!</v>
      </c>
      <c r="D62" s="19" t="e">
        <f t="shared" si="0"/>
        <v>#DIV/0!</v>
      </c>
      <c r="E62" s="19" t="e">
        <f t="shared" si="1"/>
        <v>#DIV/0!</v>
      </c>
      <c r="F62" s="19" t="e">
        <f t="shared" si="2"/>
        <v>#DIV/0!</v>
      </c>
      <c r="G62" s="19" t="e">
        <f t="shared" si="3"/>
        <v>#DIV/0!</v>
      </c>
      <c r="H62" s="18" t="e">
        <f t="shared" si="4"/>
        <v>#DIV/0!</v>
      </c>
      <c r="I62" s="183" t="e">
        <f t="shared" si="82"/>
        <v>#DIV/0!</v>
      </c>
      <c r="J62" s="188" t="s">
        <v>258</v>
      </c>
      <c r="K62" s="22" t="s">
        <v>222</v>
      </c>
      <c r="L62" s="23"/>
      <c r="M62" s="29"/>
      <c r="N62" s="27">
        <f t="shared" si="15"/>
        <v>0</v>
      </c>
      <c r="O62" s="30"/>
      <c r="P62" s="30"/>
      <c r="Q62" s="30"/>
      <c r="R62" s="30"/>
      <c r="S62" s="24">
        <v>0</v>
      </c>
      <c r="T62" s="24">
        <v>0</v>
      </c>
      <c r="U62" s="35">
        <v>0</v>
      </c>
      <c r="V62" s="30"/>
      <c r="W62" s="30"/>
      <c r="X62" s="36"/>
      <c r="Y62" s="17">
        <f t="shared" si="16"/>
        <v>0</v>
      </c>
      <c r="Z62" s="30"/>
      <c r="AA62" s="30"/>
      <c r="AB62" s="30"/>
      <c r="AC62" s="30"/>
      <c r="AD62" s="30"/>
      <c r="AE62" s="30"/>
      <c r="AF62" s="24">
        <f t="shared" si="17"/>
        <v>0</v>
      </c>
      <c r="AG62" s="30"/>
      <c r="AH62" s="30"/>
      <c r="AI62" s="30"/>
      <c r="AJ62" s="30"/>
      <c r="AK62" s="30"/>
      <c r="AL62" s="30"/>
      <c r="AM62" s="24">
        <f t="shared" si="18"/>
        <v>0</v>
      </c>
      <c r="AN62" s="30"/>
      <c r="AO62" s="30"/>
      <c r="AP62" s="30"/>
      <c r="AQ62" s="30"/>
      <c r="AR62" s="30"/>
      <c r="AS62" s="30"/>
      <c r="AT62" s="30"/>
      <c r="AU62" s="30"/>
      <c r="AV62" s="24">
        <f t="shared" si="19"/>
        <v>0</v>
      </c>
      <c r="AW62" s="36"/>
      <c r="AX62" s="42"/>
      <c r="AY62" s="36"/>
      <c r="AZ62" s="42"/>
      <c r="BA62" s="36"/>
      <c r="BB62" s="36"/>
      <c r="BC62" s="36"/>
      <c r="BD62" s="42"/>
      <c r="BE62" s="36"/>
      <c r="BF62" s="42"/>
      <c r="BG62" s="36"/>
      <c r="BH62" s="42"/>
      <c r="BI62" s="36"/>
      <c r="BJ62" s="42"/>
      <c r="BK62" s="36"/>
      <c r="BL62" s="42"/>
      <c r="BM62" s="23">
        <f t="shared" si="20"/>
        <v>0</v>
      </c>
      <c r="BN62" s="46"/>
      <c r="BO62" s="46"/>
      <c r="BP62" s="46"/>
      <c r="BQ62" s="46"/>
      <c r="BR62" s="46"/>
      <c r="BS62" s="46"/>
      <c r="BT62" s="30"/>
      <c r="BU62" s="30"/>
      <c r="BV62" s="30"/>
      <c r="BW62" s="30"/>
      <c r="BX62" s="30"/>
      <c r="BY62" s="30"/>
      <c r="BZ62" s="30"/>
      <c r="CA62" s="30"/>
      <c r="CB62" s="23">
        <f t="shared" si="21"/>
        <v>0</v>
      </c>
      <c r="CC62" s="30"/>
      <c r="CD62" s="23">
        <f t="shared" si="22"/>
        <v>0</v>
      </c>
      <c r="CE62" s="27">
        <f t="shared" si="23"/>
        <v>0</v>
      </c>
      <c r="CF62" s="23">
        <f t="shared" si="24"/>
        <v>0</v>
      </c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23">
        <f t="shared" si="25"/>
        <v>0</v>
      </c>
      <c r="CS62" s="31"/>
      <c r="CT62" s="31"/>
      <c r="CU62" s="31"/>
      <c r="CV62" s="23">
        <f t="shared" si="7"/>
        <v>0</v>
      </c>
      <c r="CW62" s="23">
        <f t="shared" si="8"/>
        <v>0</v>
      </c>
      <c r="CX62" s="49">
        <f t="shared" si="26"/>
        <v>0</v>
      </c>
      <c r="CY62" s="49">
        <f t="shared" si="27"/>
        <v>0</v>
      </c>
      <c r="CZ62" s="49">
        <f t="shared" si="28"/>
        <v>0</v>
      </c>
      <c r="DA62" s="31"/>
      <c r="DB62" s="31"/>
      <c r="DC62" s="23">
        <f t="shared" si="29"/>
        <v>0</v>
      </c>
      <c r="DD62" s="50"/>
      <c r="DE62" s="50"/>
      <c r="DF62" s="50"/>
      <c r="DG62" s="23">
        <f t="shared" si="30"/>
        <v>0</v>
      </c>
      <c r="DH62" s="49">
        <f t="shared" si="31"/>
        <v>0</v>
      </c>
      <c r="DI62" s="27">
        <f t="shared" si="32"/>
        <v>0</v>
      </c>
      <c r="DJ62" s="53">
        <f t="shared" si="33"/>
        <v>0</v>
      </c>
      <c r="DK62" s="49">
        <f t="shared" si="34"/>
        <v>0</v>
      </c>
      <c r="DL62" s="54">
        <f t="shared" si="35"/>
        <v>0</v>
      </c>
      <c r="DM62" s="55">
        <v>215</v>
      </c>
      <c r="DN62" s="55">
        <v>5</v>
      </c>
      <c r="DO62" s="55">
        <v>15</v>
      </c>
      <c r="DP62" s="27">
        <f t="shared" si="36"/>
        <v>0</v>
      </c>
      <c r="DQ62" s="58" t="e">
        <f t="shared" si="37"/>
        <v>#DIV/0!</v>
      </c>
      <c r="DR62" s="194" t="e">
        <f t="shared" si="83"/>
        <v>#DIV/0!</v>
      </c>
      <c r="DS62" s="58" t="e">
        <f t="shared" si="12"/>
        <v>#DIV/0!</v>
      </c>
      <c r="DT62" s="196" t="e">
        <f t="shared" si="84"/>
        <v>#DIV/0!</v>
      </c>
      <c r="DU62" s="63">
        <f t="shared" si="40"/>
        <v>0</v>
      </c>
      <c r="DV62" s="61">
        <f t="shared" si="42"/>
        <v>0</v>
      </c>
      <c r="DW62" s="64" t="e">
        <f t="shared" si="41"/>
        <v>#DIV/0!</v>
      </c>
      <c r="DX62" s="65"/>
    </row>
    <row r="63" spans="1:128">
      <c r="A63" s="17">
        <v>100</v>
      </c>
      <c r="B63" s="17">
        <v>28800</v>
      </c>
      <c r="C63" s="182"/>
      <c r="D63" s="19" t="e">
        <f t="shared" si="0"/>
        <v>#DIV/0!</v>
      </c>
      <c r="E63" s="19" t="e">
        <f t="shared" si="1"/>
        <v>#DIV/0!</v>
      </c>
      <c r="F63" s="19" t="e">
        <f t="shared" si="2"/>
        <v>#DIV/0!</v>
      </c>
      <c r="G63" s="19" t="e">
        <f t="shared" si="3"/>
        <v>#DIV/0!</v>
      </c>
      <c r="H63" s="18" t="e">
        <f t="shared" si="4"/>
        <v>#DIV/0!</v>
      </c>
      <c r="I63" s="184"/>
      <c r="J63" s="189"/>
      <c r="K63" s="22" t="s">
        <v>223</v>
      </c>
      <c r="L63" s="23"/>
      <c r="M63" s="29"/>
      <c r="N63" s="27">
        <f t="shared" si="15"/>
        <v>0</v>
      </c>
      <c r="O63" s="30"/>
      <c r="P63" s="30"/>
      <c r="Q63" s="30"/>
      <c r="R63" s="30"/>
      <c r="S63" s="24">
        <v>0</v>
      </c>
      <c r="T63" s="24">
        <v>0</v>
      </c>
      <c r="U63" s="35">
        <v>0</v>
      </c>
      <c r="V63" s="30"/>
      <c r="W63" s="30"/>
      <c r="X63" s="36"/>
      <c r="Y63" s="17">
        <f t="shared" si="16"/>
        <v>0</v>
      </c>
      <c r="Z63" s="30"/>
      <c r="AA63" s="30"/>
      <c r="AB63" s="30"/>
      <c r="AC63" s="30"/>
      <c r="AD63" s="30"/>
      <c r="AE63" s="30"/>
      <c r="AF63" s="24">
        <f t="shared" si="17"/>
        <v>0</v>
      </c>
      <c r="AG63" s="30"/>
      <c r="AH63" s="30"/>
      <c r="AI63" s="30"/>
      <c r="AJ63" s="30"/>
      <c r="AK63" s="30"/>
      <c r="AL63" s="30"/>
      <c r="AM63" s="24">
        <f t="shared" si="18"/>
        <v>0</v>
      </c>
      <c r="AN63" s="30"/>
      <c r="AO63" s="30"/>
      <c r="AP63" s="30"/>
      <c r="AQ63" s="30"/>
      <c r="AR63" s="30"/>
      <c r="AS63" s="30"/>
      <c r="AT63" s="30"/>
      <c r="AU63" s="30"/>
      <c r="AV63" s="24">
        <f t="shared" si="19"/>
        <v>0</v>
      </c>
      <c r="AW63" s="36"/>
      <c r="AX63" s="42"/>
      <c r="AY63" s="36"/>
      <c r="AZ63" s="42"/>
      <c r="BA63" s="36"/>
      <c r="BB63" s="36"/>
      <c r="BC63" s="36"/>
      <c r="BD63" s="42"/>
      <c r="BE63" s="36"/>
      <c r="BF63" s="42"/>
      <c r="BG63" s="36"/>
      <c r="BH63" s="42"/>
      <c r="BI63" s="36"/>
      <c r="BJ63" s="42"/>
      <c r="BK63" s="36"/>
      <c r="BL63" s="42"/>
      <c r="BM63" s="23">
        <f t="shared" si="20"/>
        <v>0</v>
      </c>
      <c r="BN63" s="46"/>
      <c r="BO63" s="46"/>
      <c r="BP63" s="46"/>
      <c r="BQ63" s="46"/>
      <c r="BR63" s="46"/>
      <c r="BS63" s="46"/>
      <c r="BT63" s="30"/>
      <c r="BU63" s="30"/>
      <c r="BV63" s="30"/>
      <c r="BW63" s="30"/>
      <c r="BX63" s="30"/>
      <c r="BY63" s="30"/>
      <c r="BZ63" s="30"/>
      <c r="CA63" s="30"/>
      <c r="CB63" s="23">
        <f t="shared" si="21"/>
        <v>0</v>
      </c>
      <c r="CC63" s="30"/>
      <c r="CD63" s="23">
        <f t="shared" si="22"/>
        <v>0</v>
      </c>
      <c r="CE63" s="27">
        <f t="shared" si="23"/>
        <v>0</v>
      </c>
      <c r="CF63" s="23">
        <f t="shared" si="24"/>
        <v>0</v>
      </c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23">
        <f t="shared" si="25"/>
        <v>0</v>
      </c>
      <c r="CS63" s="31"/>
      <c r="CT63" s="31"/>
      <c r="CU63" s="31"/>
      <c r="CV63" s="23">
        <f t="shared" si="7"/>
        <v>0</v>
      </c>
      <c r="CW63" s="23">
        <f t="shared" si="8"/>
        <v>0</v>
      </c>
      <c r="CX63" s="49">
        <f t="shared" si="26"/>
        <v>0</v>
      </c>
      <c r="CY63" s="49">
        <f t="shared" si="27"/>
        <v>0</v>
      </c>
      <c r="CZ63" s="49">
        <f t="shared" si="28"/>
        <v>0</v>
      </c>
      <c r="DA63" s="31"/>
      <c r="DB63" s="31"/>
      <c r="DC63" s="23">
        <f t="shared" si="29"/>
        <v>0</v>
      </c>
      <c r="DD63" s="50"/>
      <c r="DE63" s="50"/>
      <c r="DF63" s="50"/>
      <c r="DG63" s="23">
        <f t="shared" si="30"/>
        <v>0</v>
      </c>
      <c r="DH63" s="49">
        <f t="shared" si="31"/>
        <v>0</v>
      </c>
      <c r="DI63" s="27">
        <f t="shared" si="32"/>
        <v>0</v>
      </c>
      <c r="DJ63" s="53">
        <f t="shared" si="33"/>
        <v>0</v>
      </c>
      <c r="DK63" s="49">
        <f t="shared" si="34"/>
        <v>0</v>
      </c>
      <c r="DL63" s="54">
        <f t="shared" si="35"/>
        <v>0</v>
      </c>
      <c r="DM63" s="55">
        <v>215</v>
      </c>
      <c r="DN63" s="55">
        <v>5</v>
      </c>
      <c r="DO63" s="55">
        <v>15</v>
      </c>
      <c r="DP63" s="27">
        <f t="shared" si="36"/>
        <v>0</v>
      </c>
      <c r="DQ63" s="58" t="e">
        <f t="shared" si="37"/>
        <v>#DIV/0!</v>
      </c>
      <c r="DR63" s="195"/>
      <c r="DS63" s="58" t="e">
        <f t="shared" si="12"/>
        <v>#DIV/0!</v>
      </c>
      <c r="DT63" s="197"/>
      <c r="DU63" s="63">
        <f t="shared" si="40"/>
        <v>0</v>
      </c>
      <c r="DV63" s="61">
        <f t="shared" si="42"/>
        <v>0</v>
      </c>
      <c r="DW63" s="64" t="e">
        <f t="shared" si="41"/>
        <v>#DIV/0!</v>
      </c>
      <c r="DX63" s="65"/>
    </row>
    <row r="64" spans="1:128">
      <c r="A64" s="17">
        <v>100</v>
      </c>
      <c r="B64" s="17">
        <v>28800</v>
      </c>
      <c r="C64" s="181" t="e">
        <f>(DH64+DH65)/(N64+N65)</f>
        <v>#DIV/0!</v>
      </c>
      <c r="D64" s="19" t="e">
        <f t="shared" si="0"/>
        <v>#DIV/0!</v>
      </c>
      <c r="E64" s="19" t="e">
        <f t="shared" si="1"/>
        <v>#DIV/0!</v>
      </c>
      <c r="F64" s="19" t="e">
        <f t="shared" si="2"/>
        <v>#DIV/0!</v>
      </c>
      <c r="G64" s="19" t="e">
        <f t="shared" si="3"/>
        <v>#DIV/0!</v>
      </c>
      <c r="H64" s="18" t="e">
        <f t="shared" si="4"/>
        <v>#DIV/0!</v>
      </c>
      <c r="I64" s="183" t="e">
        <f>(CD64+CD65)/(DI64+DI65)</f>
        <v>#DIV/0!</v>
      </c>
      <c r="J64" s="188" t="s">
        <v>259</v>
      </c>
      <c r="K64" s="22" t="s">
        <v>222</v>
      </c>
      <c r="L64" s="23"/>
      <c r="M64" s="29"/>
      <c r="N64" s="27">
        <f t="shared" si="15"/>
        <v>0</v>
      </c>
      <c r="O64" s="30"/>
      <c r="P64" s="30"/>
      <c r="Q64" s="30"/>
      <c r="R64" s="30"/>
      <c r="S64" s="24">
        <v>0</v>
      </c>
      <c r="T64" s="24">
        <v>0</v>
      </c>
      <c r="U64" s="35">
        <v>0</v>
      </c>
      <c r="V64" s="30"/>
      <c r="W64" s="30"/>
      <c r="X64" s="36"/>
      <c r="Y64" s="17">
        <f t="shared" si="16"/>
        <v>0</v>
      </c>
      <c r="Z64" s="30"/>
      <c r="AA64" s="30"/>
      <c r="AB64" s="30"/>
      <c r="AC64" s="30"/>
      <c r="AD64" s="30"/>
      <c r="AE64" s="30"/>
      <c r="AF64" s="24">
        <f t="shared" si="17"/>
        <v>0</v>
      </c>
      <c r="AG64" s="30"/>
      <c r="AH64" s="30"/>
      <c r="AI64" s="30"/>
      <c r="AJ64" s="30"/>
      <c r="AK64" s="30"/>
      <c r="AL64" s="30"/>
      <c r="AM64" s="24">
        <f t="shared" si="18"/>
        <v>0</v>
      </c>
      <c r="AN64" s="30"/>
      <c r="AO64" s="30"/>
      <c r="AP64" s="30"/>
      <c r="AQ64" s="30"/>
      <c r="AR64" s="30"/>
      <c r="AS64" s="30"/>
      <c r="AT64" s="30"/>
      <c r="AU64" s="30"/>
      <c r="AV64" s="24">
        <f t="shared" si="19"/>
        <v>0</v>
      </c>
      <c r="AW64" s="36"/>
      <c r="AX64" s="42"/>
      <c r="AY64" s="36"/>
      <c r="AZ64" s="42"/>
      <c r="BA64" s="36"/>
      <c r="BB64" s="36"/>
      <c r="BC64" s="36"/>
      <c r="BD64" s="42"/>
      <c r="BE64" s="36"/>
      <c r="BF64" s="42"/>
      <c r="BG64" s="36"/>
      <c r="BH64" s="42"/>
      <c r="BI64" s="36"/>
      <c r="BJ64" s="42"/>
      <c r="BK64" s="36"/>
      <c r="BL64" s="42"/>
      <c r="BM64" s="23">
        <f t="shared" si="20"/>
        <v>0</v>
      </c>
      <c r="BN64" s="46"/>
      <c r="BO64" s="46"/>
      <c r="BP64" s="46"/>
      <c r="BQ64" s="46"/>
      <c r="BR64" s="46"/>
      <c r="BS64" s="46"/>
      <c r="BT64" s="30"/>
      <c r="BU64" s="30"/>
      <c r="BV64" s="30"/>
      <c r="BW64" s="30"/>
      <c r="BX64" s="30"/>
      <c r="BY64" s="30"/>
      <c r="BZ64" s="30"/>
      <c r="CA64" s="30"/>
      <c r="CB64" s="23">
        <f t="shared" si="21"/>
        <v>0</v>
      </c>
      <c r="CC64" s="30"/>
      <c r="CD64" s="23">
        <f t="shared" si="22"/>
        <v>0</v>
      </c>
      <c r="CE64" s="27">
        <f t="shared" si="23"/>
        <v>0</v>
      </c>
      <c r="CF64" s="23">
        <f t="shared" si="24"/>
        <v>0</v>
      </c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23">
        <f t="shared" si="25"/>
        <v>0</v>
      </c>
      <c r="CS64" s="31"/>
      <c r="CT64" s="31"/>
      <c r="CU64" s="31"/>
      <c r="CV64" s="23">
        <f t="shared" si="7"/>
        <v>0</v>
      </c>
      <c r="CW64" s="23">
        <f t="shared" si="8"/>
        <v>0</v>
      </c>
      <c r="CX64" s="49">
        <f t="shared" si="26"/>
        <v>0</v>
      </c>
      <c r="CY64" s="49">
        <f t="shared" si="27"/>
        <v>0</v>
      </c>
      <c r="CZ64" s="49">
        <f t="shared" si="28"/>
        <v>0</v>
      </c>
      <c r="DA64" s="31"/>
      <c r="DB64" s="31"/>
      <c r="DC64" s="23">
        <f t="shared" si="29"/>
        <v>0</v>
      </c>
      <c r="DD64" s="50"/>
      <c r="DE64" s="50"/>
      <c r="DF64" s="50"/>
      <c r="DG64" s="23">
        <f t="shared" si="30"/>
        <v>0</v>
      </c>
      <c r="DH64" s="49">
        <f t="shared" si="31"/>
        <v>0</v>
      </c>
      <c r="DI64" s="27">
        <f t="shared" si="32"/>
        <v>0</v>
      </c>
      <c r="DJ64" s="53">
        <f t="shared" si="33"/>
        <v>0</v>
      </c>
      <c r="DK64" s="49">
        <f t="shared" si="34"/>
        <v>0</v>
      </c>
      <c r="DL64" s="54">
        <f t="shared" si="35"/>
        <v>0</v>
      </c>
      <c r="DM64" s="55">
        <v>215</v>
      </c>
      <c r="DN64" s="55">
        <v>5</v>
      </c>
      <c r="DO64" s="55">
        <v>15</v>
      </c>
      <c r="DP64" s="27">
        <f t="shared" si="36"/>
        <v>0</v>
      </c>
      <c r="DQ64" s="58" t="e">
        <f t="shared" si="37"/>
        <v>#DIV/0!</v>
      </c>
      <c r="DR64" s="194" t="e">
        <f>(CY64+CY65)/(CY64+CY65+DP64+DP65)</f>
        <v>#DIV/0!</v>
      </c>
      <c r="DS64" s="58" t="e">
        <f t="shared" si="12"/>
        <v>#DIV/0!</v>
      </c>
      <c r="DT64" s="196" t="e">
        <f>(CY64+CY65)/(CY64+CY65+CD64+CD65)</f>
        <v>#DIV/0!</v>
      </c>
      <c r="DU64" s="63">
        <f t="shared" si="40"/>
        <v>0</v>
      </c>
      <c r="DV64" s="61">
        <f t="shared" si="42"/>
        <v>0</v>
      </c>
      <c r="DW64" s="64" t="e">
        <f t="shared" si="41"/>
        <v>#DIV/0!</v>
      </c>
      <c r="DX64" s="65"/>
    </row>
    <row r="65" spans="1:128">
      <c r="A65" s="17">
        <v>100</v>
      </c>
      <c r="B65" s="17">
        <v>28800</v>
      </c>
      <c r="C65" s="182"/>
      <c r="D65" s="19" t="e">
        <f t="shared" si="0"/>
        <v>#DIV/0!</v>
      </c>
      <c r="E65" s="19" t="e">
        <f t="shared" si="1"/>
        <v>#DIV/0!</v>
      </c>
      <c r="F65" s="19" t="e">
        <f t="shared" si="2"/>
        <v>#DIV/0!</v>
      </c>
      <c r="G65" s="19" t="e">
        <f t="shared" si="3"/>
        <v>#DIV/0!</v>
      </c>
      <c r="H65" s="18" t="e">
        <f t="shared" si="4"/>
        <v>#DIV/0!</v>
      </c>
      <c r="I65" s="184"/>
      <c r="J65" s="189"/>
      <c r="K65" s="22" t="s">
        <v>220</v>
      </c>
      <c r="L65" s="23"/>
      <c r="M65" s="29"/>
      <c r="N65" s="27">
        <f t="shared" si="15"/>
        <v>0</v>
      </c>
      <c r="O65" s="30"/>
      <c r="P65" s="30"/>
      <c r="Q65" s="30"/>
      <c r="R65" s="30"/>
      <c r="S65" s="24">
        <v>0</v>
      </c>
      <c r="T65" s="24">
        <v>0</v>
      </c>
      <c r="U65" s="35">
        <v>0</v>
      </c>
      <c r="V65" s="30"/>
      <c r="W65" s="30"/>
      <c r="X65" s="36"/>
      <c r="Y65" s="17">
        <f t="shared" si="16"/>
        <v>0</v>
      </c>
      <c r="Z65" s="30"/>
      <c r="AA65" s="30"/>
      <c r="AB65" s="30"/>
      <c r="AC65" s="30"/>
      <c r="AD65" s="30"/>
      <c r="AE65" s="30"/>
      <c r="AF65" s="24">
        <f t="shared" si="17"/>
        <v>0</v>
      </c>
      <c r="AG65" s="30"/>
      <c r="AH65" s="30"/>
      <c r="AI65" s="30"/>
      <c r="AJ65" s="30"/>
      <c r="AK65" s="30"/>
      <c r="AL65" s="30"/>
      <c r="AM65" s="24">
        <f t="shared" si="18"/>
        <v>0</v>
      </c>
      <c r="AN65" s="30"/>
      <c r="AO65" s="30"/>
      <c r="AP65" s="30"/>
      <c r="AQ65" s="30"/>
      <c r="AR65" s="30"/>
      <c r="AS65" s="30"/>
      <c r="AT65" s="30"/>
      <c r="AU65" s="30"/>
      <c r="AV65" s="24">
        <f t="shared" si="19"/>
        <v>0</v>
      </c>
      <c r="AW65" s="36"/>
      <c r="AX65" s="42"/>
      <c r="AY65" s="36"/>
      <c r="AZ65" s="42"/>
      <c r="BA65" s="36"/>
      <c r="BB65" s="36"/>
      <c r="BC65" s="36"/>
      <c r="BD65" s="42"/>
      <c r="BE65" s="36"/>
      <c r="BF65" s="42"/>
      <c r="BG65" s="36"/>
      <c r="BH65" s="42"/>
      <c r="BI65" s="36"/>
      <c r="BJ65" s="42"/>
      <c r="BK65" s="36"/>
      <c r="BL65" s="42"/>
      <c r="BM65" s="23">
        <f t="shared" si="20"/>
        <v>0</v>
      </c>
      <c r="BN65" s="46"/>
      <c r="BO65" s="46"/>
      <c r="BP65" s="46"/>
      <c r="BQ65" s="46"/>
      <c r="BR65" s="46"/>
      <c r="BS65" s="46"/>
      <c r="BT65" s="30"/>
      <c r="BU65" s="30"/>
      <c r="BV65" s="30"/>
      <c r="BW65" s="30"/>
      <c r="BX65" s="30"/>
      <c r="BY65" s="30"/>
      <c r="BZ65" s="30"/>
      <c r="CA65" s="30"/>
      <c r="CB65" s="23">
        <f t="shared" si="21"/>
        <v>0</v>
      </c>
      <c r="CC65" s="30"/>
      <c r="CD65" s="23">
        <f t="shared" si="22"/>
        <v>0</v>
      </c>
      <c r="CE65" s="27">
        <f t="shared" si="23"/>
        <v>0</v>
      </c>
      <c r="CF65" s="23">
        <f t="shared" si="24"/>
        <v>0</v>
      </c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23">
        <f t="shared" si="25"/>
        <v>0</v>
      </c>
      <c r="CS65" s="31"/>
      <c r="CT65" s="31"/>
      <c r="CU65" s="31"/>
      <c r="CV65" s="23">
        <f t="shared" si="7"/>
        <v>0</v>
      </c>
      <c r="CW65" s="23">
        <f t="shared" si="8"/>
        <v>0</v>
      </c>
      <c r="CX65" s="49">
        <f t="shared" si="26"/>
        <v>0</v>
      </c>
      <c r="CY65" s="49">
        <f t="shared" si="27"/>
        <v>0</v>
      </c>
      <c r="CZ65" s="49">
        <f t="shared" si="28"/>
        <v>0</v>
      </c>
      <c r="DA65" s="31"/>
      <c r="DB65" s="31"/>
      <c r="DC65" s="23">
        <f t="shared" si="29"/>
        <v>0</v>
      </c>
      <c r="DD65" s="50"/>
      <c r="DE65" s="50"/>
      <c r="DF65" s="50"/>
      <c r="DG65" s="23">
        <f t="shared" si="30"/>
        <v>0</v>
      </c>
      <c r="DH65" s="49">
        <f t="shared" si="31"/>
        <v>0</v>
      </c>
      <c r="DI65" s="27">
        <f t="shared" si="32"/>
        <v>0</v>
      </c>
      <c r="DJ65" s="53">
        <f t="shared" si="33"/>
        <v>0</v>
      </c>
      <c r="DK65" s="49">
        <f t="shared" si="34"/>
        <v>0</v>
      </c>
      <c r="DL65" s="54">
        <f t="shared" si="35"/>
        <v>0</v>
      </c>
      <c r="DM65" s="55">
        <v>215</v>
      </c>
      <c r="DN65" s="55">
        <v>5</v>
      </c>
      <c r="DO65" s="55">
        <v>15</v>
      </c>
      <c r="DP65" s="27">
        <f t="shared" si="36"/>
        <v>0</v>
      </c>
      <c r="DQ65" s="58" t="e">
        <f t="shared" si="37"/>
        <v>#DIV/0!</v>
      </c>
      <c r="DR65" s="195"/>
      <c r="DS65" s="58" t="e">
        <f t="shared" si="12"/>
        <v>#DIV/0!</v>
      </c>
      <c r="DT65" s="197"/>
      <c r="DU65" s="63">
        <f t="shared" si="40"/>
        <v>0</v>
      </c>
      <c r="DV65" s="61">
        <f t="shared" si="42"/>
        <v>0</v>
      </c>
      <c r="DW65" s="64" t="e">
        <f t="shared" si="41"/>
        <v>#DIV/0!</v>
      </c>
      <c r="DX65" s="65"/>
    </row>
  </sheetData>
  <mergeCells count="174">
    <mergeCell ref="DT62:DT63"/>
    <mergeCell ref="DT64:DT65"/>
    <mergeCell ref="DU1:DU2"/>
    <mergeCell ref="DV1:DV2"/>
    <mergeCell ref="DW1:DW3"/>
    <mergeCell ref="DX1:DX2"/>
    <mergeCell ref="DT44:DT45"/>
    <mergeCell ref="DT46:DT47"/>
    <mergeCell ref="DT48:DT49"/>
    <mergeCell ref="DT50:DT51"/>
    <mergeCell ref="DT52:DT53"/>
    <mergeCell ref="DT54:DT55"/>
    <mergeCell ref="DT56:DT57"/>
    <mergeCell ref="DT58:DT59"/>
    <mergeCell ref="DT60:DT61"/>
    <mergeCell ref="DR58:DR59"/>
    <mergeCell ref="DR60:DR61"/>
    <mergeCell ref="DR62:DR63"/>
    <mergeCell ref="DR64:DR65"/>
    <mergeCell ref="DT4:DT5"/>
    <mergeCell ref="DT6:DT7"/>
    <mergeCell ref="DT8:DT9"/>
    <mergeCell ref="DT10:DT11"/>
    <mergeCell ref="DT12:DT13"/>
    <mergeCell ref="DT14:DT15"/>
    <mergeCell ref="DT16:DT17"/>
    <mergeCell ref="DT18:DT19"/>
    <mergeCell ref="DT20:DT21"/>
    <mergeCell ref="DT22:DT23"/>
    <mergeCell ref="DT24:DT25"/>
    <mergeCell ref="DT26:DT27"/>
    <mergeCell ref="DT28:DT29"/>
    <mergeCell ref="DT30:DT31"/>
    <mergeCell ref="DT32:DT33"/>
    <mergeCell ref="DT34:DT35"/>
    <mergeCell ref="DT36:DT37"/>
    <mergeCell ref="DT38:DT39"/>
    <mergeCell ref="DT40:DT41"/>
    <mergeCell ref="DT42:DT43"/>
    <mergeCell ref="DR40:DR41"/>
    <mergeCell ref="DR42:DR43"/>
    <mergeCell ref="DR44:DR45"/>
    <mergeCell ref="DR46:DR47"/>
    <mergeCell ref="DR48:DR49"/>
    <mergeCell ref="DR50:DR51"/>
    <mergeCell ref="DR52:DR53"/>
    <mergeCell ref="DR54:DR55"/>
    <mergeCell ref="DR56:DR57"/>
    <mergeCell ref="J58:J59"/>
    <mergeCell ref="J60:J61"/>
    <mergeCell ref="J62:J63"/>
    <mergeCell ref="J64:J65"/>
    <mergeCell ref="K1:K2"/>
    <mergeCell ref="DP1:DP2"/>
    <mergeCell ref="DR4:DR5"/>
    <mergeCell ref="DR6:DR7"/>
    <mergeCell ref="DR8:DR9"/>
    <mergeCell ref="DR10:DR11"/>
    <mergeCell ref="DR12:DR13"/>
    <mergeCell ref="DR14:DR15"/>
    <mergeCell ref="DR16:DR17"/>
    <mergeCell ref="DR18:DR19"/>
    <mergeCell ref="DR20:DR21"/>
    <mergeCell ref="DR22:DR23"/>
    <mergeCell ref="DR24:DR25"/>
    <mergeCell ref="DR26:DR27"/>
    <mergeCell ref="DR28:DR29"/>
    <mergeCell ref="DR30:DR31"/>
    <mergeCell ref="DR32:DR33"/>
    <mergeCell ref="DR34:DR35"/>
    <mergeCell ref="DR36:DR37"/>
    <mergeCell ref="DR38:DR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I56:I57"/>
    <mergeCell ref="I58:I59"/>
    <mergeCell ref="I60:I61"/>
    <mergeCell ref="I62:I63"/>
    <mergeCell ref="I64:I65"/>
    <mergeCell ref="J1:J2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C58:C59"/>
    <mergeCell ref="C60:C61"/>
    <mergeCell ref="C62:C63"/>
    <mergeCell ref="C64:C65"/>
    <mergeCell ref="D1:D2"/>
    <mergeCell ref="H1:H2"/>
    <mergeCell ref="I1:I2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L1:M1"/>
    <mergeCell ref="N1:CD1"/>
    <mergeCell ref="CE1:CX1"/>
    <mergeCell ref="CY1:DG1"/>
    <mergeCell ref="DI1:DL1"/>
    <mergeCell ref="DM1:DO1"/>
    <mergeCell ref="A1:A2"/>
    <mergeCell ref="B1:B2"/>
    <mergeCell ref="C1:C2"/>
  </mergeCells>
  <phoneticPr fontId="17" type="noConversion"/>
  <conditionalFormatting sqref="U2">
    <cfRule type="cellIs" dxfId="4" priority="1" stopIfTrue="1" operator="between">
      <formula>1</formula>
      <formula>1440</formula>
    </cfRule>
  </conditionalFormatting>
  <dataValidations count="1">
    <dataValidation allowBlank="1" showInputMessage="1" showErrorMessage="1" promptTitle="备注：" prompt="按照实际清洗排查（加强清洗）时间填写。当日有此现象的具体的时间写在批注里，第二天必须上报扫描件，节假日可以顺延，如果没有及时上报的将不做剔除。" sqref="U2 U4:U65"/>
  </dataValidations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Y66"/>
  <sheetViews>
    <sheetView workbookViewId="0">
      <pane xSplit="12" ySplit="2" topLeftCell="DS3" activePane="bottomRight" state="frozen"/>
      <selection pane="topRight"/>
      <selection pane="bottomLeft"/>
      <selection pane="bottomRight" activeCell="DV4" sqref="DV4:DV65"/>
    </sheetView>
  </sheetViews>
  <sheetFormatPr defaultColWidth="9" defaultRowHeight="14.25"/>
  <cols>
    <col min="1" max="1" width="8.625" customWidth="1"/>
    <col min="2" max="2" width="9.5" customWidth="1"/>
    <col min="4" max="8" width="9" customWidth="1"/>
    <col min="9" max="9" width="8.25" customWidth="1"/>
    <col min="10" max="10" width="6.75" style="14" customWidth="1"/>
    <col min="11" max="11" width="8.5" style="14" customWidth="1"/>
    <col min="12" max="12" width="7.875" customWidth="1"/>
    <col min="13" max="13" width="6.125" customWidth="1"/>
    <col min="14" max="14" width="9" customWidth="1"/>
    <col min="15" max="15" width="6.875" customWidth="1"/>
    <col min="16" max="16" width="5" customWidth="1"/>
    <col min="17" max="17" width="5.75" customWidth="1"/>
    <col min="18" max="18" width="4.125" customWidth="1"/>
    <col min="19" max="20" width="9" customWidth="1"/>
    <col min="21" max="21" width="0.25" customWidth="1"/>
    <col min="22" max="22" width="6.875" customWidth="1"/>
    <col min="23" max="23" width="6" customWidth="1"/>
    <col min="24" max="24" width="5.75" customWidth="1"/>
    <col min="25" max="25" width="9" customWidth="1"/>
    <col min="26" max="26" width="7.875" customWidth="1"/>
    <col min="27" max="27" width="4.75" customWidth="1"/>
    <col min="28" max="28" width="4.5" customWidth="1"/>
    <col min="29" max="29" width="4.625" customWidth="1"/>
    <col min="30" max="30" width="4.875" customWidth="1"/>
    <col min="31" max="31" width="6" customWidth="1"/>
    <col min="32" max="32" width="9" customWidth="1"/>
    <col min="33" max="33" width="6.125" customWidth="1"/>
    <col min="34" max="34" width="6.625" customWidth="1"/>
    <col min="35" max="42" width="4.25" customWidth="1"/>
    <col min="43" max="47" width="3.875" customWidth="1"/>
    <col min="48" max="48" width="9" customWidth="1"/>
    <col min="49" max="49" width="6.625" customWidth="1"/>
    <col min="50" max="50" width="4.125" customWidth="1"/>
    <col min="51" max="51" width="6.625" customWidth="1"/>
    <col min="52" max="52" width="4.375" customWidth="1"/>
    <col min="53" max="53" width="6" customWidth="1"/>
    <col min="54" max="56" width="4.5" customWidth="1"/>
    <col min="57" max="57" width="6.375" style="67" customWidth="1"/>
    <col min="58" max="64" width="4.375" customWidth="1"/>
    <col min="65" max="65" width="9" customWidth="1"/>
    <col min="66" max="79" width="3.875" customWidth="1"/>
    <col min="80" max="80" width="9" customWidth="1"/>
    <col min="81" max="81" width="7.125" customWidth="1"/>
    <col min="82" max="84" width="9" customWidth="1"/>
    <col min="85" max="85" width="5.25" customWidth="1"/>
    <col min="86" max="86" width="6.875" customWidth="1"/>
    <col min="87" max="87" width="7" customWidth="1"/>
    <col min="88" max="88" width="5" customWidth="1"/>
    <col min="89" max="89" width="3.875" customWidth="1"/>
    <col min="90" max="90" width="4.625" customWidth="1"/>
    <col min="91" max="92" width="4.5" customWidth="1"/>
    <col min="93" max="93" width="4.375" customWidth="1"/>
    <col min="94" max="94" width="5.125" customWidth="1"/>
    <col min="95" max="95" width="3.375" customWidth="1"/>
    <col min="96" max="96" width="9" customWidth="1"/>
    <col min="97" max="97" width="6.25" customWidth="1"/>
    <col min="98" max="98" width="4.625" customWidth="1"/>
    <col min="100" max="104" width="9" customWidth="1"/>
    <col min="105" max="105" width="7.125" customWidth="1"/>
    <col min="106" max="106" width="7.25" customWidth="1"/>
    <col min="107" max="113" width="9" customWidth="1"/>
    <col min="114" max="114" width="11" customWidth="1"/>
    <col min="115" max="126" width="9" customWidth="1"/>
    <col min="128" max="128" width="36.75" customWidth="1"/>
  </cols>
  <sheetData>
    <row r="1" spans="1:129" ht="20.100000000000001" customHeight="1">
      <c r="A1" s="177" t="s">
        <v>110</v>
      </c>
      <c r="B1" s="177" t="s">
        <v>111</v>
      </c>
      <c r="C1" s="179" t="s">
        <v>112</v>
      </c>
      <c r="D1" s="177" t="s">
        <v>113</v>
      </c>
      <c r="E1" s="15" t="s">
        <v>114</v>
      </c>
      <c r="F1" s="15" t="s">
        <v>115</v>
      </c>
      <c r="G1" s="15" t="s">
        <v>116</v>
      </c>
      <c r="H1" s="179" t="s">
        <v>117</v>
      </c>
      <c r="I1" s="179" t="s">
        <v>118</v>
      </c>
      <c r="J1" s="185" t="s">
        <v>119</v>
      </c>
      <c r="K1" s="190" t="s">
        <v>120</v>
      </c>
      <c r="L1" s="163" t="s">
        <v>121</v>
      </c>
      <c r="M1" s="164"/>
      <c r="N1" s="165" t="s">
        <v>122</v>
      </c>
      <c r="O1" s="166"/>
      <c r="P1" s="166"/>
      <c r="Q1" s="166"/>
      <c r="R1" s="166"/>
      <c r="S1" s="167"/>
      <c r="T1" s="167"/>
      <c r="U1" s="167"/>
      <c r="V1" s="166"/>
      <c r="W1" s="166"/>
      <c r="X1" s="168"/>
      <c r="Y1" s="166"/>
      <c r="Z1" s="166"/>
      <c r="AA1" s="166"/>
      <c r="AB1" s="166"/>
      <c r="AC1" s="166"/>
      <c r="AD1" s="166"/>
      <c r="AE1" s="166"/>
      <c r="AF1" s="167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8"/>
      <c r="AX1" s="169"/>
      <c r="AY1" s="168"/>
      <c r="AZ1" s="169"/>
      <c r="BA1" s="168"/>
      <c r="BB1" s="168"/>
      <c r="BC1" s="168"/>
      <c r="BD1" s="169"/>
      <c r="BE1" s="168"/>
      <c r="BF1" s="169"/>
      <c r="BG1" s="169"/>
      <c r="BH1" s="169"/>
      <c r="BI1" s="169"/>
      <c r="BJ1" s="169"/>
      <c r="BK1" s="169"/>
      <c r="BL1" s="169"/>
      <c r="BM1" s="166"/>
      <c r="BN1" s="168"/>
      <c r="BO1" s="168"/>
      <c r="BP1" s="168"/>
      <c r="BQ1" s="168"/>
      <c r="BR1" s="168"/>
      <c r="BS1" s="168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70"/>
      <c r="CE1" s="163" t="s">
        <v>123</v>
      </c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64"/>
      <c r="CY1" s="163" t="s">
        <v>124</v>
      </c>
      <c r="CZ1" s="171"/>
      <c r="DA1" s="171"/>
      <c r="DB1" s="171"/>
      <c r="DC1" s="172"/>
      <c r="DD1" s="171"/>
      <c r="DE1" s="171"/>
      <c r="DF1" s="171"/>
      <c r="DG1" s="164"/>
      <c r="DH1" s="21" t="s">
        <v>125</v>
      </c>
      <c r="DI1" s="173" t="s">
        <v>126</v>
      </c>
      <c r="DJ1" s="173"/>
      <c r="DK1" s="173"/>
      <c r="DL1" s="163"/>
      <c r="DM1" s="174" t="s">
        <v>127</v>
      </c>
      <c r="DN1" s="175"/>
      <c r="DO1" s="176"/>
      <c r="DP1" s="192" t="s">
        <v>51</v>
      </c>
      <c r="DQ1" s="23" t="s">
        <v>128</v>
      </c>
      <c r="DR1" s="23" t="s">
        <v>128</v>
      </c>
      <c r="DS1" s="23" t="s">
        <v>129</v>
      </c>
      <c r="DT1" s="52" t="s">
        <v>129</v>
      </c>
      <c r="DU1" s="198" t="s">
        <v>130</v>
      </c>
      <c r="DV1" s="200" t="s">
        <v>131</v>
      </c>
      <c r="DW1" s="202" t="s">
        <v>132</v>
      </c>
      <c r="DX1" s="203" t="s">
        <v>133</v>
      </c>
      <c r="DY1" s="66"/>
    </row>
    <row r="2" spans="1:129" ht="59.1" customHeight="1">
      <c r="A2" s="178"/>
      <c r="B2" s="178"/>
      <c r="C2" s="180"/>
      <c r="D2" s="178"/>
      <c r="E2" s="16" t="s">
        <v>134</v>
      </c>
      <c r="F2" s="16" t="s">
        <v>135</v>
      </c>
      <c r="G2" s="16" t="s">
        <v>136</v>
      </c>
      <c r="H2" s="180"/>
      <c r="I2" s="180"/>
      <c r="J2" s="186"/>
      <c r="K2" s="191"/>
      <c r="L2" s="23" t="s">
        <v>137</v>
      </c>
      <c r="M2" s="24" t="s">
        <v>13</v>
      </c>
      <c r="N2" s="23" t="s">
        <v>138</v>
      </c>
      <c r="O2" s="25" t="s">
        <v>139</v>
      </c>
      <c r="P2" s="25" t="s">
        <v>140</v>
      </c>
      <c r="Q2" s="25" t="s">
        <v>141</v>
      </c>
      <c r="R2" s="25" t="s">
        <v>142</v>
      </c>
      <c r="S2" s="28" t="s">
        <v>143</v>
      </c>
      <c r="T2" s="28" t="s">
        <v>144</v>
      </c>
      <c r="U2" s="34" t="s">
        <v>145</v>
      </c>
      <c r="V2" s="25" t="s">
        <v>146</v>
      </c>
      <c r="W2" s="25" t="s">
        <v>147</v>
      </c>
      <c r="X2" s="25" t="s">
        <v>148</v>
      </c>
      <c r="Y2" s="24" t="s">
        <v>149</v>
      </c>
      <c r="Z2" s="24" t="s">
        <v>150</v>
      </c>
      <c r="AA2" s="24" t="s">
        <v>99</v>
      </c>
      <c r="AB2" s="25" t="s">
        <v>151</v>
      </c>
      <c r="AC2" s="25" t="s">
        <v>152</v>
      </c>
      <c r="AD2" s="25" t="s">
        <v>153</v>
      </c>
      <c r="AE2" s="25" t="s">
        <v>154</v>
      </c>
      <c r="AF2" s="39" t="s">
        <v>155</v>
      </c>
      <c r="AG2" s="40" t="s">
        <v>156</v>
      </c>
      <c r="AH2" s="40" t="s">
        <v>157</v>
      </c>
      <c r="AI2" s="40" t="s">
        <v>158</v>
      </c>
      <c r="AJ2" s="40" t="s">
        <v>159</v>
      </c>
      <c r="AK2" s="40" t="s">
        <v>160</v>
      </c>
      <c r="AL2" s="40" t="s">
        <v>161</v>
      </c>
      <c r="AM2" s="39" t="s">
        <v>162</v>
      </c>
      <c r="AN2" s="40" t="s">
        <v>163</v>
      </c>
      <c r="AO2" s="40" t="s">
        <v>164</v>
      </c>
      <c r="AP2" s="40" t="s">
        <v>165</v>
      </c>
      <c r="AQ2" s="40" t="s">
        <v>164</v>
      </c>
      <c r="AR2" s="40" t="s">
        <v>174</v>
      </c>
      <c r="AS2" s="40" t="s">
        <v>164</v>
      </c>
      <c r="AT2" s="40" t="s">
        <v>265</v>
      </c>
      <c r="AU2" s="40" t="s">
        <v>164</v>
      </c>
      <c r="AV2" s="39" t="s">
        <v>167</v>
      </c>
      <c r="AW2" s="25" t="s">
        <v>168</v>
      </c>
      <c r="AX2" s="25" t="s">
        <v>164</v>
      </c>
      <c r="AY2" s="25" t="s">
        <v>169</v>
      </c>
      <c r="AZ2" s="25" t="s">
        <v>164</v>
      </c>
      <c r="BA2" s="25" t="s">
        <v>170</v>
      </c>
      <c r="BB2" s="25" t="s">
        <v>164</v>
      </c>
      <c r="BC2" s="25" t="s">
        <v>171</v>
      </c>
      <c r="BD2" s="25" t="s">
        <v>164</v>
      </c>
      <c r="BE2" s="70" t="s">
        <v>174</v>
      </c>
      <c r="BF2" s="25" t="s">
        <v>164</v>
      </c>
      <c r="BG2" s="25" t="s">
        <v>166</v>
      </c>
      <c r="BH2" s="25" t="s">
        <v>164</v>
      </c>
      <c r="BI2" s="25" t="s">
        <v>166</v>
      </c>
      <c r="BJ2" s="25" t="s">
        <v>164</v>
      </c>
      <c r="BK2" s="25" t="s">
        <v>166</v>
      </c>
      <c r="BL2" s="25" t="s">
        <v>164</v>
      </c>
      <c r="BM2" s="23" t="s">
        <v>175</v>
      </c>
      <c r="BN2" s="25" t="s">
        <v>176</v>
      </c>
      <c r="BO2" s="25" t="s">
        <v>164</v>
      </c>
      <c r="BP2" s="25" t="s">
        <v>177</v>
      </c>
      <c r="BQ2" s="25" t="s">
        <v>164</v>
      </c>
      <c r="BR2" s="25" t="s">
        <v>178</v>
      </c>
      <c r="BS2" s="25" t="s">
        <v>164</v>
      </c>
      <c r="BT2" s="25" t="s">
        <v>266</v>
      </c>
      <c r="BU2" s="25" t="s">
        <v>164</v>
      </c>
      <c r="BV2" s="25" t="s">
        <v>180</v>
      </c>
      <c r="BW2" s="25" t="s">
        <v>164</v>
      </c>
      <c r="BX2" s="25" t="s">
        <v>180</v>
      </c>
      <c r="BY2" s="25" t="s">
        <v>164</v>
      </c>
      <c r="BZ2" s="25" t="s">
        <v>180</v>
      </c>
      <c r="CA2" s="25" t="s">
        <v>164</v>
      </c>
      <c r="CB2" s="23" t="s">
        <v>181</v>
      </c>
      <c r="CC2" s="25" t="s">
        <v>182</v>
      </c>
      <c r="CD2" s="23" t="s">
        <v>183</v>
      </c>
      <c r="CE2" s="23" t="s">
        <v>184</v>
      </c>
      <c r="CF2" s="23" t="s">
        <v>29</v>
      </c>
      <c r="CG2" s="25" t="s">
        <v>185</v>
      </c>
      <c r="CH2" s="25" t="s">
        <v>186</v>
      </c>
      <c r="CI2" s="25" t="s">
        <v>187</v>
      </c>
      <c r="CJ2" s="25" t="s">
        <v>188</v>
      </c>
      <c r="CK2" s="25" t="s">
        <v>164</v>
      </c>
      <c r="CL2" s="25" t="s">
        <v>189</v>
      </c>
      <c r="CM2" s="25" t="s">
        <v>164</v>
      </c>
      <c r="CN2" s="25" t="s">
        <v>166</v>
      </c>
      <c r="CO2" s="25" t="s">
        <v>164</v>
      </c>
      <c r="CP2" s="25" t="s">
        <v>190</v>
      </c>
      <c r="CQ2" s="25" t="s">
        <v>164</v>
      </c>
      <c r="CR2" s="47" t="s">
        <v>191</v>
      </c>
      <c r="CS2" s="25" t="s">
        <v>192</v>
      </c>
      <c r="CT2" s="25" t="s">
        <v>193</v>
      </c>
      <c r="CU2" s="25" t="s">
        <v>194</v>
      </c>
      <c r="CV2" s="23" t="s">
        <v>195</v>
      </c>
      <c r="CW2" s="23" t="s">
        <v>196</v>
      </c>
      <c r="CX2" s="23" t="s">
        <v>197</v>
      </c>
      <c r="CY2" s="23" t="s">
        <v>198</v>
      </c>
      <c r="CZ2" s="23" t="s">
        <v>199</v>
      </c>
      <c r="DA2" s="25" t="s">
        <v>200</v>
      </c>
      <c r="DB2" s="25" t="s">
        <v>201</v>
      </c>
      <c r="DC2" s="23" t="s">
        <v>202</v>
      </c>
      <c r="DD2" s="25" t="s">
        <v>203</v>
      </c>
      <c r="DE2" s="25" t="s">
        <v>204</v>
      </c>
      <c r="DF2" s="25" t="s">
        <v>205</v>
      </c>
      <c r="DG2" s="23" t="s">
        <v>206</v>
      </c>
      <c r="DH2" s="23" t="s">
        <v>207</v>
      </c>
      <c r="DI2" s="23" t="s">
        <v>208</v>
      </c>
      <c r="DJ2" s="23" t="s">
        <v>209</v>
      </c>
      <c r="DK2" s="23" t="s">
        <v>210</v>
      </c>
      <c r="DL2" s="52" t="s">
        <v>43</v>
      </c>
      <c r="DM2" s="23" t="s">
        <v>139</v>
      </c>
      <c r="DN2" s="23" t="s">
        <v>141</v>
      </c>
      <c r="DO2" s="23" t="s">
        <v>211</v>
      </c>
      <c r="DP2" s="193"/>
      <c r="DQ2" s="56" t="s">
        <v>212</v>
      </c>
      <c r="DR2" s="56" t="s">
        <v>213</v>
      </c>
      <c r="DS2" s="56" t="s">
        <v>214</v>
      </c>
      <c r="DT2" s="57" t="s">
        <v>215</v>
      </c>
      <c r="DU2" s="199"/>
      <c r="DV2" s="201"/>
      <c r="DW2" s="202"/>
      <c r="DX2" s="204"/>
      <c r="DY2" s="66"/>
    </row>
    <row r="3" spans="1:129" ht="22.5">
      <c r="A3" s="17">
        <f>A4</f>
        <v>100</v>
      </c>
      <c r="B3" s="17">
        <f>B4</f>
        <v>28800</v>
      </c>
      <c r="C3" s="18">
        <f>D3</f>
        <v>0.70641750238777468</v>
      </c>
      <c r="D3" s="19">
        <f t="shared" ref="D3:D65" si="0">G3*F3*E3</f>
        <v>0.70641750238777468</v>
      </c>
      <c r="E3" s="18">
        <f t="shared" ref="E3:E65" si="1">CE3/N3</f>
        <v>0.73646848137535814</v>
      </c>
      <c r="F3" s="18">
        <f t="shared" ref="F3:F65" si="2">CY3/CE3</f>
        <v>0.96230445510045948</v>
      </c>
      <c r="G3" s="18">
        <f t="shared" ref="G3:G65" si="3">DH3/CY3</f>
        <v>0.99676961198114133</v>
      </c>
      <c r="H3" s="20">
        <f t="shared" ref="H3:H65" si="4">CD3/DI3</f>
        <v>1.0903698534542917E-3</v>
      </c>
      <c r="I3" s="19">
        <f>H3</f>
        <v>1.0903698534542917E-3</v>
      </c>
      <c r="J3" s="26" t="s">
        <v>216</v>
      </c>
      <c r="K3" s="22" t="s">
        <v>217</v>
      </c>
      <c r="L3" s="23">
        <f t="shared" ref="L3:BW3" si="5">SUM(L4:L65)</f>
        <v>17940</v>
      </c>
      <c r="M3" s="27">
        <f t="shared" si="5"/>
        <v>490</v>
      </c>
      <c r="N3" s="27">
        <f t="shared" si="5"/>
        <v>17450</v>
      </c>
      <c r="O3" s="28">
        <f t="shared" si="5"/>
        <v>2700</v>
      </c>
      <c r="P3" s="28">
        <f t="shared" si="5"/>
        <v>12</v>
      </c>
      <c r="Q3" s="28">
        <f t="shared" si="5"/>
        <v>420</v>
      </c>
      <c r="R3" s="28">
        <f t="shared" si="5"/>
        <v>84</v>
      </c>
      <c r="S3" s="28">
        <f t="shared" si="5"/>
        <v>0</v>
      </c>
      <c r="T3" s="28">
        <f t="shared" si="5"/>
        <v>0</v>
      </c>
      <c r="U3" s="28">
        <f t="shared" si="5"/>
        <v>15</v>
      </c>
      <c r="V3" s="28">
        <f t="shared" si="5"/>
        <v>330</v>
      </c>
      <c r="W3" s="28">
        <f t="shared" si="5"/>
        <v>22</v>
      </c>
      <c r="X3" s="28">
        <f t="shared" si="5"/>
        <v>0</v>
      </c>
      <c r="Y3" s="17">
        <f t="shared" si="5"/>
        <v>3465</v>
      </c>
      <c r="Z3" s="17">
        <f t="shared" si="5"/>
        <v>20</v>
      </c>
      <c r="AA3" s="17">
        <f t="shared" si="5"/>
        <v>400</v>
      </c>
      <c r="AB3" s="28">
        <f t="shared" si="5"/>
        <v>90</v>
      </c>
      <c r="AC3" s="28">
        <f t="shared" si="5"/>
        <v>40</v>
      </c>
      <c r="AD3" s="28">
        <f t="shared" si="5"/>
        <v>385</v>
      </c>
      <c r="AE3" s="28">
        <f t="shared" si="5"/>
        <v>170</v>
      </c>
      <c r="AF3" s="28">
        <f t="shared" si="5"/>
        <v>685</v>
      </c>
      <c r="AG3" s="28">
        <f t="shared" si="5"/>
        <v>0</v>
      </c>
      <c r="AH3" s="28">
        <f t="shared" si="5"/>
        <v>0</v>
      </c>
      <c r="AI3" s="28">
        <f t="shared" si="5"/>
        <v>0</v>
      </c>
      <c r="AJ3" s="28">
        <f t="shared" si="5"/>
        <v>8</v>
      </c>
      <c r="AK3" s="28">
        <f t="shared" si="5"/>
        <v>0</v>
      </c>
      <c r="AL3" s="28">
        <f t="shared" si="5"/>
        <v>5</v>
      </c>
      <c r="AM3" s="24">
        <f t="shared" si="5"/>
        <v>1118</v>
      </c>
      <c r="AN3" s="28">
        <f t="shared" si="5"/>
        <v>0</v>
      </c>
      <c r="AO3" s="28">
        <f t="shared" si="5"/>
        <v>0</v>
      </c>
      <c r="AP3" s="28">
        <f t="shared" si="5"/>
        <v>0</v>
      </c>
      <c r="AQ3" s="28">
        <f t="shared" si="5"/>
        <v>0</v>
      </c>
      <c r="AR3" s="28">
        <f t="shared" si="5"/>
        <v>0</v>
      </c>
      <c r="AS3" s="28">
        <f t="shared" si="5"/>
        <v>0</v>
      </c>
      <c r="AT3" s="28">
        <f t="shared" si="5"/>
        <v>0</v>
      </c>
      <c r="AU3" s="28">
        <f t="shared" si="5"/>
        <v>0</v>
      </c>
      <c r="AV3" s="24">
        <f t="shared" si="5"/>
        <v>0</v>
      </c>
      <c r="AW3" s="28">
        <f t="shared" si="5"/>
        <v>1.875</v>
      </c>
      <c r="AX3" s="28">
        <f t="shared" si="5"/>
        <v>1</v>
      </c>
      <c r="AY3" s="28">
        <f t="shared" si="5"/>
        <v>3.125</v>
      </c>
      <c r="AZ3" s="28">
        <f t="shared" si="5"/>
        <v>1</v>
      </c>
      <c r="BA3" s="28">
        <f t="shared" si="5"/>
        <v>5</v>
      </c>
      <c r="BB3" s="28">
        <f t="shared" si="5"/>
        <v>2</v>
      </c>
      <c r="BC3" s="28">
        <f t="shared" si="5"/>
        <v>0</v>
      </c>
      <c r="BD3" s="28">
        <f t="shared" si="5"/>
        <v>0</v>
      </c>
      <c r="BE3" s="71">
        <f t="shared" si="5"/>
        <v>3.125</v>
      </c>
      <c r="BF3" s="28">
        <f t="shared" si="5"/>
        <v>1</v>
      </c>
      <c r="BG3" s="28">
        <f t="shared" si="5"/>
        <v>0</v>
      </c>
      <c r="BH3" s="28">
        <f t="shared" si="5"/>
        <v>0</v>
      </c>
      <c r="BI3" s="28">
        <f t="shared" si="5"/>
        <v>0</v>
      </c>
      <c r="BJ3" s="28">
        <f t="shared" si="5"/>
        <v>0</v>
      </c>
      <c r="BK3" s="28">
        <f t="shared" si="5"/>
        <v>0</v>
      </c>
      <c r="BL3" s="28">
        <f t="shared" si="5"/>
        <v>0</v>
      </c>
      <c r="BM3" s="24">
        <f t="shared" si="5"/>
        <v>13.125</v>
      </c>
      <c r="BN3" s="28">
        <f t="shared" si="5"/>
        <v>0</v>
      </c>
      <c r="BO3" s="28">
        <f t="shared" si="5"/>
        <v>0</v>
      </c>
      <c r="BP3" s="28">
        <f t="shared" si="5"/>
        <v>2.5</v>
      </c>
      <c r="BQ3" s="28">
        <f t="shared" si="5"/>
        <v>1</v>
      </c>
      <c r="BR3" s="28">
        <f t="shared" si="5"/>
        <v>0</v>
      </c>
      <c r="BS3" s="28">
        <f t="shared" si="5"/>
        <v>0</v>
      </c>
      <c r="BT3" s="28">
        <f t="shared" si="5"/>
        <v>0</v>
      </c>
      <c r="BU3" s="28">
        <f t="shared" si="5"/>
        <v>0</v>
      </c>
      <c r="BV3" s="28">
        <f t="shared" si="5"/>
        <v>0</v>
      </c>
      <c r="BW3" s="28">
        <f t="shared" si="5"/>
        <v>0</v>
      </c>
      <c r="BX3" s="28">
        <f t="shared" ref="BX3:CU3" si="6">SUM(BX4:BX65)</f>
        <v>0</v>
      </c>
      <c r="BY3" s="28">
        <f t="shared" si="6"/>
        <v>0</v>
      </c>
      <c r="BZ3" s="28">
        <f t="shared" si="6"/>
        <v>0</v>
      </c>
      <c r="CA3" s="28">
        <f t="shared" si="6"/>
        <v>0</v>
      </c>
      <c r="CB3" s="24">
        <f t="shared" si="6"/>
        <v>2.5</v>
      </c>
      <c r="CC3" s="28">
        <f t="shared" si="6"/>
        <v>0</v>
      </c>
      <c r="CD3" s="28">
        <f t="shared" si="6"/>
        <v>15.625</v>
      </c>
      <c r="CE3" s="28">
        <f t="shared" si="6"/>
        <v>12851.375</v>
      </c>
      <c r="CF3" s="28">
        <f t="shared" si="6"/>
        <v>6168660</v>
      </c>
      <c r="CG3" s="28">
        <f t="shared" si="6"/>
        <v>583.85699999999997</v>
      </c>
      <c r="CH3" s="28">
        <f t="shared" si="6"/>
        <v>5916953</v>
      </c>
      <c r="CI3" s="28">
        <f t="shared" si="6"/>
        <v>5936709</v>
      </c>
      <c r="CJ3" s="47">
        <f t="shared" si="6"/>
        <v>0</v>
      </c>
      <c r="CK3" s="47">
        <f t="shared" si="6"/>
        <v>0</v>
      </c>
      <c r="CL3" s="47">
        <f t="shared" si="6"/>
        <v>0</v>
      </c>
      <c r="CM3" s="47">
        <f t="shared" si="6"/>
        <v>0</v>
      </c>
      <c r="CN3" s="47">
        <f t="shared" si="6"/>
        <v>0</v>
      </c>
      <c r="CO3" s="47">
        <f t="shared" si="6"/>
        <v>0</v>
      </c>
      <c r="CP3" s="47">
        <f t="shared" si="6"/>
        <v>0</v>
      </c>
      <c r="CQ3" s="47">
        <f t="shared" si="6"/>
        <v>0</v>
      </c>
      <c r="CR3" s="47">
        <f t="shared" si="6"/>
        <v>0</v>
      </c>
      <c r="CS3" s="47">
        <f t="shared" si="6"/>
        <v>0</v>
      </c>
      <c r="CT3" s="47">
        <f t="shared" si="6"/>
        <v>0</v>
      </c>
      <c r="CU3" s="47">
        <f t="shared" si="6"/>
        <v>0</v>
      </c>
      <c r="CV3" s="23">
        <f t="shared" ref="CV3:CV65" si="7">CS3+CT3+CU3</f>
        <v>0</v>
      </c>
      <c r="CW3" s="23">
        <f t="shared" ref="CW3:CW65" si="8">CR3+CV3</f>
        <v>0</v>
      </c>
      <c r="CX3" s="49">
        <f t="shared" ref="CX3:CZ3" si="9">SUM(CX4:CX65)</f>
        <v>484.43958333333336</v>
      </c>
      <c r="CY3" s="49">
        <f t="shared" si="9"/>
        <v>12366.935416666667</v>
      </c>
      <c r="CZ3" s="49">
        <f t="shared" si="9"/>
        <v>39.950000000000003</v>
      </c>
      <c r="DA3" s="47">
        <f t="shared" ref="DA3:DG3" si="10">SUM(DA4:DA63)</f>
        <v>2185</v>
      </c>
      <c r="DB3" s="47">
        <f t="shared" si="10"/>
        <v>4660</v>
      </c>
      <c r="DC3" s="23">
        <f t="shared" si="10"/>
        <v>12513</v>
      </c>
      <c r="DD3" s="47">
        <f t="shared" si="10"/>
        <v>0</v>
      </c>
      <c r="DE3" s="47">
        <f t="shared" si="10"/>
        <v>0</v>
      </c>
      <c r="DF3" s="47">
        <f t="shared" si="10"/>
        <v>0</v>
      </c>
      <c r="DG3" s="23">
        <f t="shared" si="10"/>
        <v>19176</v>
      </c>
      <c r="DH3" s="49">
        <f t="shared" ref="DH3:DQ3" si="11">SUM(DH4:DH65)</f>
        <v>12326.985416666668</v>
      </c>
      <c r="DI3" s="49">
        <f t="shared" si="11"/>
        <v>14330</v>
      </c>
      <c r="DJ3" s="49">
        <f t="shared" si="11"/>
        <v>343920</v>
      </c>
      <c r="DK3" s="49">
        <f t="shared" si="11"/>
        <v>12326.985416666699</v>
      </c>
      <c r="DL3" s="49">
        <f t="shared" si="11"/>
        <v>490.00000000000057</v>
      </c>
      <c r="DM3" s="49">
        <f t="shared" si="11"/>
        <v>13330</v>
      </c>
      <c r="DN3" s="49">
        <f t="shared" si="11"/>
        <v>310</v>
      </c>
      <c r="DO3" s="49">
        <f t="shared" si="11"/>
        <v>930</v>
      </c>
      <c r="DP3" s="49">
        <f t="shared" si="11"/>
        <v>2371</v>
      </c>
      <c r="DQ3" s="49" t="e">
        <f t="shared" si="11"/>
        <v>#DIV/0!</v>
      </c>
      <c r="DR3" s="58" t="e">
        <f>DQ3</f>
        <v>#DIV/0!</v>
      </c>
      <c r="DS3" s="58">
        <f t="shared" ref="DS3:DS65" si="12">CY3/(CY3+CD3)</f>
        <v>0.99873814465875987</v>
      </c>
      <c r="DT3" s="59">
        <f>DS3</f>
        <v>0.99873814465875987</v>
      </c>
      <c r="DU3" s="60">
        <f>SUM(DU4:DU65)</f>
        <v>2700</v>
      </c>
      <c r="DV3" s="61">
        <f>SUM(DV4:DV65)</f>
        <v>14000</v>
      </c>
      <c r="DW3" s="202"/>
      <c r="DX3" s="62"/>
      <c r="DY3" s="66"/>
    </row>
    <row r="4" spans="1:129">
      <c r="A4" s="17">
        <v>100</v>
      </c>
      <c r="B4" s="17">
        <v>28800</v>
      </c>
      <c r="C4" s="181">
        <f t="shared" ref="C4:C8" si="13">(DH4+DH5)/(N4+N5)</f>
        <v>0.74070863746958604</v>
      </c>
      <c r="D4" s="19">
        <f t="shared" si="0"/>
        <v>0.85656565656565697</v>
      </c>
      <c r="E4" s="19">
        <f t="shared" si="1"/>
        <v>0.88636363636363602</v>
      </c>
      <c r="F4" s="19">
        <f t="shared" si="2"/>
        <v>0.96769943019943006</v>
      </c>
      <c r="G4" s="19">
        <f t="shared" si="3"/>
        <v>0.99863835424870295</v>
      </c>
      <c r="H4" s="18">
        <f t="shared" si="4"/>
        <v>0</v>
      </c>
      <c r="I4" s="183">
        <f t="shared" ref="I4:I8" si="14">(CD4+CD5)/(DI4+DI5)</f>
        <v>0</v>
      </c>
      <c r="J4" s="187" t="s">
        <v>218</v>
      </c>
      <c r="K4" s="22" t="s">
        <v>219</v>
      </c>
      <c r="L4" s="23">
        <v>660</v>
      </c>
      <c r="M4" s="29"/>
      <c r="N4" s="27">
        <f t="shared" ref="N4:N65" si="15">L4-M4</f>
        <v>660</v>
      </c>
      <c r="O4" s="30"/>
      <c r="P4" s="30"/>
      <c r="Q4" s="30">
        <v>20</v>
      </c>
      <c r="R4" s="30">
        <v>4</v>
      </c>
      <c r="S4" s="24">
        <v>0</v>
      </c>
      <c r="T4" s="24">
        <v>0</v>
      </c>
      <c r="U4" s="35">
        <v>0</v>
      </c>
      <c r="V4" s="30">
        <v>15</v>
      </c>
      <c r="W4" s="30">
        <v>1</v>
      </c>
      <c r="X4" s="36"/>
      <c r="Y4" s="17">
        <f t="shared" ref="Y4:Y65" si="16">O4+Q4+S4+U4+V4+X4</f>
        <v>35</v>
      </c>
      <c r="Z4" s="30"/>
      <c r="AA4" s="30">
        <v>40</v>
      </c>
      <c r="AB4" s="30"/>
      <c r="AC4" s="30"/>
      <c r="AD4" s="30"/>
      <c r="AE4" s="30"/>
      <c r="AF4" s="24">
        <f t="shared" ref="AF4:AF65" si="17">AB4+AC4+AD4+AE4</f>
        <v>0</v>
      </c>
      <c r="AG4" s="30"/>
      <c r="AH4" s="30"/>
      <c r="AI4" s="30"/>
      <c r="AJ4" s="30"/>
      <c r="AK4" s="30"/>
      <c r="AL4" s="30"/>
      <c r="AM4" s="24">
        <f t="shared" ref="AM4:AM65" si="18">SUM(Z4:AL4)-AF4</f>
        <v>40</v>
      </c>
      <c r="AN4" s="30"/>
      <c r="AO4" s="30"/>
      <c r="AP4" s="30"/>
      <c r="AQ4" s="30"/>
      <c r="AR4" s="30"/>
      <c r="AS4" s="30"/>
      <c r="AT4" s="30"/>
      <c r="AU4" s="30"/>
      <c r="AV4" s="24">
        <f t="shared" ref="AV4:AV65" si="19">AN4+AP4+AR4+AT4</f>
        <v>0</v>
      </c>
      <c r="AW4" s="36"/>
      <c r="AX4" s="42"/>
      <c r="AY4" s="36"/>
      <c r="AZ4" s="42"/>
      <c r="BA4" s="31"/>
      <c r="BB4" s="36"/>
      <c r="BC4" s="36"/>
      <c r="BD4" s="42"/>
      <c r="BE4" s="72"/>
      <c r="BF4" s="42"/>
      <c r="BG4" s="36"/>
      <c r="BH4" s="42"/>
      <c r="BI4" s="36"/>
      <c r="BJ4" s="42"/>
      <c r="BK4" s="36"/>
      <c r="BL4" s="42"/>
      <c r="BM4" s="23">
        <f t="shared" ref="BM4:BM65" si="20">AW4+AY4+BA4+BC4+BE4+BG4+BI4+BK4</f>
        <v>0</v>
      </c>
      <c r="BN4" s="46"/>
      <c r="BO4" s="46"/>
      <c r="BP4" s="46"/>
      <c r="BQ4" s="46"/>
      <c r="BR4" s="46"/>
      <c r="BS4" s="46"/>
      <c r="BT4" s="30"/>
      <c r="BU4" s="30"/>
      <c r="BV4" s="30"/>
      <c r="BW4" s="30"/>
      <c r="BX4" s="30"/>
      <c r="BY4" s="30"/>
      <c r="BZ4" s="30"/>
      <c r="CA4" s="30"/>
      <c r="CB4" s="23">
        <f t="shared" ref="CB4:CB65" si="21">BN4+BP4+BR4+BT4+BV4+BX4+BZ4</f>
        <v>0</v>
      </c>
      <c r="CC4" s="30"/>
      <c r="CD4" s="23">
        <f t="shared" ref="CD4:CD65" si="22">AV4+BM4+CB4+CC4</f>
        <v>0</v>
      </c>
      <c r="CE4" s="27">
        <f t="shared" ref="CE4:CE65" si="23">N4-CD4-Y4-AM4</f>
        <v>585</v>
      </c>
      <c r="CF4" s="23">
        <f t="shared" ref="CF4:CF65" si="24">CE4*B4/60</f>
        <v>280800</v>
      </c>
      <c r="CG4" s="31">
        <v>27</v>
      </c>
      <c r="CH4" s="31">
        <v>271360</v>
      </c>
      <c r="CI4" s="31">
        <v>271730</v>
      </c>
      <c r="CJ4" s="31"/>
      <c r="CK4" s="31"/>
      <c r="CL4" s="31"/>
      <c r="CM4" s="31"/>
      <c r="CN4" s="31"/>
      <c r="CO4" s="31"/>
      <c r="CP4" s="31"/>
      <c r="CQ4" s="31"/>
      <c r="CR4" s="23">
        <f t="shared" ref="CR4:CR65" si="25">CJ4*CK4+CL4*CM4+CN4*CO4+CP4*CQ4</f>
        <v>0</v>
      </c>
      <c r="CS4" s="31"/>
      <c r="CT4" s="31"/>
      <c r="CU4" s="31"/>
      <c r="CV4" s="23">
        <f t="shared" si="7"/>
        <v>0</v>
      </c>
      <c r="CW4" s="23">
        <f t="shared" si="8"/>
        <v>0</v>
      </c>
      <c r="CX4" s="49">
        <f t="shared" ref="CX4:CX65" si="26">(CF4-CH4-DG4)/B4*60-CW4</f>
        <v>18.8958333333333</v>
      </c>
      <c r="CY4" s="49">
        <f t="shared" ref="CY4:CY65" si="27">CE4-CX4-CW4</f>
        <v>566.10416666666697</v>
      </c>
      <c r="CZ4" s="49">
        <f t="shared" ref="CZ4:CZ65" si="28">DG4/B4*60</f>
        <v>0.77083333333333304</v>
      </c>
      <c r="DA4" s="31">
        <v>128</v>
      </c>
      <c r="DB4" s="31">
        <v>160</v>
      </c>
      <c r="DC4" s="23">
        <f t="shared" ref="DC4:DC65" si="29">CI4-CH4-DA4-DB4</f>
        <v>82</v>
      </c>
      <c r="DD4" s="50"/>
      <c r="DE4" s="50"/>
      <c r="DF4" s="50"/>
      <c r="DG4" s="23">
        <f t="shared" ref="DG4:DG65" si="30">SUM(DA4:DC4)</f>
        <v>370</v>
      </c>
      <c r="DH4" s="49">
        <f t="shared" ref="DH4:DH65" si="31">CY4-CZ4</f>
        <v>565.33333333333303</v>
      </c>
      <c r="DI4" s="27">
        <f t="shared" ref="DI4:DI65" si="32">L4-M4-O4-Q4</f>
        <v>640</v>
      </c>
      <c r="DJ4" s="53">
        <f t="shared" ref="DJ4:DJ65" si="33">DI4*60/2.5</f>
        <v>15360</v>
      </c>
      <c r="DK4" s="49">
        <f t="shared" ref="DK4:DK65" si="34">CH4/B4*60</f>
        <v>565.33333333333303</v>
      </c>
      <c r="DL4" s="54">
        <f t="shared" ref="DL4:DL65" si="35">L4-Y4-AM4-CD4-CW4-CX4-CZ4-DK4</f>
        <v>0</v>
      </c>
      <c r="DM4" s="55">
        <v>215</v>
      </c>
      <c r="DN4" s="55">
        <v>5</v>
      </c>
      <c r="DO4" s="55">
        <v>15</v>
      </c>
      <c r="DP4" s="27">
        <f t="shared" ref="DP4:DP65" si="36">(N4-CE4-CD4)-(DM4*P4+DN4*R4+DO4*W4)+AM4</f>
        <v>80</v>
      </c>
      <c r="DQ4" s="58">
        <f t="shared" ref="DQ4:DQ65" si="37">CY4/(CY4+DP4)</f>
        <v>0.87618095637313398</v>
      </c>
      <c r="DR4" s="194">
        <f t="shared" ref="DR4:DR8" si="38">(CY4+CY5)/(CY4+CY5+DP4+DP5)</f>
        <v>0.90960957601521397</v>
      </c>
      <c r="DS4" s="58">
        <f t="shared" si="12"/>
        <v>1</v>
      </c>
      <c r="DT4" s="196">
        <f t="shared" ref="DT4:DT8" si="39">(CY4+CY5)/(CY4+CY5+CD4+CD5)</f>
        <v>1</v>
      </c>
      <c r="DU4" s="63">
        <f t="shared" ref="DU4:DU65" si="40">O4+0</f>
        <v>0</v>
      </c>
      <c r="DV4" s="61">
        <f>L4-M4-DU4-DN4*R4-W4*DO4</f>
        <v>625</v>
      </c>
      <c r="DW4" s="64">
        <f t="shared" ref="DW4:DW65" si="41">CH4/DV4*60</f>
        <v>26050.559999999998</v>
      </c>
      <c r="DX4" s="65"/>
    </row>
    <row r="5" spans="1:129">
      <c r="A5" s="17">
        <v>100</v>
      </c>
      <c r="B5" s="17">
        <v>28800</v>
      </c>
      <c r="C5" s="182"/>
      <c r="D5" s="19">
        <f t="shared" si="0"/>
        <v>0.63301056338028205</v>
      </c>
      <c r="E5" s="19">
        <f t="shared" si="1"/>
        <v>0.63661971830985897</v>
      </c>
      <c r="F5" s="19">
        <f t="shared" si="2"/>
        <v>0.99617441002949803</v>
      </c>
      <c r="G5" s="19">
        <f t="shared" si="3"/>
        <v>0.99814926201822995</v>
      </c>
      <c r="H5" s="18">
        <f t="shared" si="4"/>
        <v>0</v>
      </c>
      <c r="I5" s="184"/>
      <c r="J5" s="187"/>
      <c r="K5" s="22" t="s">
        <v>220</v>
      </c>
      <c r="L5" s="23">
        <v>780</v>
      </c>
      <c r="M5" s="30">
        <v>70</v>
      </c>
      <c r="N5" s="27">
        <f t="shared" si="15"/>
        <v>710</v>
      </c>
      <c r="O5" s="30">
        <v>220</v>
      </c>
      <c r="P5" s="30">
        <v>1</v>
      </c>
      <c r="Q5" s="30">
        <v>30</v>
      </c>
      <c r="R5" s="30">
        <v>6</v>
      </c>
      <c r="S5" s="24">
        <v>0</v>
      </c>
      <c r="T5" s="24">
        <v>0</v>
      </c>
      <c r="U5" s="35">
        <v>0</v>
      </c>
      <c r="V5" s="30"/>
      <c r="W5" s="30"/>
      <c r="X5" s="36"/>
      <c r="Y5" s="17">
        <f t="shared" si="16"/>
        <v>250</v>
      </c>
      <c r="Z5" s="30"/>
      <c r="AA5" s="30"/>
      <c r="AB5" s="30"/>
      <c r="AC5" s="30"/>
      <c r="AD5" s="30"/>
      <c r="AE5" s="30"/>
      <c r="AF5" s="24">
        <f t="shared" si="17"/>
        <v>0</v>
      </c>
      <c r="AG5" s="30"/>
      <c r="AH5" s="30"/>
      <c r="AI5" s="30"/>
      <c r="AJ5" s="30">
        <v>8</v>
      </c>
      <c r="AK5" s="30"/>
      <c r="AL5" s="30"/>
      <c r="AM5" s="24">
        <f t="shared" si="18"/>
        <v>8</v>
      </c>
      <c r="AN5" s="30"/>
      <c r="AO5" s="30"/>
      <c r="AP5" s="30"/>
      <c r="AQ5" s="30"/>
      <c r="AR5" s="30"/>
      <c r="AS5" s="30"/>
      <c r="AT5" s="30"/>
      <c r="AU5" s="30"/>
      <c r="AV5" s="24">
        <f t="shared" si="19"/>
        <v>0</v>
      </c>
      <c r="AW5" s="36"/>
      <c r="AX5" s="42"/>
      <c r="AY5" s="36"/>
      <c r="AZ5" s="42"/>
      <c r="BA5" s="36"/>
      <c r="BB5" s="36"/>
      <c r="BC5" s="36"/>
      <c r="BD5" s="42"/>
      <c r="BE5" s="72"/>
      <c r="BF5" s="42"/>
      <c r="BG5" s="36"/>
      <c r="BH5" s="42"/>
      <c r="BI5" s="36"/>
      <c r="BJ5" s="42"/>
      <c r="BK5" s="36"/>
      <c r="BL5" s="42"/>
      <c r="BM5" s="23">
        <f t="shared" si="20"/>
        <v>0</v>
      </c>
      <c r="BN5" s="46"/>
      <c r="BO5" s="46"/>
      <c r="BP5" s="46"/>
      <c r="BQ5" s="46"/>
      <c r="BR5" s="46"/>
      <c r="BS5" s="46"/>
      <c r="BT5" s="30"/>
      <c r="BU5" s="30"/>
      <c r="BV5" s="30"/>
      <c r="BW5" s="30"/>
      <c r="BX5" s="30"/>
      <c r="BY5" s="30"/>
      <c r="BZ5" s="30"/>
      <c r="CA5" s="30"/>
      <c r="CB5" s="23">
        <f t="shared" si="21"/>
        <v>0</v>
      </c>
      <c r="CC5" s="30"/>
      <c r="CD5" s="23">
        <f t="shared" si="22"/>
        <v>0</v>
      </c>
      <c r="CE5" s="27">
        <f t="shared" si="23"/>
        <v>452</v>
      </c>
      <c r="CF5" s="23">
        <f t="shared" si="24"/>
        <v>216960</v>
      </c>
      <c r="CG5" s="31">
        <v>21.904</v>
      </c>
      <c r="CH5" s="31">
        <v>215730</v>
      </c>
      <c r="CI5" s="31">
        <v>216130</v>
      </c>
      <c r="CJ5" s="31"/>
      <c r="CK5" s="31"/>
      <c r="CL5" s="31"/>
      <c r="CM5" s="31"/>
      <c r="CN5" s="31"/>
      <c r="CO5" s="31"/>
      <c r="CP5" s="31"/>
      <c r="CQ5" s="31"/>
      <c r="CR5" s="23">
        <f t="shared" si="25"/>
        <v>0</v>
      </c>
      <c r="CS5" s="31"/>
      <c r="CT5" s="31"/>
      <c r="CU5" s="31"/>
      <c r="CV5" s="23">
        <f t="shared" si="7"/>
        <v>0</v>
      </c>
      <c r="CW5" s="23">
        <f t="shared" si="8"/>
        <v>0</v>
      </c>
      <c r="CX5" s="49">
        <f t="shared" si="26"/>
        <v>1.7291666666666701</v>
      </c>
      <c r="CY5" s="49">
        <f t="shared" si="27"/>
        <v>450.27083333333297</v>
      </c>
      <c r="CZ5" s="49">
        <f t="shared" si="28"/>
        <v>0.83333333333333304</v>
      </c>
      <c r="DA5" s="31">
        <v>85</v>
      </c>
      <c r="DB5" s="31">
        <v>160</v>
      </c>
      <c r="DC5" s="23">
        <f t="shared" si="29"/>
        <v>155</v>
      </c>
      <c r="DD5" s="50"/>
      <c r="DE5" s="50"/>
      <c r="DF5" s="50"/>
      <c r="DG5" s="23">
        <f t="shared" si="30"/>
        <v>400</v>
      </c>
      <c r="DH5" s="49">
        <f t="shared" si="31"/>
        <v>449.4375</v>
      </c>
      <c r="DI5" s="27">
        <f t="shared" si="32"/>
        <v>460</v>
      </c>
      <c r="DJ5" s="53">
        <f t="shared" si="33"/>
        <v>11040</v>
      </c>
      <c r="DK5" s="49">
        <f t="shared" si="34"/>
        <v>449.4375</v>
      </c>
      <c r="DL5" s="54">
        <f t="shared" si="35"/>
        <v>70</v>
      </c>
      <c r="DM5" s="55">
        <v>215</v>
      </c>
      <c r="DN5" s="55">
        <v>5</v>
      </c>
      <c r="DO5" s="55">
        <v>15</v>
      </c>
      <c r="DP5" s="27">
        <f t="shared" si="36"/>
        <v>21</v>
      </c>
      <c r="DQ5" s="58">
        <f t="shared" si="37"/>
        <v>0.95543963573670498</v>
      </c>
      <c r="DR5" s="195"/>
      <c r="DS5" s="58">
        <f t="shared" si="12"/>
        <v>1</v>
      </c>
      <c r="DT5" s="197"/>
      <c r="DU5" s="63">
        <f t="shared" si="40"/>
        <v>220</v>
      </c>
      <c r="DV5" s="61">
        <f t="shared" ref="DV5:DV65" si="42">L5-M5-DU5-DN5*R5-W5*DO5</f>
        <v>460</v>
      </c>
      <c r="DW5" s="64">
        <f t="shared" si="41"/>
        <v>28138.695652173912</v>
      </c>
      <c r="DX5" s="65"/>
    </row>
    <row r="6" spans="1:129">
      <c r="A6" s="17">
        <v>100</v>
      </c>
      <c r="B6" s="17">
        <v>28800</v>
      </c>
      <c r="C6" s="181">
        <f t="shared" si="13"/>
        <v>0.67179775280898901</v>
      </c>
      <c r="D6" s="19">
        <f t="shared" si="0"/>
        <v>0.71296000000000004</v>
      </c>
      <c r="E6" s="19">
        <f t="shared" si="1"/>
        <v>0.72</v>
      </c>
      <c r="F6" s="19">
        <f t="shared" si="2"/>
        <v>0.99166666666666703</v>
      </c>
      <c r="G6" s="19">
        <f t="shared" si="3"/>
        <v>0.99854341736694696</v>
      </c>
      <c r="H6" s="18">
        <f t="shared" si="4"/>
        <v>0</v>
      </c>
      <c r="I6" s="183">
        <f t="shared" si="14"/>
        <v>2.2831050228310501E-3</v>
      </c>
      <c r="J6" s="187" t="s">
        <v>221</v>
      </c>
      <c r="K6" s="22" t="s">
        <v>222</v>
      </c>
      <c r="L6" s="23">
        <v>660</v>
      </c>
      <c r="M6" s="29">
        <v>35</v>
      </c>
      <c r="N6" s="27">
        <f t="shared" si="15"/>
        <v>625</v>
      </c>
      <c r="O6" s="30"/>
      <c r="P6" s="30"/>
      <c r="Q6" s="30"/>
      <c r="R6" s="30"/>
      <c r="S6" s="24">
        <v>0</v>
      </c>
      <c r="T6" s="24">
        <v>0</v>
      </c>
      <c r="U6" s="35">
        <v>0</v>
      </c>
      <c r="V6" s="30">
        <v>15</v>
      </c>
      <c r="W6" s="30">
        <v>1</v>
      </c>
      <c r="X6" s="36"/>
      <c r="Y6" s="17">
        <f t="shared" si="16"/>
        <v>15</v>
      </c>
      <c r="Z6" s="30"/>
      <c r="AA6" s="30">
        <v>40</v>
      </c>
      <c r="AB6" s="30"/>
      <c r="AC6" s="30"/>
      <c r="AD6" s="30">
        <v>120</v>
      </c>
      <c r="AE6" s="30"/>
      <c r="AF6" s="24">
        <f t="shared" si="17"/>
        <v>120</v>
      </c>
      <c r="AG6" s="30"/>
      <c r="AH6" s="30"/>
      <c r="AI6" s="30"/>
      <c r="AJ6" s="30"/>
      <c r="AK6" s="30"/>
      <c r="AL6" s="30"/>
      <c r="AM6" s="24">
        <f t="shared" si="18"/>
        <v>160</v>
      </c>
      <c r="AN6" s="30"/>
      <c r="AO6" s="30"/>
      <c r="AP6" s="30"/>
      <c r="AQ6" s="30"/>
      <c r="AR6" s="30"/>
      <c r="AS6" s="30"/>
      <c r="AT6" s="30"/>
      <c r="AU6" s="30"/>
      <c r="AV6" s="24">
        <f t="shared" si="19"/>
        <v>0</v>
      </c>
      <c r="AW6" s="36"/>
      <c r="AX6" s="42"/>
      <c r="AY6" s="36"/>
      <c r="AZ6" s="42"/>
      <c r="BA6" s="36"/>
      <c r="BB6" s="36"/>
      <c r="BC6" s="36"/>
      <c r="BD6" s="42"/>
      <c r="BE6" s="72"/>
      <c r="BF6" s="42"/>
      <c r="BG6" s="36"/>
      <c r="BH6" s="42"/>
      <c r="BI6" s="36"/>
      <c r="BJ6" s="42"/>
      <c r="BK6" s="36"/>
      <c r="BL6" s="42"/>
      <c r="BM6" s="23">
        <f t="shared" si="20"/>
        <v>0</v>
      </c>
      <c r="BN6" s="46"/>
      <c r="BO6" s="46"/>
      <c r="BP6" s="46"/>
      <c r="BQ6" s="46"/>
      <c r="BR6" s="46"/>
      <c r="BS6" s="46"/>
      <c r="BT6" s="30"/>
      <c r="BU6" s="30"/>
      <c r="BV6" s="30"/>
      <c r="BW6" s="30"/>
      <c r="BX6" s="30"/>
      <c r="BY6" s="30"/>
      <c r="BZ6" s="30"/>
      <c r="CA6" s="30"/>
      <c r="CB6" s="23">
        <f t="shared" si="21"/>
        <v>0</v>
      </c>
      <c r="CC6" s="30"/>
      <c r="CD6" s="23">
        <f t="shared" si="22"/>
        <v>0</v>
      </c>
      <c r="CE6" s="27">
        <f t="shared" si="23"/>
        <v>450</v>
      </c>
      <c r="CF6" s="23">
        <f t="shared" si="24"/>
        <v>216000</v>
      </c>
      <c r="CG6" s="31">
        <v>22.77</v>
      </c>
      <c r="CH6" s="31">
        <v>213888</v>
      </c>
      <c r="CI6" s="31">
        <v>214200</v>
      </c>
      <c r="CJ6" s="31"/>
      <c r="CK6" s="31"/>
      <c r="CL6" s="31"/>
      <c r="CM6" s="31"/>
      <c r="CN6" s="31"/>
      <c r="CO6" s="31"/>
      <c r="CP6" s="31"/>
      <c r="CQ6" s="31"/>
      <c r="CR6" s="23">
        <f t="shared" si="25"/>
        <v>0</v>
      </c>
      <c r="CS6" s="31"/>
      <c r="CT6" s="31"/>
      <c r="CU6" s="31"/>
      <c r="CV6" s="23">
        <f t="shared" si="7"/>
        <v>0</v>
      </c>
      <c r="CW6" s="23">
        <f t="shared" si="8"/>
        <v>0</v>
      </c>
      <c r="CX6" s="49">
        <f t="shared" si="26"/>
        <v>3.75</v>
      </c>
      <c r="CY6" s="49">
        <f t="shared" si="27"/>
        <v>446.25</v>
      </c>
      <c r="CZ6" s="49">
        <f t="shared" si="28"/>
        <v>0.65</v>
      </c>
      <c r="DA6" s="31"/>
      <c r="DB6" s="31"/>
      <c r="DC6" s="23">
        <f t="shared" si="29"/>
        <v>312</v>
      </c>
      <c r="DD6" s="50"/>
      <c r="DE6" s="50"/>
      <c r="DF6" s="50"/>
      <c r="DG6" s="23">
        <f t="shared" si="30"/>
        <v>312</v>
      </c>
      <c r="DH6" s="49">
        <f t="shared" si="31"/>
        <v>445.6</v>
      </c>
      <c r="DI6" s="27">
        <f t="shared" si="32"/>
        <v>625</v>
      </c>
      <c r="DJ6" s="53">
        <f t="shared" si="33"/>
        <v>15000</v>
      </c>
      <c r="DK6" s="49">
        <f t="shared" si="34"/>
        <v>445.6</v>
      </c>
      <c r="DL6" s="54">
        <f t="shared" si="35"/>
        <v>35</v>
      </c>
      <c r="DM6" s="55">
        <v>215</v>
      </c>
      <c r="DN6" s="55">
        <v>5</v>
      </c>
      <c r="DO6" s="55">
        <v>15</v>
      </c>
      <c r="DP6" s="27">
        <f t="shared" si="36"/>
        <v>320</v>
      </c>
      <c r="DQ6" s="58">
        <f t="shared" si="37"/>
        <v>0.58238172920065301</v>
      </c>
      <c r="DR6" s="194">
        <f t="shared" si="38"/>
        <v>0.728470111448835</v>
      </c>
      <c r="DS6" s="58">
        <f t="shared" si="12"/>
        <v>1</v>
      </c>
      <c r="DT6" s="196">
        <f t="shared" si="39"/>
        <v>0.99722607489597803</v>
      </c>
      <c r="DU6" s="63">
        <f t="shared" si="40"/>
        <v>0</v>
      </c>
      <c r="DV6" s="61">
        <f t="shared" si="42"/>
        <v>610</v>
      </c>
      <c r="DW6" s="64">
        <f t="shared" si="41"/>
        <v>21038.163934426229</v>
      </c>
      <c r="DX6" s="65"/>
    </row>
    <row r="7" spans="1:129">
      <c r="A7" s="17">
        <v>100</v>
      </c>
      <c r="B7" s="17">
        <v>28800</v>
      </c>
      <c r="C7" s="182"/>
      <c r="D7" s="19">
        <f t="shared" si="0"/>
        <v>0.63556338028169002</v>
      </c>
      <c r="E7" s="19">
        <f t="shared" si="1"/>
        <v>0.63732394366197198</v>
      </c>
      <c r="F7" s="19">
        <f t="shared" si="2"/>
        <v>1</v>
      </c>
      <c r="G7" s="19">
        <f t="shared" si="3"/>
        <v>0.99723756906077299</v>
      </c>
      <c r="H7" s="18">
        <f t="shared" si="4"/>
        <v>5.31914893617021E-3</v>
      </c>
      <c r="I7" s="184"/>
      <c r="J7" s="187"/>
      <c r="K7" s="22" t="s">
        <v>223</v>
      </c>
      <c r="L7" s="23">
        <v>780</v>
      </c>
      <c r="M7" s="29">
        <v>70</v>
      </c>
      <c r="N7" s="27">
        <f t="shared" si="15"/>
        <v>710</v>
      </c>
      <c r="O7" s="30">
        <v>230</v>
      </c>
      <c r="P7" s="30">
        <v>1</v>
      </c>
      <c r="Q7" s="30">
        <v>10</v>
      </c>
      <c r="R7" s="30">
        <v>2</v>
      </c>
      <c r="S7" s="24">
        <v>0</v>
      </c>
      <c r="T7" s="24">
        <v>0</v>
      </c>
      <c r="U7" s="35">
        <v>0</v>
      </c>
      <c r="V7" s="30">
        <v>15</v>
      </c>
      <c r="W7" s="30">
        <v>1</v>
      </c>
      <c r="X7" s="36"/>
      <c r="Y7" s="17">
        <f t="shared" si="16"/>
        <v>255</v>
      </c>
      <c r="Z7" s="30"/>
      <c r="AA7" s="30"/>
      <c r="AB7" s="30"/>
      <c r="AC7" s="30"/>
      <c r="AD7" s="30"/>
      <c r="AE7" s="30"/>
      <c r="AF7" s="24">
        <f t="shared" si="17"/>
        <v>0</v>
      </c>
      <c r="AG7" s="30"/>
      <c r="AH7" s="30"/>
      <c r="AI7" s="30"/>
      <c r="AJ7" s="30"/>
      <c r="AK7" s="30"/>
      <c r="AL7" s="30"/>
      <c r="AM7" s="24">
        <f t="shared" si="18"/>
        <v>0</v>
      </c>
      <c r="AN7" s="30"/>
      <c r="AO7" s="30"/>
      <c r="AP7" s="30"/>
      <c r="AQ7" s="30"/>
      <c r="AR7" s="30"/>
      <c r="AS7" s="30"/>
      <c r="AT7" s="30"/>
      <c r="AU7" s="30"/>
      <c r="AV7" s="24">
        <f t="shared" si="19"/>
        <v>0</v>
      </c>
      <c r="AW7" s="36"/>
      <c r="AX7" s="42"/>
      <c r="AY7" s="36"/>
      <c r="AZ7" s="42"/>
      <c r="BA7" s="43"/>
      <c r="BB7" s="36"/>
      <c r="BC7" s="36"/>
      <c r="BD7" s="42"/>
      <c r="BE7" s="72"/>
      <c r="BF7" s="42"/>
      <c r="BG7" s="36"/>
      <c r="BH7" s="42"/>
      <c r="BI7" s="36"/>
      <c r="BJ7" s="42"/>
      <c r="BK7" s="36"/>
      <c r="BL7" s="42"/>
      <c r="BM7" s="23">
        <f t="shared" si="20"/>
        <v>0</v>
      </c>
      <c r="BN7" s="46"/>
      <c r="BO7" s="46"/>
      <c r="BP7" s="46">
        <v>2.5</v>
      </c>
      <c r="BQ7" s="46">
        <v>1</v>
      </c>
      <c r="BR7" s="46"/>
      <c r="BS7" s="46"/>
      <c r="BT7" s="30"/>
      <c r="BU7" s="30"/>
      <c r="BV7" s="30"/>
      <c r="BW7" s="30"/>
      <c r="BX7" s="30"/>
      <c r="BY7" s="30"/>
      <c r="BZ7" s="30"/>
      <c r="CA7" s="30"/>
      <c r="CB7" s="23">
        <f t="shared" si="21"/>
        <v>2.5</v>
      </c>
      <c r="CC7" s="30"/>
      <c r="CD7" s="23">
        <f t="shared" si="22"/>
        <v>2.5</v>
      </c>
      <c r="CE7" s="27">
        <f t="shared" si="23"/>
        <v>452.5</v>
      </c>
      <c r="CF7" s="23">
        <f t="shared" si="24"/>
        <v>217200</v>
      </c>
      <c r="CG7" s="31">
        <v>21.66</v>
      </c>
      <c r="CH7" s="31">
        <v>216600</v>
      </c>
      <c r="CI7" s="31">
        <v>217200</v>
      </c>
      <c r="CJ7" s="31"/>
      <c r="CK7" s="31"/>
      <c r="CL7" s="31"/>
      <c r="CM7" s="31"/>
      <c r="CN7" s="31"/>
      <c r="CO7" s="31"/>
      <c r="CP7" s="31"/>
      <c r="CQ7" s="31"/>
      <c r="CR7" s="23">
        <f t="shared" si="25"/>
        <v>0</v>
      </c>
      <c r="CS7" s="31"/>
      <c r="CT7" s="31"/>
      <c r="CU7" s="31"/>
      <c r="CV7" s="23">
        <f t="shared" si="7"/>
        <v>0</v>
      </c>
      <c r="CW7" s="23">
        <f t="shared" si="8"/>
        <v>0</v>
      </c>
      <c r="CX7" s="49">
        <f t="shared" si="26"/>
        <v>0</v>
      </c>
      <c r="CY7" s="49">
        <f t="shared" si="27"/>
        <v>452.5</v>
      </c>
      <c r="CZ7" s="49">
        <f t="shared" si="28"/>
        <v>1.25</v>
      </c>
      <c r="DA7" s="31">
        <v>104</v>
      </c>
      <c r="DB7" s="31">
        <v>160</v>
      </c>
      <c r="DC7" s="23">
        <f t="shared" si="29"/>
        <v>336</v>
      </c>
      <c r="DD7" s="50"/>
      <c r="DE7" s="50"/>
      <c r="DF7" s="50"/>
      <c r="DG7" s="23">
        <f t="shared" si="30"/>
        <v>600</v>
      </c>
      <c r="DH7" s="49">
        <f t="shared" si="31"/>
        <v>451.25</v>
      </c>
      <c r="DI7" s="27">
        <f t="shared" si="32"/>
        <v>470</v>
      </c>
      <c r="DJ7" s="53">
        <f t="shared" si="33"/>
        <v>11280</v>
      </c>
      <c r="DK7" s="49">
        <f t="shared" si="34"/>
        <v>451.25</v>
      </c>
      <c r="DL7" s="54">
        <f t="shared" si="35"/>
        <v>70</v>
      </c>
      <c r="DM7" s="55">
        <v>215</v>
      </c>
      <c r="DN7" s="55">
        <v>5</v>
      </c>
      <c r="DO7" s="55">
        <v>15</v>
      </c>
      <c r="DP7" s="27">
        <f t="shared" si="36"/>
        <v>15</v>
      </c>
      <c r="DQ7" s="58">
        <f t="shared" si="37"/>
        <v>0.967914438502674</v>
      </c>
      <c r="DR7" s="195"/>
      <c r="DS7" s="58">
        <f t="shared" si="12"/>
        <v>0.99450549450549497</v>
      </c>
      <c r="DT7" s="197"/>
      <c r="DU7" s="63">
        <f t="shared" si="40"/>
        <v>230</v>
      </c>
      <c r="DV7" s="61">
        <f t="shared" si="42"/>
        <v>455</v>
      </c>
      <c r="DW7" s="64">
        <f t="shared" si="41"/>
        <v>28562.637362637361</v>
      </c>
      <c r="DX7" s="65"/>
    </row>
    <row r="8" spans="1:129">
      <c r="A8" s="17">
        <v>100</v>
      </c>
      <c r="B8" s="17">
        <v>28800</v>
      </c>
      <c r="C8" s="181">
        <f t="shared" si="13"/>
        <v>0.73741147741147794</v>
      </c>
      <c r="D8" s="19">
        <f t="shared" si="0"/>
        <v>0.86666666666666703</v>
      </c>
      <c r="E8" s="19">
        <f t="shared" si="1"/>
        <v>0.875</v>
      </c>
      <c r="F8" s="19">
        <f t="shared" si="2"/>
        <v>0.99322916666666705</v>
      </c>
      <c r="G8" s="19">
        <f t="shared" si="3"/>
        <v>0.99722825679826199</v>
      </c>
      <c r="H8" s="18">
        <f t="shared" si="4"/>
        <v>0</v>
      </c>
      <c r="I8" s="183">
        <f t="shared" si="14"/>
        <v>1.6816143497757801E-3</v>
      </c>
      <c r="J8" s="187" t="s">
        <v>224</v>
      </c>
      <c r="K8" s="22" t="s">
        <v>225</v>
      </c>
      <c r="L8" s="23">
        <v>660</v>
      </c>
      <c r="M8" s="29">
        <v>20</v>
      </c>
      <c r="N8" s="27">
        <f t="shared" si="15"/>
        <v>640</v>
      </c>
      <c r="O8" s="30"/>
      <c r="P8" s="30"/>
      <c r="Q8" s="30">
        <v>15</v>
      </c>
      <c r="R8" s="30">
        <v>3</v>
      </c>
      <c r="S8" s="24">
        <v>0</v>
      </c>
      <c r="T8" s="24">
        <v>0</v>
      </c>
      <c r="U8" s="35">
        <v>0</v>
      </c>
      <c r="V8" s="30"/>
      <c r="W8" s="30"/>
      <c r="X8" s="36"/>
      <c r="Y8" s="17">
        <f t="shared" si="16"/>
        <v>15</v>
      </c>
      <c r="Z8" s="30"/>
      <c r="AA8" s="30">
        <v>40</v>
      </c>
      <c r="AB8" s="30"/>
      <c r="AC8" s="30"/>
      <c r="AD8" s="30">
        <v>25</v>
      </c>
      <c r="AE8" s="30"/>
      <c r="AF8" s="24">
        <f t="shared" si="17"/>
        <v>25</v>
      </c>
      <c r="AG8" s="30"/>
      <c r="AH8" s="30"/>
      <c r="AI8" s="30"/>
      <c r="AJ8" s="30"/>
      <c r="AK8" s="30"/>
      <c r="AL8" s="30"/>
      <c r="AM8" s="24">
        <f t="shared" si="18"/>
        <v>65</v>
      </c>
      <c r="AN8" s="30"/>
      <c r="AO8" s="30"/>
      <c r="AP8" s="30"/>
      <c r="AQ8" s="30"/>
      <c r="AR8" s="30"/>
      <c r="AS8" s="30"/>
      <c r="AT8" s="30"/>
      <c r="AU8" s="30"/>
      <c r="AV8" s="24">
        <f t="shared" si="19"/>
        <v>0</v>
      </c>
      <c r="AW8" s="36"/>
      <c r="AX8" s="42"/>
      <c r="AY8" s="36"/>
      <c r="AZ8" s="42"/>
      <c r="BA8" s="36"/>
      <c r="BB8" s="36"/>
      <c r="BC8" s="36"/>
      <c r="BD8" s="42"/>
      <c r="BE8" s="72"/>
      <c r="BF8" s="42"/>
      <c r="BG8" s="36"/>
      <c r="BH8" s="42"/>
      <c r="BI8" s="36"/>
      <c r="BJ8" s="42"/>
      <c r="BK8" s="36"/>
      <c r="BL8" s="42"/>
      <c r="BM8" s="23">
        <f t="shared" si="20"/>
        <v>0</v>
      </c>
      <c r="BN8" s="46"/>
      <c r="BO8" s="46"/>
      <c r="BP8" s="46"/>
      <c r="BQ8" s="46"/>
      <c r="BR8" s="46"/>
      <c r="BS8" s="46"/>
      <c r="BT8" s="30"/>
      <c r="BU8" s="30"/>
      <c r="BV8" s="30"/>
      <c r="BW8" s="30"/>
      <c r="BX8" s="30"/>
      <c r="BY8" s="30"/>
      <c r="BZ8" s="30"/>
      <c r="CA8" s="30"/>
      <c r="CB8" s="23">
        <f t="shared" si="21"/>
        <v>0</v>
      </c>
      <c r="CC8" s="30"/>
      <c r="CD8" s="23">
        <f t="shared" si="22"/>
        <v>0</v>
      </c>
      <c r="CE8" s="27">
        <f t="shared" si="23"/>
        <v>560</v>
      </c>
      <c r="CF8" s="23">
        <f t="shared" si="24"/>
        <v>268800</v>
      </c>
      <c r="CG8" s="31">
        <v>27.53</v>
      </c>
      <c r="CH8" s="31">
        <v>266240</v>
      </c>
      <c r="CI8" s="31">
        <v>266980</v>
      </c>
      <c r="CJ8" s="31"/>
      <c r="CK8" s="31"/>
      <c r="CL8" s="31"/>
      <c r="CM8" s="31"/>
      <c r="CN8" s="30"/>
      <c r="CO8" s="31"/>
      <c r="CP8" s="31"/>
      <c r="CQ8" s="31"/>
      <c r="CR8" s="23">
        <f t="shared" si="25"/>
        <v>0</v>
      </c>
      <c r="CS8" s="31"/>
      <c r="CT8" s="31"/>
      <c r="CU8" s="31"/>
      <c r="CV8" s="23">
        <f t="shared" si="7"/>
        <v>0</v>
      </c>
      <c r="CW8" s="23">
        <f t="shared" si="8"/>
        <v>0</v>
      </c>
      <c r="CX8" s="49">
        <f t="shared" si="26"/>
        <v>3.7916666666666701</v>
      </c>
      <c r="CY8" s="49">
        <f t="shared" si="27"/>
        <v>556.20833333333303</v>
      </c>
      <c r="CZ8" s="49">
        <f t="shared" si="28"/>
        <v>1.5416666666666701</v>
      </c>
      <c r="DA8" s="31">
        <v>102</v>
      </c>
      <c r="DB8" s="31">
        <v>320</v>
      </c>
      <c r="DC8" s="23">
        <f t="shared" si="29"/>
        <v>318</v>
      </c>
      <c r="DD8" s="50"/>
      <c r="DE8" s="50"/>
      <c r="DF8" s="50"/>
      <c r="DG8" s="23">
        <f t="shared" si="30"/>
        <v>740</v>
      </c>
      <c r="DH8" s="49">
        <f t="shared" si="31"/>
        <v>554.66666666666697</v>
      </c>
      <c r="DI8" s="27">
        <f t="shared" si="32"/>
        <v>625</v>
      </c>
      <c r="DJ8" s="53">
        <f t="shared" si="33"/>
        <v>15000</v>
      </c>
      <c r="DK8" s="49">
        <f t="shared" si="34"/>
        <v>554.66666666666697</v>
      </c>
      <c r="DL8" s="54">
        <f t="shared" si="35"/>
        <v>19.999999999999801</v>
      </c>
      <c r="DM8" s="55">
        <v>215</v>
      </c>
      <c r="DN8" s="55">
        <v>5</v>
      </c>
      <c r="DO8" s="55">
        <v>15</v>
      </c>
      <c r="DP8" s="27">
        <f t="shared" si="36"/>
        <v>130</v>
      </c>
      <c r="DQ8" s="58">
        <f t="shared" si="37"/>
        <v>0.81055316048333204</v>
      </c>
      <c r="DR8" s="194">
        <f t="shared" si="38"/>
        <v>0.88597533120146199</v>
      </c>
      <c r="DS8" s="58">
        <f t="shared" si="12"/>
        <v>1</v>
      </c>
      <c r="DT8" s="196">
        <f t="shared" si="39"/>
        <v>0.99814719505918703</v>
      </c>
      <c r="DU8" s="63">
        <f t="shared" si="40"/>
        <v>0</v>
      </c>
      <c r="DV8" s="61">
        <f t="shared" si="42"/>
        <v>625</v>
      </c>
      <c r="DW8" s="64">
        <f t="shared" si="41"/>
        <v>25559.039999999997</v>
      </c>
      <c r="DX8" s="65"/>
    </row>
    <row r="9" spans="1:129">
      <c r="A9" s="17">
        <v>100</v>
      </c>
      <c r="B9" s="17">
        <v>28800</v>
      </c>
      <c r="C9" s="182"/>
      <c r="D9" s="19">
        <f t="shared" si="0"/>
        <v>0.62331034482758596</v>
      </c>
      <c r="E9" s="19">
        <f t="shared" si="1"/>
        <v>0.652586206896552</v>
      </c>
      <c r="F9" s="19">
        <f t="shared" si="2"/>
        <v>0.95935711140466795</v>
      </c>
      <c r="G9" s="19">
        <f t="shared" si="3"/>
        <v>0.99560288245283901</v>
      </c>
      <c r="H9" s="18">
        <f t="shared" si="4"/>
        <v>3.8265306122449E-3</v>
      </c>
      <c r="I9" s="184"/>
      <c r="J9" s="187"/>
      <c r="K9" s="22" t="s">
        <v>226</v>
      </c>
      <c r="L9" s="23">
        <v>780</v>
      </c>
      <c r="M9" s="29">
        <v>55</v>
      </c>
      <c r="N9" s="27">
        <f t="shared" si="15"/>
        <v>725</v>
      </c>
      <c r="O9" s="30">
        <v>215</v>
      </c>
      <c r="P9" s="30">
        <v>1</v>
      </c>
      <c r="Q9" s="30">
        <v>20</v>
      </c>
      <c r="R9" s="30">
        <v>4</v>
      </c>
      <c r="S9" s="24">
        <v>0</v>
      </c>
      <c r="T9" s="24">
        <v>0</v>
      </c>
      <c r="U9" s="35">
        <v>0</v>
      </c>
      <c r="V9" s="30">
        <v>15</v>
      </c>
      <c r="W9" s="30">
        <v>1</v>
      </c>
      <c r="X9" s="36"/>
      <c r="Y9" s="17">
        <f t="shared" si="16"/>
        <v>250</v>
      </c>
      <c r="Z9" s="30"/>
      <c r="AA9" s="30"/>
      <c r="AB9" s="30"/>
      <c r="AC9" s="30"/>
      <c r="AD9" s="30"/>
      <c r="AE9" s="30"/>
      <c r="AF9" s="24">
        <f t="shared" si="17"/>
        <v>0</v>
      </c>
      <c r="AG9" s="30"/>
      <c r="AH9" s="30"/>
      <c r="AI9" s="30"/>
      <c r="AJ9" s="30"/>
      <c r="AK9" s="30"/>
      <c r="AL9" s="30"/>
      <c r="AM9" s="24">
        <f t="shared" si="18"/>
        <v>0</v>
      </c>
      <c r="AN9" s="30"/>
      <c r="AO9" s="30"/>
      <c r="AP9" s="30"/>
      <c r="AQ9" s="30"/>
      <c r="AR9" s="30"/>
      <c r="AS9" s="30"/>
      <c r="AT9" s="30"/>
      <c r="AU9" s="30"/>
      <c r="AV9" s="24">
        <f t="shared" si="19"/>
        <v>0</v>
      </c>
      <c r="AW9" s="36"/>
      <c r="AX9" s="42"/>
      <c r="AY9" s="36"/>
      <c r="AZ9" s="42"/>
      <c r="BA9" s="68">
        <v>1.875</v>
      </c>
      <c r="BB9" s="36">
        <v>1</v>
      </c>
      <c r="BC9" s="36"/>
      <c r="BD9" s="42"/>
      <c r="BE9" s="72"/>
      <c r="BF9" s="42"/>
      <c r="BG9" s="36"/>
      <c r="BH9" s="42"/>
      <c r="BI9" s="36"/>
      <c r="BJ9" s="42"/>
      <c r="BK9" s="36"/>
      <c r="BL9" s="42"/>
      <c r="BM9" s="23">
        <f t="shared" si="20"/>
        <v>1.875</v>
      </c>
      <c r="BN9" s="46"/>
      <c r="BO9" s="46"/>
      <c r="BP9" s="46"/>
      <c r="BQ9" s="46"/>
      <c r="BR9" s="46"/>
      <c r="BS9" s="46"/>
      <c r="BT9" s="30"/>
      <c r="BU9" s="30"/>
      <c r="BV9" s="30"/>
      <c r="BW9" s="30"/>
      <c r="BX9" s="30"/>
      <c r="BY9" s="30"/>
      <c r="BZ9" s="30"/>
      <c r="CA9" s="30"/>
      <c r="CB9" s="23">
        <f t="shared" si="21"/>
        <v>0</v>
      </c>
      <c r="CC9" s="30"/>
      <c r="CD9" s="23">
        <f t="shared" si="22"/>
        <v>1.875</v>
      </c>
      <c r="CE9" s="27">
        <f t="shared" si="23"/>
        <v>473.125</v>
      </c>
      <c r="CF9" s="23">
        <f t="shared" si="24"/>
        <v>227100</v>
      </c>
      <c r="CG9" s="31">
        <v>21.808</v>
      </c>
      <c r="CH9" s="31">
        <v>216912</v>
      </c>
      <c r="CI9" s="31">
        <v>217870</v>
      </c>
      <c r="CJ9" s="31"/>
      <c r="CK9" s="31"/>
      <c r="CL9" s="31"/>
      <c r="CM9" s="31"/>
      <c r="CN9" s="31"/>
      <c r="CO9" s="31"/>
      <c r="CP9" s="31"/>
      <c r="CQ9" s="31"/>
      <c r="CR9" s="23">
        <f t="shared" si="25"/>
        <v>0</v>
      </c>
      <c r="CS9" s="31"/>
      <c r="CT9" s="31"/>
      <c r="CU9" s="31"/>
      <c r="CV9" s="23">
        <f t="shared" si="7"/>
        <v>0</v>
      </c>
      <c r="CW9" s="23">
        <f t="shared" si="8"/>
        <v>0</v>
      </c>
      <c r="CX9" s="49">
        <f t="shared" si="26"/>
        <v>19.2291666666667</v>
      </c>
      <c r="CY9" s="49">
        <f t="shared" si="27"/>
        <v>453.89583333333297</v>
      </c>
      <c r="CZ9" s="49">
        <f t="shared" si="28"/>
        <v>1.99583333333333</v>
      </c>
      <c r="DA9" s="31">
        <v>68</v>
      </c>
      <c r="DB9" s="31">
        <v>320</v>
      </c>
      <c r="DC9" s="23">
        <f t="shared" si="29"/>
        <v>570</v>
      </c>
      <c r="DD9" s="50"/>
      <c r="DE9" s="50"/>
      <c r="DF9" s="50"/>
      <c r="DG9" s="23">
        <f t="shared" si="30"/>
        <v>958</v>
      </c>
      <c r="DH9" s="49">
        <f t="shared" si="31"/>
        <v>451.9</v>
      </c>
      <c r="DI9" s="27">
        <f t="shared" si="32"/>
        <v>490</v>
      </c>
      <c r="DJ9" s="53">
        <f t="shared" si="33"/>
        <v>11760</v>
      </c>
      <c r="DK9" s="49">
        <f t="shared" si="34"/>
        <v>451.9</v>
      </c>
      <c r="DL9" s="54">
        <f t="shared" si="35"/>
        <v>55</v>
      </c>
      <c r="DM9" s="55">
        <v>215</v>
      </c>
      <c r="DN9" s="55">
        <v>5</v>
      </c>
      <c r="DO9" s="55">
        <v>15</v>
      </c>
      <c r="DP9" s="27">
        <f t="shared" si="36"/>
        <v>0</v>
      </c>
      <c r="DQ9" s="58">
        <f t="shared" si="37"/>
        <v>1</v>
      </c>
      <c r="DR9" s="195"/>
      <c r="DS9" s="58">
        <f t="shared" si="12"/>
        <v>0.99588609041459097</v>
      </c>
      <c r="DT9" s="197"/>
      <c r="DU9" s="63">
        <f t="shared" si="40"/>
        <v>215</v>
      </c>
      <c r="DV9" s="61">
        <f t="shared" si="42"/>
        <v>475</v>
      </c>
      <c r="DW9" s="64">
        <f t="shared" si="41"/>
        <v>27399.410526315787</v>
      </c>
      <c r="DX9" s="65"/>
    </row>
    <row r="10" spans="1:129">
      <c r="A10" s="17">
        <v>100</v>
      </c>
      <c r="B10" s="17">
        <v>28800</v>
      </c>
      <c r="C10" s="181">
        <f t="shared" ref="C10:C14" si="43">(DH10+DH11)/(N10+N11)</f>
        <v>0.68165427509293697</v>
      </c>
      <c r="D10" s="19">
        <f t="shared" si="0"/>
        <v>0.79943181818181797</v>
      </c>
      <c r="E10" s="19">
        <f t="shared" si="1"/>
        <v>0.82575757575757602</v>
      </c>
      <c r="F10" s="19">
        <f t="shared" si="2"/>
        <v>0.970561926605505</v>
      </c>
      <c r="G10" s="19">
        <f t="shared" si="3"/>
        <v>0.997483251214066</v>
      </c>
      <c r="H10" s="18">
        <f t="shared" si="4"/>
        <v>7.8125E-3</v>
      </c>
      <c r="I10" s="183">
        <f t="shared" ref="I10:I14" si="44">(CD10+CD11)/(DI10+DI11)</f>
        <v>4.6296296296296302E-3</v>
      </c>
      <c r="J10" s="187" t="s">
        <v>227</v>
      </c>
      <c r="K10" s="22" t="s">
        <v>219</v>
      </c>
      <c r="L10" s="23">
        <v>660</v>
      </c>
      <c r="M10" s="29"/>
      <c r="N10" s="27">
        <f t="shared" si="15"/>
        <v>660</v>
      </c>
      <c r="O10" s="30"/>
      <c r="P10" s="30"/>
      <c r="Q10" s="30">
        <v>20</v>
      </c>
      <c r="R10" s="30">
        <v>4</v>
      </c>
      <c r="S10" s="24">
        <v>0</v>
      </c>
      <c r="T10" s="24">
        <v>0</v>
      </c>
      <c r="U10" s="35">
        <v>0</v>
      </c>
      <c r="V10" s="30">
        <v>15</v>
      </c>
      <c r="W10" s="30">
        <v>1</v>
      </c>
      <c r="X10" s="36"/>
      <c r="Y10" s="17">
        <f t="shared" si="16"/>
        <v>35</v>
      </c>
      <c r="Z10" s="30"/>
      <c r="AA10" s="30">
        <v>40</v>
      </c>
      <c r="AB10" s="30"/>
      <c r="AC10" s="30"/>
      <c r="AD10" s="30">
        <v>35</v>
      </c>
      <c r="AE10" s="30"/>
      <c r="AF10" s="24">
        <f t="shared" si="17"/>
        <v>35</v>
      </c>
      <c r="AG10" s="30"/>
      <c r="AH10" s="30"/>
      <c r="AI10" s="30"/>
      <c r="AJ10" s="30"/>
      <c r="AK10" s="30"/>
      <c r="AL10" s="30"/>
      <c r="AM10" s="24">
        <f t="shared" si="18"/>
        <v>75</v>
      </c>
      <c r="AN10" s="30"/>
      <c r="AO10" s="30"/>
      <c r="AP10" s="30"/>
      <c r="AQ10" s="30"/>
      <c r="AV10" s="24">
        <f t="shared" si="19"/>
        <v>0</v>
      </c>
      <c r="AW10" s="69">
        <v>1.875</v>
      </c>
      <c r="AX10" s="30">
        <v>1</v>
      </c>
      <c r="AY10" s="36"/>
      <c r="AZ10" s="42"/>
      <c r="BA10" s="36"/>
      <c r="BB10" s="36"/>
      <c r="BC10" s="36"/>
      <c r="BD10" s="42"/>
      <c r="BE10" s="73">
        <v>3.125</v>
      </c>
      <c r="BF10" s="30">
        <v>1</v>
      </c>
      <c r="BG10" s="36"/>
      <c r="BH10" s="42"/>
      <c r="BI10" s="36"/>
      <c r="BJ10" s="42"/>
      <c r="BK10" s="36"/>
      <c r="BL10" s="42"/>
      <c r="BM10" s="23">
        <f t="shared" si="20"/>
        <v>5</v>
      </c>
      <c r="BN10" s="46"/>
      <c r="BO10" s="46"/>
      <c r="BP10" s="46"/>
      <c r="BQ10" s="46"/>
      <c r="BR10" s="46"/>
      <c r="BS10" s="46"/>
      <c r="BT10" s="30"/>
      <c r="BU10" s="30"/>
      <c r="BV10" s="30"/>
      <c r="BW10" s="30"/>
      <c r="BX10" s="30"/>
      <c r="BY10" s="30"/>
      <c r="BZ10" s="30"/>
      <c r="CA10" s="30"/>
      <c r="CB10" s="23">
        <f t="shared" si="21"/>
        <v>0</v>
      </c>
      <c r="CC10" s="30"/>
      <c r="CD10" s="23">
        <f t="shared" si="22"/>
        <v>5</v>
      </c>
      <c r="CE10" s="27">
        <f t="shared" si="23"/>
        <v>545</v>
      </c>
      <c r="CF10" s="23">
        <f t="shared" si="24"/>
        <v>261600</v>
      </c>
      <c r="CG10" s="31">
        <v>26.54</v>
      </c>
      <c r="CH10" s="31">
        <v>253260</v>
      </c>
      <c r="CI10" s="31">
        <v>253899</v>
      </c>
      <c r="CJ10" s="31"/>
      <c r="CK10" s="31"/>
      <c r="CL10" s="31"/>
      <c r="CM10" s="31"/>
      <c r="CN10" s="31"/>
      <c r="CO10" s="31"/>
      <c r="CP10" s="31"/>
      <c r="CQ10" s="31"/>
      <c r="CR10" s="23">
        <f t="shared" si="25"/>
        <v>0</v>
      </c>
      <c r="CS10" s="31"/>
      <c r="CT10" s="31"/>
      <c r="CU10" s="31"/>
      <c r="CV10" s="23">
        <f t="shared" si="7"/>
        <v>0</v>
      </c>
      <c r="CW10" s="23">
        <f t="shared" si="8"/>
        <v>0</v>
      </c>
      <c r="CX10" s="49">
        <f t="shared" si="26"/>
        <v>16.043749999999999</v>
      </c>
      <c r="CY10" s="49">
        <f t="shared" si="27"/>
        <v>528.95624999999995</v>
      </c>
      <c r="CZ10" s="49">
        <f t="shared" si="28"/>
        <v>1.33125</v>
      </c>
      <c r="DA10" s="31">
        <v>98</v>
      </c>
      <c r="DB10" s="31">
        <v>160</v>
      </c>
      <c r="DC10" s="23">
        <f t="shared" si="29"/>
        <v>381</v>
      </c>
      <c r="DD10" s="50"/>
      <c r="DE10" s="50"/>
      <c r="DF10" s="50"/>
      <c r="DG10" s="23">
        <f t="shared" si="30"/>
        <v>639</v>
      </c>
      <c r="DH10" s="49">
        <f t="shared" si="31"/>
        <v>527.625</v>
      </c>
      <c r="DI10" s="27">
        <f t="shared" si="32"/>
        <v>640</v>
      </c>
      <c r="DJ10" s="53">
        <f t="shared" si="33"/>
        <v>15360</v>
      </c>
      <c r="DK10" s="49">
        <f t="shared" si="34"/>
        <v>527.625</v>
      </c>
      <c r="DL10" s="54">
        <f t="shared" si="35"/>
        <v>0</v>
      </c>
      <c r="DM10" s="55">
        <v>215</v>
      </c>
      <c r="DN10" s="55">
        <v>5</v>
      </c>
      <c r="DO10" s="55">
        <v>15</v>
      </c>
      <c r="DP10" s="27">
        <f t="shared" si="36"/>
        <v>150</v>
      </c>
      <c r="DQ10" s="58">
        <f t="shared" si="37"/>
        <v>0.77907265747977095</v>
      </c>
      <c r="DR10" s="194">
        <f t="shared" ref="DR10:DR14" si="45">(CY10+CY11)/(CY10+CY11+DP10+DP11)</f>
        <v>0.78286900295362005</v>
      </c>
      <c r="DS10" s="58">
        <f t="shared" si="12"/>
        <v>0.99063593693303498</v>
      </c>
      <c r="DT10" s="196">
        <f t="shared" ref="DT10:DT14" si="46">(CY10+CY11)/(CY10+CY11+CD10+CD11)</f>
        <v>0.99459112268009897</v>
      </c>
      <c r="DU10" s="63">
        <f t="shared" si="40"/>
        <v>0</v>
      </c>
      <c r="DV10" s="61">
        <f t="shared" si="42"/>
        <v>625</v>
      </c>
      <c r="DW10" s="64">
        <f t="shared" si="41"/>
        <v>24312.959999999999</v>
      </c>
      <c r="DX10" s="65"/>
    </row>
    <row r="11" spans="1:129">
      <c r="A11" s="17">
        <v>100</v>
      </c>
      <c r="B11" s="17">
        <v>28800</v>
      </c>
      <c r="C11" s="182"/>
      <c r="D11" s="19">
        <f t="shared" si="0"/>
        <v>0.56817518248175203</v>
      </c>
      <c r="E11" s="19">
        <f t="shared" si="1"/>
        <v>0.57664233576642299</v>
      </c>
      <c r="F11" s="19">
        <f t="shared" si="2"/>
        <v>0.98848101265822796</v>
      </c>
      <c r="G11" s="19">
        <f t="shared" si="3"/>
        <v>0.99679856575745895</v>
      </c>
      <c r="H11" s="18">
        <f t="shared" si="4"/>
        <v>0</v>
      </c>
      <c r="I11" s="184"/>
      <c r="J11" s="187"/>
      <c r="K11" s="22" t="s">
        <v>220</v>
      </c>
      <c r="L11" s="23">
        <v>780</v>
      </c>
      <c r="M11" s="29">
        <v>95</v>
      </c>
      <c r="N11" s="27">
        <f t="shared" si="15"/>
        <v>685</v>
      </c>
      <c r="O11" s="30">
        <v>230</v>
      </c>
      <c r="P11" s="30">
        <v>1</v>
      </c>
      <c r="Q11" s="30">
        <v>15</v>
      </c>
      <c r="R11" s="30">
        <v>3</v>
      </c>
      <c r="S11" s="24">
        <v>0</v>
      </c>
      <c r="T11" s="24">
        <v>0</v>
      </c>
      <c r="U11" s="35">
        <v>0</v>
      </c>
      <c r="V11" s="30"/>
      <c r="W11" s="30"/>
      <c r="X11" s="36"/>
      <c r="Y11" s="17">
        <f t="shared" si="16"/>
        <v>245</v>
      </c>
      <c r="Z11" s="30"/>
      <c r="AA11" s="30"/>
      <c r="AB11" s="30"/>
      <c r="AC11" s="30"/>
      <c r="AD11" s="30"/>
      <c r="AE11" s="30">
        <v>45</v>
      </c>
      <c r="AF11" s="24">
        <f t="shared" si="17"/>
        <v>45</v>
      </c>
      <c r="AG11" s="30"/>
      <c r="AH11" s="30"/>
      <c r="AI11" s="30"/>
      <c r="AJ11" s="30"/>
      <c r="AK11" s="30"/>
      <c r="AL11" s="30"/>
      <c r="AM11" s="24">
        <f t="shared" si="18"/>
        <v>45</v>
      </c>
      <c r="AN11" s="30"/>
      <c r="AO11" s="30"/>
      <c r="AP11" s="30"/>
      <c r="AQ11" s="30"/>
      <c r="AR11" s="30"/>
      <c r="AS11" s="30"/>
      <c r="AT11" s="30"/>
      <c r="AU11" s="30"/>
      <c r="AV11" s="24">
        <f t="shared" si="19"/>
        <v>0</v>
      </c>
      <c r="AW11" s="36"/>
      <c r="AX11" s="42"/>
      <c r="AY11" s="36"/>
      <c r="AZ11" s="42"/>
      <c r="BA11" s="36"/>
      <c r="BB11" s="36"/>
      <c r="BC11" s="36"/>
      <c r="BD11" s="42"/>
      <c r="BE11" s="72"/>
      <c r="BF11" s="42"/>
      <c r="BG11" s="36"/>
      <c r="BH11" s="42"/>
      <c r="BI11" s="36"/>
      <c r="BJ11" s="42"/>
      <c r="BK11" s="36"/>
      <c r="BL11" s="42"/>
      <c r="BM11" s="23">
        <f t="shared" si="20"/>
        <v>0</v>
      </c>
      <c r="BN11" s="46"/>
      <c r="BO11" s="46"/>
      <c r="BP11" s="46"/>
      <c r="BQ11" s="46"/>
      <c r="BR11" s="46"/>
      <c r="BS11" s="46"/>
      <c r="BT11" s="30"/>
      <c r="BU11" s="30"/>
      <c r="BV11" s="30"/>
      <c r="BW11" s="30"/>
      <c r="BX11" s="30"/>
      <c r="BY11" s="30"/>
      <c r="BZ11" s="30"/>
      <c r="CA11" s="30"/>
      <c r="CB11" s="23">
        <f t="shared" si="21"/>
        <v>0</v>
      </c>
      <c r="CC11" s="30"/>
      <c r="CD11" s="23">
        <f t="shared" si="22"/>
        <v>0</v>
      </c>
      <c r="CE11" s="27">
        <f t="shared" si="23"/>
        <v>395</v>
      </c>
      <c r="CF11" s="23">
        <f t="shared" si="24"/>
        <v>189600</v>
      </c>
      <c r="CG11" s="31">
        <v>19.318000000000001</v>
      </c>
      <c r="CH11" s="31">
        <v>186816</v>
      </c>
      <c r="CI11" s="31">
        <v>187416</v>
      </c>
      <c r="CJ11" s="31"/>
      <c r="CK11" s="31"/>
      <c r="CL11" s="31"/>
      <c r="CM11" s="31"/>
      <c r="CN11" s="31"/>
      <c r="CO11" s="31"/>
      <c r="CP11" s="31"/>
      <c r="CQ11" s="31"/>
      <c r="CR11" s="23">
        <f t="shared" si="25"/>
        <v>0</v>
      </c>
      <c r="CS11" s="31"/>
      <c r="CT11" s="31"/>
      <c r="CU11" s="31"/>
      <c r="CV11" s="23">
        <f t="shared" si="7"/>
        <v>0</v>
      </c>
      <c r="CW11" s="23">
        <f t="shared" si="8"/>
        <v>0</v>
      </c>
      <c r="CX11" s="49">
        <f t="shared" si="26"/>
        <v>4.55</v>
      </c>
      <c r="CY11" s="49">
        <f t="shared" si="27"/>
        <v>390.45</v>
      </c>
      <c r="CZ11" s="49">
        <f t="shared" si="28"/>
        <v>1.25</v>
      </c>
      <c r="DA11" s="31">
        <v>54</v>
      </c>
      <c r="DB11" s="31">
        <v>160</v>
      </c>
      <c r="DC11" s="23">
        <f t="shared" si="29"/>
        <v>386</v>
      </c>
      <c r="DD11" s="50"/>
      <c r="DE11" s="50"/>
      <c r="DF11" s="50"/>
      <c r="DG11" s="23">
        <f t="shared" si="30"/>
        <v>600</v>
      </c>
      <c r="DH11" s="49">
        <f t="shared" si="31"/>
        <v>389.2</v>
      </c>
      <c r="DI11" s="27">
        <f t="shared" si="32"/>
        <v>440</v>
      </c>
      <c r="DJ11" s="53">
        <f t="shared" si="33"/>
        <v>10560</v>
      </c>
      <c r="DK11" s="49">
        <f t="shared" si="34"/>
        <v>389.2</v>
      </c>
      <c r="DL11" s="54">
        <f t="shared" si="35"/>
        <v>95</v>
      </c>
      <c r="DM11" s="55">
        <v>215</v>
      </c>
      <c r="DN11" s="55">
        <v>5</v>
      </c>
      <c r="DO11" s="55">
        <v>15</v>
      </c>
      <c r="DP11" s="27">
        <f t="shared" si="36"/>
        <v>105</v>
      </c>
      <c r="DQ11" s="58">
        <f t="shared" si="37"/>
        <v>0.78807145019679103</v>
      </c>
      <c r="DR11" s="195"/>
      <c r="DS11" s="58">
        <f t="shared" si="12"/>
        <v>1</v>
      </c>
      <c r="DT11" s="197"/>
      <c r="DU11" s="63">
        <f t="shared" si="40"/>
        <v>230</v>
      </c>
      <c r="DV11" s="61">
        <f t="shared" si="42"/>
        <v>440</v>
      </c>
      <c r="DW11" s="64">
        <f t="shared" si="41"/>
        <v>25474.909090909088</v>
      </c>
      <c r="DX11" s="65"/>
    </row>
    <row r="12" spans="1:129">
      <c r="A12" s="17">
        <v>100</v>
      </c>
      <c r="B12" s="17">
        <v>28800</v>
      </c>
      <c r="C12" s="181">
        <f t="shared" si="43"/>
        <v>0.71972524154589401</v>
      </c>
      <c r="D12" s="19">
        <f t="shared" si="0"/>
        <v>0.96354497354497304</v>
      </c>
      <c r="E12" s="19">
        <f t="shared" si="1"/>
        <v>0.96825396825396803</v>
      </c>
      <c r="F12" s="19">
        <f t="shared" si="2"/>
        <v>0.99764685792349705</v>
      </c>
      <c r="G12" s="19">
        <f t="shared" si="3"/>
        <v>0.99748383320039302</v>
      </c>
      <c r="H12" s="18">
        <f t="shared" si="4"/>
        <v>0</v>
      </c>
      <c r="I12" s="183">
        <f t="shared" si="44"/>
        <v>0</v>
      </c>
      <c r="J12" s="187" t="s">
        <v>228</v>
      </c>
      <c r="K12" s="22" t="s">
        <v>222</v>
      </c>
      <c r="L12" s="23">
        <v>660</v>
      </c>
      <c r="M12" s="29">
        <v>30</v>
      </c>
      <c r="N12" s="27">
        <f t="shared" si="15"/>
        <v>630</v>
      </c>
      <c r="O12" s="30"/>
      <c r="P12" s="30"/>
      <c r="Q12" s="30">
        <v>5</v>
      </c>
      <c r="R12" s="30">
        <v>1</v>
      </c>
      <c r="S12" s="24">
        <v>0</v>
      </c>
      <c r="T12" s="24">
        <v>0</v>
      </c>
      <c r="U12" s="35">
        <v>0</v>
      </c>
      <c r="V12" s="30">
        <v>15</v>
      </c>
      <c r="W12" s="30">
        <v>1</v>
      </c>
      <c r="X12" s="36"/>
      <c r="Y12" s="17">
        <f t="shared" si="16"/>
        <v>20</v>
      </c>
      <c r="Z12" s="30"/>
      <c r="AA12" s="30"/>
      <c r="AB12" s="30"/>
      <c r="AC12" s="30"/>
      <c r="AD12" s="30"/>
      <c r="AE12" s="30"/>
      <c r="AF12" s="24">
        <f t="shared" si="17"/>
        <v>0</v>
      </c>
      <c r="AG12" s="30"/>
      <c r="AH12" s="30"/>
      <c r="AI12" s="30"/>
      <c r="AJ12" s="30"/>
      <c r="AK12" s="30"/>
      <c r="AL12" s="30"/>
      <c r="AM12" s="24">
        <f t="shared" si="18"/>
        <v>0</v>
      </c>
      <c r="AN12" s="30"/>
      <c r="AO12" s="30"/>
      <c r="AP12" s="30"/>
      <c r="AQ12" s="30"/>
      <c r="AR12" s="30"/>
      <c r="AS12" s="30"/>
      <c r="AT12" s="30"/>
      <c r="AU12" s="30"/>
      <c r="AV12" s="24">
        <f t="shared" si="19"/>
        <v>0</v>
      </c>
      <c r="AW12" s="36"/>
      <c r="AX12" s="42"/>
      <c r="AY12" s="36"/>
      <c r="AZ12" s="42"/>
      <c r="BA12" s="36"/>
      <c r="BB12" s="36"/>
      <c r="BC12" s="36"/>
      <c r="BD12" s="42"/>
      <c r="BE12" s="72"/>
      <c r="BF12" s="42"/>
      <c r="BG12" s="36"/>
      <c r="BH12" s="42"/>
      <c r="BI12" s="36"/>
      <c r="BJ12" s="42"/>
      <c r="BK12" s="36"/>
      <c r="BL12" s="42"/>
      <c r="BM12" s="23">
        <f t="shared" si="20"/>
        <v>0</v>
      </c>
      <c r="BN12" s="46"/>
      <c r="BO12" s="46"/>
      <c r="BP12" s="46"/>
      <c r="BQ12" s="46"/>
      <c r="BR12" s="46"/>
      <c r="BS12" s="46"/>
      <c r="BT12" s="30"/>
      <c r="BU12" s="30"/>
      <c r="BV12" s="30"/>
      <c r="BW12" s="30"/>
      <c r="BX12" s="30"/>
      <c r="BY12" s="30"/>
      <c r="BZ12" s="30"/>
      <c r="CA12" s="30"/>
      <c r="CB12" s="23">
        <f t="shared" si="21"/>
        <v>0</v>
      </c>
      <c r="CC12" s="30"/>
      <c r="CD12" s="23">
        <f t="shared" si="22"/>
        <v>0</v>
      </c>
      <c r="CE12" s="27">
        <f t="shared" si="23"/>
        <v>610</v>
      </c>
      <c r="CF12" s="23">
        <f t="shared" si="24"/>
        <v>292800</v>
      </c>
      <c r="CG12" s="31">
        <v>29.93</v>
      </c>
      <c r="CH12" s="31">
        <v>291376</v>
      </c>
      <c r="CI12" s="31">
        <v>292111</v>
      </c>
      <c r="CJ12" s="31"/>
      <c r="CK12" s="31"/>
      <c r="CL12" s="31"/>
      <c r="CM12" s="31"/>
      <c r="CN12" s="31"/>
      <c r="CO12" s="31"/>
      <c r="CP12" s="31"/>
      <c r="CQ12" s="31"/>
      <c r="CR12" s="23">
        <f t="shared" si="25"/>
        <v>0</v>
      </c>
      <c r="CS12" s="31"/>
      <c r="CT12" s="31"/>
      <c r="CU12" s="31"/>
      <c r="CV12" s="23">
        <f t="shared" si="7"/>
        <v>0</v>
      </c>
      <c r="CW12" s="23">
        <f t="shared" si="8"/>
        <v>0</v>
      </c>
      <c r="CX12" s="49">
        <f t="shared" si="26"/>
        <v>1.4354166666666699</v>
      </c>
      <c r="CY12" s="49">
        <f t="shared" si="27"/>
        <v>608.56458333333296</v>
      </c>
      <c r="CZ12" s="49">
        <f t="shared" si="28"/>
        <v>1.53125</v>
      </c>
      <c r="DA12" s="31">
        <v>72</v>
      </c>
      <c r="DB12" s="31">
        <v>320</v>
      </c>
      <c r="DC12" s="23">
        <f t="shared" si="29"/>
        <v>343</v>
      </c>
      <c r="DD12" s="50"/>
      <c r="DE12" s="50"/>
      <c r="DF12" s="50"/>
      <c r="DG12" s="23">
        <f t="shared" si="30"/>
        <v>735</v>
      </c>
      <c r="DH12" s="49">
        <f t="shared" si="31"/>
        <v>607.03333333333296</v>
      </c>
      <c r="DI12" s="27">
        <f t="shared" si="32"/>
        <v>625</v>
      </c>
      <c r="DJ12" s="53">
        <f t="shared" si="33"/>
        <v>15000</v>
      </c>
      <c r="DK12" s="49">
        <f t="shared" si="34"/>
        <v>607.03333333333296</v>
      </c>
      <c r="DL12" s="54">
        <f t="shared" si="35"/>
        <v>30.000000000000298</v>
      </c>
      <c r="DM12" s="55">
        <v>215</v>
      </c>
      <c r="DN12" s="55">
        <v>5</v>
      </c>
      <c r="DO12" s="55">
        <v>15</v>
      </c>
      <c r="DP12" s="27">
        <f t="shared" si="36"/>
        <v>0</v>
      </c>
      <c r="DQ12" s="58">
        <f t="shared" si="37"/>
        <v>1</v>
      </c>
      <c r="DR12" s="194">
        <f t="shared" si="45"/>
        <v>0.82246657916149901</v>
      </c>
      <c r="DS12" s="58">
        <f t="shared" si="12"/>
        <v>1</v>
      </c>
      <c r="DT12" s="196">
        <f t="shared" si="46"/>
        <v>1</v>
      </c>
      <c r="DU12" s="63">
        <f t="shared" si="40"/>
        <v>0</v>
      </c>
      <c r="DV12" s="61">
        <f t="shared" si="42"/>
        <v>610</v>
      </c>
      <c r="DW12" s="64">
        <f t="shared" si="41"/>
        <v>28659.934426229509</v>
      </c>
      <c r="DX12" s="65"/>
    </row>
    <row r="13" spans="1:129">
      <c r="A13" s="17">
        <v>100</v>
      </c>
      <c r="B13" s="17">
        <v>28800</v>
      </c>
      <c r="C13" s="182"/>
      <c r="D13" s="19">
        <f t="shared" si="0"/>
        <v>0.51491666666666702</v>
      </c>
      <c r="E13" s="19">
        <f t="shared" si="1"/>
        <v>0.52</v>
      </c>
      <c r="F13" s="19">
        <f t="shared" si="2"/>
        <v>0.993525641025641</v>
      </c>
      <c r="G13" s="19">
        <f t="shared" si="3"/>
        <v>0.99667720498096601</v>
      </c>
      <c r="H13" s="18">
        <f t="shared" si="4"/>
        <v>0</v>
      </c>
      <c r="I13" s="184"/>
      <c r="J13" s="187"/>
      <c r="K13" s="22" t="s">
        <v>223</v>
      </c>
      <c r="L13" s="23">
        <v>780</v>
      </c>
      <c r="M13" s="29">
        <v>30</v>
      </c>
      <c r="N13" s="27">
        <f t="shared" si="15"/>
        <v>750</v>
      </c>
      <c r="O13" s="30">
        <v>230</v>
      </c>
      <c r="P13" s="30">
        <v>1</v>
      </c>
      <c r="Q13" s="30">
        <v>15</v>
      </c>
      <c r="R13" s="30">
        <v>3</v>
      </c>
      <c r="S13" s="24">
        <v>0</v>
      </c>
      <c r="T13" s="24">
        <v>0</v>
      </c>
      <c r="U13" s="35">
        <v>0</v>
      </c>
      <c r="V13" s="30">
        <v>15</v>
      </c>
      <c r="W13" s="30">
        <v>1</v>
      </c>
      <c r="X13" s="36"/>
      <c r="Y13" s="17">
        <f t="shared" si="16"/>
        <v>260</v>
      </c>
      <c r="Z13" s="30"/>
      <c r="AA13" s="30"/>
      <c r="AB13" s="30"/>
      <c r="AC13" s="30"/>
      <c r="AD13" s="30">
        <v>95</v>
      </c>
      <c r="AE13" s="30"/>
      <c r="AF13" s="24">
        <f t="shared" si="17"/>
        <v>95</v>
      </c>
      <c r="AG13" s="30"/>
      <c r="AH13" s="30"/>
      <c r="AI13" s="30"/>
      <c r="AJ13" s="30"/>
      <c r="AK13" s="30"/>
      <c r="AL13" s="30">
        <v>5</v>
      </c>
      <c r="AM13" s="24">
        <f t="shared" si="18"/>
        <v>100</v>
      </c>
      <c r="AN13" s="30"/>
      <c r="AO13" s="30"/>
      <c r="AP13" s="30"/>
      <c r="AQ13" s="30"/>
      <c r="AR13" s="30"/>
      <c r="AS13" s="30"/>
      <c r="AT13" s="30"/>
      <c r="AU13" s="30"/>
      <c r="AV13" s="24">
        <f t="shared" si="19"/>
        <v>0</v>
      </c>
      <c r="AW13" s="36"/>
      <c r="AX13" s="42"/>
      <c r="AY13" s="36"/>
      <c r="AZ13" s="42"/>
      <c r="BA13" s="36"/>
      <c r="BB13" s="36"/>
      <c r="BC13" s="36"/>
      <c r="BD13" s="42"/>
      <c r="BE13" s="72"/>
      <c r="BF13" s="42"/>
      <c r="BG13" s="36"/>
      <c r="BH13" s="42"/>
      <c r="BI13" s="36"/>
      <c r="BJ13" s="42"/>
      <c r="BK13" s="36"/>
      <c r="BL13" s="42"/>
      <c r="BM13" s="23">
        <f t="shared" si="20"/>
        <v>0</v>
      </c>
      <c r="BN13" s="46"/>
      <c r="BO13" s="46"/>
      <c r="BP13" s="46"/>
      <c r="BQ13" s="46"/>
      <c r="BR13" s="46"/>
      <c r="BS13" s="46"/>
      <c r="BT13" s="30"/>
      <c r="BU13" s="30"/>
      <c r="BV13" s="30"/>
      <c r="BW13" s="30"/>
      <c r="BX13" s="30"/>
      <c r="BY13" s="30"/>
      <c r="BZ13" s="30"/>
      <c r="CA13" s="30"/>
      <c r="CB13" s="23">
        <f t="shared" si="21"/>
        <v>0</v>
      </c>
      <c r="CC13" s="30"/>
      <c r="CD13" s="23">
        <f t="shared" si="22"/>
        <v>0</v>
      </c>
      <c r="CE13" s="27">
        <f t="shared" si="23"/>
        <v>390</v>
      </c>
      <c r="CF13" s="23">
        <f t="shared" si="24"/>
        <v>187200</v>
      </c>
      <c r="CG13" s="31">
        <v>19.100000000000001</v>
      </c>
      <c r="CH13" s="31">
        <v>185370</v>
      </c>
      <c r="CI13" s="31">
        <v>185988</v>
      </c>
      <c r="CJ13" s="31"/>
      <c r="CK13" s="31"/>
      <c r="CL13" s="31"/>
      <c r="CM13" s="31"/>
      <c r="CN13" s="31"/>
      <c r="CO13" s="31"/>
      <c r="CP13" s="31"/>
      <c r="CQ13" s="31"/>
      <c r="CR13" s="23">
        <f t="shared" si="25"/>
        <v>0</v>
      </c>
      <c r="CS13" s="31"/>
      <c r="CT13" s="31"/>
      <c r="CU13" s="31"/>
      <c r="CV13" s="23">
        <f t="shared" si="7"/>
        <v>0</v>
      </c>
      <c r="CW13" s="23">
        <f t="shared" si="8"/>
        <v>0</v>
      </c>
      <c r="CX13" s="49">
        <f t="shared" si="26"/>
        <v>2.5249999999999999</v>
      </c>
      <c r="CY13" s="49">
        <f t="shared" si="27"/>
        <v>387.47500000000002</v>
      </c>
      <c r="CZ13" s="49">
        <f t="shared" si="28"/>
        <v>1.2875000000000001</v>
      </c>
      <c r="DA13" s="31">
        <v>36</v>
      </c>
      <c r="DB13" s="31">
        <v>160</v>
      </c>
      <c r="DC13" s="23">
        <f t="shared" si="29"/>
        <v>422</v>
      </c>
      <c r="DD13" s="50"/>
      <c r="DE13" s="50"/>
      <c r="DF13" s="50"/>
      <c r="DG13" s="23">
        <f t="shared" si="30"/>
        <v>618</v>
      </c>
      <c r="DH13" s="49">
        <f t="shared" si="31"/>
        <v>386.1875</v>
      </c>
      <c r="DI13" s="27">
        <f t="shared" si="32"/>
        <v>505</v>
      </c>
      <c r="DJ13" s="53">
        <f t="shared" si="33"/>
        <v>12120</v>
      </c>
      <c r="DK13" s="49">
        <f t="shared" si="34"/>
        <v>386.1875</v>
      </c>
      <c r="DL13" s="54">
        <f t="shared" si="35"/>
        <v>30</v>
      </c>
      <c r="DM13" s="55">
        <v>215</v>
      </c>
      <c r="DN13" s="55">
        <v>5</v>
      </c>
      <c r="DO13" s="55">
        <v>15</v>
      </c>
      <c r="DP13" s="27">
        <f t="shared" si="36"/>
        <v>215</v>
      </c>
      <c r="DQ13" s="58">
        <f t="shared" si="37"/>
        <v>0.64313871944893997</v>
      </c>
      <c r="DR13" s="195"/>
      <c r="DS13" s="58">
        <f t="shared" si="12"/>
        <v>1</v>
      </c>
      <c r="DT13" s="197"/>
      <c r="DU13" s="63">
        <f t="shared" si="40"/>
        <v>230</v>
      </c>
      <c r="DV13" s="61">
        <f t="shared" si="42"/>
        <v>490</v>
      </c>
      <c r="DW13" s="64">
        <f t="shared" si="41"/>
        <v>22698.367346938776</v>
      </c>
      <c r="DX13" s="65"/>
    </row>
    <row r="14" spans="1:129">
      <c r="A14" s="17">
        <v>100</v>
      </c>
      <c r="B14" s="17">
        <v>28800</v>
      </c>
      <c r="C14" s="181">
        <f t="shared" si="43"/>
        <v>0.72443859649122799</v>
      </c>
      <c r="D14" s="19">
        <f t="shared" si="0"/>
        <v>0.77786616161616196</v>
      </c>
      <c r="E14" s="19">
        <f t="shared" si="1"/>
        <v>0.82575757575757602</v>
      </c>
      <c r="F14" s="19">
        <f t="shared" si="2"/>
        <v>0.94414373088685</v>
      </c>
      <c r="G14" s="19">
        <f t="shared" si="3"/>
        <v>0.99773268336923304</v>
      </c>
      <c r="H14" s="18">
        <f t="shared" si="4"/>
        <v>0</v>
      </c>
      <c r="I14" s="183">
        <f t="shared" si="44"/>
        <v>0</v>
      </c>
      <c r="J14" s="187" t="s">
        <v>229</v>
      </c>
      <c r="K14" s="22" t="s">
        <v>225</v>
      </c>
      <c r="L14" s="23">
        <v>660</v>
      </c>
      <c r="M14" s="29"/>
      <c r="N14" s="27">
        <f t="shared" si="15"/>
        <v>660</v>
      </c>
      <c r="O14" s="30"/>
      <c r="P14" s="30"/>
      <c r="Q14" s="30">
        <v>25</v>
      </c>
      <c r="R14" s="30">
        <v>5</v>
      </c>
      <c r="S14" s="24">
        <v>0</v>
      </c>
      <c r="T14" s="24">
        <v>0</v>
      </c>
      <c r="U14" s="35">
        <v>0</v>
      </c>
      <c r="V14" s="30">
        <v>15</v>
      </c>
      <c r="W14" s="30">
        <v>1</v>
      </c>
      <c r="X14" s="36"/>
      <c r="Y14" s="17">
        <f t="shared" si="16"/>
        <v>40</v>
      </c>
      <c r="Z14" s="30"/>
      <c r="AA14" s="30">
        <v>40</v>
      </c>
      <c r="AB14" s="30"/>
      <c r="AC14" s="30">
        <v>25</v>
      </c>
      <c r="AD14" s="30">
        <v>10</v>
      </c>
      <c r="AE14" s="30"/>
      <c r="AF14" s="24">
        <f t="shared" si="17"/>
        <v>35</v>
      </c>
      <c r="AG14" s="30"/>
      <c r="AH14" s="30"/>
      <c r="AI14" s="30"/>
      <c r="AJ14" s="30"/>
      <c r="AK14" s="30"/>
      <c r="AL14" s="30"/>
      <c r="AM14" s="24">
        <f t="shared" si="18"/>
        <v>75</v>
      </c>
      <c r="AN14" s="30"/>
      <c r="AO14" s="30"/>
      <c r="AP14" s="30"/>
      <c r="AQ14" s="30"/>
      <c r="AR14" s="30"/>
      <c r="AS14" s="30"/>
      <c r="AT14" s="30"/>
      <c r="AU14" s="30"/>
      <c r="AV14" s="24">
        <f t="shared" si="19"/>
        <v>0</v>
      </c>
      <c r="AW14" s="36"/>
      <c r="AX14" s="42"/>
      <c r="AY14" s="36"/>
      <c r="AZ14" s="42"/>
      <c r="BA14" s="44"/>
      <c r="BB14" s="36"/>
      <c r="BC14" s="36"/>
      <c r="BD14" s="42"/>
      <c r="BE14" s="72"/>
      <c r="BF14" s="42"/>
      <c r="BG14" s="36"/>
      <c r="BH14" s="42"/>
      <c r="BI14" s="36"/>
      <c r="BJ14" s="42"/>
      <c r="BK14" s="36"/>
      <c r="BL14" s="42"/>
      <c r="BM14" s="23">
        <f t="shared" si="20"/>
        <v>0</v>
      </c>
      <c r="BN14" s="46"/>
      <c r="BO14" s="46"/>
      <c r="BP14" s="46"/>
      <c r="BQ14" s="46"/>
      <c r="BR14" s="46"/>
      <c r="BS14" s="46"/>
      <c r="BT14" s="30"/>
      <c r="BU14" s="30"/>
      <c r="BV14" s="30"/>
      <c r="BW14" s="30"/>
      <c r="BX14" s="30"/>
      <c r="BY14" s="30"/>
      <c r="BZ14" s="30"/>
      <c r="CA14" s="30"/>
      <c r="CB14" s="23">
        <f t="shared" si="21"/>
        <v>0</v>
      </c>
      <c r="CC14" s="30"/>
      <c r="CD14" s="23">
        <f t="shared" si="22"/>
        <v>0</v>
      </c>
      <c r="CE14" s="27">
        <f t="shared" si="23"/>
        <v>545</v>
      </c>
      <c r="CF14" s="23">
        <f t="shared" si="24"/>
        <v>261600</v>
      </c>
      <c r="CG14" s="31">
        <v>25.492000000000001</v>
      </c>
      <c r="CH14" s="31">
        <v>246428</v>
      </c>
      <c r="CI14" s="31">
        <v>246988</v>
      </c>
      <c r="CJ14" s="31"/>
      <c r="CK14" s="31"/>
      <c r="CL14" s="31"/>
      <c r="CM14" s="31"/>
      <c r="CN14" s="31"/>
      <c r="CO14" s="31"/>
      <c r="CP14" s="31"/>
      <c r="CQ14" s="31"/>
      <c r="CR14" s="23">
        <f t="shared" si="25"/>
        <v>0</v>
      </c>
      <c r="CS14" s="31"/>
      <c r="CT14" s="31"/>
      <c r="CU14" s="31"/>
      <c r="CV14" s="23">
        <f t="shared" si="7"/>
        <v>0</v>
      </c>
      <c r="CW14" s="23">
        <f t="shared" si="8"/>
        <v>0</v>
      </c>
      <c r="CX14" s="49">
        <f t="shared" si="26"/>
        <v>30.441666666666698</v>
      </c>
      <c r="CY14" s="49">
        <f t="shared" si="27"/>
        <v>514.55833333333305</v>
      </c>
      <c r="CZ14" s="49">
        <f t="shared" si="28"/>
        <v>1.1666666666666701</v>
      </c>
      <c r="DA14" s="31">
        <v>107</v>
      </c>
      <c r="DB14" s="31">
        <v>160</v>
      </c>
      <c r="DC14" s="23">
        <f t="shared" si="29"/>
        <v>293</v>
      </c>
      <c r="DD14" s="50"/>
      <c r="DE14" s="50"/>
      <c r="DF14" s="50"/>
      <c r="DG14" s="23">
        <f t="shared" si="30"/>
        <v>560</v>
      </c>
      <c r="DH14" s="49">
        <f t="shared" si="31"/>
        <v>513.39166666666699</v>
      </c>
      <c r="DI14" s="27">
        <f t="shared" si="32"/>
        <v>635</v>
      </c>
      <c r="DJ14" s="53">
        <f t="shared" si="33"/>
        <v>15240</v>
      </c>
      <c r="DK14" s="49">
        <f t="shared" si="34"/>
        <v>513.39166666666699</v>
      </c>
      <c r="DL14" s="54">
        <f t="shared" si="35"/>
        <v>0</v>
      </c>
      <c r="DM14" s="55">
        <v>215</v>
      </c>
      <c r="DN14" s="55">
        <v>5</v>
      </c>
      <c r="DO14" s="55">
        <v>15</v>
      </c>
      <c r="DP14" s="27">
        <f t="shared" si="36"/>
        <v>150</v>
      </c>
      <c r="DQ14" s="58">
        <f t="shared" si="37"/>
        <v>0.77428618004438998</v>
      </c>
      <c r="DR14" s="194">
        <f t="shared" si="45"/>
        <v>0.87340837403605798</v>
      </c>
      <c r="DS14" s="58">
        <f t="shared" si="12"/>
        <v>1</v>
      </c>
      <c r="DT14" s="196">
        <f t="shared" si="46"/>
        <v>1</v>
      </c>
      <c r="DU14" s="63">
        <f t="shared" si="40"/>
        <v>0</v>
      </c>
      <c r="DV14" s="61">
        <f t="shared" si="42"/>
        <v>620</v>
      </c>
      <c r="DW14" s="64">
        <f t="shared" si="41"/>
        <v>23847.870967741936</v>
      </c>
      <c r="DX14" s="65"/>
    </row>
    <row r="15" spans="1:129">
      <c r="A15" s="17">
        <v>100</v>
      </c>
      <c r="B15" s="17">
        <v>28800</v>
      </c>
      <c r="C15" s="182"/>
      <c r="D15" s="19">
        <f t="shared" si="0"/>
        <v>0.67834422657952098</v>
      </c>
      <c r="E15" s="19">
        <f t="shared" si="1"/>
        <v>0.69934640522875802</v>
      </c>
      <c r="F15" s="19">
        <f t="shared" si="2"/>
        <v>0.97262461059189997</v>
      </c>
      <c r="G15" s="19">
        <f t="shared" si="3"/>
        <v>0.99726948792889503</v>
      </c>
      <c r="H15" s="18">
        <f t="shared" si="4"/>
        <v>0</v>
      </c>
      <c r="I15" s="184"/>
      <c r="J15" s="187"/>
      <c r="K15" s="22" t="s">
        <v>226</v>
      </c>
      <c r="L15" s="23">
        <v>780</v>
      </c>
      <c r="M15" s="29">
        <v>15</v>
      </c>
      <c r="N15" s="27">
        <f t="shared" si="15"/>
        <v>765</v>
      </c>
      <c r="O15" s="30">
        <v>215</v>
      </c>
      <c r="P15" s="30">
        <v>1</v>
      </c>
      <c r="Q15" s="30">
        <v>15</v>
      </c>
      <c r="R15" s="30">
        <v>3</v>
      </c>
      <c r="S15" s="24">
        <v>0</v>
      </c>
      <c r="T15" s="24">
        <v>0</v>
      </c>
      <c r="U15" s="35">
        <v>0</v>
      </c>
      <c r="V15" s="30"/>
      <c r="W15" s="30"/>
      <c r="X15" s="36"/>
      <c r="Y15" s="17">
        <f t="shared" si="16"/>
        <v>230</v>
      </c>
      <c r="Z15" s="30"/>
      <c r="AA15" s="30"/>
      <c r="AB15" s="30"/>
      <c r="AC15" s="30"/>
      <c r="AD15" s="30"/>
      <c r="AE15" s="30"/>
      <c r="AF15" s="24">
        <f t="shared" si="17"/>
        <v>0</v>
      </c>
      <c r="AG15" s="30"/>
      <c r="AH15" s="30"/>
      <c r="AI15" s="30"/>
      <c r="AJ15" s="30"/>
      <c r="AK15" s="30"/>
      <c r="AL15" s="30"/>
      <c r="AM15" s="24">
        <f t="shared" si="18"/>
        <v>0</v>
      </c>
      <c r="AN15" s="30"/>
      <c r="AO15" s="30"/>
      <c r="AP15" s="30"/>
      <c r="AQ15" s="30"/>
      <c r="AR15" s="30"/>
      <c r="AS15" s="30"/>
      <c r="AT15" s="30"/>
      <c r="AU15" s="30"/>
      <c r="AV15" s="24">
        <f t="shared" si="19"/>
        <v>0</v>
      </c>
      <c r="AW15" s="36"/>
      <c r="AX15" s="42"/>
      <c r="AY15" s="36"/>
      <c r="AZ15" s="42"/>
      <c r="BA15" s="36"/>
      <c r="BB15" s="36"/>
      <c r="BC15" s="36"/>
      <c r="BD15" s="42"/>
      <c r="BE15" s="72"/>
      <c r="BF15" s="42"/>
      <c r="BG15" s="36"/>
      <c r="BH15" s="42"/>
      <c r="BI15" s="36"/>
      <c r="BJ15" s="42"/>
      <c r="BK15" s="36"/>
      <c r="BL15" s="42"/>
      <c r="BM15" s="23">
        <f t="shared" si="20"/>
        <v>0</v>
      </c>
      <c r="BN15" s="46"/>
      <c r="BO15" s="46"/>
      <c r="BP15" s="46"/>
      <c r="BQ15" s="46"/>
      <c r="BR15" s="46"/>
      <c r="BS15" s="46"/>
      <c r="BT15" s="30"/>
      <c r="BU15" s="30"/>
      <c r="BV15" s="30"/>
      <c r="BW15" s="30"/>
      <c r="BX15" s="30"/>
      <c r="BY15" s="30"/>
      <c r="BZ15" s="30"/>
      <c r="CA15" s="30"/>
      <c r="CB15" s="23">
        <f t="shared" si="21"/>
        <v>0</v>
      </c>
      <c r="CC15" s="30"/>
      <c r="CD15" s="23">
        <f t="shared" si="22"/>
        <v>0</v>
      </c>
      <c r="CE15" s="27">
        <f t="shared" si="23"/>
        <v>535</v>
      </c>
      <c r="CF15" s="23">
        <f t="shared" si="24"/>
        <v>256800</v>
      </c>
      <c r="CG15" s="31">
        <v>25.76</v>
      </c>
      <c r="CH15" s="31">
        <v>249088</v>
      </c>
      <c r="CI15" s="31">
        <v>249770</v>
      </c>
      <c r="CJ15" s="31"/>
      <c r="CK15" s="31"/>
      <c r="CL15" s="31"/>
      <c r="CM15" s="31"/>
      <c r="CN15" s="31"/>
      <c r="CO15" s="31"/>
      <c r="CP15" s="31"/>
      <c r="CQ15" s="31"/>
      <c r="CR15" s="23">
        <f t="shared" si="25"/>
        <v>0</v>
      </c>
      <c r="CS15" s="31"/>
      <c r="CT15" s="31"/>
      <c r="CU15" s="31"/>
      <c r="CV15" s="23">
        <f t="shared" si="7"/>
        <v>0</v>
      </c>
      <c r="CW15" s="23">
        <f t="shared" si="8"/>
        <v>0</v>
      </c>
      <c r="CX15" s="49">
        <f t="shared" si="26"/>
        <v>14.6458333333333</v>
      </c>
      <c r="CY15" s="49">
        <f t="shared" si="27"/>
        <v>520.35416666666697</v>
      </c>
      <c r="CZ15" s="49">
        <f t="shared" si="28"/>
        <v>1.4208333333333301</v>
      </c>
      <c r="DA15" s="31">
        <v>68</v>
      </c>
      <c r="DB15" s="31">
        <v>320</v>
      </c>
      <c r="DC15" s="23">
        <f t="shared" si="29"/>
        <v>294</v>
      </c>
      <c r="DD15" s="50"/>
      <c r="DE15" s="50"/>
      <c r="DF15" s="50"/>
      <c r="DG15" s="23">
        <f t="shared" si="30"/>
        <v>682</v>
      </c>
      <c r="DH15" s="49">
        <f t="shared" si="31"/>
        <v>518.93333333333305</v>
      </c>
      <c r="DI15" s="27">
        <f t="shared" si="32"/>
        <v>535</v>
      </c>
      <c r="DJ15" s="53">
        <f t="shared" si="33"/>
        <v>12840</v>
      </c>
      <c r="DK15" s="49">
        <f t="shared" si="34"/>
        <v>518.93333333333305</v>
      </c>
      <c r="DL15" s="54">
        <f t="shared" si="35"/>
        <v>15.000000000000201</v>
      </c>
      <c r="DM15" s="55">
        <v>215</v>
      </c>
      <c r="DN15" s="55">
        <v>5</v>
      </c>
      <c r="DO15" s="55">
        <v>15</v>
      </c>
      <c r="DP15" s="27">
        <f t="shared" si="36"/>
        <v>0</v>
      </c>
      <c r="DQ15" s="58">
        <f t="shared" si="37"/>
        <v>1</v>
      </c>
      <c r="DR15" s="195"/>
      <c r="DS15" s="58">
        <f t="shared" si="12"/>
        <v>1</v>
      </c>
      <c r="DT15" s="197"/>
      <c r="DU15" s="63">
        <f t="shared" si="40"/>
        <v>215</v>
      </c>
      <c r="DV15" s="61">
        <f t="shared" si="42"/>
        <v>535</v>
      </c>
      <c r="DW15" s="64">
        <f t="shared" si="41"/>
        <v>27935.102803738318</v>
      </c>
      <c r="DX15" s="65"/>
    </row>
    <row r="16" spans="1:129">
      <c r="A16" s="17">
        <v>100</v>
      </c>
      <c r="B16" s="17">
        <v>28800</v>
      </c>
      <c r="C16" s="181">
        <f t="shared" ref="C16:C20" si="47">(DH16+DH17)/(N16+N17)</f>
        <v>0.691539351851852</v>
      </c>
      <c r="D16" s="19">
        <f t="shared" si="0"/>
        <v>0.78962121212121195</v>
      </c>
      <c r="E16" s="19">
        <f t="shared" si="1"/>
        <v>0.84848484848484895</v>
      </c>
      <c r="F16" s="19">
        <f t="shared" si="2"/>
        <v>0.93253720238095195</v>
      </c>
      <c r="G16" s="19">
        <f t="shared" si="3"/>
        <v>0.99794946263155004</v>
      </c>
      <c r="H16" s="18">
        <f t="shared" si="4"/>
        <v>0</v>
      </c>
      <c r="I16" s="183">
        <f t="shared" ref="I16:I20" si="48">(CD16+CD17)/(DI16+DI17)</f>
        <v>0</v>
      </c>
      <c r="J16" s="187" t="s">
        <v>230</v>
      </c>
      <c r="K16" s="22" t="s">
        <v>219</v>
      </c>
      <c r="L16" s="23">
        <v>660</v>
      </c>
      <c r="M16" s="29"/>
      <c r="N16" s="27">
        <f t="shared" si="15"/>
        <v>660</v>
      </c>
      <c r="O16" s="30"/>
      <c r="P16" s="30"/>
      <c r="Q16" s="30">
        <v>5</v>
      </c>
      <c r="R16" s="30">
        <v>1</v>
      </c>
      <c r="S16" s="24">
        <v>0</v>
      </c>
      <c r="T16" s="24">
        <v>0</v>
      </c>
      <c r="U16" s="35">
        <v>0</v>
      </c>
      <c r="V16" s="30">
        <v>15</v>
      </c>
      <c r="W16" s="30">
        <v>1</v>
      </c>
      <c r="X16" s="36"/>
      <c r="Y16" s="17">
        <f t="shared" si="16"/>
        <v>20</v>
      </c>
      <c r="Z16" s="30"/>
      <c r="AA16" s="30">
        <v>40</v>
      </c>
      <c r="AB16" s="30"/>
      <c r="AC16" s="30"/>
      <c r="AD16" s="30"/>
      <c r="AE16" s="30">
        <v>40</v>
      </c>
      <c r="AF16" s="24">
        <f t="shared" si="17"/>
        <v>40</v>
      </c>
      <c r="AG16" s="30"/>
      <c r="AH16" s="30"/>
      <c r="AI16" s="30"/>
      <c r="AJ16" s="30"/>
      <c r="AK16" s="30"/>
      <c r="AL16" s="30"/>
      <c r="AM16" s="24">
        <f t="shared" si="18"/>
        <v>80</v>
      </c>
      <c r="AN16" s="30"/>
      <c r="AO16" s="30"/>
      <c r="AP16" s="30"/>
      <c r="AQ16" s="30"/>
      <c r="AR16" s="30"/>
      <c r="AS16" s="30"/>
      <c r="AT16" s="30"/>
      <c r="AU16" s="30"/>
      <c r="AV16" s="24">
        <f t="shared" si="19"/>
        <v>0</v>
      </c>
      <c r="AW16" s="36"/>
      <c r="AX16" s="42"/>
      <c r="AY16" s="36"/>
      <c r="AZ16" s="42"/>
      <c r="BA16" s="31"/>
      <c r="BB16" s="36"/>
      <c r="BC16" s="36"/>
      <c r="BD16" s="42"/>
      <c r="BE16" s="72"/>
      <c r="BF16" s="42"/>
      <c r="BG16" s="36"/>
      <c r="BH16" s="42"/>
      <c r="BI16" s="36"/>
      <c r="BJ16" s="42"/>
      <c r="BK16" s="36"/>
      <c r="BL16" s="42"/>
      <c r="BM16" s="23">
        <f t="shared" si="20"/>
        <v>0</v>
      </c>
      <c r="BN16" s="46"/>
      <c r="BO16" s="46"/>
      <c r="BP16" s="46"/>
      <c r="BQ16" s="46"/>
      <c r="BR16" s="46"/>
      <c r="BS16" s="46"/>
      <c r="BT16" s="30"/>
      <c r="BU16" s="30"/>
      <c r="BV16" s="30"/>
      <c r="BW16" s="30"/>
      <c r="BX16" s="30"/>
      <c r="BY16" s="30"/>
      <c r="BZ16" s="30"/>
      <c r="CA16" s="30"/>
      <c r="CB16" s="23">
        <f t="shared" si="21"/>
        <v>0</v>
      </c>
      <c r="CC16" s="30"/>
      <c r="CD16" s="23">
        <f t="shared" si="22"/>
        <v>0</v>
      </c>
      <c r="CE16" s="27">
        <f t="shared" si="23"/>
        <v>560</v>
      </c>
      <c r="CF16" s="23">
        <f t="shared" si="24"/>
        <v>268800</v>
      </c>
      <c r="CG16" s="31">
        <v>25.7</v>
      </c>
      <c r="CH16" s="31">
        <v>250152</v>
      </c>
      <c r="CI16" s="31">
        <v>250666</v>
      </c>
      <c r="CJ16" s="31"/>
      <c r="CK16" s="31"/>
      <c r="CL16" s="31"/>
      <c r="CM16" s="31"/>
      <c r="CN16" s="31"/>
      <c r="CO16" s="31"/>
      <c r="CP16" s="31"/>
      <c r="CQ16" s="31"/>
      <c r="CR16" s="23">
        <f t="shared" si="25"/>
        <v>0</v>
      </c>
      <c r="CS16" s="31"/>
      <c r="CT16" s="31"/>
      <c r="CU16" s="31"/>
      <c r="CV16" s="23">
        <f t="shared" si="7"/>
        <v>0</v>
      </c>
      <c r="CW16" s="23">
        <f t="shared" si="8"/>
        <v>0</v>
      </c>
      <c r="CX16" s="49">
        <f t="shared" si="26"/>
        <v>37.779166666666697</v>
      </c>
      <c r="CY16" s="49">
        <f t="shared" si="27"/>
        <v>522.22083333333296</v>
      </c>
      <c r="CZ16" s="49">
        <f t="shared" si="28"/>
        <v>1.07083333333333</v>
      </c>
      <c r="DA16" s="31">
        <v>110</v>
      </c>
      <c r="DB16" s="31">
        <v>160</v>
      </c>
      <c r="DC16" s="23">
        <f t="shared" si="29"/>
        <v>244</v>
      </c>
      <c r="DD16" s="50"/>
      <c r="DE16" s="50"/>
      <c r="DF16" s="50"/>
      <c r="DG16" s="23">
        <f t="shared" si="30"/>
        <v>514</v>
      </c>
      <c r="DH16" s="49">
        <f t="shared" si="31"/>
        <v>521.15</v>
      </c>
      <c r="DI16" s="27">
        <f t="shared" si="32"/>
        <v>655</v>
      </c>
      <c r="DJ16" s="53">
        <f t="shared" si="33"/>
        <v>15720</v>
      </c>
      <c r="DK16" s="49">
        <f t="shared" si="34"/>
        <v>521.15</v>
      </c>
      <c r="DL16" s="54">
        <f t="shared" si="35"/>
        <v>0</v>
      </c>
      <c r="DM16" s="55">
        <v>215</v>
      </c>
      <c r="DN16" s="55">
        <v>5</v>
      </c>
      <c r="DO16" s="55">
        <v>15</v>
      </c>
      <c r="DP16" s="27">
        <f t="shared" si="36"/>
        <v>160</v>
      </c>
      <c r="DQ16" s="58">
        <f t="shared" si="37"/>
        <v>0.76547183524396401</v>
      </c>
      <c r="DR16" s="194">
        <f t="shared" ref="DR16:DR20" si="49">(CY16+CY17)/(CY16+CY17+DP16+DP17)</f>
        <v>0.86178747664964195</v>
      </c>
      <c r="DS16" s="58">
        <f t="shared" si="12"/>
        <v>1</v>
      </c>
      <c r="DT16" s="196">
        <f t="shared" ref="DT16:DT20" si="50">(CY16+CY17)/(CY16+CY17+CD16+CD17)</f>
        <v>1</v>
      </c>
      <c r="DU16" s="63">
        <f t="shared" si="40"/>
        <v>0</v>
      </c>
      <c r="DV16" s="61">
        <f t="shared" si="42"/>
        <v>640</v>
      </c>
      <c r="DW16" s="64">
        <f t="shared" si="41"/>
        <v>23451.75</v>
      </c>
      <c r="DX16" s="65"/>
    </row>
    <row r="17" spans="1:128">
      <c r="A17" s="17">
        <v>100</v>
      </c>
      <c r="B17" s="17">
        <v>28800</v>
      </c>
      <c r="C17" s="182"/>
      <c r="D17" s="19">
        <f t="shared" si="0"/>
        <v>0.60854700854700905</v>
      </c>
      <c r="E17" s="19">
        <f t="shared" si="1"/>
        <v>0.68589743589743601</v>
      </c>
      <c r="F17" s="19">
        <f t="shared" si="2"/>
        <v>0.88862928348909698</v>
      </c>
      <c r="G17" s="19">
        <f t="shared" si="3"/>
        <v>0.998422436459246</v>
      </c>
      <c r="H17" s="18">
        <f t="shared" si="4"/>
        <v>0</v>
      </c>
      <c r="I17" s="184"/>
      <c r="J17" s="187"/>
      <c r="K17" s="22" t="s">
        <v>220</v>
      </c>
      <c r="L17" s="23">
        <v>780</v>
      </c>
      <c r="M17" s="29"/>
      <c r="N17" s="27">
        <f t="shared" si="15"/>
        <v>780</v>
      </c>
      <c r="O17" s="30">
        <v>215</v>
      </c>
      <c r="P17" s="30">
        <v>1</v>
      </c>
      <c r="Q17" s="30">
        <v>15</v>
      </c>
      <c r="R17" s="30">
        <v>3</v>
      </c>
      <c r="S17" s="24">
        <v>0</v>
      </c>
      <c r="T17" s="24">
        <v>0</v>
      </c>
      <c r="U17" s="35">
        <v>0</v>
      </c>
      <c r="V17" s="30">
        <v>15</v>
      </c>
      <c r="W17" s="30">
        <v>1</v>
      </c>
      <c r="X17" s="36"/>
      <c r="Y17" s="17">
        <f t="shared" si="16"/>
        <v>245</v>
      </c>
      <c r="Z17" s="30"/>
      <c r="AA17" s="30"/>
      <c r="AB17" s="30"/>
      <c r="AC17" s="30"/>
      <c r="AD17" s="30"/>
      <c r="AE17" s="30"/>
      <c r="AF17" s="24">
        <f t="shared" si="17"/>
        <v>0</v>
      </c>
      <c r="AG17" s="30"/>
      <c r="AH17" s="30"/>
      <c r="AI17" s="30"/>
      <c r="AJ17" s="30"/>
      <c r="AK17" s="30"/>
      <c r="AL17" s="30"/>
      <c r="AM17" s="24">
        <f t="shared" si="18"/>
        <v>0</v>
      </c>
      <c r="AN17" s="30"/>
      <c r="AO17" s="30"/>
      <c r="AP17" s="30"/>
      <c r="AQ17" s="30"/>
      <c r="AR17" s="30"/>
      <c r="AS17" s="30"/>
      <c r="AT17" s="30"/>
      <c r="AU17" s="30"/>
      <c r="AV17" s="24">
        <f t="shared" si="19"/>
        <v>0</v>
      </c>
      <c r="AW17" s="36"/>
      <c r="AX17" s="42"/>
      <c r="AY17" s="36"/>
      <c r="AZ17" s="42"/>
      <c r="BA17" s="36"/>
      <c r="BB17" s="36"/>
      <c r="BC17" s="36"/>
      <c r="BD17" s="42"/>
      <c r="BE17" s="72"/>
      <c r="BF17" s="42"/>
      <c r="BG17" s="36"/>
      <c r="BH17" s="42"/>
      <c r="BI17" s="36"/>
      <c r="BJ17" s="42"/>
      <c r="BK17" s="36"/>
      <c r="BL17" s="42"/>
      <c r="BM17" s="23">
        <f t="shared" si="20"/>
        <v>0</v>
      </c>
      <c r="BN17" s="46"/>
      <c r="BO17" s="46"/>
      <c r="BP17" s="46"/>
      <c r="BQ17" s="46"/>
      <c r="BR17" s="46"/>
      <c r="BS17" s="46"/>
      <c r="BT17" s="30"/>
      <c r="BU17" s="30"/>
      <c r="BV17" s="30"/>
      <c r="BW17" s="30"/>
      <c r="BX17" s="30"/>
      <c r="BY17" s="30"/>
      <c r="BZ17" s="30"/>
      <c r="CA17" s="30"/>
      <c r="CB17" s="23">
        <f t="shared" si="21"/>
        <v>0</v>
      </c>
      <c r="CC17" s="30"/>
      <c r="CD17" s="23">
        <f t="shared" si="22"/>
        <v>0</v>
      </c>
      <c r="CE17" s="27">
        <f t="shared" si="23"/>
        <v>535</v>
      </c>
      <c r="CF17" s="23">
        <f t="shared" si="24"/>
        <v>256800</v>
      </c>
      <c r="CG17" s="31">
        <v>23.507000000000001</v>
      </c>
      <c r="CH17" s="31">
        <v>227840</v>
      </c>
      <c r="CI17" s="31">
        <v>228200</v>
      </c>
      <c r="CJ17" s="31"/>
      <c r="CK17" s="31"/>
      <c r="CL17" s="31"/>
      <c r="CM17" s="31"/>
      <c r="CN17" s="31"/>
      <c r="CO17" s="31"/>
      <c r="CP17" s="31"/>
      <c r="CQ17" s="31"/>
      <c r="CR17" s="23">
        <f t="shared" si="25"/>
        <v>0</v>
      </c>
      <c r="CS17" s="31"/>
      <c r="CT17" s="31"/>
      <c r="CU17" s="31"/>
      <c r="CV17" s="23">
        <f t="shared" si="7"/>
        <v>0</v>
      </c>
      <c r="CW17" s="23">
        <f t="shared" si="8"/>
        <v>0</v>
      </c>
      <c r="CX17" s="49">
        <f t="shared" si="26"/>
        <v>59.5833333333333</v>
      </c>
      <c r="CY17" s="49">
        <f t="shared" si="27"/>
        <v>475.41666666666703</v>
      </c>
      <c r="CZ17" s="49">
        <f t="shared" si="28"/>
        <v>0.75</v>
      </c>
      <c r="DA17" s="31">
        <v>108</v>
      </c>
      <c r="DB17" s="31">
        <v>160</v>
      </c>
      <c r="DC17" s="23">
        <f t="shared" si="29"/>
        <v>92</v>
      </c>
      <c r="DD17" s="50"/>
      <c r="DE17" s="50"/>
      <c r="DF17" s="50"/>
      <c r="DG17" s="23">
        <f t="shared" si="30"/>
        <v>360</v>
      </c>
      <c r="DH17" s="49">
        <f t="shared" si="31"/>
        <v>474.66666666666703</v>
      </c>
      <c r="DI17" s="27">
        <f t="shared" si="32"/>
        <v>550</v>
      </c>
      <c r="DJ17" s="53">
        <f t="shared" si="33"/>
        <v>13200</v>
      </c>
      <c r="DK17" s="49">
        <f t="shared" si="34"/>
        <v>474.66666666666703</v>
      </c>
      <c r="DL17" s="54">
        <f t="shared" si="35"/>
        <v>0</v>
      </c>
      <c r="DM17" s="55">
        <v>215</v>
      </c>
      <c r="DN17" s="55">
        <v>5</v>
      </c>
      <c r="DO17" s="55">
        <v>15</v>
      </c>
      <c r="DP17" s="27">
        <f t="shared" ref="DP17:DP26" si="51">(N17-CE17-CD17)-(DM17*P17+DN17*R17+DO17*W17)+AM17</f>
        <v>0</v>
      </c>
      <c r="DQ17" s="58">
        <f t="shared" si="37"/>
        <v>1</v>
      </c>
      <c r="DR17" s="195"/>
      <c r="DS17" s="58">
        <f t="shared" si="12"/>
        <v>1</v>
      </c>
      <c r="DT17" s="197"/>
      <c r="DU17" s="63">
        <f t="shared" si="40"/>
        <v>215</v>
      </c>
      <c r="DV17" s="61">
        <f t="shared" si="42"/>
        <v>535</v>
      </c>
      <c r="DW17" s="64">
        <f t="shared" si="41"/>
        <v>25552.149532710278</v>
      </c>
      <c r="DX17" s="65"/>
    </row>
    <row r="18" spans="1:128">
      <c r="A18" s="17">
        <v>100</v>
      </c>
      <c r="B18" s="17">
        <v>28800</v>
      </c>
      <c r="C18" s="181">
        <f t="shared" si="47"/>
        <v>0.66180555555555598</v>
      </c>
      <c r="D18" s="19">
        <f t="shared" si="0"/>
        <v>0.81856060606060599</v>
      </c>
      <c r="E18" s="19">
        <f t="shared" si="1"/>
        <v>0.83333333333333304</v>
      </c>
      <c r="F18" s="19">
        <f t="shared" si="2"/>
        <v>0.984045454545455</v>
      </c>
      <c r="G18" s="19">
        <f t="shared" si="3"/>
        <v>0.99819853110998202</v>
      </c>
      <c r="H18" s="18">
        <f t="shared" si="4"/>
        <v>0</v>
      </c>
      <c r="I18" s="183">
        <f t="shared" si="48"/>
        <v>0</v>
      </c>
      <c r="J18" s="187" t="s">
        <v>231</v>
      </c>
      <c r="K18" s="22" t="s">
        <v>222</v>
      </c>
      <c r="L18" s="23">
        <v>660</v>
      </c>
      <c r="M18" s="29"/>
      <c r="N18" s="27">
        <f t="shared" si="15"/>
        <v>660</v>
      </c>
      <c r="O18" s="30"/>
      <c r="P18" s="30"/>
      <c r="Q18" s="30">
        <v>15</v>
      </c>
      <c r="R18" s="30">
        <v>3</v>
      </c>
      <c r="S18" s="24">
        <v>0</v>
      </c>
      <c r="T18" s="24">
        <v>0</v>
      </c>
      <c r="U18" s="35">
        <v>0</v>
      </c>
      <c r="V18" s="30">
        <v>15</v>
      </c>
      <c r="W18" s="30">
        <v>1</v>
      </c>
      <c r="X18" s="36"/>
      <c r="Y18" s="17">
        <f t="shared" si="16"/>
        <v>30</v>
      </c>
      <c r="Z18" s="30"/>
      <c r="AA18" s="30"/>
      <c r="AB18" s="30"/>
      <c r="AC18" s="30"/>
      <c r="AD18" s="30">
        <v>80</v>
      </c>
      <c r="AE18" s="30"/>
      <c r="AF18" s="24">
        <f t="shared" si="17"/>
        <v>80</v>
      </c>
      <c r="AG18" s="30"/>
      <c r="AH18" s="30"/>
      <c r="AI18" s="30"/>
      <c r="AJ18" s="30"/>
      <c r="AK18" s="30"/>
      <c r="AL18" s="30"/>
      <c r="AM18" s="24">
        <f t="shared" si="18"/>
        <v>80</v>
      </c>
      <c r="AN18" s="30"/>
      <c r="AO18" s="30"/>
      <c r="AP18" s="30"/>
      <c r="AQ18" s="30"/>
      <c r="AR18" s="30"/>
      <c r="AS18" s="30"/>
      <c r="AT18" s="30"/>
      <c r="AU18" s="30"/>
      <c r="AV18" s="24">
        <f t="shared" si="19"/>
        <v>0</v>
      </c>
      <c r="AW18" s="36"/>
      <c r="AX18" s="42"/>
      <c r="AY18" s="36"/>
      <c r="AZ18" s="42"/>
      <c r="BA18" s="36"/>
      <c r="BB18" s="36"/>
      <c r="BC18" s="45"/>
      <c r="BD18" s="42"/>
      <c r="BE18" s="72"/>
      <c r="BF18" s="42"/>
      <c r="BG18" s="36"/>
      <c r="BH18" s="42"/>
      <c r="BI18" s="36"/>
      <c r="BJ18" s="42"/>
      <c r="BK18" s="36"/>
      <c r="BL18" s="42"/>
      <c r="BM18" s="23">
        <f t="shared" si="20"/>
        <v>0</v>
      </c>
      <c r="BN18" s="46"/>
      <c r="BO18" s="46"/>
      <c r="BP18" s="46"/>
      <c r="BQ18" s="46"/>
      <c r="BR18" s="46"/>
      <c r="BS18" s="46"/>
      <c r="BT18" s="30"/>
      <c r="BU18" s="30"/>
      <c r="BV18" s="30"/>
      <c r="BW18" s="30"/>
      <c r="BX18" s="30"/>
      <c r="BY18" s="30"/>
      <c r="BZ18" s="30"/>
      <c r="CA18" s="30"/>
      <c r="CB18" s="23">
        <f t="shared" si="21"/>
        <v>0</v>
      </c>
      <c r="CC18" s="30"/>
      <c r="CD18" s="23">
        <f t="shared" si="22"/>
        <v>0</v>
      </c>
      <c r="CE18" s="27">
        <f t="shared" si="23"/>
        <v>550</v>
      </c>
      <c r="CF18" s="23">
        <f t="shared" si="24"/>
        <v>264000</v>
      </c>
      <c r="CG18" s="31">
        <v>26.835000000000001</v>
      </c>
      <c r="CH18" s="31">
        <v>259320</v>
      </c>
      <c r="CI18" s="31">
        <v>259788</v>
      </c>
      <c r="CJ18" s="31"/>
      <c r="CK18" s="31"/>
      <c r="CL18" s="31"/>
      <c r="CM18" s="31"/>
      <c r="CN18" s="31"/>
      <c r="CO18" s="31"/>
      <c r="CP18" s="31"/>
      <c r="CQ18" s="31"/>
      <c r="CR18" s="23">
        <f t="shared" si="25"/>
        <v>0</v>
      </c>
      <c r="CS18" s="31"/>
      <c r="CT18" s="31"/>
      <c r="CU18" s="31"/>
      <c r="CV18" s="23">
        <f t="shared" si="7"/>
        <v>0</v>
      </c>
      <c r="CW18" s="23">
        <f t="shared" si="8"/>
        <v>0</v>
      </c>
      <c r="CX18" s="49">
        <f t="shared" si="26"/>
        <v>8.7750000000000004</v>
      </c>
      <c r="CY18" s="49">
        <f t="shared" si="27"/>
        <v>541.22500000000002</v>
      </c>
      <c r="CZ18" s="49">
        <f t="shared" si="28"/>
        <v>0.97499999999999998</v>
      </c>
      <c r="DA18" s="31">
        <v>72</v>
      </c>
      <c r="DB18" s="31">
        <v>320</v>
      </c>
      <c r="DC18" s="23">
        <f t="shared" si="29"/>
        <v>76</v>
      </c>
      <c r="DD18" s="50"/>
      <c r="DE18" s="50"/>
      <c r="DF18" s="50"/>
      <c r="DG18" s="23">
        <f t="shared" si="30"/>
        <v>468</v>
      </c>
      <c r="DH18" s="49">
        <f t="shared" si="31"/>
        <v>540.25</v>
      </c>
      <c r="DI18" s="27">
        <f t="shared" si="32"/>
        <v>645</v>
      </c>
      <c r="DJ18" s="53">
        <f t="shared" si="33"/>
        <v>15480</v>
      </c>
      <c r="DK18" s="49">
        <f t="shared" si="34"/>
        <v>540.25</v>
      </c>
      <c r="DL18" s="54">
        <f t="shared" si="35"/>
        <v>0</v>
      </c>
      <c r="DM18" s="55">
        <v>215</v>
      </c>
      <c r="DN18" s="55">
        <v>5</v>
      </c>
      <c r="DO18" s="55">
        <v>15</v>
      </c>
      <c r="DP18" s="27">
        <f t="shared" si="51"/>
        <v>160</v>
      </c>
      <c r="DQ18" s="58">
        <f t="shared" si="37"/>
        <v>0.77182787265143105</v>
      </c>
      <c r="DR18" s="194">
        <f t="shared" si="49"/>
        <v>0.72662899377954404</v>
      </c>
      <c r="DS18" s="58">
        <f t="shared" si="12"/>
        <v>1</v>
      </c>
      <c r="DT18" s="196">
        <f t="shared" si="50"/>
        <v>1</v>
      </c>
      <c r="DU18" s="63">
        <f t="shared" si="40"/>
        <v>0</v>
      </c>
      <c r="DV18" s="61">
        <f t="shared" si="42"/>
        <v>630</v>
      </c>
      <c r="DW18" s="64">
        <f t="shared" si="41"/>
        <v>24697.142857142855</v>
      </c>
      <c r="DX18" s="65"/>
    </row>
    <row r="19" spans="1:128">
      <c r="A19" s="17">
        <v>100</v>
      </c>
      <c r="B19" s="17">
        <v>28800</v>
      </c>
      <c r="C19" s="182"/>
      <c r="D19" s="19">
        <f t="shared" si="0"/>
        <v>0.52916666666666701</v>
      </c>
      <c r="E19" s="19">
        <f t="shared" si="1"/>
        <v>0.53846153846153799</v>
      </c>
      <c r="F19" s="19">
        <f t="shared" si="2"/>
        <v>0.98968253968254005</v>
      </c>
      <c r="G19" s="19">
        <f t="shared" si="3"/>
        <v>0.99298315958299899</v>
      </c>
      <c r="H19" s="18">
        <f t="shared" si="4"/>
        <v>0</v>
      </c>
      <c r="I19" s="184"/>
      <c r="J19" s="187"/>
      <c r="K19" s="22" t="s">
        <v>223</v>
      </c>
      <c r="L19" s="23">
        <v>780</v>
      </c>
      <c r="M19" s="29"/>
      <c r="N19" s="27">
        <f t="shared" si="15"/>
        <v>780</v>
      </c>
      <c r="O19" s="30">
        <v>230</v>
      </c>
      <c r="P19" s="30">
        <v>1</v>
      </c>
      <c r="Q19" s="30">
        <v>15</v>
      </c>
      <c r="R19" s="30">
        <v>3</v>
      </c>
      <c r="S19" s="24">
        <v>0</v>
      </c>
      <c r="T19" s="24">
        <v>0</v>
      </c>
      <c r="U19" s="35">
        <v>15</v>
      </c>
      <c r="V19" s="30">
        <v>15</v>
      </c>
      <c r="W19" s="30">
        <v>1</v>
      </c>
      <c r="X19" s="36"/>
      <c r="Y19" s="17">
        <f t="shared" si="16"/>
        <v>275</v>
      </c>
      <c r="Z19" s="30">
        <v>20</v>
      </c>
      <c r="AA19" s="30"/>
      <c r="AB19" s="30">
        <v>65</v>
      </c>
      <c r="AC19" s="30"/>
      <c r="AD19" s="30"/>
      <c r="AE19" s="30"/>
      <c r="AF19" s="24">
        <f t="shared" si="17"/>
        <v>65</v>
      </c>
      <c r="AG19" s="30"/>
      <c r="AH19" s="30"/>
      <c r="AI19" s="30"/>
      <c r="AJ19" s="30"/>
      <c r="AK19" s="30"/>
      <c r="AL19" s="30"/>
      <c r="AM19" s="24">
        <f t="shared" si="18"/>
        <v>85</v>
      </c>
      <c r="AN19" s="30"/>
      <c r="AO19" s="30"/>
      <c r="AP19" s="30"/>
      <c r="AQ19" s="30"/>
      <c r="AR19" s="30"/>
      <c r="AS19" s="30"/>
      <c r="AT19" s="30"/>
      <c r="AU19" s="30"/>
      <c r="AV19" s="24">
        <f t="shared" si="19"/>
        <v>0</v>
      </c>
      <c r="AW19" s="36"/>
      <c r="AX19" s="42"/>
      <c r="AY19" s="36"/>
      <c r="AZ19" s="42"/>
      <c r="BA19" s="36"/>
      <c r="BB19" s="36"/>
      <c r="BC19" s="36"/>
      <c r="BD19" s="42"/>
      <c r="BE19" s="72"/>
      <c r="BF19" s="42"/>
      <c r="BG19" s="36"/>
      <c r="BH19" s="42"/>
      <c r="BI19" s="36"/>
      <c r="BJ19" s="42"/>
      <c r="BK19" s="36"/>
      <c r="BL19" s="42"/>
      <c r="BM19" s="23">
        <f t="shared" si="20"/>
        <v>0</v>
      </c>
      <c r="BN19" s="46"/>
      <c r="BO19" s="46"/>
      <c r="BP19" s="46"/>
      <c r="BQ19" s="46"/>
      <c r="BR19" s="46"/>
      <c r="BS19" s="46"/>
      <c r="BT19" s="30"/>
      <c r="BU19" s="30"/>
      <c r="BV19" s="30"/>
      <c r="BW19" s="30"/>
      <c r="BX19" s="30"/>
      <c r="BY19" s="30"/>
      <c r="BZ19" s="30"/>
      <c r="CA19" s="30"/>
      <c r="CB19" s="23">
        <f t="shared" si="21"/>
        <v>0</v>
      </c>
      <c r="CC19" s="30"/>
      <c r="CD19" s="23">
        <f t="shared" si="22"/>
        <v>0</v>
      </c>
      <c r="CE19" s="27">
        <f t="shared" si="23"/>
        <v>420</v>
      </c>
      <c r="CF19" s="23">
        <f t="shared" si="24"/>
        <v>201600</v>
      </c>
      <c r="CG19" s="31">
        <v>20.382999999999999</v>
      </c>
      <c r="CH19" s="31">
        <v>198120</v>
      </c>
      <c r="CI19" s="31">
        <v>199520</v>
      </c>
      <c r="CJ19" s="31"/>
      <c r="CK19" s="31"/>
      <c r="CL19" s="31"/>
      <c r="CM19" s="31"/>
      <c r="CN19" s="31"/>
      <c r="CO19" s="31"/>
      <c r="CP19" s="31"/>
      <c r="CQ19" s="31"/>
      <c r="CR19" s="23">
        <f t="shared" si="25"/>
        <v>0</v>
      </c>
      <c r="CS19" s="31"/>
      <c r="CT19" s="31"/>
      <c r="CU19" s="31"/>
      <c r="CV19" s="23">
        <f t="shared" si="7"/>
        <v>0</v>
      </c>
      <c r="CW19" s="23">
        <f t="shared" si="8"/>
        <v>0</v>
      </c>
      <c r="CX19" s="49">
        <f t="shared" si="26"/>
        <v>4.3333333333333304</v>
      </c>
      <c r="CY19" s="49">
        <f t="shared" si="27"/>
        <v>415.66666666666703</v>
      </c>
      <c r="CZ19" s="49">
        <f t="shared" si="28"/>
        <v>2.9166666666666701</v>
      </c>
      <c r="DA19" s="31">
        <v>102</v>
      </c>
      <c r="DB19" s="31">
        <v>160</v>
      </c>
      <c r="DC19" s="23">
        <f t="shared" si="29"/>
        <v>1138</v>
      </c>
      <c r="DD19" s="50"/>
      <c r="DE19" s="50"/>
      <c r="DF19" s="50"/>
      <c r="DG19" s="23">
        <f t="shared" si="30"/>
        <v>1400</v>
      </c>
      <c r="DH19" s="49">
        <f t="shared" si="31"/>
        <v>412.75</v>
      </c>
      <c r="DI19" s="27">
        <f t="shared" si="32"/>
        <v>535</v>
      </c>
      <c r="DJ19" s="53">
        <f t="shared" si="33"/>
        <v>12840</v>
      </c>
      <c r="DK19" s="49">
        <f t="shared" si="34"/>
        <v>412.75</v>
      </c>
      <c r="DL19" s="54">
        <f t="shared" si="35"/>
        <v>0</v>
      </c>
      <c r="DM19" s="55">
        <v>215</v>
      </c>
      <c r="DN19" s="55">
        <v>5</v>
      </c>
      <c r="DO19" s="55">
        <v>15</v>
      </c>
      <c r="DP19" s="27">
        <f t="shared" si="51"/>
        <v>200</v>
      </c>
      <c r="DQ19" s="58">
        <f t="shared" si="37"/>
        <v>0.67514889009204104</v>
      </c>
      <c r="DR19" s="195"/>
      <c r="DS19" s="58">
        <f t="shared" si="12"/>
        <v>1</v>
      </c>
      <c r="DT19" s="197"/>
      <c r="DU19" s="63">
        <f t="shared" si="40"/>
        <v>230</v>
      </c>
      <c r="DV19" s="61">
        <f t="shared" si="42"/>
        <v>520</v>
      </c>
      <c r="DW19" s="64">
        <f t="shared" si="41"/>
        <v>22860</v>
      </c>
      <c r="DX19" s="65"/>
    </row>
    <row r="20" spans="1:128">
      <c r="A20" s="17">
        <v>100</v>
      </c>
      <c r="B20" s="17">
        <v>28800</v>
      </c>
      <c r="C20" s="181">
        <f t="shared" si="47"/>
        <v>0.68016927083333334</v>
      </c>
      <c r="D20" s="19">
        <f t="shared" si="0"/>
        <v>0.92666666666666697</v>
      </c>
      <c r="E20" s="19">
        <f t="shared" si="1"/>
        <v>0.939393939393939</v>
      </c>
      <c r="F20" s="19">
        <f t="shared" si="2"/>
        <v>0.98823588709677401</v>
      </c>
      <c r="G20" s="19">
        <f t="shared" si="3"/>
        <v>0.99819448553038304</v>
      </c>
      <c r="H20" s="18">
        <f t="shared" si="4"/>
        <v>0</v>
      </c>
      <c r="I20" s="183">
        <f t="shared" si="48"/>
        <v>0</v>
      </c>
      <c r="J20" s="187" t="s">
        <v>232</v>
      </c>
      <c r="K20" s="22" t="s">
        <v>225</v>
      </c>
      <c r="L20" s="23">
        <v>660</v>
      </c>
      <c r="M20" s="29"/>
      <c r="N20" s="27">
        <f t="shared" si="15"/>
        <v>660</v>
      </c>
      <c r="O20" s="30"/>
      <c r="P20" s="30"/>
      <c r="Q20" s="30">
        <v>25</v>
      </c>
      <c r="R20" s="30">
        <v>5</v>
      </c>
      <c r="S20" s="24">
        <v>0</v>
      </c>
      <c r="T20" s="24">
        <v>0</v>
      </c>
      <c r="U20" s="35">
        <v>0</v>
      </c>
      <c r="V20" s="30">
        <v>15</v>
      </c>
      <c r="W20" s="30">
        <v>1</v>
      </c>
      <c r="X20" s="36"/>
      <c r="Y20" s="17">
        <f t="shared" si="16"/>
        <v>40</v>
      </c>
      <c r="Z20" s="30"/>
      <c r="AA20" s="30"/>
      <c r="AB20" s="30"/>
      <c r="AC20" s="30"/>
      <c r="AD20" s="30"/>
      <c r="AE20" s="30"/>
      <c r="AF20" s="24">
        <f t="shared" si="17"/>
        <v>0</v>
      </c>
      <c r="AG20" s="30"/>
      <c r="AH20" s="30"/>
      <c r="AI20" s="30"/>
      <c r="AJ20" s="30"/>
      <c r="AK20" s="30"/>
      <c r="AL20" s="30"/>
      <c r="AM20" s="24">
        <f t="shared" si="18"/>
        <v>0</v>
      </c>
      <c r="AN20" s="30"/>
      <c r="AO20" s="30"/>
      <c r="AP20" s="30"/>
      <c r="AQ20" s="30"/>
      <c r="AR20" s="30"/>
      <c r="AS20" s="30"/>
      <c r="AT20" s="30"/>
      <c r="AU20" s="30"/>
      <c r="AV20" s="24">
        <f t="shared" si="19"/>
        <v>0</v>
      </c>
      <c r="AW20" s="36"/>
      <c r="AX20" s="42"/>
      <c r="AY20" s="36"/>
      <c r="AZ20" s="42"/>
      <c r="BA20" s="36"/>
      <c r="BB20" s="36"/>
      <c r="BC20" s="36"/>
      <c r="BD20" s="42"/>
      <c r="BE20" s="72"/>
      <c r="BF20" s="42"/>
      <c r="BG20" s="36"/>
      <c r="BH20" s="42"/>
      <c r="BI20" s="36"/>
      <c r="BJ20" s="42"/>
      <c r="BK20" s="36"/>
      <c r="BL20" s="42"/>
      <c r="BM20" s="23">
        <f t="shared" si="20"/>
        <v>0</v>
      </c>
      <c r="BN20" s="46"/>
      <c r="BO20" s="46"/>
      <c r="BP20" s="46"/>
      <c r="BQ20" s="46"/>
      <c r="BR20" s="46"/>
      <c r="BS20" s="46"/>
      <c r="BT20" s="30"/>
      <c r="BU20" s="30"/>
      <c r="BV20" s="30"/>
      <c r="BW20" s="30"/>
      <c r="BX20" s="30"/>
      <c r="BY20" s="30"/>
      <c r="BZ20" s="30"/>
      <c r="CA20" s="30"/>
      <c r="CB20" s="23">
        <f t="shared" si="21"/>
        <v>0</v>
      </c>
      <c r="CC20" s="30"/>
      <c r="CD20" s="23">
        <f t="shared" si="22"/>
        <v>0</v>
      </c>
      <c r="CE20" s="27">
        <f t="shared" si="23"/>
        <v>620</v>
      </c>
      <c r="CF20" s="23">
        <f t="shared" si="24"/>
        <v>297600</v>
      </c>
      <c r="CG20" s="31">
        <v>30.256</v>
      </c>
      <c r="CH20" s="31">
        <v>293568</v>
      </c>
      <c r="CI20" s="31">
        <v>294099</v>
      </c>
      <c r="CJ20" s="31"/>
      <c r="CK20" s="31"/>
      <c r="CL20" s="31"/>
      <c r="CM20" s="31"/>
      <c r="CN20" s="31"/>
      <c r="CO20" s="31"/>
      <c r="CP20" s="31"/>
      <c r="CQ20" s="31"/>
      <c r="CR20" s="23">
        <f t="shared" si="25"/>
        <v>0</v>
      </c>
      <c r="CS20" s="31"/>
      <c r="CT20" s="31"/>
      <c r="CU20" s="31"/>
      <c r="CV20" s="23">
        <f t="shared" si="7"/>
        <v>0</v>
      </c>
      <c r="CW20" s="23">
        <f t="shared" si="8"/>
        <v>0</v>
      </c>
      <c r="CX20" s="49">
        <f t="shared" si="26"/>
        <v>7.2937500000000002</v>
      </c>
      <c r="CY20" s="49">
        <f t="shared" si="27"/>
        <v>612.70624999999995</v>
      </c>
      <c r="CZ20" s="49">
        <f t="shared" si="28"/>
        <v>1.10625</v>
      </c>
      <c r="DA20" s="31">
        <v>145</v>
      </c>
      <c r="DB20" s="31">
        <v>160</v>
      </c>
      <c r="DC20" s="23">
        <f t="shared" si="29"/>
        <v>226</v>
      </c>
      <c r="DD20" s="50"/>
      <c r="DE20" s="50"/>
      <c r="DF20" s="50"/>
      <c r="DG20" s="23">
        <f t="shared" si="30"/>
        <v>531</v>
      </c>
      <c r="DH20" s="49">
        <f t="shared" si="31"/>
        <v>611.6</v>
      </c>
      <c r="DI20" s="27">
        <f t="shared" si="32"/>
        <v>635</v>
      </c>
      <c r="DJ20" s="53">
        <f t="shared" si="33"/>
        <v>15240</v>
      </c>
      <c r="DK20" s="49">
        <f t="shared" si="34"/>
        <v>611.6</v>
      </c>
      <c r="DL20" s="54">
        <f t="shared" si="35"/>
        <v>0</v>
      </c>
      <c r="DM20" s="55">
        <v>215</v>
      </c>
      <c r="DN20" s="55">
        <v>5</v>
      </c>
      <c r="DO20" s="55">
        <v>15</v>
      </c>
      <c r="DP20" s="27">
        <f t="shared" si="51"/>
        <v>0</v>
      </c>
      <c r="DQ20" s="58">
        <f t="shared" si="37"/>
        <v>1</v>
      </c>
      <c r="DR20" s="194">
        <f t="shared" si="49"/>
        <v>0.98495049339389362</v>
      </c>
      <c r="DS20" s="58">
        <f t="shared" si="12"/>
        <v>1</v>
      </c>
      <c r="DT20" s="196">
        <f t="shared" si="50"/>
        <v>1</v>
      </c>
      <c r="DU20" s="63">
        <f t="shared" si="40"/>
        <v>0</v>
      </c>
      <c r="DV20" s="61">
        <f t="shared" si="42"/>
        <v>620</v>
      </c>
      <c r="DW20" s="64">
        <f t="shared" si="41"/>
        <v>28409.806451612902</v>
      </c>
      <c r="DX20" s="65"/>
    </row>
    <row r="21" spans="1:128">
      <c r="A21" s="17">
        <v>100</v>
      </c>
      <c r="B21" s="17">
        <v>28800</v>
      </c>
      <c r="C21" s="182"/>
      <c r="D21" s="19">
        <f t="shared" si="0"/>
        <v>0.47159455128205124</v>
      </c>
      <c r="E21" s="19">
        <f t="shared" si="1"/>
        <v>0.66666666666666663</v>
      </c>
      <c r="F21" s="19">
        <f t="shared" si="2"/>
        <v>0.70962339743589742</v>
      </c>
      <c r="G21" s="19">
        <f t="shared" si="3"/>
        <v>0.99685527489526993</v>
      </c>
      <c r="H21" s="18">
        <f t="shared" si="4"/>
        <v>0</v>
      </c>
      <c r="I21" s="184"/>
      <c r="J21" s="187"/>
      <c r="K21" s="22" t="s">
        <v>226</v>
      </c>
      <c r="L21" s="23">
        <v>780</v>
      </c>
      <c r="M21" s="29"/>
      <c r="N21" s="27">
        <f t="shared" si="15"/>
        <v>780</v>
      </c>
      <c r="O21" s="29">
        <v>230</v>
      </c>
      <c r="P21" s="29">
        <v>1</v>
      </c>
      <c r="Q21" s="29">
        <v>15</v>
      </c>
      <c r="R21" s="29">
        <v>3</v>
      </c>
      <c r="S21" s="24">
        <v>0</v>
      </c>
      <c r="T21" s="24">
        <v>0</v>
      </c>
      <c r="U21" s="35">
        <v>0</v>
      </c>
      <c r="V21" s="29">
        <v>15</v>
      </c>
      <c r="W21" s="29">
        <v>1</v>
      </c>
      <c r="X21" s="29"/>
      <c r="Y21" s="17">
        <f t="shared" si="16"/>
        <v>260</v>
      </c>
      <c r="Z21" s="29"/>
      <c r="AA21" s="29"/>
      <c r="AB21" s="29"/>
      <c r="AC21" s="29"/>
      <c r="AD21" s="29"/>
      <c r="AE21" s="29"/>
      <c r="AF21" s="24">
        <f t="shared" si="17"/>
        <v>0</v>
      </c>
      <c r="AG21" s="29"/>
      <c r="AH21" s="29"/>
      <c r="AI21" s="29"/>
      <c r="AJ21" s="29"/>
      <c r="AK21" s="29"/>
      <c r="AL21" s="29"/>
      <c r="AM21" s="24">
        <f t="shared" si="18"/>
        <v>0</v>
      </c>
      <c r="AN21" s="29"/>
      <c r="AO21" s="29"/>
      <c r="AP21" s="29"/>
      <c r="AQ21" s="29"/>
      <c r="AR21" s="29"/>
      <c r="AS21" s="29"/>
      <c r="AT21" s="29"/>
      <c r="AU21" s="29"/>
      <c r="AV21" s="24">
        <f t="shared" si="19"/>
        <v>0</v>
      </c>
      <c r="AW21" s="29"/>
      <c r="AX21" s="29"/>
      <c r="AY21" s="29"/>
      <c r="AZ21" s="29"/>
      <c r="BA21" s="29"/>
      <c r="BB21" s="29"/>
      <c r="BC21" s="29"/>
      <c r="BD21" s="29"/>
      <c r="BE21" s="73"/>
      <c r="BF21" s="29"/>
      <c r="BG21" s="29"/>
      <c r="BH21" s="29"/>
      <c r="BI21" s="29"/>
      <c r="BJ21" s="29"/>
      <c r="BK21" s="29"/>
      <c r="BL21" s="29"/>
      <c r="BM21" s="23">
        <f t="shared" si="20"/>
        <v>0</v>
      </c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3">
        <f t="shared" si="21"/>
        <v>0</v>
      </c>
      <c r="CC21" s="29"/>
      <c r="CD21" s="23">
        <f t="shared" si="22"/>
        <v>0</v>
      </c>
      <c r="CE21" s="27">
        <f t="shared" si="23"/>
        <v>520</v>
      </c>
      <c r="CF21" s="23">
        <f t="shared" si="24"/>
        <v>249600</v>
      </c>
      <c r="CG21" s="30">
        <v>18.288</v>
      </c>
      <c r="CH21" s="29">
        <v>176565</v>
      </c>
      <c r="CI21" s="29">
        <v>177122</v>
      </c>
      <c r="CJ21" s="29"/>
      <c r="CK21" s="29"/>
      <c r="CL21" s="29"/>
      <c r="CM21" s="29"/>
      <c r="CN21" s="29"/>
      <c r="CO21" s="29"/>
      <c r="CP21" s="29"/>
      <c r="CQ21" s="29"/>
      <c r="CR21" s="23">
        <f t="shared" si="25"/>
        <v>0</v>
      </c>
      <c r="CS21" s="29"/>
      <c r="CT21" s="29"/>
      <c r="CU21" s="29"/>
      <c r="CV21" s="23">
        <f t="shared" si="7"/>
        <v>0</v>
      </c>
      <c r="CW21" s="23">
        <f t="shared" si="8"/>
        <v>0</v>
      </c>
      <c r="CX21" s="49">
        <f t="shared" si="26"/>
        <v>150.99583333333334</v>
      </c>
      <c r="CY21" s="49">
        <f t="shared" si="27"/>
        <v>369.00416666666666</v>
      </c>
      <c r="CZ21" s="49">
        <f t="shared" si="28"/>
        <v>1.16041666666667</v>
      </c>
      <c r="DA21" s="31">
        <v>160</v>
      </c>
      <c r="DB21" s="31">
        <v>340</v>
      </c>
      <c r="DC21" s="23">
        <f t="shared" si="29"/>
        <v>57</v>
      </c>
      <c r="DD21" s="50"/>
      <c r="DE21" s="50"/>
      <c r="DF21" s="50"/>
      <c r="DG21" s="23">
        <f t="shared" si="30"/>
        <v>557</v>
      </c>
      <c r="DH21" s="49">
        <f t="shared" si="31"/>
        <v>367.84375</v>
      </c>
      <c r="DI21" s="27">
        <f t="shared" si="32"/>
        <v>535</v>
      </c>
      <c r="DJ21" s="53">
        <f t="shared" si="33"/>
        <v>12840</v>
      </c>
      <c r="DK21" s="49">
        <f t="shared" si="34"/>
        <v>367.84375</v>
      </c>
      <c r="DL21" s="54">
        <f t="shared" si="35"/>
        <v>0</v>
      </c>
      <c r="DM21" s="55">
        <v>215</v>
      </c>
      <c r="DN21" s="55">
        <v>5</v>
      </c>
      <c r="DO21" s="55">
        <v>15</v>
      </c>
      <c r="DP21" s="27">
        <f t="shared" si="51"/>
        <v>15</v>
      </c>
      <c r="DQ21" s="58">
        <f t="shared" si="37"/>
        <v>0.96093792385065269</v>
      </c>
      <c r="DR21" s="195"/>
      <c r="DS21" s="58">
        <f t="shared" si="12"/>
        <v>1</v>
      </c>
      <c r="DT21" s="197"/>
      <c r="DU21" s="63">
        <f t="shared" si="40"/>
        <v>230</v>
      </c>
      <c r="DV21" s="61">
        <f t="shared" si="42"/>
        <v>520</v>
      </c>
      <c r="DW21" s="64">
        <f t="shared" si="41"/>
        <v>20372.884615384613</v>
      </c>
      <c r="DX21" s="65"/>
    </row>
    <row r="22" spans="1:128">
      <c r="A22" s="17">
        <v>100</v>
      </c>
      <c r="B22" s="17">
        <v>28800</v>
      </c>
      <c r="C22" s="181">
        <f t="shared" ref="C22:C26" si="52">(DH22+DH23)/(N22+N23)</f>
        <v>0.67796525323910495</v>
      </c>
      <c r="D22" s="19">
        <f t="shared" si="0"/>
        <v>0.73447601010101005</v>
      </c>
      <c r="E22" s="19">
        <f t="shared" si="1"/>
        <v>0.75757575757575801</v>
      </c>
      <c r="F22" s="19">
        <f t="shared" si="2"/>
        <v>0.97938333333333305</v>
      </c>
      <c r="G22" s="19">
        <f t="shared" si="3"/>
        <v>0.98991712472133797</v>
      </c>
      <c r="H22" s="18">
        <f t="shared" si="4"/>
        <v>0</v>
      </c>
      <c r="I22" s="183">
        <f t="shared" ref="I22:I26" si="53">(CD22+CD23)/(DI22+DI23)</f>
        <v>0</v>
      </c>
      <c r="J22" s="187" t="s">
        <v>233</v>
      </c>
      <c r="K22" s="22" t="s">
        <v>219</v>
      </c>
      <c r="L22" s="23">
        <v>660</v>
      </c>
      <c r="M22" s="29"/>
      <c r="N22" s="27">
        <f t="shared" si="15"/>
        <v>660</v>
      </c>
      <c r="O22" s="30"/>
      <c r="P22" s="30"/>
      <c r="Q22" s="30">
        <v>20</v>
      </c>
      <c r="R22" s="30">
        <v>4</v>
      </c>
      <c r="S22" s="24">
        <v>0</v>
      </c>
      <c r="T22" s="24">
        <v>0</v>
      </c>
      <c r="U22" s="35">
        <v>0</v>
      </c>
      <c r="V22" s="30">
        <v>15</v>
      </c>
      <c r="W22" s="30">
        <v>1</v>
      </c>
      <c r="X22" s="36"/>
      <c r="Y22" s="17">
        <f t="shared" si="16"/>
        <v>35</v>
      </c>
      <c r="Z22" s="30"/>
      <c r="AA22" s="30">
        <v>40</v>
      </c>
      <c r="AB22" s="30"/>
      <c r="AC22" s="30"/>
      <c r="AD22" s="30"/>
      <c r="AE22" s="30">
        <v>85</v>
      </c>
      <c r="AF22" s="24">
        <f t="shared" si="17"/>
        <v>85</v>
      </c>
      <c r="AG22" s="30"/>
      <c r="AH22" s="30"/>
      <c r="AI22" s="30"/>
      <c r="AJ22" s="30"/>
      <c r="AK22" s="30"/>
      <c r="AL22" s="30"/>
      <c r="AM22" s="24">
        <f t="shared" si="18"/>
        <v>125</v>
      </c>
      <c r="AN22" s="30"/>
      <c r="AO22" s="30"/>
      <c r="AP22" s="30"/>
      <c r="AQ22" s="30"/>
      <c r="AR22" s="30"/>
      <c r="AS22" s="30"/>
      <c r="AT22" s="30"/>
      <c r="AU22" s="30"/>
      <c r="AV22" s="24">
        <f t="shared" si="19"/>
        <v>0</v>
      </c>
      <c r="AW22" s="36"/>
      <c r="AX22" s="42"/>
      <c r="AY22" s="36"/>
      <c r="AZ22" s="42"/>
      <c r="BA22" s="36"/>
      <c r="BB22" s="36"/>
      <c r="BC22" s="36"/>
      <c r="BD22" s="42"/>
      <c r="BE22" s="72"/>
      <c r="BF22" s="42"/>
      <c r="BG22" s="36"/>
      <c r="BH22" s="42"/>
      <c r="BI22" s="36"/>
      <c r="BJ22" s="42"/>
      <c r="BK22" s="36"/>
      <c r="BL22" s="42"/>
      <c r="BM22" s="23">
        <f t="shared" si="20"/>
        <v>0</v>
      </c>
      <c r="BN22" s="46"/>
      <c r="BO22" s="46"/>
      <c r="BP22" s="46"/>
      <c r="BQ22" s="46"/>
      <c r="BR22" s="46"/>
      <c r="BS22" s="46"/>
      <c r="BT22" s="30"/>
      <c r="BU22" s="30"/>
      <c r="BV22" s="30"/>
      <c r="BW22" s="30"/>
      <c r="BX22" s="30"/>
      <c r="BY22" s="30"/>
      <c r="BZ22" s="30"/>
      <c r="CA22" s="30"/>
      <c r="CB22" s="23">
        <f t="shared" si="21"/>
        <v>0</v>
      </c>
      <c r="CC22" s="30"/>
      <c r="CD22" s="23">
        <f t="shared" si="22"/>
        <v>0</v>
      </c>
      <c r="CE22" s="27">
        <f t="shared" si="23"/>
        <v>500</v>
      </c>
      <c r="CF22" s="23">
        <f t="shared" si="24"/>
        <v>240000</v>
      </c>
      <c r="CG22" s="31">
        <v>24.157</v>
      </c>
      <c r="CH22" s="31">
        <v>232682</v>
      </c>
      <c r="CI22" s="31">
        <v>235052</v>
      </c>
      <c r="CJ22" s="31"/>
      <c r="CK22" s="31"/>
      <c r="CL22" s="31"/>
      <c r="CM22" s="31"/>
      <c r="CN22" s="31"/>
      <c r="CO22" s="31"/>
      <c r="CP22" s="31"/>
      <c r="CQ22" s="31"/>
      <c r="CR22" s="23">
        <f t="shared" si="25"/>
        <v>0</v>
      </c>
      <c r="CS22" s="31"/>
      <c r="CT22" s="31"/>
      <c r="CU22" s="31"/>
      <c r="CV22" s="23">
        <f t="shared" si="7"/>
        <v>0</v>
      </c>
      <c r="CW22" s="23">
        <f t="shared" si="8"/>
        <v>0</v>
      </c>
      <c r="CX22" s="49">
        <f t="shared" si="26"/>
        <v>10.3083333333333</v>
      </c>
      <c r="CY22" s="49">
        <f t="shared" si="27"/>
        <v>489.691666666667</v>
      </c>
      <c r="CZ22" s="49">
        <f t="shared" si="28"/>
        <v>4.9375</v>
      </c>
      <c r="DA22" s="31">
        <v>92</v>
      </c>
      <c r="DB22" s="31">
        <v>160</v>
      </c>
      <c r="DC22" s="23">
        <f t="shared" si="29"/>
        <v>2118</v>
      </c>
      <c r="DD22" s="50"/>
      <c r="DE22" s="50"/>
      <c r="DF22" s="50"/>
      <c r="DG22" s="23">
        <f t="shared" si="30"/>
        <v>2370</v>
      </c>
      <c r="DH22" s="49">
        <f t="shared" si="31"/>
        <v>484.754166666667</v>
      </c>
      <c r="DI22" s="27">
        <f t="shared" si="32"/>
        <v>640</v>
      </c>
      <c r="DJ22" s="53">
        <f t="shared" si="33"/>
        <v>15360</v>
      </c>
      <c r="DK22" s="49">
        <f t="shared" si="34"/>
        <v>484.754166666667</v>
      </c>
      <c r="DL22" s="54">
        <f t="shared" si="35"/>
        <v>0</v>
      </c>
      <c r="DM22" s="55">
        <v>215</v>
      </c>
      <c r="DN22" s="55">
        <v>5</v>
      </c>
      <c r="DO22" s="55">
        <v>15</v>
      </c>
      <c r="DP22" s="27">
        <f t="shared" si="51"/>
        <v>250</v>
      </c>
      <c r="DQ22" s="58">
        <f t="shared" si="37"/>
        <v>0.66202133771954497</v>
      </c>
      <c r="DR22" s="194">
        <f t="shared" ref="DR22:DR26" si="54">(CY22+CY23)/(CY22+CY23+DP22+DP23)</f>
        <v>0.78455175077109096</v>
      </c>
      <c r="DS22" s="58">
        <f t="shared" si="12"/>
        <v>1</v>
      </c>
      <c r="DT22" s="196">
        <f t="shared" ref="DT22:DT26" si="55">(CY22+CY23)/(CY22+CY23+CD22+CD23)</f>
        <v>1</v>
      </c>
      <c r="DU22" s="63">
        <f t="shared" si="40"/>
        <v>0</v>
      </c>
      <c r="DV22" s="61">
        <f t="shared" si="42"/>
        <v>625</v>
      </c>
      <c r="DW22" s="64">
        <f t="shared" si="41"/>
        <v>22337.472000000002</v>
      </c>
      <c r="DX22" s="65"/>
    </row>
    <row r="23" spans="1:128">
      <c r="A23" s="17">
        <v>100</v>
      </c>
      <c r="B23" s="17">
        <v>28800</v>
      </c>
      <c r="C23" s="182"/>
      <c r="D23" s="19">
        <f t="shared" si="0"/>
        <v>0.62856512141280396</v>
      </c>
      <c r="E23" s="19">
        <f t="shared" si="1"/>
        <v>0.64900662251655605</v>
      </c>
      <c r="F23" s="19">
        <f t="shared" si="2"/>
        <v>0.97000425170068005</v>
      </c>
      <c r="G23" s="19">
        <f t="shared" si="3"/>
        <v>0.99845273839005899</v>
      </c>
      <c r="H23" s="18">
        <f t="shared" si="4"/>
        <v>0</v>
      </c>
      <c r="I23" s="184"/>
      <c r="J23" s="187"/>
      <c r="K23" s="22" t="s">
        <v>260</v>
      </c>
      <c r="L23" s="23">
        <v>780</v>
      </c>
      <c r="M23" s="29">
        <v>25</v>
      </c>
      <c r="N23" s="27">
        <f t="shared" si="15"/>
        <v>755</v>
      </c>
      <c r="O23" s="30">
        <v>230</v>
      </c>
      <c r="P23" s="30">
        <v>1</v>
      </c>
      <c r="Q23" s="30">
        <v>20</v>
      </c>
      <c r="R23" s="30">
        <v>4</v>
      </c>
      <c r="S23" s="24">
        <v>0</v>
      </c>
      <c r="T23" s="24">
        <v>0</v>
      </c>
      <c r="U23" s="35">
        <v>0</v>
      </c>
      <c r="V23" s="30">
        <v>15</v>
      </c>
      <c r="W23" s="30">
        <v>1</v>
      </c>
      <c r="X23" s="36"/>
      <c r="Y23" s="17">
        <f t="shared" si="16"/>
        <v>265</v>
      </c>
      <c r="Z23" s="30"/>
      <c r="AA23" s="30"/>
      <c r="AB23" s="30"/>
      <c r="AC23" s="30"/>
      <c r="AD23" s="30"/>
      <c r="AE23" s="30"/>
      <c r="AF23" s="24">
        <f t="shared" si="17"/>
        <v>0</v>
      </c>
      <c r="AG23" s="30"/>
      <c r="AH23" s="30"/>
      <c r="AI23" s="30"/>
      <c r="AJ23" s="30"/>
      <c r="AK23" s="30"/>
      <c r="AL23" s="30"/>
      <c r="AM23" s="24">
        <f t="shared" si="18"/>
        <v>0</v>
      </c>
      <c r="AN23" s="30"/>
      <c r="AO23" s="30"/>
      <c r="AP23" s="30"/>
      <c r="AQ23" s="30"/>
      <c r="AR23" s="30"/>
      <c r="AS23" s="30"/>
      <c r="AT23" s="30"/>
      <c r="AU23" s="30"/>
      <c r="AV23" s="24">
        <f t="shared" si="19"/>
        <v>0</v>
      </c>
      <c r="AW23" s="36"/>
      <c r="AX23" s="42"/>
      <c r="AY23" s="36"/>
      <c r="AZ23" s="42"/>
      <c r="BA23" s="36"/>
      <c r="BB23" s="36"/>
      <c r="BC23" s="36"/>
      <c r="BD23" s="42"/>
      <c r="BE23" s="72"/>
      <c r="BF23" s="42"/>
      <c r="BG23" s="36"/>
      <c r="BH23" s="42"/>
      <c r="BI23" s="36"/>
      <c r="BJ23" s="42"/>
      <c r="BK23" s="36"/>
      <c r="BL23" s="42"/>
      <c r="BM23" s="23">
        <f t="shared" si="20"/>
        <v>0</v>
      </c>
      <c r="BN23" s="46"/>
      <c r="BO23" s="46"/>
      <c r="BP23" s="46"/>
      <c r="BQ23" s="46"/>
      <c r="BR23" s="46"/>
      <c r="BS23" s="46"/>
      <c r="BT23" s="30"/>
      <c r="BU23" s="30"/>
      <c r="BV23" s="30"/>
      <c r="BW23" s="30"/>
      <c r="BX23" s="30"/>
      <c r="BY23" s="30"/>
      <c r="BZ23" s="30"/>
      <c r="CA23" s="30"/>
      <c r="CB23" s="23">
        <f t="shared" si="21"/>
        <v>0</v>
      </c>
      <c r="CC23" s="30"/>
      <c r="CD23" s="23">
        <f t="shared" si="22"/>
        <v>0</v>
      </c>
      <c r="CE23" s="27">
        <f t="shared" si="23"/>
        <v>490</v>
      </c>
      <c r="CF23" s="23">
        <f t="shared" si="24"/>
        <v>235200</v>
      </c>
      <c r="CG23" s="31">
        <v>23.588999999999999</v>
      </c>
      <c r="CH23" s="31">
        <v>227792</v>
      </c>
      <c r="CI23" s="31">
        <v>228145</v>
      </c>
      <c r="CJ23" s="31"/>
      <c r="CK23" s="31"/>
      <c r="CL23" s="31"/>
      <c r="CM23" s="31"/>
      <c r="CN23" s="31"/>
      <c r="CO23" s="31"/>
      <c r="CP23" s="31"/>
      <c r="CQ23" s="31"/>
      <c r="CR23" s="23">
        <f t="shared" si="25"/>
        <v>0</v>
      </c>
      <c r="CS23" s="31"/>
      <c r="CT23" s="31"/>
      <c r="CU23" s="31"/>
      <c r="CV23" s="23">
        <f t="shared" si="7"/>
        <v>0</v>
      </c>
      <c r="CW23" s="23">
        <f t="shared" si="8"/>
        <v>0</v>
      </c>
      <c r="CX23" s="49">
        <f t="shared" si="26"/>
        <v>14.6979166666667</v>
      </c>
      <c r="CY23" s="49">
        <f t="shared" si="27"/>
        <v>475.30208333333297</v>
      </c>
      <c r="CZ23" s="49">
        <f t="shared" si="28"/>
        <v>0.73541666666666705</v>
      </c>
      <c r="DA23" s="31">
        <v>90</v>
      </c>
      <c r="DB23" s="31">
        <v>160</v>
      </c>
      <c r="DC23" s="23">
        <f t="shared" si="29"/>
        <v>103</v>
      </c>
      <c r="DD23" s="50"/>
      <c r="DE23" s="50"/>
      <c r="DF23" s="50"/>
      <c r="DG23" s="23">
        <f t="shared" si="30"/>
        <v>353</v>
      </c>
      <c r="DH23" s="49">
        <f t="shared" si="31"/>
        <v>474.566666666667</v>
      </c>
      <c r="DI23" s="27">
        <f t="shared" si="32"/>
        <v>505</v>
      </c>
      <c r="DJ23" s="53">
        <f t="shared" si="33"/>
        <v>12120</v>
      </c>
      <c r="DK23" s="49">
        <f t="shared" si="34"/>
        <v>474.566666666667</v>
      </c>
      <c r="DL23" s="54">
        <f t="shared" si="35"/>
        <v>24.999999999999702</v>
      </c>
      <c r="DM23" s="55">
        <v>215</v>
      </c>
      <c r="DN23" s="55">
        <v>5</v>
      </c>
      <c r="DO23" s="55">
        <v>15</v>
      </c>
      <c r="DP23" s="27">
        <f t="shared" si="51"/>
        <v>15</v>
      </c>
      <c r="DQ23" s="58">
        <f t="shared" si="37"/>
        <v>0.96940661581932897</v>
      </c>
      <c r="DR23" s="195"/>
      <c r="DS23" s="58">
        <f t="shared" si="12"/>
        <v>1</v>
      </c>
      <c r="DT23" s="197"/>
      <c r="DU23" s="63">
        <f t="shared" si="40"/>
        <v>230</v>
      </c>
      <c r="DV23" s="61">
        <f t="shared" si="42"/>
        <v>490</v>
      </c>
      <c r="DW23" s="64">
        <f t="shared" si="41"/>
        <v>27892.897959183672</v>
      </c>
      <c r="DX23" s="65"/>
    </row>
    <row r="24" spans="1:128" ht="18" customHeight="1">
      <c r="A24" s="17">
        <v>100</v>
      </c>
      <c r="B24" s="17">
        <v>28800</v>
      </c>
      <c r="C24" s="181">
        <f t="shared" si="52"/>
        <v>0.70037825059101699</v>
      </c>
      <c r="D24" s="19">
        <f t="shared" si="0"/>
        <v>0.78515151515151504</v>
      </c>
      <c r="E24" s="19">
        <f t="shared" si="1"/>
        <v>0.83901515151515105</v>
      </c>
      <c r="F24" s="19">
        <f t="shared" si="2"/>
        <v>0.93580135440180601</v>
      </c>
      <c r="G24" s="19">
        <f t="shared" si="3"/>
        <v>1</v>
      </c>
      <c r="H24" s="18">
        <f t="shared" si="4"/>
        <v>9.9206349206349201E-3</v>
      </c>
      <c r="I24" s="183">
        <f t="shared" si="53"/>
        <v>5.5309734513274301E-3</v>
      </c>
      <c r="J24" s="187" t="s">
        <v>235</v>
      </c>
      <c r="K24" s="22" t="s">
        <v>222</v>
      </c>
      <c r="L24" s="23">
        <v>660</v>
      </c>
      <c r="M24" s="29"/>
      <c r="N24" s="27">
        <f t="shared" si="15"/>
        <v>660</v>
      </c>
      <c r="O24" s="30"/>
      <c r="P24" s="30"/>
      <c r="Q24" s="30">
        <v>30</v>
      </c>
      <c r="R24" s="30">
        <v>6</v>
      </c>
      <c r="S24" s="24">
        <v>0</v>
      </c>
      <c r="T24" s="24">
        <v>0</v>
      </c>
      <c r="U24" s="35">
        <v>0</v>
      </c>
      <c r="V24" s="30">
        <v>30</v>
      </c>
      <c r="W24" s="30">
        <v>2</v>
      </c>
      <c r="X24" s="36"/>
      <c r="Y24" s="17">
        <f t="shared" si="16"/>
        <v>60</v>
      </c>
      <c r="Z24" s="30"/>
      <c r="AA24" s="30">
        <v>40</v>
      </c>
      <c r="AB24" s="30"/>
      <c r="AC24" s="30"/>
      <c r="AD24" s="30"/>
      <c r="AE24" s="30"/>
      <c r="AF24" s="24">
        <f t="shared" si="17"/>
        <v>0</v>
      </c>
      <c r="AG24" s="30"/>
      <c r="AH24" s="30"/>
      <c r="AI24" s="30"/>
      <c r="AJ24" s="30"/>
      <c r="AK24" s="30"/>
      <c r="AL24" s="30"/>
      <c r="AM24" s="24">
        <f t="shared" si="18"/>
        <v>40</v>
      </c>
      <c r="AN24" s="30"/>
      <c r="AO24" s="30"/>
      <c r="AP24" s="30"/>
      <c r="AQ24" s="30"/>
      <c r="AR24" s="30"/>
      <c r="AS24" s="30"/>
      <c r="AT24" s="30"/>
      <c r="AU24" s="30"/>
      <c r="AV24" s="24">
        <f t="shared" si="19"/>
        <v>0</v>
      </c>
      <c r="AW24" s="36"/>
      <c r="AX24" s="42"/>
      <c r="AY24" s="36">
        <v>3.125</v>
      </c>
      <c r="AZ24" s="42">
        <v>1</v>
      </c>
      <c r="BA24" s="36">
        <v>3.125</v>
      </c>
      <c r="BB24" s="36">
        <v>1</v>
      </c>
      <c r="BC24" s="36"/>
      <c r="BD24" s="42"/>
      <c r="BE24" s="72"/>
      <c r="BF24" s="42"/>
      <c r="BG24" s="36"/>
      <c r="BH24" s="42"/>
      <c r="BI24" s="36"/>
      <c r="BJ24" s="42"/>
      <c r="BK24" s="36"/>
      <c r="BL24" s="42"/>
      <c r="BM24" s="23">
        <f t="shared" si="20"/>
        <v>6.25</v>
      </c>
      <c r="BN24" s="46"/>
      <c r="BO24" s="46"/>
      <c r="BP24" s="46"/>
      <c r="BQ24" s="46"/>
      <c r="BR24" s="46"/>
      <c r="BS24" s="46"/>
      <c r="BT24" s="30"/>
      <c r="BU24" s="30"/>
      <c r="BV24" s="30"/>
      <c r="BW24" s="30"/>
      <c r="BX24" s="30"/>
      <c r="BY24" s="30"/>
      <c r="BZ24" s="30"/>
      <c r="CA24" s="30"/>
      <c r="CB24" s="23">
        <f t="shared" si="21"/>
        <v>0</v>
      </c>
      <c r="CC24" s="30"/>
      <c r="CD24" s="23">
        <f t="shared" si="22"/>
        <v>6.25</v>
      </c>
      <c r="CE24" s="27">
        <f t="shared" si="23"/>
        <v>553.75</v>
      </c>
      <c r="CF24" s="23">
        <f t="shared" si="24"/>
        <v>265800</v>
      </c>
      <c r="CG24" s="48" t="s">
        <v>267</v>
      </c>
      <c r="CH24" s="31">
        <v>248736</v>
      </c>
      <c r="CI24" s="31">
        <v>249316</v>
      </c>
      <c r="CJ24" s="31"/>
      <c r="CK24" s="31"/>
      <c r="CL24" s="31"/>
      <c r="CM24" s="31"/>
      <c r="CN24" s="31"/>
      <c r="CO24" s="31"/>
      <c r="CP24" s="31"/>
      <c r="CQ24" s="31"/>
      <c r="CR24" s="23">
        <f t="shared" si="25"/>
        <v>0</v>
      </c>
      <c r="CS24" s="31"/>
      <c r="CT24" s="31"/>
      <c r="CU24" s="31"/>
      <c r="CV24" s="23">
        <f t="shared" si="7"/>
        <v>0</v>
      </c>
      <c r="CW24" s="23">
        <f t="shared" si="8"/>
        <v>0</v>
      </c>
      <c r="CX24" s="49">
        <f t="shared" si="26"/>
        <v>35.549999999999997</v>
      </c>
      <c r="CY24" s="49">
        <f t="shared" si="27"/>
        <v>518.20000000000005</v>
      </c>
      <c r="CZ24" s="49">
        <f t="shared" si="28"/>
        <v>0</v>
      </c>
      <c r="DA24" s="48" t="s">
        <v>268</v>
      </c>
      <c r="DB24" s="48" t="s">
        <v>263</v>
      </c>
      <c r="DC24" s="23">
        <f t="shared" si="29"/>
        <v>182</v>
      </c>
      <c r="DD24" s="50"/>
      <c r="DE24" s="50"/>
      <c r="DF24" s="50"/>
      <c r="DG24" s="23"/>
      <c r="DH24" s="49">
        <f t="shared" si="31"/>
        <v>518.20000000000005</v>
      </c>
      <c r="DI24" s="27">
        <f t="shared" si="32"/>
        <v>630</v>
      </c>
      <c r="DJ24" s="53">
        <f t="shared" si="33"/>
        <v>15120</v>
      </c>
      <c r="DK24" s="49">
        <f t="shared" si="34"/>
        <v>518.20000000000005</v>
      </c>
      <c r="DL24" s="54">
        <f t="shared" si="35"/>
        <v>0</v>
      </c>
      <c r="DM24" s="55">
        <v>215</v>
      </c>
      <c r="DN24" s="55">
        <v>5</v>
      </c>
      <c r="DO24" s="55">
        <v>15</v>
      </c>
      <c r="DP24" s="27">
        <f t="shared" si="51"/>
        <v>80</v>
      </c>
      <c r="DQ24" s="58">
        <f t="shared" si="37"/>
        <v>0.86626546305583396</v>
      </c>
      <c r="DR24" s="194">
        <f t="shared" si="54"/>
        <v>0.87253120787669203</v>
      </c>
      <c r="DS24" s="58">
        <f t="shared" si="12"/>
        <v>0.98808275336066398</v>
      </c>
      <c r="DT24" s="196">
        <f t="shared" si="55"/>
        <v>0.99374238657032699</v>
      </c>
      <c r="DU24" s="63">
        <f t="shared" si="40"/>
        <v>0</v>
      </c>
      <c r="DV24" s="61">
        <f t="shared" si="42"/>
        <v>600</v>
      </c>
      <c r="DW24" s="64">
        <f t="shared" si="41"/>
        <v>24873.599999999999</v>
      </c>
      <c r="DX24" s="65"/>
    </row>
    <row r="25" spans="1:128">
      <c r="A25" s="17">
        <v>100</v>
      </c>
      <c r="B25" s="17">
        <v>28800</v>
      </c>
      <c r="C25" s="182"/>
      <c r="D25" s="19">
        <f t="shared" si="0"/>
        <v>0.62577777777777799</v>
      </c>
      <c r="E25" s="19">
        <f t="shared" si="1"/>
        <v>0.63333333333333297</v>
      </c>
      <c r="F25" s="19">
        <f t="shared" si="2"/>
        <v>0.99859649122807004</v>
      </c>
      <c r="G25" s="19">
        <f t="shared" si="3"/>
        <v>0.98945888966971196</v>
      </c>
      <c r="H25" s="18">
        <f t="shared" si="4"/>
        <v>0</v>
      </c>
      <c r="I25" s="184"/>
      <c r="J25" s="187"/>
      <c r="K25" s="22" t="s">
        <v>223</v>
      </c>
      <c r="L25" s="23">
        <v>780</v>
      </c>
      <c r="M25" s="29">
        <v>30</v>
      </c>
      <c r="N25" s="27">
        <f t="shared" si="15"/>
        <v>750</v>
      </c>
      <c r="O25" s="30">
        <v>230</v>
      </c>
      <c r="P25" s="30">
        <v>1</v>
      </c>
      <c r="Q25" s="30">
        <v>20</v>
      </c>
      <c r="R25" s="30">
        <v>4</v>
      </c>
      <c r="S25" s="24">
        <v>0</v>
      </c>
      <c r="T25" s="24">
        <v>0</v>
      </c>
      <c r="U25" s="35">
        <v>0</v>
      </c>
      <c r="V25" s="30"/>
      <c r="W25" s="30"/>
      <c r="X25" s="36"/>
      <c r="Y25" s="17">
        <f t="shared" si="16"/>
        <v>250</v>
      </c>
      <c r="Z25" s="30"/>
      <c r="AA25" s="30"/>
      <c r="AB25" s="30">
        <v>25</v>
      </c>
      <c r="AC25" s="30"/>
      <c r="AD25" s="30"/>
      <c r="AE25" s="30"/>
      <c r="AF25" s="24">
        <f t="shared" si="17"/>
        <v>25</v>
      </c>
      <c r="AG25" s="30"/>
      <c r="AH25" s="30"/>
      <c r="AI25" s="30"/>
      <c r="AJ25" s="30"/>
      <c r="AK25" s="30"/>
      <c r="AL25" s="30"/>
      <c r="AM25" s="24">
        <f t="shared" si="18"/>
        <v>25</v>
      </c>
      <c r="AN25" s="30"/>
      <c r="AO25" s="30"/>
      <c r="AP25" s="30"/>
      <c r="AQ25" s="30"/>
      <c r="AR25" s="30"/>
      <c r="AS25" s="30"/>
      <c r="AT25" s="30"/>
      <c r="AU25" s="30"/>
      <c r="AV25" s="24">
        <f t="shared" si="19"/>
        <v>0</v>
      </c>
      <c r="AW25" s="36"/>
      <c r="AX25" s="42"/>
      <c r="AY25" s="36"/>
      <c r="AZ25" s="42"/>
      <c r="BA25" s="36"/>
      <c r="BB25" s="36"/>
      <c r="BC25" s="36"/>
      <c r="BD25" s="42"/>
      <c r="BE25" s="72"/>
      <c r="BF25" s="42"/>
      <c r="BG25" s="36"/>
      <c r="BH25" s="42"/>
      <c r="BI25" s="36"/>
      <c r="BJ25" s="42"/>
      <c r="BK25" s="36"/>
      <c r="BL25" s="42"/>
      <c r="BM25" s="23">
        <f t="shared" si="20"/>
        <v>0</v>
      </c>
      <c r="BN25" s="46"/>
      <c r="BO25" s="46"/>
      <c r="BP25" s="46"/>
      <c r="BQ25" s="46"/>
      <c r="BR25" s="46"/>
      <c r="BS25" s="46"/>
      <c r="BT25" s="30"/>
      <c r="BU25" s="30"/>
      <c r="BV25" s="30"/>
      <c r="BW25" s="30"/>
      <c r="BX25" s="30"/>
      <c r="BY25" s="30"/>
      <c r="BZ25" s="30"/>
      <c r="CA25" s="30"/>
      <c r="CB25" s="23">
        <f t="shared" si="21"/>
        <v>0</v>
      </c>
      <c r="CC25" s="30"/>
      <c r="CD25" s="23">
        <f t="shared" si="22"/>
        <v>0</v>
      </c>
      <c r="CE25" s="27">
        <f t="shared" si="23"/>
        <v>475</v>
      </c>
      <c r="CF25" s="23">
        <f t="shared" si="24"/>
        <v>228000</v>
      </c>
      <c r="CG25" s="31">
        <v>23.25</v>
      </c>
      <c r="CH25" s="31">
        <v>225280</v>
      </c>
      <c r="CI25" s="31">
        <v>227680</v>
      </c>
      <c r="CJ25" s="31"/>
      <c r="CK25" s="31"/>
      <c r="CL25" s="31"/>
      <c r="CM25" s="31"/>
      <c r="CN25" s="31"/>
      <c r="CO25" s="31"/>
      <c r="CP25" s="31"/>
      <c r="CQ25" s="31"/>
      <c r="CR25" s="23">
        <f t="shared" si="25"/>
        <v>0</v>
      </c>
      <c r="CS25" s="31"/>
      <c r="CT25" s="31"/>
      <c r="CU25" s="31"/>
      <c r="CV25" s="23">
        <f t="shared" si="7"/>
        <v>0</v>
      </c>
      <c r="CW25" s="23">
        <f t="shared" si="8"/>
        <v>0</v>
      </c>
      <c r="CX25" s="49">
        <f t="shared" si="26"/>
        <v>0.66666666666666696</v>
      </c>
      <c r="CY25" s="49">
        <f t="shared" si="27"/>
        <v>474.33333333333297</v>
      </c>
      <c r="CZ25" s="49">
        <f t="shared" si="28"/>
        <v>5</v>
      </c>
      <c r="DA25" s="31">
        <v>84</v>
      </c>
      <c r="DB25" s="31">
        <v>160</v>
      </c>
      <c r="DC25" s="23">
        <f t="shared" si="29"/>
        <v>2156</v>
      </c>
      <c r="DD25" s="50"/>
      <c r="DE25" s="50"/>
      <c r="DF25" s="50"/>
      <c r="DG25" s="23">
        <f t="shared" si="30"/>
        <v>2400</v>
      </c>
      <c r="DH25" s="49">
        <f t="shared" si="31"/>
        <v>469.33333333333297</v>
      </c>
      <c r="DI25" s="27">
        <f t="shared" si="32"/>
        <v>500</v>
      </c>
      <c r="DJ25" s="53">
        <f t="shared" si="33"/>
        <v>12000</v>
      </c>
      <c r="DK25" s="49">
        <f t="shared" si="34"/>
        <v>469.33333333333297</v>
      </c>
      <c r="DL25" s="54">
        <f t="shared" si="35"/>
        <v>30.000000000000298</v>
      </c>
      <c r="DM25" s="55">
        <v>215</v>
      </c>
      <c r="DN25" s="55">
        <v>5</v>
      </c>
      <c r="DO25" s="55">
        <v>15</v>
      </c>
      <c r="DP25" s="27">
        <f t="shared" si="51"/>
        <v>65</v>
      </c>
      <c r="DQ25" s="58">
        <f t="shared" si="37"/>
        <v>0.87948084054388098</v>
      </c>
      <c r="DR25" s="195"/>
      <c r="DS25" s="58">
        <f t="shared" si="12"/>
        <v>1</v>
      </c>
      <c r="DT25" s="197"/>
      <c r="DU25" s="63">
        <f t="shared" si="40"/>
        <v>230</v>
      </c>
      <c r="DV25" s="61">
        <f t="shared" si="42"/>
        <v>500</v>
      </c>
      <c r="DW25" s="64">
        <f t="shared" si="41"/>
        <v>27033.599999999999</v>
      </c>
      <c r="DX25" s="65"/>
    </row>
    <row r="26" spans="1:128">
      <c r="A26" s="17">
        <v>100</v>
      </c>
      <c r="B26" s="17">
        <v>28800</v>
      </c>
      <c r="C26" s="181">
        <f t="shared" si="52"/>
        <v>0.72954385964912305</v>
      </c>
      <c r="D26" s="19">
        <f t="shared" si="0"/>
        <v>0.85282828282828305</v>
      </c>
      <c r="E26" s="19">
        <f t="shared" si="1"/>
        <v>0.85606060606060597</v>
      </c>
      <c r="F26" s="19">
        <f t="shared" si="2"/>
        <v>0.99920722713864296</v>
      </c>
      <c r="G26" s="19">
        <f t="shared" si="3"/>
        <v>0.99701459490377697</v>
      </c>
      <c r="H26" s="18">
        <f t="shared" si="4"/>
        <v>0</v>
      </c>
      <c r="I26" s="183">
        <f t="shared" si="53"/>
        <v>0</v>
      </c>
      <c r="J26" s="187" t="s">
        <v>240</v>
      </c>
      <c r="K26" s="22" t="s">
        <v>225</v>
      </c>
      <c r="L26" s="23">
        <v>660</v>
      </c>
      <c r="M26" s="29"/>
      <c r="N26" s="27">
        <f t="shared" si="15"/>
        <v>660</v>
      </c>
      <c r="O26" s="30"/>
      <c r="P26" s="30"/>
      <c r="Q26" s="30">
        <v>25</v>
      </c>
      <c r="R26" s="30">
        <v>5</v>
      </c>
      <c r="S26" s="24">
        <v>0</v>
      </c>
      <c r="T26" s="24">
        <v>0</v>
      </c>
      <c r="U26" s="35">
        <v>0</v>
      </c>
      <c r="V26" s="30">
        <v>15</v>
      </c>
      <c r="W26" s="30">
        <v>1</v>
      </c>
      <c r="X26" s="36"/>
      <c r="Y26" s="17">
        <f t="shared" si="16"/>
        <v>40</v>
      </c>
      <c r="Z26" s="30"/>
      <c r="AA26" s="30">
        <v>40</v>
      </c>
      <c r="AB26" s="30"/>
      <c r="AC26" s="30">
        <v>15</v>
      </c>
      <c r="AD26" s="30"/>
      <c r="AE26" s="30"/>
      <c r="AF26" s="24">
        <f t="shared" si="17"/>
        <v>15</v>
      </c>
      <c r="AG26" s="30"/>
      <c r="AH26" s="30"/>
      <c r="AI26" s="30"/>
      <c r="AJ26" s="30"/>
      <c r="AK26" s="30"/>
      <c r="AL26" s="30"/>
      <c r="AM26" s="24">
        <f t="shared" si="18"/>
        <v>55</v>
      </c>
      <c r="AN26" s="30"/>
      <c r="AO26" s="30"/>
      <c r="AP26" s="30"/>
      <c r="AQ26" s="30"/>
      <c r="AR26" s="30"/>
      <c r="AS26" s="30"/>
      <c r="AT26" s="30"/>
      <c r="AU26" s="30"/>
      <c r="AV26" s="24">
        <f t="shared" si="19"/>
        <v>0</v>
      </c>
      <c r="AW26" s="36"/>
      <c r="AX26" s="42"/>
      <c r="AY26" s="36"/>
      <c r="AZ26" s="42"/>
      <c r="BA26" s="36"/>
      <c r="BB26" s="36"/>
      <c r="BC26" s="36"/>
      <c r="BD26" s="42"/>
      <c r="BE26" s="72"/>
      <c r="BF26" s="42"/>
      <c r="BG26" s="36"/>
      <c r="BH26" s="42"/>
      <c r="BI26" s="36"/>
      <c r="BJ26" s="42"/>
      <c r="BK26" s="36"/>
      <c r="BL26" s="42"/>
      <c r="BM26" s="23">
        <f t="shared" si="20"/>
        <v>0</v>
      </c>
      <c r="BN26" s="46"/>
      <c r="BO26" s="46"/>
      <c r="BP26" s="46"/>
      <c r="BQ26" s="46"/>
      <c r="BR26" s="46"/>
      <c r="BS26" s="46"/>
      <c r="BT26" s="30"/>
      <c r="BU26" s="30"/>
      <c r="BV26" s="30"/>
      <c r="BW26" s="30"/>
      <c r="BX26" s="30"/>
      <c r="BY26" s="30"/>
      <c r="BZ26" s="30"/>
      <c r="CA26" s="30"/>
      <c r="CB26" s="23">
        <f t="shared" si="21"/>
        <v>0</v>
      </c>
      <c r="CC26" s="30"/>
      <c r="CD26" s="23">
        <f t="shared" si="22"/>
        <v>0</v>
      </c>
      <c r="CE26" s="27">
        <f t="shared" si="23"/>
        <v>565</v>
      </c>
      <c r="CF26" s="23">
        <f t="shared" si="24"/>
        <v>271200</v>
      </c>
      <c r="CG26" s="31">
        <v>27.937000000000001</v>
      </c>
      <c r="CH26" s="31">
        <v>270176</v>
      </c>
      <c r="CI26" s="31">
        <v>270985</v>
      </c>
      <c r="CJ26" s="31"/>
      <c r="CK26" s="31"/>
      <c r="CL26" s="31"/>
      <c r="CM26" s="31"/>
      <c r="CN26" s="31"/>
      <c r="CO26" s="31"/>
      <c r="CP26" s="31"/>
      <c r="CQ26" s="31"/>
      <c r="CR26" s="23">
        <f t="shared" si="25"/>
        <v>0</v>
      </c>
      <c r="CS26" s="31"/>
      <c r="CT26" s="31"/>
      <c r="CU26" s="31"/>
      <c r="CV26" s="23">
        <f t="shared" si="7"/>
        <v>0</v>
      </c>
      <c r="CW26" s="23">
        <f t="shared" si="8"/>
        <v>0</v>
      </c>
      <c r="CX26" s="49">
        <f t="shared" si="26"/>
        <v>0.44791666666666702</v>
      </c>
      <c r="CY26" s="49">
        <f t="shared" si="27"/>
        <v>564.55208333333303</v>
      </c>
      <c r="CZ26" s="49">
        <f t="shared" si="28"/>
        <v>1.6854166666666699</v>
      </c>
      <c r="DA26" s="31">
        <v>122</v>
      </c>
      <c r="DB26" s="31">
        <v>160</v>
      </c>
      <c r="DC26" s="23">
        <f t="shared" si="29"/>
        <v>527</v>
      </c>
      <c r="DD26" s="50"/>
      <c r="DE26" s="50"/>
      <c r="DF26" s="50"/>
      <c r="DG26" s="23">
        <f t="shared" si="30"/>
        <v>809</v>
      </c>
      <c r="DH26" s="49">
        <f t="shared" si="31"/>
        <v>562.86666666666702</v>
      </c>
      <c r="DI26" s="27">
        <f t="shared" si="32"/>
        <v>635</v>
      </c>
      <c r="DJ26" s="53">
        <f t="shared" si="33"/>
        <v>15240</v>
      </c>
      <c r="DK26" s="49">
        <f t="shared" si="34"/>
        <v>562.86666666666702</v>
      </c>
      <c r="DL26" s="54">
        <f t="shared" si="35"/>
        <v>0</v>
      </c>
      <c r="DM26" s="55">
        <v>215</v>
      </c>
      <c r="DN26" s="55">
        <v>5</v>
      </c>
      <c r="DO26" s="55">
        <v>15</v>
      </c>
      <c r="DP26" s="27">
        <f t="shared" si="51"/>
        <v>110</v>
      </c>
      <c r="DQ26" s="58">
        <f t="shared" si="37"/>
        <v>0.83692882622728004</v>
      </c>
      <c r="DR26" s="194">
        <f t="shared" si="54"/>
        <v>0.86692473103374201</v>
      </c>
      <c r="DS26" s="58">
        <f t="shared" si="12"/>
        <v>1</v>
      </c>
      <c r="DT26" s="196">
        <f t="shared" si="55"/>
        <v>1</v>
      </c>
      <c r="DU26" s="63">
        <f t="shared" si="40"/>
        <v>0</v>
      </c>
      <c r="DV26" s="61">
        <f t="shared" si="42"/>
        <v>620</v>
      </c>
      <c r="DW26" s="64">
        <f t="shared" si="41"/>
        <v>26146.06451612903</v>
      </c>
      <c r="DX26" s="65"/>
    </row>
    <row r="27" spans="1:128">
      <c r="A27" s="17">
        <v>100</v>
      </c>
      <c r="B27" s="17">
        <v>28800</v>
      </c>
      <c r="C27" s="182"/>
      <c r="D27" s="19">
        <f t="shared" si="0"/>
        <v>0.62318082788671003</v>
      </c>
      <c r="E27" s="19">
        <f t="shared" si="1"/>
        <v>0.64052287581699296</v>
      </c>
      <c r="F27" s="19">
        <f t="shared" si="2"/>
        <v>0.97505102040816305</v>
      </c>
      <c r="G27" s="19">
        <f t="shared" si="3"/>
        <v>0.99781975476601603</v>
      </c>
      <c r="H27" s="18">
        <f t="shared" si="4"/>
        <v>0</v>
      </c>
      <c r="I27" s="184"/>
      <c r="J27" s="187"/>
      <c r="K27" s="22" t="s">
        <v>226</v>
      </c>
      <c r="L27" s="23">
        <v>780</v>
      </c>
      <c r="M27" s="29">
        <v>15</v>
      </c>
      <c r="N27" s="27">
        <f t="shared" si="15"/>
        <v>765</v>
      </c>
      <c r="O27" s="30">
        <v>225</v>
      </c>
      <c r="P27" s="30">
        <v>1</v>
      </c>
      <c r="Q27" s="30">
        <v>15</v>
      </c>
      <c r="R27" s="30">
        <v>3</v>
      </c>
      <c r="S27" s="24">
        <v>0</v>
      </c>
      <c r="T27" s="24">
        <v>0</v>
      </c>
      <c r="U27" s="35">
        <v>0</v>
      </c>
      <c r="V27" s="30">
        <v>15</v>
      </c>
      <c r="W27" s="30">
        <v>1</v>
      </c>
      <c r="X27" s="36"/>
      <c r="Y27" s="17">
        <f t="shared" si="16"/>
        <v>255</v>
      </c>
      <c r="Z27" s="36"/>
      <c r="AA27" s="36"/>
      <c r="AB27" s="36"/>
      <c r="AC27" s="36"/>
      <c r="AD27" s="36">
        <v>20</v>
      </c>
      <c r="AE27" s="36"/>
      <c r="AF27" s="24">
        <f t="shared" si="17"/>
        <v>20</v>
      </c>
      <c r="AG27" s="36"/>
      <c r="AH27" s="36"/>
      <c r="AI27" s="36"/>
      <c r="AJ27" s="36"/>
      <c r="AK27" s="36"/>
      <c r="AL27" s="36"/>
      <c r="AM27" s="24">
        <f t="shared" si="18"/>
        <v>20</v>
      </c>
      <c r="AN27" s="36"/>
      <c r="AO27" s="36"/>
      <c r="AP27" s="36"/>
      <c r="AQ27" s="36"/>
      <c r="AR27" s="36"/>
      <c r="AS27" s="36"/>
      <c r="AT27" s="36"/>
      <c r="AU27" s="36"/>
      <c r="AV27" s="24">
        <f t="shared" si="19"/>
        <v>0</v>
      </c>
      <c r="AW27" s="36"/>
      <c r="AX27" s="36"/>
      <c r="AY27" s="36"/>
      <c r="AZ27" s="36"/>
      <c r="BA27" s="36"/>
      <c r="BB27" s="36"/>
      <c r="BC27" s="36"/>
      <c r="BD27" s="36"/>
      <c r="BE27" s="72"/>
      <c r="BF27" s="36"/>
      <c r="BG27" s="36"/>
      <c r="BH27" s="36"/>
      <c r="BI27" s="36"/>
      <c r="BJ27" s="36"/>
      <c r="BK27" s="36"/>
      <c r="BL27" s="36"/>
      <c r="BM27" s="23">
        <f t="shared" si="20"/>
        <v>0</v>
      </c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23">
        <f t="shared" si="21"/>
        <v>0</v>
      </c>
      <c r="CC27" s="36"/>
      <c r="CD27" s="23">
        <f t="shared" si="22"/>
        <v>0</v>
      </c>
      <c r="CE27" s="27">
        <f t="shared" si="23"/>
        <v>490</v>
      </c>
      <c r="CF27" s="23">
        <f t="shared" si="24"/>
        <v>235200</v>
      </c>
      <c r="CG27" s="36">
        <v>23.667999999999999</v>
      </c>
      <c r="CH27" s="36">
        <v>228832</v>
      </c>
      <c r="CI27" s="36">
        <v>229332</v>
      </c>
      <c r="CJ27" s="36"/>
      <c r="CK27" s="36"/>
      <c r="CL27" s="36"/>
      <c r="CM27" s="36"/>
      <c r="CN27" s="36"/>
      <c r="CO27" s="36"/>
      <c r="CP27" s="36"/>
      <c r="CQ27" s="36"/>
      <c r="CR27" s="23">
        <f t="shared" si="25"/>
        <v>0</v>
      </c>
      <c r="CS27" s="36"/>
      <c r="CT27" s="36"/>
      <c r="CU27" s="36"/>
      <c r="CV27" s="23">
        <f t="shared" si="7"/>
        <v>0</v>
      </c>
      <c r="CW27" s="23">
        <f t="shared" si="8"/>
        <v>0</v>
      </c>
      <c r="CX27" s="49">
        <f t="shared" si="26"/>
        <v>12.225</v>
      </c>
      <c r="CY27" s="49">
        <f t="shared" si="27"/>
        <v>477.77499999999998</v>
      </c>
      <c r="CZ27" s="49">
        <f t="shared" si="28"/>
        <v>1.0416666666666701</v>
      </c>
      <c r="DA27" s="31">
        <v>74</v>
      </c>
      <c r="DB27" s="31">
        <v>160</v>
      </c>
      <c r="DC27" s="23">
        <f t="shared" si="29"/>
        <v>266</v>
      </c>
      <c r="DD27" s="50"/>
      <c r="DE27" s="50"/>
      <c r="DF27" s="50"/>
      <c r="DG27" s="23">
        <f t="shared" si="30"/>
        <v>500</v>
      </c>
      <c r="DH27" s="49">
        <f t="shared" si="31"/>
        <v>476.73333333333301</v>
      </c>
      <c r="DI27" s="27">
        <f t="shared" si="32"/>
        <v>525</v>
      </c>
      <c r="DJ27" s="53">
        <f t="shared" si="33"/>
        <v>12600</v>
      </c>
      <c r="DK27" s="49">
        <f t="shared" si="34"/>
        <v>476.73333333333301</v>
      </c>
      <c r="DL27" s="54">
        <f t="shared" si="35"/>
        <v>15.0000000000003</v>
      </c>
      <c r="DM27" s="55">
        <v>215</v>
      </c>
      <c r="DN27" s="55">
        <v>5</v>
      </c>
      <c r="DO27" s="55">
        <v>15</v>
      </c>
      <c r="DP27" s="27">
        <f t="shared" si="36"/>
        <v>50</v>
      </c>
      <c r="DQ27" s="58">
        <f t="shared" si="37"/>
        <v>0.90526265927715399</v>
      </c>
      <c r="DR27" s="195"/>
      <c r="DS27" s="58">
        <f t="shared" si="12"/>
        <v>1</v>
      </c>
      <c r="DT27" s="197"/>
      <c r="DU27" s="63">
        <f t="shared" si="40"/>
        <v>225</v>
      </c>
      <c r="DV27" s="61">
        <f t="shared" si="42"/>
        <v>510</v>
      </c>
      <c r="DW27" s="64">
        <f t="shared" si="41"/>
        <v>26921.411764705881</v>
      </c>
      <c r="DX27" s="65"/>
    </row>
    <row r="28" spans="1:128">
      <c r="A28" s="17">
        <v>100</v>
      </c>
      <c r="B28" s="17">
        <v>28800</v>
      </c>
      <c r="C28" s="181">
        <f t="shared" ref="C28:C32" si="56">(DH28+DH29)/(N28+N29)</f>
        <v>0.83592803030302998</v>
      </c>
      <c r="D28" s="19">
        <f t="shared" si="0"/>
        <v>0.83592803030302998</v>
      </c>
      <c r="E28" s="19">
        <f t="shared" si="1"/>
        <v>0.87878787878787901</v>
      </c>
      <c r="F28" s="19">
        <f t="shared" si="2"/>
        <v>0.95733477011494295</v>
      </c>
      <c r="G28" s="19">
        <f t="shared" si="3"/>
        <v>0.993621539685279</v>
      </c>
      <c r="H28" s="18">
        <f t="shared" si="4"/>
        <v>0</v>
      </c>
      <c r="I28" s="183">
        <f t="shared" ref="I28:I32" si="57">(CD28+CD29)/(DI28+DI29)</f>
        <v>0</v>
      </c>
      <c r="J28" s="187" t="s">
        <v>241</v>
      </c>
      <c r="K28" s="22" t="s">
        <v>219</v>
      </c>
      <c r="L28" s="23">
        <v>660</v>
      </c>
      <c r="M28" s="29"/>
      <c r="N28" s="27">
        <f t="shared" si="15"/>
        <v>660</v>
      </c>
      <c r="O28" s="30"/>
      <c r="P28" s="30"/>
      <c r="Q28" s="30">
        <v>10</v>
      </c>
      <c r="R28" s="30">
        <v>2</v>
      </c>
      <c r="S28" s="24">
        <v>0</v>
      </c>
      <c r="T28" s="24">
        <v>0</v>
      </c>
      <c r="U28" s="35">
        <v>0</v>
      </c>
      <c r="V28" s="30">
        <v>30</v>
      </c>
      <c r="W28" s="30">
        <v>2</v>
      </c>
      <c r="X28" s="36"/>
      <c r="Y28" s="17">
        <f t="shared" si="16"/>
        <v>40</v>
      </c>
      <c r="Z28" s="30"/>
      <c r="AA28" s="30">
        <v>40</v>
      </c>
      <c r="AB28" s="30"/>
      <c r="AC28" s="30"/>
      <c r="AD28" s="30"/>
      <c r="AE28" s="30"/>
      <c r="AF28" s="24">
        <f t="shared" si="17"/>
        <v>0</v>
      </c>
      <c r="AG28" s="30"/>
      <c r="AH28" s="30"/>
      <c r="AI28" s="30"/>
      <c r="AJ28" s="30"/>
      <c r="AK28" s="30"/>
      <c r="AL28" s="30"/>
      <c r="AM28" s="24">
        <f t="shared" si="18"/>
        <v>40</v>
      </c>
      <c r="AN28" s="30"/>
      <c r="AO28" s="30"/>
      <c r="AP28" s="30"/>
      <c r="AQ28" s="30"/>
      <c r="AR28" s="30"/>
      <c r="AS28" s="30"/>
      <c r="AT28" s="30"/>
      <c r="AU28" s="30"/>
      <c r="AV28" s="24">
        <f t="shared" si="19"/>
        <v>0</v>
      </c>
      <c r="AW28" s="36"/>
      <c r="AX28" s="42"/>
      <c r="AY28" s="36"/>
      <c r="AZ28" s="42"/>
      <c r="BA28" s="36"/>
      <c r="BB28" s="36"/>
      <c r="BC28" s="36"/>
      <c r="BD28" s="42"/>
      <c r="BE28" s="72"/>
      <c r="BF28" s="42"/>
      <c r="BG28" s="36"/>
      <c r="BH28" s="42"/>
      <c r="BI28" s="36"/>
      <c r="BJ28" s="42"/>
      <c r="BK28" s="36"/>
      <c r="BL28" s="42"/>
      <c r="BM28" s="23">
        <f t="shared" si="20"/>
        <v>0</v>
      </c>
      <c r="BN28" s="46"/>
      <c r="BO28" s="46"/>
      <c r="BP28" s="46"/>
      <c r="BQ28" s="46"/>
      <c r="BR28" s="46"/>
      <c r="BS28" s="46"/>
      <c r="BT28" s="30"/>
      <c r="BU28" s="30"/>
      <c r="BV28" s="30"/>
      <c r="BW28" s="30"/>
      <c r="BX28" s="30"/>
      <c r="BY28" s="30"/>
      <c r="BZ28" s="30"/>
      <c r="CA28" s="30"/>
      <c r="CB28" s="23">
        <f t="shared" si="21"/>
        <v>0</v>
      </c>
      <c r="CC28" s="30"/>
      <c r="CD28" s="23">
        <f t="shared" si="22"/>
        <v>0</v>
      </c>
      <c r="CE28" s="27">
        <f t="shared" si="23"/>
        <v>580</v>
      </c>
      <c r="CF28" s="23">
        <f t="shared" si="24"/>
        <v>278400</v>
      </c>
      <c r="CG28" s="31">
        <v>27.475000000000001</v>
      </c>
      <c r="CH28" s="31">
        <v>264822</v>
      </c>
      <c r="CI28" s="31">
        <v>266522</v>
      </c>
      <c r="CJ28" s="31"/>
      <c r="CK28" s="31"/>
      <c r="CL28" s="31"/>
      <c r="CM28" s="31"/>
      <c r="CN28" s="31"/>
      <c r="CO28" s="31"/>
      <c r="CP28" s="31"/>
      <c r="CQ28" s="31"/>
      <c r="CR28" s="23">
        <f t="shared" si="25"/>
        <v>0</v>
      </c>
      <c r="CS28" s="31"/>
      <c r="CT28" s="31"/>
      <c r="CU28" s="31"/>
      <c r="CV28" s="23">
        <f t="shared" si="7"/>
        <v>0</v>
      </c>
      <c r="CW28" s="23">
        <f t="shared" si="8"/>
        <v>0</v>
      </c>
      <c r="CX28" s="49">
        <f t="shared" si="26"/>
        <v>24.745833333333302</v>
      </c>
      <c r="CY28" s="49">
        <f t="shared" si="27"/>
        <v>555.25416666666695</v>
      </c>
      <c r="CZ28" s="49">
        <f t="shared" si="28"/>
        <v>3.5416666666666701</v>
      </c>
      <c r="DA28" s="31">
        <v>104</v>
      </c>
      <c r="DB28" s="31">
        <v>160</v>
      </c>
      <c r="DC28" s="23">
        <f t="shared" si="29"/>
        <v>1436</v>
      </c>
      <c r="DD28" s="50"/>
      <c r="DE28" s="50"/>
      <c r="DF28" s="50"/>
      <c r="DG28" s="23">
        <f t="shared" si="30"/>
        <v>1700</v>
      </c>
      <c r="DH28" s="49">
        <f t="shared" si="31"/>
        <v>551.71249999999998</v>
      </c>
      <c r="DI28" s="27">
        <f t="shared" si="32"/>
        <v>650</v>
      </c>
      <c r="DJ28" s="53">
        <f t="shared" si="33"/>
        <v>15600</v>
      </c>
      <c r="DK28" s="49">
        <f t="shared" si="34"/>
        <v>551.71249999999998</v>
      </c>
      <c r="DL28" s="54">
        <f t="shared" si="35"/>
        <v>0</v>
      </c>
      <c r="DM28" s="55">
        <v>215</v>
      </c>
      <c r="DN28" s="55">
        <v>5</v>
      </c>
      <c r="DO28" s="55">
        <v>15</v>
      </c>
      <c r="DP28" s="27">
        <f t="shared" si="36"/>
        <v>80</v>
      </c>
      <c r="DQ28" s="58">
        <f t="shared" si="37"/>
        <v>0.87406615462314996</v>
      </c>
      <c r="DR28" s="194">
        <f t="shared" ref="DR28:DR32" si="58">(CY28+CY29)/(CY28+CY29+DP28+DP29)</f>
        <v>0.87406615462314996</v>
      </c>
      <c r="DS28" s="58">
        <f t="shared" si="12"/>
        <v>1</v>
      </c>
      <c r="DT28" s="196">
        <f t="shared" ref="DT28:DT32" si="59">(CY28+CY29)/(CY28+CY29+CD28+CD29)</f>
        <v>1</v>
      </c>
      <c r="DU28" s="63">
        <f t="shared" si="40"/>
        <v>0</v>
      </c>
      <c r="DV28" s="61">
        <f t="shared" si="42"/>
        <v>620</v>
      </c>
      <c r="DW28" s="64">
        <f t="shared" si="41"/>
        <v>25627.935483870966</v>
      </c>
      <c r="DX28" s="65"/>
    </row>
    <row r="29" spans="1:128">
      <c r="A29" s="17">
        <v>100</v>
      </c>
      <c r="B29" s="17">
        <v>28800</v>
      </c>
      <c r="C29" s="182"/>
      <c r="D29" s="19" t="e">
        <f t="shared" si="0"/>
        <v>#DIV/0!</v>
      </c>
      <c r="E29" s="19" t="e">
        <f t="shared" si="1"/>
        <v>#DIV/0!</v>
      </c>
      <c r="F29" s="19" t="e">
        <f t="shared" si="2"/>
        <v>#DIV/0!</v>
      </c>
      <c r="G29" s="19" t="e">
        <f t="shared" si="3"/>
        <v>#DIV/0!</v>
      </c>
      <c r="H29" s="18" t="e">
        <f t="shared" si="4"/>
        <v>#DIV/0!</v>
      </c>
      <c r="I29" s="184"/>
      <c r="J29" s="187"/>
      <c r="K29" s="22" t="s">
        <v>220</v>
      </c>
      <c r="L29" s="23"/>
      <c r="M29" s="29"/>
      <c r="N29" s="27">
        <f t="shared" si="15"/>
        <v>0</v>
      </c>
      <c r="O29" s="30"/>
      <c r="P29" s="30"/>
      <c r="Q29" s="30"/>
      <c r="R29" s="30"/>
      <c r="S29" s="24">
        <v>0</v>
      </c>
      <c r="T29" s="24">
        <v>0</v>
      </c>
      <c r="U29" s="35">
        <v>0</v>
      </c>
      <c r="V29" s="30"/>
      <c r="W29" s="30"/>
      <c r="X29" s="36"/>
      <c r="Y29" s="17">
        <f t="shared" si="16"/>
        <v>0</v>
      </c>
      <c r="Z29" s="30"/>
      <c r="AA29" s="30"/>
      <c r="AB29" s="30"/>
      <c r="AC29" s="30"/>
      <c r="AD29" s="30"/>
      <c r="AE29" s="30"/>
      <c r="AF29" s="24">
        <f t="shared" si="17"/>
        <v>0</v>
      </c>
      <c r="AG29" s="30"/>
      <c r="AH29" s="30"/>
      <c r="AI29" s="30"/>
      <c r="AJ29" s="30"/>
      <c r="AK29" s="30"/>
      <c r="AL29" s="30"/>
      <c r="AM29" s="24">
        <f t="shared" si="18"/>
        <v>0</v>
      </c>
      <c r="AN29" s="30"/>
      <c r="AO29" s="30"/>
      <c r="AP29" s="30"/>
      <c r="AQ29" s="30"/>
      <c r="AR29" s="30"/>
      <c r="AS29" s="30"/>
      <c r="AT29" s="30"/>
      <c r="AU29" s="30"/>
      <c r="AV29" s="24">
        <f t="shared" si="19"/>
        <v>0</v>
      </c>
      <c r="AW29" s="36"/>
      <c r="AX29" s="42"/>
      <c r="AY29" s="36"/>
      <c r="AZ29" s="42"/>
      <c r="BA29" s="36"/>
      <c r="BB29" s="36"/>
      <c r="BC29" s="36"/>
      <c r="BD29" s="42"/>
      <c r="BE29" s="72"/>
      <c r="BF29" s="42"/>
      <c r="BG29" s="36"/>
      <c r="BH29" s="42"/>
      <c r="BI29" s="36"/>
      <c r="BJ29" s="42"/>
      <c r="BK29" s="36"/>
      <c r="BL29" s="42"/>
      <c r="BM29" s="23">
        <f t="shared" si="20"/>
        <v>0</v>
      </c>
      <c r="BN29" s="46"/>
      <c r="BO29" s="46"/>
      <c r="BP29" s="46"/>
      <c r="BQ29" s="46"/>
      <c r="BR29" s="46"/>
      <c r="BS29" s="46"/>
      <c r="BT29" s="30"/>
      <c r="BU29" s="30"/>
      <c r="BV29" s="30"/>
      <c r="BW29" s="30"/>
      <c r="BX29" s="30"/>
      <c r="BY29" s="30"/>
      <c r="BZ29" s="30"/>
      <c r="CA29" s="30"/>
      <c r="CB29" s="23">
        <f t="shared" si="21"/>
        <v>0</v>
      </c>
      <c r="CC29" s="30"/>
      <c r="CD29" s="23">
        <f t="shared" si="22"/>
        <v>0</v>
      </c>
      <c r="CE29" s="27">
        <f t="shared" si="23"/>
        <v>0</v>
      </c>
      <c r="CF29" s="23">
        <f t="shared" si="24"/>
        <v>0</v>
      </c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23">
        <f t="shared" si="25"/>
        <v>0</v>
      </c>
      <c r="CS29" s="31"/>
      <c r="CT29" s="31"/>
      <c r="CU29" s="31"/>
      <c r="CV29" s="23">
        <f t="shared" si="7"/>
        <v>0</v>
      </c>
      <c r="CW29" s="23">
        <f t="shared" si="8"/>
        <v>0</v>
      </c>
      <c r="CX29" s="49">
        <f t="shared" si="26"/>
        <v>0</v>
      </c>
      <c r="CY29" s="49">
        <f t="shared" si="27"/>
        <v>0</v>
      </c>
      <c r="CZ29" s="49">
        <f t="shared" si="28"/>
        <v>0</v>
      </c>
      <c r="DA29" s="31"/>
      <c r="DB29" s="31"/>
      <c r="DC29" s="23">
        <f t="shared" si="29"/>
        <v>0</v>
      </c>
      <c r="DD29" s="50"/>
      <c r="DE29" s="50"/>
      <c r="DF29" s="50"/>
      <c r="DG29" s="23">
        <f t="shared" si="30"/>
        <v>0</v>
      </c>
      <c r="DH29" s="49">
        <f t="shared" si="31"/>
        <v>0</v>
      </c>
      <c r="DI29" s="27">
        <f t="shared" si="32"/>
        <v>0</v>
      </c>
      <c r="DJ29" s="53">
        <f t="shared" si="33"/>
        <v>0</v>
      </c>
      <c r="DK29" s="49">
        <f t="shared" si="34"/>
        <v>0</v>
      </c>
      <c r="DL29" s="54">
        <f t="shared" si="35"/>
        <v>0</v>
      </c>
      <c r="DM29" s="55">
        <v>215</v>
      </c>
      <c r="DN29" s="55">
        <v>5</v>
      </c>
      <c r="DO29" s="55">
        <v>15</v>
      </c>
      <c r="DP29" s="27">
        <f t="shared" si="36"/>
        <v>0</v>
      </c>
      <c r="DQ29" s="58" t="e">
        <f t="shared" si="37"/>
        <v>#DIV/0!</v>
      </c>
      <c r="DR29" s="195"/>
      <c r="DS29" s="58" t="e">
        <f t="shared" si="12"/>
        <v>#DIV/0!</v>
      </c>
      <c r="DT29" s="197"/>
      <c r="DU29" s="63">
        <f t="shared" si="40"/>
        <v>0</v>
      </c>
      <c r="DV29" s="61">
        <f t="shared" si="42"/>
        <v>0</v>
      </c>
      <c r="DW29" s="64" t="e">
        <f t="shared" si="41"/>
        <v>#DIV/0!</v>
      </c>
      <c r="DX29" s="65"/>
    </row>
    <row r="30" spans="1:128">
      <c r="A30" s="17">
        <v>100</v>
      </c>
      <c r="B30" s="17">
        <v>28800</v>
      </c>
      <c r="C30" s="181" t="e">
        <f t="shared" si="56"/>
        <v>#DIV/0!</v>
      </c>
      <c r="D30" s="19" t="e">
        <f t="shared" si="0"/>
        <v>#DIV/0!</v>
      </c>
      <c r="E30" s="19" t="e">
        <f t="shared" si="1"/>
        <v>#DIV/0!</v>
      </c>
      <c r="F30" s="19" t="e">
        <f t="shared" si="2"/>
        <v>#DIV/0!</v>
      </c>
      <c r="G30" s="19" t="e">
        <f t="shared" si="3"/>
        <v>#DIV/0!</v>
      </c>
      <c r="H30" s="18" t="e">
        <f t="shared" si="4"/>
        <v>#DIV/0!</v>
      </c>
      <c r="I30" s="183" t="e">
        <f t="shared" si="57"/>
        <v>#DIV/0!</v>
      </c>
      <c r="J30" s="187" t="s">
        <v>242</v>
      </c>
      <c r="K30" s="22" t="s">
        <v>222</v>
      </c>
      <c r="L30" s="23"/>
      <c r="M30" s="29"/>
      <c r="N30" s="27">
        <f t="shared" si="15"/>
        <v>0</v>
      </c>
      <c r="O30" s="30"/>
      <c r="P30" s="30"/>
      <c r="Q30" s="30"/>
      <c r="R30" s="30"/>
      <c r="S30" s="24">
        <v>0</v>
      </c>
      <c r="T30" s="24">
        <v>0</v>
      </c>
      <c r="U30" s="35">
        <v>0</v>
      </c>
      <c r="V30" s="30"/>
      <c r="W30" s="30"/>
      <c r="X30" s="36"/>
      <c r="Y30" s="17">
        <f t="shared" si="16"/>
        <v>0</v>
      </c>
      <c r="Z30" s="30"/>
      <c r="AA30" s="30"/>
      <c r="AB30" s="30"/>
      <c r="AC30" s="30"/>
      <c r="AD30" s="30"/>
      <c r="AE30" s="30"/>
      <c r="AF30" s="24">
        <f t="shared" si="17"/>
        <v>0</v>
      </c>
      <c r="AG30" s="30"/>
      <c r="AH30" s="30"/>
      <c r="AI30" s="30"/>
      <c r="AJ30" s="30"/>
      <c r="AK30" s="30"/>
      <c r="AL30" s="30"/>
      <c r="AM30" s="24">
        <f t="shared" si="18"/>
        <v>0</v>
      </c>
      <c r="AN30" s="30"/>
      <c r="AO30" s="30"/>
      <c r="AP30" s="30"/>
      <c r="AQ30" s="30"/>
      <c r="AR30" s="30"/>
      <c r="AS30" s="30"/>
      <c r="AT30" s="30"/>
      <c r="AU30" s="30"/>
      <c r="AV30" s="24">
        <f t="shared" si="19"/>
        <v>0</v>
      </c>
      <c r="AW30" s="36"/>
      <c r="AX30" s="42"/>
      <c r="AY30" s="36"/>
      <c r="AZ30" s="42"/>
      <c r="BA30" s="36"/>
      <c r="BB30" s="36"/>
      <c r="BC30" s="36"/>
      <c r="BD30" s="42"/>
      <c r="BE30" s="72"/>
      <c r="BF30" s="42"/>
      <c r="BG30" s="36"/>
      <c r="BH30" s="42"/>
      <c r="BI30" s="36"/>
      <c r="BJ30" s="42"/>
      <c r="BK30" s="36"/>
      <c r="BL30" s="42"/>
      <c r="BM30" s="23">
        <f t="shared" si="20"/>
        <v>0</v>
      </c>
      <c r="BN30" s="46"/>
      <c r="BO30" s="46"/>
      <c r="BP30" s="46"/>
      <c r="BQ30" s="46"/>
      <c r="BR30" s="46"/>
      <c r="BS30" s="46"/>
      <c r="BT30" s="30"/>
      <c r="BU30" s="30"/>
      <c r="BV30" s="30"/>
      <c r="BW30" s="30"/>
      <c r="BX30" s="30"/>
      <c r="BY30" s="30"/>
      <c r="BZ30" s="30"/>
      <c r="CA30" s="30"/>
      <c r="CB30" s="23">
        <f t="shared" si="21"/>
        <v>0</v>
      </c>
      <c r="CC30" s="30"/>
      <c r="CD30" s="23">
        <f t="shared" si="22"/>
        <v>0</v>
      </c>
      <c r="CE30" s="27">
        <f t="shared" si="23"/>
        <v>0</v>
      </c>
      <c r="CF30" s="23">
        <f t="shared" si="24"/>
        <v>0</v>
      </c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23">
        <f t="shared" si="25"/>
        <v>0</v>
      </c>
      <c r="CS30" s="31"/>
      <c r="CT30" s="31"/>
      <c r="CU30" s="31"/>
      <c r="CV30" s="23">
        <f t="shared" si="7"/>
        <v>0</v>
      </c>
      <c r="CW30" s="23">
        <f t="shared" si="8"/>
        <v>0</v>
      </c>
      <c r="CX30" s="49">
        <f t="shared" si="26"/>
        <v>0</v>
      </c>
      <c r="CY30" s="49">
        <f t="shared" si="27"/>
        <v>0</v>
      </c>
      <c r="CZ30" s="49">
        <f t="shared" si="28"/>
        <v>0</v>
      </c>
      <c r="DA30" s="31"/>
      <c r="DB30" s="31"/>
      <c r="DC30" s="23">
        <f t="shared" si="29"/>
        <v>0</v>
      </c>
      <c r="DD30" s="50"/>
      <c r="DE30" s="50"/>
      <c r="DF30" s="50"/>
      <c r="DG30" s="23">
        <f t="shared" si="30"/>
        <v>0</v>
      </c>
      <c r="DH30" s="49">
        <f t="shared" si="31"/>
        <v>0</v>
      </c>
      <c r="DI30" s="27">
        <f t="shared" si="32"/>
        <v>0</v>
      </c>
      <c r="DJ30" s="53">
        <f t="shared" si="33"/>
        <v>0</v>
      </c>
      <c r="DK30" s="49">
        <f t="shared" si="34"/>
        <v>0</v>
      </c>
      <c r="DL30" s="54">
        <f t="shared" si="35"/>
        <v>0</v>
      </c>
      <c r="DM30" s="55">
        <v>215</v>
      </c>
      <c r="DN30" s="55">
        <v>5</v>
      </c>
      <c r="DO30" s="55">
        <v>15</v>
      </c>
      <c r="DP30" s="27">
        <f t="shared" si="36"/>
        <v>0</v>
      </c>
      <c r="DQ30" s="58" t="e">
        <f t="shared" si="37"/>
        <v>#DIV/0!</v>
      </c>
      <c r="DR30" s="194" t="e">
        <f t="shared" si="58"/>
        <v>#DIV/0!</v>
      </c>
      <c r="DS30" s="58" t="e">
        <f t="shared" si="12"/>
        <v>#DIV/0!</v>
      </c>
      <c r="DT30" s="196" t="e">
        <f t="shared" si="59"/>
        <v>#DIV/0!</v>
      </c>
      <c r="DU30" s="63">
        <f t="shared" si="40"/>
        <v>0</v>
      </c>
      <c r="DV30" s="61">
        <f t="shared" si="42"/>
        <v>0</v>
      </c>
      <c r="DW30" s="64" t="e">
        <f t="shared" si="41"/>
        <v>#DIV/0!</v>
      </c>
      <c r="DX30" s="65"/>
    </row>
    <row r="31" spans="1:128">
      <c r="A31" s="17">
        <v>100</v>
      </c>
      <c r="B31" s="17">
        <v>28800</v>
      </c>
      <c r="C31" s="182"/>
      <c r="D31" s="19" t="e">
        <f t="shared" si="0"/>
        <v>#DIV/0!</v>
      </c>
      <c r="E31" s="19" t="e">
        <f t="shared" si="1"/>
        <v>#DIV/0!</v>
      </c>
      <c r="F31" s="19" t="e">
        <f t="shared" si="2"/>
        <v>#DIV/0!</v>
      </c>
      <c r="G31" s="19" t="e">
        <f t="shared" si="3"/>
        <v>#DIV/0!</v>
      </c>
      <c r="H31" s="18" t="e">
        <f t="shared" si="4"/>
        <v>#DIV/0!</v>
      </c>
      <c r="I31" s="184"/>
      <c r="J31" s="187"/>
      <c r="K31" s="22" t="s">
        <v>223</v>
      </c>
      <c r="L31" s="23"/>
      <c r="M31" s="29"/>
      <c r="N31" s="27">
        <f t="shared" si="15"/>
        <v>0</v>
      </c>
      <c r="O31" s="30"/>
      <c r="P31" s="30"/>
      <c r="Q31" s="30"/>
      <c r="R31" s="30"/>
      <c r="S31" s="24">
        <v>0</v>
      </c>
      <c r="T31" s="24">
        <v>0</v>
      </c>
      <c r="U31" s="35">
        <v>0</v>
      </c>
      <c r="V31" s="30"/>
      <c r="W31" s="30"/>
      <c r="X31" s="36"/>
      <c r="Y31" s="17">
        <f t="shared" si="16"/>
        <v>0</v>
      </c>
      <c r="Z31" s="30"/>
      <c r="AA31" s="30"/>
      <c r="AB31" s="30"/>
      <c r="AC31" s="30"/>
      <c r="AD31" s="30"/>
      <c r="AE31" s="30"/>
      <c r="AF31" s="24">
        <f t="shared" si="17"/>
        <v>0</v>
      </c>
      <c r="AG31" s="30"/>
      <c r="AH31" s="30"/>
      <c r="AI31" s="30"/>
      <c r="AJ31" s="30"/>
      <c r="AK31" s="30"/>
      <c r="AL31" s="30"/>
      <c r="AM31" s="24">
        <f t="shared" si="18"/>
        <v>0</v>
      </c>
      <c r="AN31" s="30"/>
      <c r="AO31" s="30"/>
      <c r="AP31" s="30"/>
      <c r="AQ31" s="30"/>
      <c r="AR31" s="30"/>
      <c r="AS31" s="30"/>
      <c r="AT31" s="30"/>
      <c r="AU31" s="30"/>
      <c r="AV31" s="24">
        <f t="shared" si="19"/>
        <v>0</v>
      </c>
      <c r="AW31" s="36"/>
      <c r="AX31" s="42"/>
      <c r="AY31" s="36"/>
      <c r="AZ31" s="42"/>
      <c r="BA31" s="36"/>
      <c r="BB31" s="36"/>
      <c r="BC31" s="36"/>
      <c r="BD31" s="42"/>
      <c r="BE31" s="72"/>
      <c r="BF31" s="42"/>
      <c r="BG31" s="36"/>
      <c r="BH31" s="42"/>
      <c r="BI31" s="36"/>
      <c r="BJ31" s="42"/>
      <c r="BK31" s="36"/>
      <c r="BL31" s="42"/>
      <c r="BM31" s="23">
        <f t="shared" si="20"/>
        <v>0</v>
      </c>
      <c r="BN31" s="46"/>
      <c r="BO31" s="46"/>
      <c r="BP31" s="46"/>
      <c r="BQ31" s="46"/>
      <c r="BR31" s="46"/>
      <c r="BS31" s="46"/>
      <c r="BT31" s="30"/>
      <c r="BU31" s="30"/>
      <c r="BV31" s="30"/>
      <c r="BW31" s="30"/>
      <c r="BX31" s="30"/>
      <c r="BY31" s="30"/>
      <c r="BZ31" s="30"/>
      <c r="CA31" s="30"/>
      <c r="CB31" s="23">
        <f t="shared" si="21"/>
        <v>0</v>
      </c>
      <c r="CC31" s="30"/>
      <c r="CD31" s="23">
        <f t="shared" si="22"/>
        <v>0</v>
      </c>
      <c r="CE31" s="27">
        <f t="shared" si="23"/>
        <v>0</v>
      </c>
      <c r="CF31" s="23">
        <f t="shared" si="24"/>
        <v>0</v>
      </c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23">
        <f t="shared" si="25"/>
        <v>0</v>
      </c>
      <c r="CS31" s="31"/>
      <c r="CT31" s="31"/>
      <c r="CU31" s="31"/>
      <c r="CV31" s="23">
        <f t="shared" si="7"/>
        <v>0</v>
      </c>
      <c r="CW31" s="23">
        <f t="shared" si="8"/>
        <v>0</v>
      </c>
      <c r="CX31" s="49">
        <f t="shared" si="26"/>
        <v>0</v>
      </c>
      <c r="CY31" s="49">
        <f t="shared" si="27"/>
        <v>0</v>
      </c>
      <c r="CZ31" s="49">
        <f t="shared" si="28"/>
        <v>0</v>
      </c>
      <c r="DA31" s="31"/>
      <c r="DB31" s="31"/>
      <c r="DC31" s="23">
        <f t="shared" si="29"/>
        <v>0</v>
      </c>
      <c r="DD31" s="50"/>
      <c r="DE31" s="50"/>
      <c r="DF31" s="50"/>
      <c r="DG31" s="23">
        <f t="shared" si="30"/>
        <v>0</v>
      </c>
      <c r="DH31" s="49">
        <f t="shared" si="31"/>
        <v>0</v>
      </c>
      <c r="DI31" s="27">
        <f t="shared" si="32"/>
        <v>0</v>
      </c>
      <c r="DJ31" s="53">
        <f t="shared" si="33"/>
        <v>0</v>
      </c>
      <c r="DK31" s="49">
        <f t="shared" si="34"/>
        <v>0</v>
      </c>
      <c r="DL31" s="54">
        <f t="shared" si="35"/>
        <v>0</v>
      </c>
      <c r="DM31" s="55">
        <v>215</v>
      </c>
      <c r="DN31" s="55">
        <v>5</v>
      </c>
      <c r="DO31" s="55">
        <v>15</v>
      </c>
      <c r="DP31" s="27">
        <f t="shared" si="36"/>
        <v>0</v>
      </c>
      <c r="DQ31" s="58" t="e">
        <f t="shared" si="37"/>
        <v>#DIV/0!</v>
      </c>
      <c r="DR31" s="195"/>
      <c r="DS31" s="58" t="e">
        <f t="shared" si="12"/>
        <v>#DIV/0!</v>
      </c>
      <c r="DT31" s="197"/>
      <c r="DU31" s="63">
        <f t="shared" si="40"/>
        <v>0</v>
      </c>
      <c r="DV31" s="61">
        <f t="shared" si="42"/>
        <v>0</v>
      </c>
      <c r="DW31" s="64" t="e">
        <f t="shared" si="41"/>
        <v>#DIV/0!</v>
      </c>
      <c r="DX31" s="65"/>
    </row>
    <row r="32" spans="1:128">
      <c r="A32" s="17">
        <v>100</v>
      </c>
      <c r="B32" s="17">
        <v>28800</v>
      </c>
      <c r="C32" s="181" t="e">
        <f t="shared" si="56"/>
        <v>#DIV/0!</v>
      </c>
      <c r="D32" s="19" t="e">
        <f t="shared" si="0"/>
        <v>#DIV/0!</v>
      </c>
      <c r="E32" s="19" t="e">
        <f t="shared" si="1"/>
        <v>#DIV/0!</v>
      </c>
      <c r="F32" s="19" t="e">
        <f t="shared" si="2"/>
        <v>#DIV/0!</v>
      </c>
      <c r="G32" s="19" t="e">
        <f t="shared" si="3"/>
        <v>#DIV/0!</v>
      </c>
      <c r="H32" s="18" t="e">
        <f t="shared" si="4"/>
        <v>#DIV/0!</v>
      </c>
      <c r="I32" s="183" t="e">
        <f t="shared" si="57"/>
        <v>#DIV/0!</v>
      </c>
      <c r="J32" s="187" t="s">
        <v>243</v>
      </c>
      <c r="K32" s="22" t="s">
        <v>225</v>
      </c>
      <c r="L32" s="23"/>
      <c r="M32" s="29"/>
      <c r="N32" s="27">
        <f t="shared" si="15"/>
        <v>0</v>
      </c>
      <c r="O32" s="30"/>
      <c r="P32" s="30"/>
      <c r="Q32" s="30"/>
      <c r="R32" s="30"/>
      <c r="S32" s="24">
        <v>0</v>
      </c>
      <c r="T32" s="24">
        <v>0</v>
      </c>
      <c r="U32" s="35">
        <v>0</v>
      </c>
      <c r="V32" s="30"/>
      <c r="W32" s="30"/>
      <c r="X32" s="36"/>
      <c r="Y32" s="17">
        <f t="shared" si="16"/>
        <v>0</v>
      </c>
      <c r="Z32" s="30"/>
      <c r="AA32" s="30"/>
      <c r="AB32" s="30"/>
      <c r="AC32" s="30"/>
      <c r="AD32" s="30"/>
      <c r="AE32" s="30"/>
      <c r="AF32" s="24">
        <f t="shared" si="17"/>
        <v>0</v>
      </c>
      <c r="AG32" s="30"/>
      <c r="AH32" s="30"/>
      <c r="AI32" s="30"/>
      <c r="AJ32" s="30"/>
      <c r="AK32" s="30"/>
      <c r="AL32" s="30"/>
      <c r="AM32" s="24">
        <f t="shared" si="18"/>
        <v>0</v>
      </c>
      <c r="AN32" s="30"/>
      <c r="AO32" s="30"/>
      <c r="AP32" s="30"/>
      <c r="AQ32" s="30"/>
      <c r="AR32" s="30"/>
      <c r="AS32" s="30"/>
      <c r="AT32" s="30"/>
      <c r="AU32" s="30"/>
      <c r="AV32" s="24">
        <f t="shared" si="19"/>
        <v>0</v>
      </c>
      <c r="AW32" s="36"/>
      <c r="AX32" s="42"/>
      <c r="AY32" s="36"/>
      <c r="AZ32" s="42"/>
      <c r="BA32" s="36"/>
      <c r="BB32" s="36"/>
      <c r="BC32" s="36"/>
      <c r="BD32" s="42"/>
      <c r="BE32" s="72"/>
      <c r="BF32" s="42"/>
      <c r="BG32" s="36"/>
      <c r="BH32" s="42"/>
      <c r="BI32" s="36"/>
      <c r="BJ32" s="42"/>
      <c r="BK32" s="36"/>
      <c r="BL32" s="42"/>
      <c r="BM32" s="23">
        <f t="shared" si="20"/>
        <v>0</v>
      </c>
      <c r="BN32" s="46"/>
      <c r="BO32" s="46"/>
      <c r="BP32" s="46"/>
      <c r="BQ32" s="46"/>
      <c r="BR32" s="46"/>
      <c r="BS32" s="46"/>
      <c r="BT32" s="30"/>
      <c r="BU32" s="30"/>
      <c r="BV32" s="30"/>
      <c r="BW32" s="30"/>
      <c r="BX32" s="30"/>
      <c r="BY32" s="30"/>
      <c r="BZ32" s="30"/>
      <c r="CA32" s="30"/>
      <c r="CB32" s="23">
        <f t="shared" si="21"/>
        <v>0</v>
      </c>
      <c r="CC32" s="30"/>
      <c r="CD32" s="23">
        <f t="shared" si="22"/>
        <v>0</v>
      </c>
      <c r="CE32" s="27">
        <f t="shared" si="23"/>
        <v>0</v>
      </c>
      <c r="CF32" s="23">
        <f t="shared" si="24"/>
        <v>0</v>
      </c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23">
        <f t="shared" si="25"/>
        <v>0</v>
      </c>
      <c r="CS32" s="31"/>
      <c r="CT32" s="31"/>
      <c r="CU32" s="31"/>
      <c r="CV32" s="23">
        <f t="shared" si="7"/>
        <v>0</v>
      </c>
      <c r="CW32" s="23">
        <f t="shared" si="8"/>
        <v>0</v>
      </c>
      <c r="CX32" s="49">
        <f t="shared" si="26"/>
        <v>0</v>
      </c>
      <c r="CY32" s="49">
        <f t="shared" si="27"/>
        <v>0</v>
      </c>
      <c r="CZ32" s="49">
        <f t="shared" si="28"/>
        <v>0</v>
      </c>
      <c r="DA32" s="31"/>
      <c r="DB32" s="31"/>
      <c r="DC32" s="23">
        <f t="shared" si="29"/>
        <v>0</v>
      </c>
      <c r="DD32" s="50"/>
      <c r="DE32" s="50"/>
      <c r="DF32" s="50"/>
      <c r="DG32" s="23">
        <f t="shared" si="30"/>
        <v>0</v>
      </c>
      <c r="DH32" s="49">
        <f t="shared" si="31"/>
        <v>0</v>
      </c>
      <c r="DI32" s="27">
        <f t="shared" si="32"/>
        <v>0</v>
      </c>
      <c r="DJ32" s="53">
        <f t="shared" si="33"/>
        <v>0</v>
      </c>
      <c r="DK32" s="49">
        <f t="shared" si="34"/>
        <v>0</v>
      </c>
      <c r="DL32" s="54">
        <f t="shared" si="35"/>
        <v>0</v>
      </c>
      <c r="DM32" s="55">
        <v>215</v>
      </c>
      <c r="DN32" s="55">
        <v>5</v>
      </c>
      <c r="DO32" s="55">
        <v>15</v>
      </c>
      <c r="DP32" s="27">
        <f t="shared" si="36"/>
        <v>0</v>
      </c>
      <c r="DQ32" s="58" t="e">
        <f t="shared" si="37"/>
        <v>#DIV/0!</v>
      </c>
      <c r="DR32" s="194" t="e">
        <f t="shared" si="58"/>
        <v>#DIV/0!</v>
      </c>
      <c r="DS32" s="58" t="e">
        <f t="shared" si="12"/>
        <v>#DIV/0!</v>
      </c>
      <c r="DT32" s="196" t="e">
        <f t="shared" si="59"/>
        <v>#DIV/0!</v>
      </c>
      <c r="DU32" s="63">
        <f t="shared" si="40"/>
        <v>0</v>
      </c>
      <c r="DV32" s="61">
        <f t="shared" si="42"/>
        <v>0</v>
      </c>
      <c r="DW32" s="64" t="e">
        <f t="shared" si="41"/>
        <v>#DIV/0!</v>
      </c>
      <c r="DX32" s="65"/>
    </row>
    <row r="33" spans="1:128">
      <c r="A33" s="17">
        <v>100</v>
      </c>
      <c r="B33" s="17">
        <v>28800</v>
      </c>
      <c r="C33" s="182"/>
      <c r="D33" s="19" t="e">
        <f t="shared" si="0"/>
        <v>#DIV/0!</v>
      </c>
      <c r="E33" s="19" t="e">
        <f t="shared" si="1"/>
        <v>#DIV/0!</v>
      </c>
      <c r="F33" s="19" t="e">
        <f t="shared" si="2"/>
        <v>#DIV/0!</v>
      </c>
      <c r="G33" s="19" t="e">
        <f t="shared" si="3"/>
        <v>#DIV/0!</v>
      </c>
      <c r="H33" s="18" t="e">
        <f t="shared" si="4"/>
        <v>#DIV/0!</v>
      </c>
      <c r="I33" s="184"/>
      <c r="J33" s="187"/>
      <c r="K33" s="22" t="s">
        <v>226</v>
      </c>
      <c r="L33" s="23"/>
      <c r="M33" s="29"/>
      <c r="N33" s="27">
        <f t="shared" si="15"/>
        <v>0</v>
      </c>
      <c r="O33" s="30"/>
      <c r="P33" s="30"/>
      <c r="Q33" s="30"/>
      <c r="R33" s="30"/>
      <c r="S33" s="24">
        <v>0</v>
      </c>
      <c r="T33" s="24">
        <v>0</v>
      </c>
      <c r="U33" s="35">
        <v>0</v>
      </c>
      <c r="V33" s="30"/>
      <c r="W33" s="30"/>
      <c r="X33" s="36"/>
      <c r="Y33" s="17">
        <f t="shared" si="16"/>
        <v>0</v>
      </c>
      <c r="Z33" s="30"/>
      <c r="AA33" s="30"/>
      <c r="AB33" s="30"/>
      <c r="AC33" s="30"/>
      <c r="AD33" s="30"/>
      <c r="AE33" s="30"/>
      <c r="AF33" s="24">
        <f t="shared" si="17"/>
        <v>0</v>
      </c>
      <c r="AG33" s="30"/>
      <c r="AH33" s="30"/>
      <c r="AI33" s="30"/>
      <c r="AJ33" s="30"/>
      <c r="AK33" s="30"/>
      <c r="AL33" s="30"/>
      <c r="AM33" s="24">
        <f t="shared" si="18"/>
        <v>0</v>
      </c>
      <c r="AN33" s="30"/>
      <c r="AO33" s="30"/>
      <c r="AP33" s="30"/>
      <c r="AQ33" s="30"/>
      <c r="AR33" s="30"/>
      <c r="AS33" s="30"/>
      <c r="AT33" s="30"/>
      <c r="AU33" s="30"/>
      <c r="AV33" s="24">
        <f t="shared" si="19"/>
        <v>0</v>
      </c>
      <c r="AW33" s="36"/>
      <c r="AX33" s="42"/>
      <c r="AY33" s="36"/>
      <c r="AZ33" s="42"/>
      <c r="BA33" s="36"/>
      <c r="BB33" s="36"/>
      <c r="BC33" s="36"/>
      <c r="BD33" s="42"/>
      <c r="BE33" s="72"/>
      <c r="BF33" s="42"/>
      <c r="BG33" s="36"/>
      <c r="BH33" s="42"/>
      <c r="BI33" s="36"/>
      <c r="BJ33" s="42"/>
      <c r="BK33" s="36"/>
      <c r="BL33" s="42"/>
      <c r="BM33" s="23">
        <f t="shared" si="20"/>
        <v>0</v>
      </c>
      <c r="BN33" s="46"/>
      <c r="BO33" s="46"/>
      <c r="BP33" s="46"/>
      <c r="BQ33" s="46"/>
      <c r="BR33" s="46"/>
      <c r="BS33" s="46"/>
      <c r="BT33" s="30"/>
      <c r="BU33" s="30"/>
      <c r="BV33" s="30"/>
      <c r="BW33" s="30"/>
      <c r="BX33" s="30"/>
      <c r="BY33" s="30"/>
      <c r="BZ33" s="30"/>
      <c r="CA33" s="30"/>
      <c r="CB33" s="23">
        <f t="shared" si="21"/>
        <v>0</v>
      </c>
      <c r="CC33" s="30"/>
      <c r="CD33" s="23">
        <f t="shared" si="22"/>
        <v>0</v>
      </c>
      <c r="CE33" s="27">
        <f t="shared" si="23"/>
        <v>0</v>
      </c>
      <c r="CF33" s="23">
        <f t="shared" si="24"/>
        <v>0</v>
      </c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23">
        <f t="shared" si="25"/>
        <v>0</v>
      </c>
      <c r="CS33" s="31"/>
      <c r="CT33" s="31"/>
      <c r="CU33" s="31"/>
      <c r="CV33" s="23">
        <f t="shared" si="7"/>
        <v>0</v>
      </c>
      <c r="CW33" s="23">
        <f t="shared" si="8"/>
        <v>0</v>
      </c>
      <c r="CX33" s="49">
        <f t="shared" si="26"/>
        <v>0</v>
      </c>
      <c r="CY33" s="49">
        <f t="shared" si="27"/>
        <v>0</v>
      </c>
      <c r="CZ33" s="49">
        <f t="shared" si="28"/>
        <v>0</v>
      </c>
      <c r="DA33" s="31"/>
      <c r="DB33" s="31"/>
      <c r="DC33" s="23">
        <f t="shared" si="29"/>
        <v>0</v>
      </c>
      <c r="DD33" s="50"/>
      <c r="DE33" s="50"/>
      <c r="DF33" s="50"/>
      <c r="DG33" s="23">
        <f t="shared" si="30"/>
        <v>0</v>
      </c>
      <c r="DH33" s="49">
        <f t="shared" si="31"/>
        <v>0</v>
      </c>
      <c r="DI33" s="27">
        <f t="shared" si="32"/>
        <v>0</v>
      </c>
      <c r="DJ33" s="53">
        <f t="shared" si="33"/>
        <v>0</v>
      </c>
      <c r="DK33" s="49">
        <f t="shared" si="34"/>
        <v>0</v>
      </c>
      <c r="DL33" s="54">
        <f t="shared" si="35"/>
        <v>0</v>
      </c>
      <c r="DM33" s="55">
        <v>215</v>
      </c>
      <c r="DN33" s="55">
        <v>5</v>
      </c>
      <c r="DO33" s="55">
        <v>15</v>
      </c>
      <c r="DP33" s="27">
        <f t="shared" si="36"/>
        <v>0</v>
      </c>
      <c r="DQ33" s="58" t="e">
        <f t="shared" si="37"/>
        <v>#DIV/0!</v>
      </c>
      <c r="DR33" s="195"/>
      <c r="DS33" s="58" t="e">
        <f t="shared" si="12"/>
        <v>#DIV/0!</v>
      </c>
      <c r="DT33" s="197"/>
      <c r="DU33" s="63">
        <f t="shared" si="40"/>
        <v>0</v>
      </c>
      <c r="DV33" s="61">
        <f t="shared" si="42"/>
        <v>0</v>
      </c>
      <c r="DW33" s="64" t="e">
        <f t="shared" si="41"/>
        <v>#DIV/0!</v>
      </c>
      <c r="DX33" s="65"/>
    </row>
    <row r="34" spans="1:128">
      <c r="A34" s="17">
        <v>100</v>
      </c>
      <c r="B34" s="17">
        <v>28800</v>
      </c>
      <c r="C34" s="181" t="e">
        <f t="shared" ref="C34:C38" si="60">(DH34+DH35)/(N34+N35)</f>
        <v>#DIV/0!</v>
      </c>
      <c r="D34" s="19" t="e">
        <f t="shared" si="0"/>
        <v>#DIV/0!</v>
      </c>
      <c r="E34" s="19" t="e">
        <f t="shared" si="1"/>
        <v>#DIV/0!</v>
      </c>
      <c r="F34" s="19" t="e">
        <f t="shared" si="2"/>
        <v>#DIV/0!</v>
      </c>
      <c r="G34" s="19" t="e">
        <f t="shared" si="3"/>
        <v>#DIV/0!</v>
      </c>
      <c r="H34" s="18" t="e">
        <f t="shared" si="4"/>
        <v>#DIV/0!</v>
      </c>
      <c r="I34" s="183" t="e">
        <f t="shared" ref="I34:I38" si="61">(CD34+CD35)/(DI34+DI35)</f>
        <v>#DIV/0!</v>
      </c>
      <c r="J34" s="187" t="s">
        <v>244</v>
      </c>
      <c r="K34" s="22" t="s">
        <v>225</v>
      </c>
      <c r="L34" s="23"/>
      <c r="M34" s="29"/>
      <c r="N34" s="27">
        <f t="shared" si="15"/>
        <v>0</v>
      </c>
      <c r="O34" s="30"/>
      <c r="P34" s="30"/>
      <c r="Q34" s="30"/>
      <c r="R34" s="30"/>
      <c r="S34" s="24">
        <v>0</v>
      </c>
      <c r="T34" s="24">
        <v>0</v>
      </c>
      <c r="U34" s="35">
        <v>0</v>
      </c>
      <c r="V34" s="30"/>
      <c r="W34" s="30"/>
      <c r="X34" s="36"/>
      <c r="Y34" s="17">
        <f t="shared" si="16"/>
        <v>0</v>
      </c>
      <c r="Z34" s="30"/>
      <c r="AA34" s="30"/>
      <c r="AB34" s="30"/>
      <c r="AC34" s="30"/>
      <c r="AD34" s="30"/>
      <c r="AE34" s="30"/>
      <c r="AF34" s="24">
        <f t="shared" si="17"/>
        <v>0</v>
      </c>
      <c r="AG34" s="30"/>
      <c r="AH34" s="30"/>
      <c r="AI34" s="30"/>
      <c r="AJ34" s="30"/>
      <c r="AK34" s="30"/>
      <c r="AL34" s="30"/>
      <c r="AM34" s="24">
        <f t="shared" si="18"/>
        <v>0</v>
      </c>
      <c r="AN34" s="30"/>
      <c r="AO34" s="30"/>
      <c r="AP34" s="30"/>
      <c r="AQ34" s="30"/>
      <c r="AR34" s="30"/>
      <c r="AS34" s="30"/>
      <c r="AT34" s="30"/>
      <c r="AU34" s="30"/>
      <c r="AV34" s="24">
        <f t="shared" si="19"/>
        <v>0</v>
      </c>
      <c r="AW34" s="36"/>
      <c r="AX34" s="42"/>
      <c r="AY34" s="36"/>
      <c r="AZ34" s="42"/>
      <c r="BA34" s="36"/>
      <c r="BB34" s="36"/>
      <c r="BC34" s="36"/>
      <c r="BD34" s="42"/>
      <c r="BE34" s="72"/>
      <c r="BF34" s="42"/>
      <c r="BG34" s="36"/>
      <c r="BH34" s="42"/>
      <c r="BI34" s="36"/>
      <c r="BJ34" s="42"/>
      <c r="BK34" s="36"/>
      <c r="BL34" s="42"/>
      <c r="BM34" s="23">
        <f t="shared" si="20"/>
        <v>0</v>
      </c>
      <c r="BN34" s="46"/>
      <c r="BO34" s="46"/>
      <c r="BP34" s="46"/>
      <c r="BQ34" s="46"/>
      <c r="BR34" s="46"/>
      <c r="BS34" s="46"/>
      <c r="BT34" s="30"/>
      <c r="BU34" s="30"/>
      <c r="BV34" s="30"/>
      <c r="BW34" s="30"/>
      <c r="BX34" s="30"/>
      <c r="BY34" s="30"/>
      <c r="BZ34" s="30"/>
      <c r="CA34" s="30"/>
      <c r="CB34" s="23">
        <f t="shared" si="21"/>
        <v>0</v>
      </c>
      <c r="CC34" s="30"/>
      <c r="CD34" s="23">
        <f t="shared" si="22"/>
        <v>0</v>
      </c>
      <c r="CE34" s="27">
        <f t="shared" si="23"/>
        <v>0</v>
      </c>
      <c r="CF34" s="23">
        <f t="shared" si="24"/>
        <v>0</v>
      </c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23">
        <f t="shared" si="25"/>
        <v>0</v>
      </c>
      <c r="CS34" s="31"/>
      <c r="CT34" s="31"/>
      <c r="CU34" s="31"/>
      <c r="CV34" s="23">
        <f t="shared" si="7"/>
        <v>0</v>
      </c>
      <c r="CW34" s="23">
        <f t="shared" si="8"/>
        <v>0</v>
      </c>
      <c r="CX34" s="49">
        <f t="shared" si="26"/>
        <v>0</v>
      </c>
      <c r="CY34" s="49">
        <f t="shared" si="27"/>
        <v>0</v>
      </c>
      <c r="CZ34" s="49">
        <f t="shared" si="28"/>
        <v>0</v>
      </c>
      <c r="DA34" s="31"/>
      <c r="DB34" s="31"/>
      <c r="DC34" s="23">
        <f t="shared" si="29"/>
        <v>0</v>
      </c>
      <c r="DD34" s="50"/>
      <c r="DE34" s="50"/>
      <c r="DF34" s="50"/>
      <c r="DG34" s="23">
        <f t="shared" si="30"/>
        <v>0</v>
      </c>
      <c r="DH34" s="49">
        <f t="shared" si="31"/>
        <v>0</v>
      </c>
      <c r="DI34" s="27">
        <f t="shared" si="32"/>
        <v>0</v>
      </c>
      <c r="DJ34" s="53">
        <f t="shared" si="33"/>
        <v>0</v>
      </c>
      <c r="DK34" s="49">
        <f t="shared" si="34"/>
        <v>0</v>
      </c>
      <c r="DL34" s="54">
        <f t="shared" si="35"/>
        <v>0</v>
      </c>
      <c r="DM34" s="55">
        <v>215</v>
      </c>
      <c r="DN34" s="55">
        <v>5</v>
      </c>
      <c r="DO34" s="55">
        <v>15</v>
      </c>
      <c r="DP34" s="27">
        <f t="shared" si="36"/>
        <v>0</v>
      </c>
      <c r="DQ34" s="58" t="e">
        <f t="shared" si="37"/>
        <v>#DIV/0!</v>
      </c>
      <c r="DR34" s="194" t="e">
        <f t="shared" ref="DR34:DR38" si="62">(CY34+CY35)/(CY34+CY35+DP34+DP35)</f>
        <v>#DIV/0!</v>
      </c>
      <c r="DS34" s="58" t="e">
        <f t="shared" si="12"/>
        <v>#DIV/0!</v>
      </c>
      <c r="DT34" s="196" t="e">
        <f t="shared" ref="DT34:DT38" si="63">(CY34+CY35)/(CY34+CY35+CD34+CD35)</f>
        <v>#DIV/0!</v>
      </c>
      <c r="DU34" s="63">
        <f t="shared" si="40"/>
        <v>0</v>
      </c>
      <c r="DV34" s="61">
        <f t="shared" si="42"/>
        <v>0</v>
      </c>
      <c r="DW34" s="64" t="e">
        <f t="shared" si="41"/>
        <v>#DIV/0!</v>
      </c>
      <c r="DX34" s="65"/>
    </row>
    <row r="35" spans="1:128">
      <c r="A35" s="17">
        <v>100</v>
      </c>
      <c r="B35" s="17">
        <v>28800</v>
      </c>
      <c r="C35" s="182"/>
      <c r="D35" s="19" t="e">
        <f t="shared" si="0"/>
        <v>#DIV/0!</v>
      </c>
      <c r="E35" s="19" t="e">
        <f t="shared" si="1"/>
        <v>#DIV/0!</v>
      </c>
      <c r="F35" s="19" t="e">
        <f t="shared" si="2"/>
        <v>#DIV/0!</v>
      </c>
      <c r="G35" s="19" t="e">
        <f t="shared" si="3"/>
        <v>#DIV/0!</v>
      </c>
      <c r="H35" s="18" t="e">
        <f t="shared" si="4"/>
        <v>#DIV/0!</v>
      </c>
      <c r="I35" s="184"/>
      <c r="J35" s="187"/>
      <c r="K35" s="22" t="s">
        <v>223</v>
      </c>
      <c r="L35" s="23"/>
      <c r="M35" s="29"/>
      <c r="N35" s="27">
        <f t="shared" si="15"/>
        <v>0</v>
      </c>
      <c r="O35" s="30"/>
      <c r="P35" s="30"/>
      <c r="Q35" s="30"/>
      <c r="R35" s="30"/>
      <c r="S35" s="24">
        <v>0</v>
      </c>
      <c r="T35" s="24">
        <v>0</v>
      </c>
      <c r="U35" s="35">
        <v>0</v>
      </c>
      <c r="V35" s="30"/>
      <c r="W35" s="30"/>
      <c r="X35" s="36"/>
      <c r="Y35" s="17">
        <f t="shared" si="16"/>
        <v>0</v>
      </c>
      <c r="Z35" s="30"/>
      <c r="AA35" s="30"/>
      <c r="AB35" s="30"/>
      <c r="AC35" s="30"/>
      <c r="AD35" s="30"/>
      <c r="AE35" s="30"/>
      <c r="AF35" s="24">
        <f t="shared" si="17"/>
        <v>0</v>
      </c>
      <c r="AG35" s="30"/>
      <c r="AH35" s="30"/>
      <c r="AI35" s="30"/>
      <c r="AJ35" s="30"/>
      <c r="AK35" s="30"/>
      <c r="AL35" s="30"/>
      <c r="AM35" s="24">
        <f t="shared" si="18"/>
        <v>0</v>
      </c>
      <c r="AN35" s="30"/>
      <c r="AO35" s="30"/>
      <c r="AP35" s="30"/>
      <c r="AQ35" s="30"/>
      <c r="AR35" s="30"/>
      <c r="AS35" s="30"/>
      <c r="AT35" s="30"/>
      <c r="AU35" s="30"/>
      <c r="AV35" s="24">
        <f t="shared" si="19"/>
        <v>0</v>
      </c>
      <c r="AW35" s="36"/>
      <c r="AX35" s="42"/>
      <c r="AY35" s="36"/>
      <c r="AZ35" s="42"/>
      <c r="BA35" s="36"/>
      <c r="BB35" s="36"/>
      <c r="BC35" s="36"/>
      <c r="BD35" s="42"/>
      <c r="BE35" s="72"/>
      <c r="BF35" s="42"/>
      <c r="BG35" s="36"/>
      <c r="BH35" s="42"/>
      <c r="BI35" s="36"/>
      <c r="BJ35" s="42"/>
      <c r="BK35" s="36"/>
      <c r="BL35" s="42"/>
      <c r="BM35" s="23">
        <f t="shared" si="20"/>
        <v>0</v>
      </c>
      <c r="BN35" s="46"/>
      <c r="BO35" s="46"/>
      <c r="BP35" s="46"/>
      <c r="BQ35" s="46"/>
      <c r="BR35" s="46"/>
      <c r="BS35" s="46"/>
      <c r="BT35" s="30"/>
      <c r="BU35" s="30"/>
      <c r="BV35" s="30"/>
      <c r="BW35" s="30"/>
      <c r="BX35" s="30"/>
      <c r="BY35" s="30"/>
      <c r="BZ35" s="30"/>
      <c r="CA35" s="30"/>
      <c r="CB35" s="23">
        <f t="shared" si="21"/>
        <v>0</v>
      </c>
      <c r="CC35" s="30"/>
      <c r="CD35" s="23">
        <f t="shared" si="22"/>
        <v>0</v>
      </c>
      <c r="CE35" s="27">
        <f t="shared" si="23"/>
        <v>0</v>
      </c>
      <c r="CF35" s="23">
        <f t="shared" si="24"/>
        <v>0</v>
      </c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23">
        <f t="shared" si="25"/>
        <v>0</v>
      </c>
      <c r="CS35" s="31"/>
      <c r="CT35" s="31"/>
      <c r="CU35" s="31"/>
      <c r="CV35" s="23">
        <f t="shared" si="7"/>
        <v>0</v>
      </c>
      <c r="CW35" s="23">
        <f t="shared" si="8"/>
        <v>0</v>
      </c>
      <c r="CX35" s="49">
        <f t="shared" si="26"/>
        <v>0</v>
      </c>
      <c r="CY35" s="49">
        <f t="shared" si="27"/>
        <v>0</v>
      </c>
      <c r="CZ35" s="49">
        <f t="shared" si="28"/>
        <v>0</v>
      </c>
      <c r="DA35" s="31"/>
      <c r="DB35" s="31"/>
      <c r="DC35" s="23">
        <f t="shared" si="29"/>
        <v>0</v>
      </c>
      <c r="DD35" s="50"/>
      <c r="DE35" s="50"/>
      <c r="DF35" s="50"/>
      <c r="DG35" s="23">
        <f t="shared" si="30"/>
        <v>0</v>
      </c>
      <c r="DH35" s="49">
        <f t="shared" si="31"/>
        <v>0</v>
      </c>
      <c r="DI35" s="27">
        <f t="shared" si="32"/>
        <v>0</v>
      </c>
      <c r="DJ35" s="53">
        <f t="shared" si="33"/>
        <v>0</v>
      </c>
      <c r="DK35" s="49">
        <f t="shared" si="34"/>
        <v>0</v>
      </c>
      <c r="DL35" s="54">
        <f t="shared" si="35"/>
        <v>0</v>
      </c>
      <c r="DM35" s="55">
        <v>215</v>
      </c>
      <c r="DN35" s="55">
        <v>5</v>
      </c>
      <c r="DO35" s="55">
        <v>15</v>
      </c>
      <c r="DP35" s="27">
        <f t="shared" si="36"/>
        <v>0</v>
      </c>
      <c r="DQ35" s="58" t="e">
        <f t="shared" si="37"/>
        <v>#DIV/0!</v>
      </c>
      <c r="DR35" s="195"/>
      <c r="DS35" s="58" t="e">
        <f t="shared" si="12"/>
        <v>#DIV/0!</v>
      </c>
      <c r="DT35" s="197"/>
      <c r="DU35" s="63">
        <f t="shared" si="40"/>
        <v>0</v>
      </c>
      <c r="DV35" s="61">
        <f t="shared" si="42"/>
        <v>0</v>
      </c>
      <c r="DW35" s="64" t="e">
        <f t="shared" si="41"/>
        <v>#DIV/0!</v>
      </c>
      <c r="DX35" s="65"/>
    </row>
    <row r="36" spans="1:128">
      <c r="A36" s="17">
        <v>100</v>
      </c>
      <c r="B36" s="17">
        <v>28800</v>
      </c>
      <c r="C36" s="181" t="e">
        <f t="shared" si="60"/>
        <v>#DIV/0!</v>
      </c>
      <c r="D36" s="19" t="e">
        <f t="shared" si="0"/>
        <v>#DIV/0!</v>
      </c>
      <c r="E36" s="19" t="e">
        <f t="shared" si="1"/>
        <v>#DIV/0!</v>
      </c>
      <c r="F36" s="19" t="e">
        <f t="shared" si="2"/>
        <v>#DIV/0!</v>
      </c>
      <c r="G36" s="19" t="e">
        <f t="shared" si="3"/>
        <v>#DIV/0!</v>
      </c>
      <c r="H36" s="18" t="e">
        <f t="shared" si="4"/>
        <v>#DIV/0!</v>
      </c>
      <c r="I36" s="183" t="e">
        <f t="shared" si="61"/>
        <v>#DIV/0!</v>
      </c>
      <c r="J36" s="187" t="s">
        <v>245</v>
      </c>
      <c r="K36" s="22" t="s">
        <v>225</v>
      </c>
      <c r="L36" s="23"/>
      <c r="M36" s="29"/>
      <c r="N36" s="27">
        <f t="shared" si="15"/>
        <v>0</v>
      </c>
      <c r="O36" s="30"/>
      <c r="P36" s="30"/>
      <c r="Q36" s="30"/>
      <c r="R36" s="30"/>
      <c r="S36" s="24">
        <v>0</v>
      </c>
      <c r="T36" s="24">
        <v>0</v>
      </c>
      <c r="U36" s="35">
        <v>0</v>
      </c>
      <c r="V36" s="30"/>
      <c r="W36" s="30"/>
      <c r="X36" s="36"/>
      <c r="Y36" s="17">
        <f t="shared" si="16"/>
        <v>0</v>
      </c>
      <c r="Z36" s="30"/>
      <c r="AA36" s="30"/>
      <c r="AB36" s="30"/>
      <c r="AC36" s="30"/>
      <c r="AD36" s="30"/>
      <c r="AE36" s="30"/>
      <c r="AF36" s="24">
        <f t="shared" si="17"/>
        <v>0</v>
      </c>
      <c r="AG36" s="30"/>
      <c r="AH36" s="30"/>
      <c r="AI36" s="30"/>
      <c r="AJ36" s="30"/>
      <c r="AK36" s="30"/>
      <c r="AL36" s="30"/>
      <c r="AM36" s="24">
        <f t="shared" si="18"/>
        <v>0</v>
      </c>
      <c r="AN36" s="30"/>
      <c r="AO36" s="30"/>
      <c r="AP36" s="30"/>
      <c r="AQ36" s="30"/>
      <c r="AR36" s="30"/>
      <c r="AS36" s="30"/>
      <c r="AT36" s="30"/>
      <c r="AU36" s="30"/>
      <c r="AV36" s="24">
        <f t="shared" si="19"/>
        <v>0</v>
      </c>
      <c r="AW36" s="36"/>
      <c r="AX36" s="42"/>
      <c r="AY36" s="36"/>
      <c r="AZ36" s="42"/>
      <c r="BA36" s="36"/>
      <c r="BB36" s="36"/>
      <c r="BC36" s="36"/>
      <c r="BD36" s="42"/>
      <c r="BE36" s="72"/>
      <c r="BF36" s="42"/>
      <c r="BG36" s="36"/>
      <c r="BH36" s="42"/>
      <c r="BI36" s="36"/>
      <c r="BJ36" s="42"/>
      <c r="BK36" s="36"/>
      <c r="BL36" s="42"/>
      <c r="BM36" s="23">
        <f t="shared" si="20"/>
        <v>0</v>
      </c>
      <c r="BN36" s="46"/>
      <c r="BO36" s="46"/>
      <c r="BP36" s="46"/>
      <c r="BQ36" s="46"/>
      <c r="BR36" s="46"/>
      <c r="BS36" s="46"/>
      <c r="BT36" s="30"/>
      <c r="BU36" s="30"/>
      <c r="BV36" s="30"/>
      <c r="BW36" s="30"/>
      <c r="BX36" s="30"/>
      <c r="BY36" s="30"/>
      <c r="BZ36" s="30"/>
      <c r="CA36" s="30"/>
      <c r="CB36" s="23">
        <f t="shared" si="21"/>
        <v>0</v>
      </c>
      <c r="CC36" s="30"/>
      <c r="CD36" s="23">
        <f t="shared" si="22"/>
        <v>0</v>
      </c>
      <c r="CE36" s="27">
        <f t="shared" si="23"/>
        <v>0</v>
      </c>
      <c r="CF36" s="23">
        <f t="shared" si="24"/>
        <v>0</v>
      </c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23">
        <f t="shared" si="25"/>
        <v>0</v>
      </c>
      <c r="CS36" s="31"/>
      <c r="CT36" s="31"/>
      <c r="CU36" s="31"/>
      <c r="CV36" s="23">
        <f t="shared" si="7"/>
        <v>0</v>
      </c>
      <c r="CW36" s="23">
        <f t="shared" si="8"/>
        <v>0</v>
      </c>
      <c r="CX36" s="49">
        <f t="shared" si="26"/>
        <v>0</v>
      </c>
      <c r="CY36" s="49">
        <f t="shared" si="27"/>
        <v>0</v>
      </c>
      <c r="CZ36" s="49">
        <f t="shared" si="28"/>
        <v>0</v>
      </c>
      <c r="DA36" s="31"/>
      <c r="DB36" s="31"/>
      <c r="DC36" s="23">
        <f t="shared" si="29"/>
        <v>0</v>
      </c>
      <c r="DD36" s="50"/>
      <c r="DE36" s="50"/>
      <c r="DF36" s="50"/>
      <c r="DG36" s="23">
        <f t="shared" si="30"/>
        <v>0</v>
      </c>
      <c r="DH36" s="49">
        <f t="shared" si="31"/>
        <v>0</v>
      </c>
      <c r="DI36" s="27">
        <f t="shared" si="32"/>
        <v>0</v>
      </c>
      <c r="DJ36" s="53">
        <f t="shared" si="33"/>
        <v>0</v>
      </c>
      <c r="DK36" s="49">
        <f t="shared" si="34"/>
        <v>0</v>
      </c>
      <c r="DL36" s="54">
        <f t="shared" si="35"/>
        <v>0</v>
      </c>
      <c r="DM36" s="55">
        <v>215</v>
      </c>
      <c r="DN36" s="55">
        <v>5</v>
      </c>
      <c r="DO36" s="55">
        <v>15</v>
      </c>
      <c r="DP36" s="27">
        <f t="shared" si="36"/>
        <v>0</v>
      </c>
      <c r="DQ36" s="58" t="e">
        <f t="shared" si="37"/>
        <v>#DIV/0!</v>
      </c>
      <c r="DR36" s="194" t="e">
        <f t="shared" si="62"/>
        <v>#DIV/0!</v>
      </c>
      <c r="DS36" s="58" t="e">
        <f t="shared" si="12"/>
        <v>#DIV/0!</v>
      </c>
      <c r="DT36" s="196" t="e">
        <f t="shared" si="63"/>
        <v>#DIV/0!</v>
      </c>
      <c r="DU36" s="63">
        <f t="shared" si="40"/>
        <v>0</v>
      </c>
      <c r="DV36" s="61">
        <f t="shared" si="42"/>
        <v>0</v>
      </c>
      <c r="DW36" s="64" t="e">
        <f t="shared" si="41"/>
        <v>#DIV/0!</v>
      </c>
      <c r="DX36" s="65"/>
    </row>
    <row r="37" spans="1:128">
      <c r="A37" s="17">
        <v>100</v>
      </c>
      <c r="B37" s="17">
        <v>28800</v>
      </c>
      <c r="C37" s="182"/>
      <c r="D37" s="19" t="e">
        <f t="shared" si="0"/>
        <v>#DIV/0!</v>
      </c>
      <c r="E37" s="19" t="e">
        <f t="shared" si="1"/>
        <v>#DIV/0!</v>
      </c>
      <c r="F37" s="19" t="e">
        <f t="shared" si="2"/>
        <v>#DIV/0!</v>
      </c>
      <c r="G37" s="19" t="e">
        <f t="shared" si="3"/>
        <v>#DIV/0!</v>
      </c>
      <c r="H37" s="18" t="e">
        <f t="shared" si="4"/>
        <v>#DIV/0!</v>
      </c>
      <c r="I37" s="184"/>
      <c r="J37" s="187"/>
      <c r="K37" s="22" t="s">
        <v>226</v>
      </c>
      <c r="L37" s="23"/>
      <c r="M37" s="29"/>
      <c r="N37" s="27">
        <f t="shared" si="15"/>
        <v>0</v>
      </c>
      <c r="O37" s="30"/>
      <c r="P37" s="30"/>
      <c r="Q37" s="30"/>
      <c r="R37" s="30"/>
      <c r="S37" s="24">
        <v>0</v>
      </c>
      <c r="T37" s="24">
        <v>0</v>
      </c>
      <c r="U37" s="35">
        <v>0</v>
      </c>
      <c r="V37" s="30"/>
      <c r="W37" s="30"/>
      <c r="X37" s="36"/>
      <c r="Y37" s="17">
        <f t="shared" si="16"/>
        <v>0</v>
      </c>
      <c r="Z37" s="30"/>
      <c r="AA37" s="30"/>
      <c r="AB37" s="30"/>
      <c r="AC37" s="30"/>
      <c r="AD37" s="30"/>
      <c r="AE37" s="30"/>
      <c r="AF37" s="24">
        <f t="shared" si="17"/>
        <v>0</v>
      </c>
      <c r="AG37" s="30"/>
      <c r="AH37" s="30"/>
      <c r="AI37" s="30"/>
      <c r="AJ37" s="30"/>
      <c r="AK37" s="30"/>
      <c r="AL37" s="30"/>
      <c r="AM37" s="24">
        <f t="shared" si="18"/>
        <v>0</v>
      </c>
      <c r="AN37" s="30"/>
      <c r="AO37" s="30"/>
      <c r="AP37" s="30"/>
      <c r="AQ37" s="30"/>
      <c r="AR37" s="30"/>
      <c r="AS37" s="30"/>
      <c r="AT37" s="30"/>
      <c r="AU37" s="30"/>
      <c r="AV37" s="24">
        <f t="shared" si="19"/>
        <v>0</v>
      </c>
      <c r="AW37" s="36"/>
      <c r="AX37" s="42"/>
      <c r="AY37" s="36"/>
      <c r="AZ37" s="42"/>
      <c r="BA37" s="36"/>
      <c r="BB37" s="36"/>
      <c r="BC37" s="36"/>
      <c r="BD37" s="42"/>
      <c r="BE37" s="72"/>
      <c r="BF37" s="42"/>
      <c r="BG37" s="36"/>
      <c r="BH37" s="42"/>
      <c r="BI37" s="36"/>
      <c r="BJ37" s="42"/>
      <c r="BK37" s="36"/>
      <c r="BL37" s="42"/>
      <c r="BM37" s="23">
        <f t="shared" si="20"/>
        <v>0</v>
      </c>
      <c r="BN37" s="46"/>
      <c r="BO37" s="46"/>
      <c r="BP37" s="46"/>
      <c r="BQ37" s="46"/>
      <c r="BR37" s="46"/>
      <c r="BS37" s="46"/>
      <c r="BT37" s="30"/>
      <c r="BU37" s="30"/>
      <c r="BV37" s="30"/>
      <c r="BW37" s="30"/>
      <c r="BX37" s="30"/>
      <c r="BY37" s="30"/>
      <c r="BZ37" s="30"/>
      <c r="CA37" s="30"/>
      <c r="CB37" s="23">
        <f t="shared" si="21"/>
        <v>0</v>
      </c>
      <c r="CC37" s="30"/>
      <c r="CD37" s="23">
        <f t="shared" si="22"/>
        <v>0</v>
      </c>
      <c r="CE37" s="27">
        <f t="shared" si="23"/>
        <v>0</v>
      </c>
      <c r="CF37" s="23">
        <f t="shared" si="24"/>
        <v>0</v>
      </c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23">
        <f t="shared" si="25"/>
        <v>0</v>
      </c>
      <c r="CS37" s="31"/>
      <c r="CT37" s="31"/>
      <c r="CU37" s="31"/>
      <c r="CV37" s="23">
        <f t="shared" si="7"/>
        <v>0</v>
      </c>
      <c r="CW37" s="23">
        <f t="shared" si="8"/>
        <v>0</v>
      </c>
      <c r="CX37" s="49">
        <f t="shared" si="26"/>
        <v>0</v>
      </c>
      <c r="CY37" s="49">
        <f t="shared" si="27"/>
        <v>0</v>
      </c>
      <c r="CZ37" s="49">
        <f t="shared" si="28"/>
        <v>0</v>
      </c>
      <c r="DA37" s="31"/>
      <c r="DB37" s="31"/>
      <c r="DC37" s="23">
        <f t="shared" si="29"/>
        <v>0</v>
      </c>
      <c r="DD37" s="50"/>
      <c r="DE37" s="50"/>
      <c r="DF37" s="50"/>
      <c r="DG37" s="23">
        <f t="shared" si="30"/>
        <v>0</v>
      </c>
      <c r="DH37" s="49">
        <f t="shared" si="31"/>
        <v>0</v>
      </c>
      <c r="DI37" s="27">
        <f t="shared" si="32"/>
        <v>0</v>
      </c>
      <c r="DJ37" s="53">
        <f t="shared" si="33"/>
        <v>0</v>
      </c>
      <c r="DK37" s="49">
        <f t="shared" si="34"/>
        <v>0</v>
      </c>
      <c r="DL37" s="54">
        <f t="shared" si="35"/>
        <v>0</v>
      </c>
      <c r="DM37" s="55">
        <v>215</v>
      </c>
      <c r="DN37" s="55">
        <v>5</v>
      </c>
      <c r="DO37" s="55">
        <v>15</v>
      </c>
      <c r="DP37" s="27">
        <f t="shared" si="36"/>
        <v>0</v>
      </c>
      <c r="DQ37" s="58" t="e">
        <f t="shared" si="37"/>
        <v>#DIV/0!</v>
      </c>
      <c r="DR37" s="195"/>
      <c r="DS37" s="58" t="e">
        <f t="shared" si="12"/>
        <v>#DIV/0!</v>
      </c>
      <c r="DT37" s="197"/>
      <c r="DU37" s="63">
        <f t="shared" si="40"/>
        <v>0</v>
      </c>
      <c r="DV37" s="61">
        <f t="shared" si="42"/>
        <v>0</v>
      </c>
      <c r="DW37" s="64" t="e">
        <f t="shared" si="41"/>
        <v>#DIV/0!</v>
      </c>
      <c r="DX37" s="65"/>
    </row>
    <row r="38" spans="1:128">
      <c r="A38" s="17">
        <v>100</v>
      </c>
      <c r="B38" s="17">
        <v>28800</v>
      </c>
      <c r="C38" s="181" t="e">
        <f t="shared" si="60"/>
        <v>#DIV/0!</v>
      </c>
      <c r="D38" s="19" t="e">
        <f t="shared" si="0"/>
        <v>#DIV/0!</v>
      </c>
      <c r="E38" s="19" t="e">
        <f t="shared" si="1"/>
        <v>#DIV/0!</v>
      </c>
      <c r="F38" s="19" t="e">
        <f t="shared" si="2"/>
        <v>#DIV/0!</v>
      </c>
      <c r="G38" s="19" t="e">
        <f t="shared" si="3"/>
        <v>#DIV/0!</v>
      </c>
      <c r="H38" s="18" t="e">
        <f t="shared" si="4"/>
        <v>#DIV/0!</v>
      </c>
      <c r="I38" s="183" t="e">
        <f t="shared" si="61"/>
        <v>#DIV/0!</v>
      </c>
      <c r="J38" s="187" t="s">
        <v>246</v>
      </c>
      <c r="K38" s="22" t="s">
        <v>219</v>
      </c>
      <c r="L38" s="23"/>
      <c r="M38" s="29"/>
      <c r="N38" s="27">
        <f t="shared" si="15"/>
        <v>0</v>
      </c>
      <c r="O38" s="30"/>
      <c r="P38" s="30"/>
      <c r="Q38" s="30"/>
      <c r="R38" s="30"/>
      <c r="S38" s="24">
        <v>0</v>
      </c>
      <c r="T38" s="24">
        <v>0</v>
      </c>
      <c r="U38" s="35">
        <v>0</v>
      </c>
      <c r="V38" s="30"/>
      <c r="W38" s="30"/>
      <c r="X38" s="36"/>
      <c r="Y38" s="17">
        <f t="shared" si="16"/>
        <v>0</v>
      </c>
      <c r="Z38" s="30"/>
      <c r="AA38" s="30"/>
      <c r="AB38" s="30"/>
      <c r="AC38" s="30"/>
      <c r="AD38" s="30"/>
      <c r="AE38" s="30"/>
      <c r="AF38" s="24">
        <f t="shared" si="17"/>
        <v>0</v>
      </c>
      <c r="AG38" s="30"/>
      <c r="AH38" s="30"/>
      <c r="AI38" s="30"/>
      <c r="AJ38" s="30"/>
      <c r="AK38" s="30"/>
      <c r="AL38" s="30"/>
      <c r="AM38" s="24">
        <f t="shared" si="18"/>
        <v>0</v>
      </c>
      <c r="AN38" s="30"/>
      <c r="AO38" s="30"/>
      <c r="AP38" s="30"/>
      <c r="AQ38" s="30"/>
      <c r="AR38" s="30"/>
      <c r="AS38" s="30"/>
      <c r="AT38" s="30"/>
      <c r="AU38" s="30"/>
      <c r="AV38" s="24">
        <f t="shared" si="19"/>
        <v>0</v>
      </c>
      <c r="AW38" s="36"/>
      <c r="AX38" s="42"/>
      <c r="AY38" s="36"/>
      <c r="AZ38" s="42"/>
      <c r="BA38" s="36"/>
      <c r="BB38" s="36"/>
      <c r="BC38" s="36"/>
      <c r="BD38" s="42"/>
      <c r="BE38" s="72"/>
      <c r="BF38" s="42"/>
      <c r="BG38" s="36"/>
      <c r="BH38" s="42"/>
      <c r="BI38" s="36"/>
      <c r="BJ38" s="42"/>
      <c r="BK38" s="36"/>
      <c r="BL38" s="42"/>
      <c r="BM38" s="23">
        <f t="shared" si="20"/>
        <v>0</v>
      </c>
      <c r="BN38" s="46"/>
      <c r="BO38" s="46"/>
      <c r="BP38" s="46"/>
      <c r="BQ38" s="46"/>
      <c r="BR38" s="46"/>
      <c r="BS38" s="46"/>
      <c r="BT38" s="30"/>
      <c r="BU38" s="30"/>
      <c r="BV38" s="30"/>
      <c r="BW38" s="30"/>
      <c r="BX38" s="30"/>
      <c r="BY38" s="30"/>
      <c r="BZ38" s="30"/>
      <c r="CA38" s="30"/>
      <c r="CB38" s="23">
        <f t="shared" si="21"/>
        <v>0</v>
      </c>
      <c r="CC38" s="30"/>
      <c r="CD38" s="23">
        <f t="shared" si="22"/>
        <v>0</v>
      </c>
      <c r="CE38" s="27">
        <f t="shared" si="23"/>
        <v>0</v>
      </c>
      <c r="CF38" s="23">
        <f t="shared" si="24"/>
        <v>0</v>
      </c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23">
        <f t="shared" si="25"/>
        <v>0</v>
      </c>
      <c r="CS38" s="31"/>
      <c r="CT38" s="31"/>
      <c r="CU38" s="31"/>
      <c r="CV38" s="23">
        <f t="shared" si="7"/>
        <v>0</v>
      </c>
      <c r="CW38" s="23">
        <f t="shared" si="8"/>
        <v>0</v>
      </c>
      <c r="CX38" s="49">
        <f t="shared" si="26"/>
        <v>0</v>
      </c>
      <c r="CY38" s="49">
        <f t="shared" si="27"/>
        <v>0</v>
      </c>
      <c r="CZ38" s="49">
        <f t="shared" si="28"/>
        <v>0</v>
      </c>
      <c r="DA38" s="31"/>
      <c r="DB38" s="31"/>
      <c r="DC38" s="23">
        <f t="shared" si="29"/>
        <v>0</v>
      </c>
      <c r="DD38" s="50"/>
      <c r="DE38" s="50"/>
      <c r="DF38" s="50"/>
      <c r="DG38" s="23">
        <f t="shared" si="30"/>
        <v>0</v>
      </c>
      <c r="DH38" s="49">
        <f t="shared" si="31"/>
        <v>0</v>
      </c>
      <c r="DI38" s="27">
        <f t="shared" si="32"/>
        <v>0</v>
      </c>
      <c r="DJ38" s="53">
        <f t="shared" si="33"/>
        <v>0</v>
      </c>
      <c r="DK38" s="49">
        <f t="shared" si="34"/>
        <v>0</v>
      </c>
      <c r="DL38" s="54">
        <f t="shared" si="35"/>
        <v>0</v>
      </c>
      <c r="DM38" s="55">
        <v>215</v>
      </c>
      <c r="DN38" s="55">
        <v>5</v>
      </c>
      <c r="DO38" s="55">
        <v>15</v>
      </c>
      <c r="DP38" s="27">
        <f t="shared" si="36"/>
        <v>0</v>
      </c>
      <c r="DQ38" s="58" t="e">
        <f t="shared" si="37"/>
        <v>#DIV/0!</v>
      </c>
      <c r="DR38" s="194" t="e">
        <f t="shared" si="62"/>
        <v>#DIV/0!</v>
      </c>
      <c r="DS38" s="58" t="e">
        <f t="shared" si="12"/>
        <v>#DIV/0!</v>
      </c>
      <c r="DT38" s="196" t="e">
        <f t="shared" si="63"/>
        <v>#DIV/0!</v>
      </c>
      <c r="DU38" s="63">
        <f t="shared" si="40"/>
        <v>0</v>
      </c>
      <c r="DV38" s="61">
        <f t="shared" si="42"/>
        <v>0</v>
      </c>
      <c r="DW38" s="64" t="e">
        <f t="shared" si="41"/>
        <v>#DIV/0!</v>
      </c>
      <c r="DX38" s="65"/>
    </row>
    <row r="39" spans="1:128">
      <c r="A39" s="17">
        <v>100</v>
      </c>
      <c r="B39" s="17">
        <v>28800</v>
      </c>
      <c r="C39" s="182"/>
      <c r="D39" s="19" t="e">
        <f t="shared" si="0"/>
        <v>#DIV/0!</v>
      </c>
      <c r="E39" s="19" t="e">
        <f t="shared" si="1"/>
        <v>#DIV/0!</v>
      </c>
      <c r="F39" s="19" t="e">
        <f t="shared" si="2"/>
        <v>#DIV/0!</v>
      </c>
      <c r="G39" s="19" t="e">
        <f t="shared" si="3"/>
        <v>#DIV/0!</v>
      </c>
      <c r="H39" s="18" t="e">
        <f t="shared" si="4"/>
        <v>#DIV/0!</v>
      </c>
      <c r="I39" s="184"/>
      <c r="J39" s="187"/>
      <c r="K39" s="22" t="s">
        <v>220</v>
      </c>
      <c r="L39" s="23"/>
      <c r="M39" s="29"/>
      <c r="N39" s="27">
        <f t="shared" si="15"/>
        <v>0</v>
      </c>
      <c r="O39" s="30"/>
      <c r="P39" s="30"/>
      <c r="Q39" s="30"/>
      <c r="R39" s="30"/>
      <c r="S39" s="24">
        <v>0</v>
      </c>
      <c r="T39" s="24">
        <v>0</v>
      </c>
      <c r="U39" s="35">
        <v>0</v>
      </c>
      <c r="V39" s="30"/>
      <c r="W39" s="30"/>
      <c r="X39" s="36"/>
      <c r="Y39" s="17">
        <f t="shared" si="16"/>
        <v>0</v>
      </c>
      <c r="Z39" s="30"/>
      <c r="AA39" s="30"/>
      <c r="AB39" s="30"/>
      <c r="AC39" s="30"/>
      <c r="AD39" s="30"/>
      <c r="AE39" s="30"/>
      <c r="AF39" s="24">
        <f t="shared" si="17"/>
        <v>0</v>
      </c>
      <c r="AG39" s="30"/>
      <c r="AH39" s="30"/>
      <c r="AI39" s="30"/>
      <c r="AJ39" s="30"/>
      <c r="AK39" s="30"/>
      <c r="AL39" s="30"/>
      <c r="AM39" s="24">
        <f t="shared" si="18"/>
        <v>0</v>
      </c>
      <c r="AN39" s="30"/>
      <c r="AO39" s="30"/>
      <c r="AP39" s="30"/>
      <c r="AQ39" s="30"/>
      <c r="AR39" s="30"/>
      <c r="AS39" s="30"/>
      <c r="AT39" s="30"/>
      <c r="AU39" s="30"/>
      <c r="AV39" s="24">
        <f t="shared" si="19"/>
        <v>0</v>
      </c>
      <c r="AW39" s="36"/>
      <c r="AX39" s="42"/>
      <c r="AY39" s="36"/>
      <c r="AZ39" s="42"/>
      <c r="BA39" s="31"/>
      <c r="BB39" s="36"/>
      <c r="BC39" s="36"/>
      <c r="BD39" s="42"/>
      <c r="BE39" s="72"/>
      <c r="BF39" s="42"/>
      <c r="BG39" s="36"/>
      <c r="BH39" s="42"/>
      <c r="BI39" s="36"/>
      <c r="BJ39" s="42"/>
      <c r="BK39" s="36"/>
      <c r="BL39" s="42"/>
      <c r="BM39" s="23">
        <f t="shared" si="20"/>
        <v>0</v>
      </c>
      <c r="BN39" s="46"/>
      <c r="BO39" s="46"/>
      <c r="BP39" s="46"/>
      <c r="BQ39" s="46"/>
      <c r="BR39" s="46"/>
      <c r="BS39" s="46"/>
      <c r="BT39" s="30"/>
      <c r="BU39" s="30"/>
      <c r="BV39" s="30"/>
      <c r="BW39" s="30"/>
      <c r="BX39" s="30"/>
      <c r="BY39" s="30"/>
      <c r="BZ39" s="30"/>
      <c r="CA39" s="30"/>
      <c r="CB39" s="23">
        <f t="shared" si="21"/>
        <v>0</v>
      </c>
      <c r="CC39" s="30"/>
      <c r="CD39" s="23">
        <f t="shared" si="22"/>
        <v>0</v>
      </c>
      <c r="CE39" s="27">
        <f t="shared" si="23"/>
        <v>0</v>
      </c>
      <c r="CF39" s="23">
        <f t="shared" si="24"/>
        <v>0</v>
      </c>
      <c r="CG39" s="31"/>
      <c r="CH39" s="31"/>
      <c r="CI39" s="31"/>
      <c r="CJ39" s="31"/>
      <c r="CK39" s="31"/>
      <c r="CL39" s="37"/>
      <c r="CM39" s="31"/>
      <c r="CN39" s="31"/>
      <c r="CO39" s="31"/>
      <c r="CP39" s="31"/>
      <c r="CQ39" s="31"/>
      <c r="CR39" s="23">
        <f t="shared" si="25"/>
        <v>0</v>
      </c>
      <c r="CS39" s="31"/>
      <c r="CT39" s="31"/>
      <c r="CU39" s="31"/>
      <c r="CV39" s="23">
        <f t="shared" si="7"/>
        <v>0</v>
      </c>
      <c r="CW39" s="23">
        <f t="shared" si="8"/>
        <v>0</v>
      </c>
      <c r="CX39" s="49">
        <f t="shared" si="26"/>
        <v>0</v>
      </c>
      <c r="CY39" s="49">
        <f t="shared" si="27"/>
        <v>0</v>
      </c>
      <c r="CZ39" s="49">
        <f t="shared" si="28"/>
        <v>0</v>
      </c>
      <c r="DA39" s="31"/>
      <c r="DB39" s="31"/>
      <c r="DC39" s="23">
        <f t="shared" si="29"/>
        <v>0</v>
      </c>
      <c r="DD39" s="50"/>
      <c r="DE39" s="50"/>
      <c r="DF39" s="50"/>
      <c r="DG39" s="23">
        <f t="shared" si="30"/>
        <v>0</v>
      </c>
      <c r="DH39" s="49">
        <f t="shared" si="31"/>
        <v>0</v>
      </c>
      <c r="DI39" s="27">
        <f t="shared" si="32"/>
        <v>0</v>
      </c>
      <c r="DJ39" s="53">
        <f t="shared" si="33"/>
        <v>0</v>
      </c>
      <c r="DK39" s="49">
        <f t="shared" si="34"/>
        <v>0</v>
      </c>
      <c r="DL39" s="54">
        <f t="shared" si="35"/>
        <v>0</v>
      </c>
      <c r="DM39" s="55">
        <v>215</v>
      </c>
      <c r="DN39" s="55">
        <v>5</v>
      </c>
      <c r="DO39" s="55">
        <v>15</v>
      </c>
      <c r="DP39" s="27">
        <f t="shared" si="36"/>
        <v>0</v>
      </c>
      <c r="DQ39" s="58" t="e">
        <f t="shared" si="37"/>
        <v>#DIV/0!</v>
      </c>
      <c r="DR39" s="195"/>
      <c r="DS39" s="58" t="e">
        <f t="shared" si="12"/>
        <v>#DIV/0!</v>
      </c>
      <c r="DT39" s="197"/>
      <c r="DU39" s="63">
        <f t="shared" si="40"/>
        <v>0</v>
      </c>
      <c r="DV39" s="61">
        <f t="shared" si="42"/>
        <v>0</v>
      </c>
      <c r="DW39" s="64" t="e">
        <f t="shared" si="41"/>
        <v>#DIV/0!</v>
      </c>
      <c r="DX39" s="65"/>
    </row>
    <row r="40" spans="1:128">
      <c r="A40" s="17">
        <v>100</v>
      </c>
      <c r="B40" s="17">
        <v>28800</v>
      </c>
      <c r="C40" s="181" t="e">
        <f t="shared" ref="C40:C44" si="64">(DH40+DH41)/(N40+N41)</f>
        <v>#DIV/0!</v>
      </c>
      <c r="D40" s="19" t="e">
        <f t="shared" si="0"/>
        <v>#DIV/0!</v>
      </c>
      <c r="E40" s="19" t="e">
        <f t="shared" si="1"/>
        <v>#DIV/0!</v>
      </c>
      <c r="F40" s="19" t="e">
        <f t="shared" si="2"/>
        <v>#DIV/0!</v>
      </c>
      <c r="G40" s="19" t="e">
        <f t="shared" si="3"/>
        <v>#DIV/0!</v>
      </c>
      <c r="H40" s="18" t="e">
        <f t="shared" si="4"/>
        <v>#DIV/0!</v>
      </c>
      <c r="I40" s="183" t="e">
        <f t="shared" ref="I40:I44" si="65">(CD40+CD41)/(DI40+DI41)</f>
        <v>#DIV/0!</v>
      </c>
      <c r="J40" s="187" t="s">
        <v>247</v>
      </c>
      <c r="K40" s="22" t="s">
        <v>219</v>
      </c>
      <c r="L40" s="23"/>
      <c r="M40" s="30"/>
      <c r="N40" s="27">
        <f t="shared" si="15"/>
        <v>0</v>
      </c>
      <c r="O40" s="30"/>
      <c r="P40" s="30"/>
      <c r="Q40" s="30"/>
      <c r="R40" s="30"/>
      <c r="S40" s="24">
        <v>0</v>
      </c>
      <c r="T40" s="24">
        <v>0</v>
      </c>
      <c r="U40" s="35">
        <v>0</v>
      </c>
      <c r="V40" s="30"/>
      <c r="W40" s="30"/>
      <c r="X40" s="36"/>
      <c r="Y40" s="17">
        <f t="shared" si="16"/>
        <v>0</v>
      </c>
      <c r="Z40" s="30"/>
      <c r="AA40" s="30"/>
      <c r="AB40" s="30"/>
      <c r="AC40" s="30"/>
      <c r="AD40" s="30"/>
      <c r="AE40" s="30"/>
      <c r="AF40" s="24">
        <f t="shared" si="17"/>
        <v>0</v>
      </c>
      <c r="AG40" s="30"/>
      <c r="AH40" s="30"/>
      <c r="AI40" s="30"/>
      <c r="AJ40" s="30"/>
      <c r="AK40" s="30"/>
      <c r="AL40" s="30"/>
      <c r="AM40" s="24">
        <f t="shared" si="18"/>
        <v>0</v>
      </c>
      <c r="AN40" s="30"/>
      <c r="AO40" s="30"/>
      <c r="AP40" s="30"/>
      <c r="AQ40" s="30"/>
      <c r="AR40" s="30"/>
      <c r="AS40" s="30"/>
      <c r="AT40" s="30"/>
      <c r="AU40" s="30"/>
      <c r="AV40" s="24">
        <f t="shared" si="19"/>
        <v>0</v>
      </c>
      <c r="AW40" s="36"/>
      <c r="AX40" s="42"/>
      <c r="AY40" s="36"/>
      <c r="AZ40" s="42"/>
      <c r="BA40" s="36"/>
      <c r="BB40" s="36"/>
      <c r="BC40" s="36"/>
      <c r="BD40" s="42"/>
      <c r="BE40" s="72"/>
      <c r="BF40" s="42"/>
      <c r="BG40" s="36"/>
      <c r="BH40" s="42"/>
      <c r="BI40" s="36"/>
      <c r="BJ40" s="42"/>
      <c r="BK40" s="36"/>
      <c r="BL40" s="42"/>
      <c r="BM40" s="23">
        <f t="shared" si="20"/>
        <v>0</v>
      </c>
      <c r="BN40" s="46"/>
      <c r="BO40" s="46"/>
      <c r="BP40" s="46"/>
      <c r="BQ40" s="46"/>
      <c r="BR40" s="46"/>
      <c r="BS40" s="46"/>
      <c r="BT40" s="30"/>
      <c r="BU40" s="30"/>
      <c r="BV40" s="30"/>
      <c r="BW40" s="30"/>
      <c r="BX40" s="30"/>
      <c r="BY40" s="30"/>
      <c r="BZ40" s="30"/>
      <c r="CA40" s="30"/>
      <c r="CB40" s="23">
        <f t="shared" si="21"/>
        <v>0</v>
      </c>
      <c r="CC40" s="30"/>
      <c r="CD40" s="23">
        <f t="shared" si="22"/>
        <v>0</v>
      </c>
      <c r="CE40" s="27">
        <f t="shared" si="23"/>
        <v>0</v>
      </c>
      <c r="CF40" s="23">
        <f t="shared" si="24"/>
        <v>0</v>
      </c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23">
        <f t="shared" si="25"/>
        <v>0</v>
      </c>
      <c r="CS40" s="31"/>
      <c r="CT40" s="31"/>
      <c r="CU40" s="31"/>
      <c r="CV40" s="23">
        <f t="shared" si="7"/>
        <v>0</v>
      </c>
      <c r="CW40" s="23">
        <f t="shared" si="8"/>
        <v>0</v>
      </c>
      <c r="CX40" s="49">
        <f t="shared" si="26"/>
        <v>0</v>
      </c>
      <c r="CY40" s="49">
        <f t="shared" si="27"/>
        <v>0</v>
      </c>
      <c r="CZ40" s="49">
        <f t="shared" si="28"/>
        <v>0</v>
      </c>
      <c r="DA40" s="31"/>
      <c r="DB40" s="31"/>
      <c r="DC40" s="23">
        <f t="shared" si="29"/>
        <v>0</v>
      </c>
      <c r="DD40" s="50"/>
      <c r="DE40" s="50"/>
      <c r="DF40" s="50"/>
      <c r="DG40" s="23">
        <f t="shared" si="30"/>
        <v>0</v>
      </c>
      <c r="DH40" s="49">
        <f t="shared" si="31"/>
        <v>0</v>
      </c>
      <c r="DI40" s="27">
        <f t="shared" si="32"/>
        <v>0</v>
      </c>
      <c r="DJ40" s="53">
        <f t="shared" si="33"/>
        <v>0</v>
      </c>
      <c r="DK40" s="49">
        <f t="shared" si="34"/>
        <v>0</v>
      </c>
      <c r="DL40" s="54">
        <f t="shared" si="35"/>
        <v>0</v>
      </c>
      <c r="DM40" s="55">
        <v>215</v>
      </c>
      <c r="DN40" s="55">
        <v>5</v>
      </c>
      <c r="DO40" s="55">
        <v>15</v>
      </c>
      <c r="DP40" s="27">
        <f t="shared" si="36"/>
        <v>0</v>
      </c>
      <c r="DQ40" s="58" t="e">
        <f t="shared" si="37"/>
        <v>#DIV/0!</v>
      </c>
      <c r="DR40" s="194" t="e">
        <f t="shared" ref="DR40:DR44" si="66">(CY40+CY41)/(CY40+CY41+DP40+DP41)</f>
        <v>#DIV/0!</v>
      </c>
      <c r="DS40" s="58" t="e">
        <f t="shared" si="12"/>
        <v>#DIV/0!</v>
      </c>
      <c r="DT40" s="196" t="e">
        <f t="shared" ref="DT40:DT44" si="67">(CY40+CY41)/(CY40+CY41+CD40+CD41)</f>
        <v>#DIV/0!</v>
      </c>
      <c r="DU40" s="63">
        <f t="shared" si="40"/>
        <v>0</v>
      </c>
      <c r="DV40" s="61">
        <f t="shared" si="42"/>
        <v>0</v>
      </c>
      <c r="DW40" s="64" t="e">
        <f t="shared" si="41"/>
        <v>#DIV/0!</v>
      </c>
      <c r="DX40" s="65"/>
    </row>
    <row r="41" spans="1:128">
      <c r="A41" s="17">
        <v>100</v>
      </c>
      <c r="B41" s="17">
        <v>28800</v>
      </c>
      <c r="C41" s="182"/>
      <c r="D41" s="19" t="e">
        <f t="shared" si="0"/>
        <v>#DIV/0!</v>
      </c>
      <c r="E41" s="19" t="e">
        <f t="shared" si="1"/>
        <v>#DIV/0!</v>
      </c>
      <c r="F41" s="19" t="e">
        <f t="shared" si="2"/>
        <v>#DIV/0!</v>
      </c>
      <c r="G41" s="19" t="e">
        <f t="shared" si="3"/>
        <v>#DIV/0!</v>
      </c>
      <c r="H41" s="18" t="e">
        <f t="shared" si="4"/>
        <v>#DIV/0!</v>
      </c>
      <c r="I41" s="184"/>
      <c r="J41" s="187"/>
      <c r="K41" s="22" t="s">
        <v>226</v>
      </c>
      <c r="L41" s="23"/>
      <c r="M41" s="29"/>
      <c r="N41" s="27">
        <f t="shared" si="15"/>
        <v>0</v>
      </c>
      <c r="O41" s="30"/>
      <c r="P41" s="30"/>
      <c r="Q41" s="30"/>
      <c r="R41" s="30"/>
      <c r="S41" s="24">
        <v>0</v>
      </c>
      <c r="T41" s="24">
        <v>0</v>
      </c>
      <c r="U41" s="35">
        <v>0</v>
      </c>
      <c r="V41" s="30"/>
      <c r="W41" s="30"/>
      <c r="X41" s="36"/>
      <c r="Y41" s="17">
        <f t="shared" si="16"/>
        <v>0</v>
      </c>
      <c r="Z41" s="30"/>
      <c r="AA41" s="30"/>
      <c r="AB41" s="30"/>
      <c r="AC41" s="30"/>
      <c r="AD41" s="30"/>
      <c r="AE41" s="30"/>
      <c r="AF41" s="24">
        <f t="shared" si="17"/>
        <v>0</v>
      </c>
      <c r="AG41" s="30"/>
      <c r="AH41" s="30"/>
      <c r="AI41" s="30"/>
      <c r="AJ41" s="30"/>
      <c r="AK41" s="30"/>
      <c r="AL41" s="30"/>
      <c r="AM41" s="24">
        <f t="shared" si="18"/>
        <v>0</v>
      </c>
      <c r="AN41" s="30"/>
      <c r="AO41" s="30"/>
      <c r="AP41" s="30"/>
      <c r="AQ41" s="30"/>
      <c r="AR41" s="30"/>
      <c r="AS41" s="30"/>
      <c r="AT41" s="30"/>
      <c r="AU41" s="30"/>
      <c r="AV41" s="24">
        <f t="shared" si="19"/>
        <v>0</v>
      </c>
      <c r="AW41" s="36"/>
      <c r="AX41" s="42"/>
      <c r="AY41" s="36"/>
      <c r="AZ41" s="42"/>
      <c r="BA41" s="36"/>
      <c r="BB41" s="36"/>
      <c r="BC41" s="36"/>
      <c r="BD41" s="42"/>
      <c r="BE41" s="72"/>
      <c r="BF41" s="42"/>
      <c r="BG41" s="36"/>
      <c r="BH41" s="42"/>
      <c r="BI41" s="36"/>
      <c r="BJ41" s="42"/>
      <c r="BK41" s="36"/>
      <c r="BL41" s="42"/>
      <c r="BM41" s="23">
        <f t="shared" si="20"/>
        <v>0</v>
      </c>
      <c r="BN41" s="46"/>
      <c r="BO41" s="46"/>
      <c r="BP41" s="46"/>
      <c r="BQ41" s="46"/>
      <c r="BR41" s="46"/>
      <c r="BS41" s="46"/>
      <c r="BT41" s="30"/>
      <c r="BU41" s="30"/>
      <c r="BV41" s="30"/>
      <c r="BW41" s="30"/>
      <c r="BX41" s="30"/>
      <c r="BY41" s="30"/>
      <c r="BZ41" s="30"/>
      <c r="CA41" s="30"/>
      <c r="CB41" s="23">
        <f t="shared" si="21"/>
        <v>0</v>
      </c>
      <c r="CC41" s="30"/>
      <c r="CD41" s="23">
        <f t="shared" si="22"/>
        <v>0</v>
      </c>
      <c r="CE41" s="27">
        <f t="shared" si="23"/>
        <v>0</v>
      </c>
      <c r="CF41" s="23">
        <f t="shared" si="24"/>
        <v>0</v>
      </c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23">
        <f t="shared" si="25"/>
        <v>0</v>
      </c>
      <c r="CS41" s="31"/>
      <c r="CT41" s="31"/>
      <c r="CU41" s="31"/>
      <c r="CV41" s="23">
        <f t="shared" si="7"/>
        <v>0</v>
      </c>
      <c r="CW41" s="23">
        <f t="shared" si="8"/>
        <v>0</v>
      </c>
      <c r="CX41" s="49">
        <f t="shared" si="26"/>
        <v>0</v>
      </c>
      <c r="CY41" s="49">
        <f t="shared" si="27"/>
        <v>0</v>
      </c>
      <c r="CZ41" s="49">
        <f t="shared" si="28"/>
        <v>0</v>
      </c>
      <c r="DA41" s="31"/>
      <c r="DB41" s="31"/>
      <c r="DC41" s="23">
        <f t="shared" si="29"/>
        <v>0</v>
      </c>
      <c r="DD41" s="50"/>
      <c r="DE41" s="50"/>
      <c r="DF41" s="50"/>
      <c r="DG41" s="23">
        <f t="shared" si="30"/>
        <v>0</v>
      </c>
      <c r="DH41" s="49">
        <f t="shared" si="31"/>
        <v>0</v>
      </c>
      <c r="DI41" s="27">
        <f t="shared" si="32"/>
        <v>0</v>
      </c>
      <c r="DJ41" s="53">
        <f t="shared" si="33"/>
        <v>0</v>
      </c>
      <c r="DK41" s="49">
        <f t="shared" si="34"/>
        <v>0</v>
      </c>
      <c r="DL41" s="54">
        <f t="shared" si="35"/>
        <v>0</v>
      </c>
      <c r="DM41" s="55">
        <v>215</v>
      </c>
      <c r="DN41" s="55">
        <v>5</v>
      </c>
      <c r="DO41" s="55">
        <v>15</v>
      </c>
      <c r="DP41" s="27">
        <f t="shared" si="36"/>
        <v>0</v>
      </c>
      <c r="DQ41" s="58" t="e">
        <f t="shared" si="37"/>
        <v>#DIV/0!</v>
      </c>
      <c r="DR41" s="195"/>
      <c r="DS41" s="58" t="e">
        <f t="shared" si="12"/>
        <v>#DIV/0!</v>
      </c>
      <c r="DT41" s="197"/>
      <c r="DU41" s="63">
        <f t="shared" si="40"/>
        <v>0</v>
      </c>
      <c r="DV41" s="61">
        <f t="shared" si="42"/>
        <v>0</v>
      </c>
      <c r="DW41" s="64" t="e">
        <f t="shared" si="41"/>
        <v>#DIV/0!</v>
      </c>
      <c r="DX41" s="65"/>
    </row>
    <row r="42" spans="1:128">
      <c r="A42" s="17">
        <v>100</v>
      </c>
      <c r="B42" s="17">
        <v>28800</v>
      </c>
      <c r="C42" s="181" t="e">
        <f t="shared" si="64"/>
        <v>#DIV/0!</v>
      </c>
      <c r="D42" s="19" t="e">
        <f t="shared" si="0"/>
        <v>#DIV/0!</v>
      </c>
      <c r="E42" s="19" t="e">
        <f t="shared" si="1"/>
        <v>#DIV/0!</v>
      </c>
      <c r="F42" s="19" t="e">
        <f t="shared" si="2"/>
        <v>#DIV/0!</v>
      </c>
      <c r="G42" s="19" t="e">
        <f t="shared" si="3"/>
        <v>#DIV/0!</v>
      </c>
      <c r="H42" s="18" t="e">
        <f t="shared" si="4"/>
        <v>#DIV/0!</v>
      </c>
      <c r="I42" s="183" t="e">
        <f t="shared" si="65"/>
        <v>#DIV/0!</v>
      </c>
      <c r="J42" s="187" t="s">
        <v>248</v>
      </c>
      <c r="K42" s="22" t="s">
        <v>219</v>
      </c>
      <c r="L42" s="23"/>
      <c r="M42" s="29"/>
      <c r="N42" s="27">
        <f t="shared" si="15"/>
        <v>0</v>
      </c>
      <c r="O42" s="30"/>
      <c r="P42" s="30"/>
      <c r="Q42" s="37"/>
      <c r="R42" s="30"/>
      <c r="S42" s="24">
        <v>0</v>
      </c>
      <c r="T42" s="24">
        <v>0</v>
      </c>
      <c r="U42" s="35">
        <v>0</v>
      </c>
      <c r="V42" s="30"/>
      <c r="W42" s="30"/>
      <c r="X42" s="36"/>
      <c r="Y42" s="17">
        <f t="shared" si="16"/>
        <v>0</v>
      </c>
      <c r="Z42" s="30"/>
      <c r="AA42" s="30"/>
      <c r="AB42" s="30"/>
      <c r="AC42" s="30"/>
      <c r="AD42" s="30"/>
      <c r="AE42" s="30"/>
      <c r="AF42" s="24">
        <f t="shared" si="17"/>
        <v>0</v>
      </c>
      <c r="AG42" s="30"/>
      <c r="AH42" s="30"/>
      <c r="AI42" s="30"/>
      <c r="AJ42" s="30"/>
      <c r="AK42" s="30"/>
      <c r="AL42" s="30"/>
      <c r="AM42" s="24">
        <f t="shared" si="18"/>
        <v>0</v>
      </c>
      <c r="AN42" s="30"/>
      <c r="AO42" s="30"/>
      <c r="AP42" s="30"/>
      <c r="AQ42" s="30"/>
      <c r="AR42" s="41"/>
      <c r="AS42" s="30"/>
      <c r="AT42" s="41"/>
      <c r="AU42" s="30"/>
      <c r="AV42" s="24">
        <f t="shared" si="19"/>
        <v>0</v>
      </c>
      <c r="AW42" s="36"/>
      <c r="AX42" s="42"/>
      <c r="AY42" s="36"/>
      <c r="AZ42" s="42"/>
      <c r="BA42" s="36"/>
      <c r="BB42" s="36"/>
      <c r="BC42" s="36"/>
      <c r="BD42" s="42"/>
      <c r="BE42" s="72"/>
      <c r="BF42" s="42"/>
      <c r="BG42" s="36"/>
      <c r="BH42" s="42"/>
      <c r="BI42" s="36"/>
      <c r="BJ42" s="42"/>
      <c r="BK42" s="36"/>
      <c r="BL42" s="42"/>
      <c r="BM42" s="23">
        <f t="shared" si="20"/>
        <v>0</v>
      </c>
      <c r="BN42" s="46"/>
      <c r="BO42" s="46"/>
      <c r="BP42" s="46"/>
      <c r="BQ42" s="46"/>
      <c r="BR42" s="46"/>
      <c r="BS42" s="46"/>
      <c r="BT42" s="30"/>
      <c r="BU42" s="30"/>
      <c r="BV42" s="30"/>
      <c r="BW42" s="30"/>
      <c r="BX42" s="30"/>
      <c r="BY42" s="30"/>
      <c r="BZ42" s="30"/>
      <c r="CA42" s="30"/>
      <c r="CB42" s="23">
        <f t="shared" si="21"/>
        <v>0</v>
      </c>
      <c r="CC42" s="30"/>
      <c r="CD42" s="23">
        <f t="shared" si="22"/>
        <v>0</v>
      </c>
      <c r="CE42" s="27">
        <f t="shared" si="23"/>
        <v>0</v>
      </c>
      <c r="CF42" s="23">
        <f t="shared" si="24"/>
        <v>0</v>
      </c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23">
        <f t="shared" si="25"/>
        <v>0</v>
      </c>
      <c r="CS42" s="31"/>
      <c r="CT42" s="30"/>
      <c r="CU42" s="31"/>
      <c r="CV42" s="23">
        <f t="shared" si="7"/>
        <v>0</v>
      </c>
      <c r="CW42" s="23">
        <f t="shared" si="8"/>
        <v>0</v>
      </c>
      <c r="CX42" s="49">
        <f t="shared" si="26"/>
        <v>0</v>
      </c>
      <c r="CY42" s="49">
        <f t="shared" si="27"/>
        <v>0</v>
      </c>
      <c r="CZ42" s="49">
        <f t="shared" si="28"/>
        <v>0</v>
      </c>
      <c r="DA42" s="31"/>
      <c r="DB42" s="31"/>
      <c r="DC42" s="23">
        <f t="shared" si="29"/>
        <v>0</v>
      </c>
      <c r="DD42" s="50"/>
      <c r="DE42" s="50"/>
      <c r="DF42" s="50"/>
      <c r="DG42" s="23">
        <f t="shared" si="30"/>
        <v>0</v>
      </c>
      <c r="DH42" s="49">
        <f t="shared" si="31"/>
        <v>0</v>
      </c>
      <c r="DI42" s="27">
        <f t="shared" si="32"/>
        <v>0</v>
      </c>
      <c r="DJ42" s="53">
        <f t="shared" si="33"/>
        <v>0</v>
      </c>
      <c r="DK42" s="49">
        <f t="shared" si="34"/>
        <v>0</v>
      </c>
      <c r="DL42" s="54">
        <f t="shared" si="35"/>
        <v>0</v>
      </c>
      <c r="DM42" s="55">
        <v>215</v>
      </c>
      <c r="DN42" s="55">
        <v>5</v>
      </c>
      <c r="DO42" s="55">
        <v>15</v>
      </c>
      <c r="DP42" s="27">
        <f t="shared" si="36"/>
        <v>0</v>
      </c>
      <c r="DQ42" s="58" t="e">
        <f t="shared" si="37"/>
        <v>#DIV/0!</v>
      </c>
      <c r="DR42" s="194" t="e">
        <f t="shared" si="66"/>
        <v>#DIV/0!</v>
      </c>
      <c r="DS42" s="58" t="e">
        <f t="shared" si="12"/>
        <v>#DIV/0!</v>
      </c>
      <c r="DT42" s="196" t="e">
        <f t="shared" si="67"/>
        <v>#DIV/0!</v>
      </c>
      <c r="DU42" s="63">
        <f t="shared" si="40"/>
        <v>0</v>
      </c>
      <c r="DV42" s="61">
        <f t="shared" si="42"/>
        <v>0</v>
      </c>
      <c r="DW42" s="64" t="e">
        <f t="shared" si="41"/>
        <v>#DIV/0!</v>
      </c>
      <c r="DX42" s="65"/>
    </row>
    <row r="43" spans="1:128">
      <c r="A43" s="17">
        <v>100</v>
      </c>
      <c r="B43" s="17">
        <v>28800</v>
      </c>
      <c r="C43" s="182"/>
      <c r="D43" s="19" t="e">
        <f t="shared" si="0"/>
        <v>#DIV/0!</v>
      </c>
      <c r="E43" s="19" t="e">
        <f t="shared" si="1"/>
        <v>#DIV/0!</v>
      </c>
      <c r="F43" s="19" t="e">
        <f t="shared" si="2"/>
        <v>#DIV/0!</v>
      </c>
      <c r="G43" s="19" t="e">
        <f t="shared" si="3"/>
        <v>#DIV/0!</v>
      </c>
      <c r="H43" s="18" t="e">
        <f t="shared" si="4"/>
        <v>#DIV/0!</v>
      </c>
      <c r="I43" s="184"/>
      <c r="J43" s="187"/>
      <c r="K43" s="22" t="s">
        <v>220</v>
      </c>
      <c r="L43" s="23"/>
      <c r="M43" s="29"/>
      <c r="N43" s="27">
        <f t="shared" si="15"/>
        <v>0</v>
      </c>
      <c r="O43" s="30"/>
      <c r="P43" s="30"/>
      <c r="Q43" s="30"/>
      <c r="R43" s="30"/>
      <c r="S43" s="24">
        <v>0</v>
      </c>
      <c r="T43" s="24">
        <v>0</v>
      </c>
      <c r="U43" s="35">
        <v>0</v>
      </c>
      <c r="V43" s="30"/>
      <c r="W43" s="30"/>
      <c r="X43" s="36"/>
      <c r="Y43" s="17">
        <f t="shared" si="16"/>
        <v>0</v>
      </c>
      <c r="Z43" s="30"/>
      <c r="AA43" s="30"/>
      <c r="AB43" s="30"/>
      <c r="AC43" s="30"/>
      <c r="AD43" s="30"/>
      <c r="AE43" s="30"/>
      <c r="AF43" s="24">
        <f t="shared" si="17"/>
        <v>0</v>
      </c>
      <c r="AG43" s="30"/>
      <c r="AH43" s="30"/>
      <c r="AI43" s="30"/>
      <c r="AJ43" s="30"/>
      <c r="AK43" s="30"/>
      <c r="AL43" s="30"/>
      <c r="AM43" s="24">
        <f t="shared" si="18"/>
        <v>0</v>
      </c>
      <c r="AN43" s="30"/>
      <c r="AO43" s="30"/>
      <c r="AP43" s="30"/>
      <c r="AQ43" s="30"/>
      <c r="AR43" s="30"/>
      <c r="AS43" s="30"/>
      <c r="AT43" s="30"/>
      <c r="AU43" s="30"/>
      <c r="AV43" s="24">
        <f t="shared" si="19"/>
        <v>0</v>
      </c>
      <c r="AW43" s="36"/>
      <c r="AX43" s="42"/>
      <c r="AY43" s="36"/>
      <c r="AZ43" s="42"/>
      <c r="BA43" s="36"/>
      <c r="BB43" s="36"/>
      <c r="BC43" s="36"/>
      <c r="BD43" s="42"/>
      <c r="BE43" s="72"/>
      <c r="BF43" s="42"/>
      <c r="BG43" s="36"/>
      <c r="BH43" s="42"/>
      <c r="BI43" s="36"/>
      <c r="BJ43" s="42"/>
      <c r="BK43" s="36"/>
      <c r="BL43" s="42"/>
      <c r="BM43" s="23">
        <f t="shared" si="20"/>
        <v>0</v>
      </c>
      <c r="BN43" s="46"/>
      <c r="BO43" s="46"/>
      <c r="BP43" s="46"/>
      <c r="BQ43" s="46"/>
      <c r="BR43" s="46"/>
      <c r="BS43" s="46"/>
      <c r="BT43" s="30"/>
      <c r="BU43" s="30"/>
      <c r="BV43" s="30"/>
      <c r="BW43" s="30"/>
      <c r="BX43" s="30"/>
      <c r="BY43" s="30"/>
      <c r="BZ43" s="30"/>
      <c r="CA43" s="30"/>
      <c r="CB43" s="23">
        <f t="shared" si="21"/>
        <v>0</v>
      </c>
      <c r="CC43" s="30"/>
      <c r="CD43" s="23">
        <f t="shared" si="22"/>
        <v>0</v>
      </c>
      <c r="CE43" s="27">
        <f t="shared" si="23"/>
        <v>0</v>
      </c>
      <c r="CF43" s="23">
        <f t="shared" si="24"/>
        <v>0</v>
      </c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23">
        <f t="shared" si="25"/>
        <v>0</v>
      </c>
      <c r="CS43" s="31"/>
      <c r="CT43" s="31"/>
      <c r="CU43" s="31"/>
      <c r="CV43" s="23">
        <f t="shared" si="7"/>
        <v>0</v>
      </c>
      <c r="CW43" s="23">
        <f t="shared" si="8"/>
        <v>0</v>
      </c>
      <c r="CX43" s="49">
        <f t="shared" si="26"/>
        <v>0</v>
      </c>
      <c r="CY43" s="49">
        <f t="shared" si="27"/>
        <v>0</v>
      </c>
      <c r="CZ43" s="49">
        <f t="shared" si="28"/>
        <v>0</v>
      </c>
      <c r="DA43" s="31"/>
      <c r="DB43" s="31"/>
      <c r="DC43" s="23">
        <f t="shared" si="29"/>
        <v>0</v>
      </c>
      <c r="DD43" s="50"/>
      <c r="DE43" s="50"/>
      <c r="DF43" s="50"/>
      <c r="DG43" s="23">
        <f t="shared" si="30"/>
        <v>0</v>
      </c>
      <c r="DH43" s="49">
        <f t="shared" si="31"/>
        <v>0</v>
      </c>
      <c r="DI43" s="27">
        <f t="shared" si="32"/>
        <v>0</v>
      </c>
      <c r="DJ43" s="53">
        <f t="shared" si="33"/>
        <v>0</v>
      </c>
      <c r="DK43" s="49">
        <f t="shared" si="34"/>
        <v>0</v>
      </c>
      <c r="DL43" s="54">
        <f t="shared" si="35"/>
        <v>0</v>
      </c>
      <c r="DM43" s="55">
        <v>215</v>
      </c>
      <c r="DN43" s="55">
        <v>5</v>
      </c>
      <c r="DO43" s="55">
        <v>15</v>
      </c>
      <c r="DP43" s="27">
        <f t="shared" si="36"/>
        <v>0</v>
      </c>
      <c r="DQ43" s="58" t="e">
        <f t="shared" si="37"/>
        <v>#DIV/0!</v>
      </c>
      <c r="DR43" s="195"/>
      <c r="DS43" s="58" t="e">
        <f t="shared" si="12"/>
        <v>#DIV/0!</v>
      </c>
      <c r="DT43" s="197"/>
      <c r="DU43" s="63">
        <f t="shared" si="40"/>
        <v>0</v>
      </c>
      <c r="DV43" s="61">
        <f t="shared" si="42"/>
        <v>0</v>
      </c>
      <c r="DW43" s="64" t="e">
        <f t="shared" si="41"/>
        <v>#DIV/0!</v>
      </c>
      <c r="DX43" s="65"/>
    </row>
    <row r="44" spans="1:128">
      <c r="A44" s="17">
        <v>100</v>
      </c>
      <c r="B44" s="17">
        <v>28800</v>
      </c>
      <c r="C44" s="181" t="e">
        <f t="shared" si="64"/>
        <v>#DIV/0!</v>
      </c>
      <c r="D44" s="19" t="e">
        <f t="shared" si="0"/>
        <v>#DIV/0!</v>
      </c>
      <c r="E44" s="19" t="e">
        <f t="shared" si="1"/>
        <v>#DIV/0!</v>
      </c>
      <c r="F44" s="19" t="e">
        <f t="shared" si="2"/>
        <v>#DIV/0!</v>
      </c>
      <c r="G44" s="19" t="e">
        <f t="shared" si="3"/>
        <v>#DIV/0!</v>
      </c>
      <c r="H44" s="18" t="e">
        <f t="shared" si="4"/>
        <v>#DIV/0!</v>
      </c>
      <c r="I44" s="183" t="e">
        <f t="shared" si="65"/>
        <v>#DIV/0!</v>
      </c>
      <c r="J44" s="187" t="s">
        <v>249</v>
      </c>
      <c r="K44" s="22" t="s">
        <v>222</v>
      </c>
      <c r="L44" s="23"/>
      <c r="M44" s="29"/>
      <c r="N44" s="27">
        <f t="shared" si="15"/>
        <v>0</v>
      </c>
      <c r="O44" s="30"/>
      <c r="P44" s="30"/>
      <c r="Q44" s="30"/>
      <c r="R44" s="30"/>
      <c r="S44" s="24">
        <v>0</v>
      </c>
      <c r="T44" s="24">
        <v>0</v>
      </c>
      <c r="U44" s="35">
        <v>0</v>
      </c>
      <c r="V44" s="30"/>
      <c r="W44" s="30"/>
      <c r="X44" s="36"/>
      <c r="Y44" s="17">
        <f t="shared" si="16"/>
        <v>0</v>
      </c>
      <c r="Z44" s="30"/>
      <c r="AA44" s="30"/>
      <c r="AB44" s="30"/>
      <c r="AC44" s="30"/>
      <c r="AD44" s="30"/>
      <c r="AE44" s="30"/>
      <c r="AF44" s="24">
        <f t="shared" si="17"/>
        <v>0</v>
      </c>
      <c r="AG44" s="30"/>
      <c r="AH44" s="30"/>
      <c r="AI44" s="30"/>
      <c r="AJ44" s="30"/>
      <c r="AK44" s="30"/>
      <c r="AL44" s="30"/>
      <c r="AM44" s="24">
        <f t="shared" si="18"/>
        <v>0</v>
      </c>
      <c r="AN44" s="30"/>
      <c r="AO44" s="30"/>
      <c r="AP44" s="30"/>
      <c r="AQ44" s="30"/>
      <c r="AR44" s="30"/>
      <c r="AS44" s="30"/>
      <c r="AT44" s="30"/>
      <c r="AU44" s="30"/>
      <c r="AV44" s="24">
        <f t="shared" si="19"/>
        <v>0</v>
      </c>
      <c r="AW44" s="36"/>
      <c r="AX44" s="42"/>
      <c r="AY44" s="36"/>
      <c r="AZ44" s="42"/>
      <c r="BA44" s="36"/>
      <c r="BB44" s="36"/>
      <c r="BC44" s="36"/>
      <c r="BD44" s="42"/>
      <c r="BE44" s="72"/>
      <c r="BF44" s="42"/>
      <c r="BG44" s="36"/>
      <c r="BH44" s="42"/>
      <c r="BI44" s="36"/>
      <c r="BJ44" s="42"/>
      <c r="BK44" s="36"/>
      <c r="BL44" s="42"/>
      <c r="BM44" s="23">
        <f t="shared" si="20"/>
        <v>0</v>
      </c>
      <c r="BN44" s="46"/>
      <c r="BO44" s="46"/>
      <c r="BP44" s="46"/>
      <c r="BQ44" s="46"/>
      <c r="BR44" s="46"/>
      <c r="BS44" s="46"/>
      <c r="BT44" s="30"/>
      <c r="BU44" s="30"/>
      <c r="BV44" s="30"/>
      <c r="BW44" s="30"/>
      <c r="BX44" s="30"/>
      <c r="BY44" s="30"/>
      <c r="BZ44" s="30"/>
      <c r="CA44" s="30"/>
      <c r="CB44" s="23">
        <f t="shared" si="21"/>
        <v>0</v>
      </c>
      <c r="CC44" s="30"/>
      <c r="CD44" s="23">
        <f t="shared" si="22"/>
        <v>0</v>
      </c>
      <c r="CE44" s="27">
        <f t="shared" si="23"/>
        <v>0</v>
      </c>
      <c r="CF44" s="23">
        <f t="shared" si="24"/>
        <v>0</v>
      </c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23">
        <f t="shared" si="25"/>
        <v>0</v>
      </c>
      <c r="CS44" s="31"/>
      <c r="CT44" s="31"/>
      <c r="CU44" s="31"/>
      <c r="CV44" s="23">
        <f t="shared" si="7"/>
        <v>0</v>
      </c>
      <c r="CW44" s="23">
        <f t="shared" si="8"/>
        <v>0</v>
      </c>
      <c r="CX44" s="49">
        <f t="shared" si="26"/>
        <v>0</v>
      </c>
      <c r="CY44" s="49">
        <f t="shared" si="27"/>
        <v>0</v>
      </c>
      <c r="CZ44" s="49">
        <f t="shared" si="28"/>
        <v>0</v>
      </c>
      <c r="DA44" s="31"/>
      <c r="DB44" s="31"/>
      <c r="DC44" s="23">
        <f t="shared" si="29"/>
        <v>0</v>
      </c>
      <c r="DD44" s="50"/>
      <c r="DE44" s="50"/>
      <c r="DF44" s="50"/>
      <c r="DG44" s="23">
        <f t="shared" si="30"/>
        <v>0</v>
      </c>
      <c r="DH44" s="49">
        <f t="shared" si="31"/>
        <v>0</v>
      </c>
      <c r="DI44" s="27">
        <f t="shared" si="32"/>
        <v>0</v>
      </c>
      <c r="DJ44" s="53">
        <f t="shared" si="33"/>
        <v>0</v>
      </c>
      <c r="DK44" s="49">
        <f t="shared" si="34"/>
        <v>0</v>
      </c>
      <c r="DL44" s="54">
        <f t="shared" si="35"/>
        <v>0</v>
      </c>
      <c r="DM44" s="55">
        <v>215</v>
      </c>
      <c r="DN44" s="55">
        <v>5</v>
      </c>
      <c r="DO44" s="55">
        <v>15</v>
      </c>
      <c r="DP44" s="27">
        <f t="shared" si="36"/>
        <v>0</v>
      </c>
      <c r="DQ44" s="58" t="e">
        <f t="shared" si="37"/>
        <v>#DIV/0!</v>
      </c>
      <c r="DR44" s="194" t="e">
        <f t="shared" si="66"/>
        <v>#DIV/0!</v>
      </c>
      <c r="DS44" s="58" t="e">
        <f t="shared" si="12"/>
        <v>#DIV/0!</v>
      </c>
      <c r="DT44" s="196" t="e">
        <f t="shared" si="67"/>
        <v>#DIV/0!</v>
      </c>
      <c r="DU44" s="63">
        <f t="shared" si="40"/>
        <v>0</v>
      </c>
      <c r="DV44" s="61">
        <f t="shared" si="42"/>
        <v>0</v>
      </c>
      <c r="DW44" s="64" t="e">
        <f t="shared" si="41"/>
        <v>#DIV/0!</v>
      </c>
      <c r="DX44" s="65"/>
    </row>
    <row r="45" spans="1:128">
      <c r="A45" s="17">
        <v>100</v>
      </c>
      <c r="B45" s="17">
        <v>28800</v>
      </c>
      <c r="C45" s="182"/>
      <c r="D45" s="19" t="e">
        <f t="shared" si="0"/>
        <v>#DIV/0!</v>
      </c>
      <c r="E45" s="19" t="e">
        <f t="shared" si="1"/>
        <v>#DIV/0!</v>
      </c>
      <c r="F45" s="19" t="e">
        <f t="shared" si="2"/>
        <v>#DIV/0!</v>
      </c>
      <c r="G45" s="19" t="e">
        <f t="shared" si="3"/>
        <v>#DIV/0!</v>
      </c>
      <c r="H45" s="18" t="e">
        <f t="shared" si="4"/>
        <v>#DIV/0!</v>
      </c>
      <c r="I45" s="184"/>
      <c r="J45" s="187"/>
      <c r="K45" s="22" t="s">
        <v>223</v>
      </c>
      <c r="L45" s="23"/>
      <c r="M45" s="29"/>
      <c r="N45" s="27">
        <f t="shared" si="15"/>
        <v>0</v>
      </c>
      <c r="O45" s="30"/>
      <c r="P45" s="30"/>
      <c r="Q45" s="30"/>
      <c r="R45" s="30"/>
      <c r="S45" s="24">
        <v>0</v>
      </c>
      <c r="T45" s="24">
        <v>0</v>
      </c>
      <c r="U45" s="35">
        <v>0</v>
      </c>
      <c r="V45" s="30"/>
      <c r="W45" s="30"/>
      <c r="X45" s="36"/>
      <c r="Y45" s="17">
        <f t="shared" si="16"/>
        <v>0</v>
      </c>
      <c r="Z45" s="30"/>
      <c r="AA45" s="30"/>
      <c r="AB45" s="30"/>
      <c r="AC45" s="30"/>
      <c r="AD45" s="30"/>
      <c r="AE45" s="30"/>
      <c r="AF45" s="24">
        <f t="shared" si="17"/>
        <v>0</v>
      </c>
      <c r="AG45" s="30"/>
      <c r="AH45" s="30"/>
      <c r="AI45" s="30"/>
      <c r="AJ45" s="30"/>
      <c r="AK45" s="30"/>
      <c r="AL45" s="30"/>
      <c r="AM45" s="24">
        <f t="shared" si="18"/>
        <v>0</v>
      </c>
      <c r="AN45" s="30"/>
      <c r="AO45" s="30"/>
      <c r="AP45" s="30"/>
      <c r="AQ45" s="30"/>
      <c r="AR45" s="30"/>
      <c r="AS45" s="30"/>
      <c r="AT45" s="30"/>
      <c r="AU45" s="30"/>
      <c r="AV45" s="24">
        <f t="shared" si="19"/>
        <v>0</v>
      </c>
      <c r="AW45" s="36"/>
      <c r="AX45" s="42"/>
      <c r="AY45" s="36"/>
      <c r="AZ45" s="42"/>
      <c r="BA45" s="36"/>
      <c r="BB45" s="36"/>
      <c r="BC45" s="36"/>
      <c r="BD45" s="42"/>
      <c r="BE45" s="72"/>
      <c r="BF45" s="42"/>
      <c r="BG45" s="36"/>
      <c r="BH45" s="42"/>
      <c r="BI45" s="36"/>
      <c r="BJ45" s="42"/>
      <c r="BK45" s="36"/>
      <c r="BL45" s="42"/>
      <c r="BM45" s="23">
        <f t="shared" si="20"/>
        <v>0</v>
      </c>
      <c r="BN45" s="46"/>
      <c r="BO45" s="46"/>
      <c r="BP45" s="46"/>
      <c r="BQ45" s="46"/>
      <c r="BR45" s="46"/>
      <c r="BS45" s="46"/>
      <c r="BT45" s="30"/>
      <c r="BU45" s="30"/>
      <c r="BV45" s="30"/>
      <c r="BW45" s="30"/>
      <c r="BX45" s="30"/>
      <c r="BY45" s="30"/>
      <c r="BZ45" s="30"/>
      <c r="CA45" s="30"/>
      <c r="CB45" s="23">
        <f t="shared" si="21"/>
        <v>0</v>
      </c>
      <c r="CC45" s="30"/>
      <c r="CD45" s="23">
        <f t="shared" si="22"/>
        <v>0</v>
      </c>
      <c r="CE45" s="27">
        <f t="shared" si="23"/>
        <v>0</v>
      </c>
      <c r="CF45" s="23">
        <f t="shared" si="24"/>
        <v>0</v>
      </c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23">
        <f t="shared" si="25"/>
        <v>0</v>
      </c>
      <c r="CS45" s="31"/>
      <c r="CT45" s="31"/>
      <c r="CU45" s="31"/>
      <c r="CV45" s="23">
        <f t="shared" si="7"/>
        <v>0</v>
      </c>
      <c r="CW45" s="23">
        <f t="shared" si="8"/>
        <v>0</v>
      </c>
      <c r="CX45" s="49">
        <f t="shared" si="26"/>
        <v>0</v>
      </c>
      <c r="CY45" s="49">
        <f t="shared" si="27"/>
        <v>0</v>
      </c>
      <c r="CZ45" s="49">
        <f t="shared" si="28"/>
        <v>0</v>
      </c>
      <c r="DA45" s="31"/>
      <c r="DB45" s="31"/>
      <c r="DC45" s="23">
        <f t="shared" si="29"/>
        <v>0</v>
      </c>
      <c r="DD45" s="50"/>
      <c r="DE45" s="50"/>
      <c r="DF45" s="50"/>
      <c r="DG45" s="23">
        <f t="shared" si="30"/>
        <v>0</v>
      </c>
      <c r="DH45" s="49">
        <f t="shared" si="31"/>
        <v>0</v>
      </c>
      <c r="DI45" s="27">
        <f t="shared" si="32"/>
        <v>0</v>
      </c>
      <c r="DJ45" s="53">
        <f t="shared" si="33"/>
        <v>0</v>
      </c>
      <c r="DK45" s="49">
        <f t="shared" si="34"/>
        <v>0</v>
      </c>
      <c r="DL45" s="54">
        <f t="shared" si="35"/>
        <v>0</v>
      </c>
      <c r="DM45" s="55">
        <v>215</v>
      </c>
      <c r="DN45" s="55">
        <v>5</v>
      </c>
      <c r="DO45" s="55">
        <v>15</v>
      </c>
      <c r="DP45" s="27">
        <f t="shared" si="36"/>
        <v>0</v>
      </c>
      <c r="DQ45" s="58" t="e">
        <f t="shared" si="37"/>
        <v>#DIV/0!</v>
      </c>
      <c r="DR45" s="195"/>
      <c r="DS45" s="58" t="e">
        <f t="shared" si="12"/>
        <v>#DIV/0!</v>
      </c>
      <c r="DT45" s="197"/>
      <c r="DU45" s="63">
        <f t="shared" si="40"/>
        <v>0</v>
      </c>
      <c r="DV45" s="61">
        <f t="shared" si="42"/>
        <v>0</v>
      </c>
      <c r="DW45" s="64" t="e">
        <f t="shared" si="41"/>
        <v>#DIV/0!</v>
      </c>
      <c r="DX45" s="65"/>
    </row>
    <row r="46" spans="1:128">
      <c r="A46" s="17">
        <v>100</v>
      </c>
      <c r="B46" s="17">
        <v>28800</v>
      </c>
      <c r="C46" s="181" t="e">
        <f t="shared" ref="C46:C50" si="68">(DH46+DH47)/(N46+N47)</f>
        <v>#DIV/0!</v>
      </c>
      <c r="D46" s="19" t="e">
        <f t="shared" si="0"/>
        <v>#DIV/0!</v>
      </c>
      <c r="E46" s="19" t="e">
        <f t="shared" si="1"/>
        <v>#DIV/0!</v>
      </c>
      <c r="F46" s="19" t="e">
        <f t="shared" si="2"/>
        <v>#DIV/0!</v>
      </c>
      <c r="G46" s="19" t="e">
        <f t="shared" si="3"/>
        <v>#DIV/0!</v>
      </c>
      <c r="H46" s="18" t="e">
        <f t="shared" si="4"/>
        <v>#DIV/0!</v>
      </c>
      <c r="I46" s="183" t="e">
        <f t="shared" ref="I46:I50" si="69">(CD46+CD47)/(DI46+DI47)</f>
        <v>#DIV/0!</v>
      </c>
      <c r="J46" s="187" t="s">
        <v>250</v>
      </c>
      <c r="K46" s="22" t="s">
        <v>222</v>
      </c>
      <c r="L46" s="23"/>
      <c r="M46" s="29"/>
      <c r="N46" s="27">
        <f t="shared" si="15"/>
        <v>0</v>
      </c>
      <c r="O46" s="30"/>
      <c r="P46" s="31"/>
      <c r="Q46" s="30"/>
      <c r="R46" s="30"/>
      <c r="S46" s="24">
        <v>0</v>
      </c>
      <c r="T46" s="24">
        <v>0</v>
      </c>
      <c r="U46" s="35">
        <v>0</v>
      </c>
      <c r="V46" s="30"/>
      <c r="W46" s="30"/>
      <c r="X46" s="36"/>
      <c r="Y46" s="17">
        <f t="shared" si="16"/>
        <v>0</v>
      </c>
      <c r="Z46" s="30"/>
      <c r="AA46" s="30"/>
      <c r="AB46" s="30"/>
      <c r="AC46" s="30"/>
      <c r="AD46" s="30"/>
      <c r="AE46" s="30"/>
      <c r="AF46" s="24">
        <f t="shared" si="17"/>
        <v>0</v>
      </c>
      <c r="AG46" s="30"/>
      <c r="AH46" s="30"/>
      <c r="AI46" s="30"/>
      <c r="AJ46" s="30"/>
      <c r="AK46" s="30"/>
      <c r="AL46" s="30"/>
      <c r="AM46" s="24">
        <f t="shared" si="18"/>
        <v>0</v>
      </c>
      <c r="AN46" s="30"/>
      <c r="AO46" s="30"/>
      <c r="AP46" s="30"/>
      <c r="AQ46" s="30"/>
      <c r="AR46" s="30"/>
      <c r="AS46" s="30"/>
      <c r="AT46" s="30"/>
      <c r="AU46" s="30"/>
      <c r="AV46" s="24">
        <f t="shared" si="19"/>
        <v>0</v>
      </c>
      <c r="AW46" s="36"/>
      <c r="AX46" s="42"/>
      <c r="AY46" s="36"/>
      <c r="AZ46" s="42"/>
      <c r="BA46" s="36"/>
      <c r="BB46" s="36"/>
      <c r="BC46" s="36"/>
      <c r="BD46" s="42"/>
      <c r="BE46" s="72"/>
      <c r="BF46" s="42"/>
      <c r="BG46" s="36"/>
      <c r="BH46" s="42"/>
      <c r="BI46" s="36"/>
      <c r="BJ46" s="42"/>
      <c r="BK46" s="36"/>
      <c r="BL46" s="42"/>
      <c r="BM46" s="23">
        <f t="shared" si="20"/>
        <v>0</v>
      </c>
      <c r="BN46" s="46"/>
      <c r="BO46" s="46"/>
      <c r="BP46" s="46"/>
      <c r="BQ46" s="46"/>
      <c r="BR46" s="46"/>
      <c r="BS46" s="46"/>
      <c r="BT46" s="30"/>
      <c r="BU46" s="30"/>
      <c r="BV46" s="30"/>
      <c r="BW46" s="30"/>
      <c r="BX46" s="30"/>
      <c r="BY46" s="30"/>
      <c r="BZ46" s="30"/>
      <c r="CA46" s="30"/>
      <c r="CB46" s="23">
        <f t="shared" si="21"/>
        <v>0</v>
      </c>
      <c r="CC46" s="30"/>
      <c r="CD46" s="23">
        <f t="shared" si="22"/>
        <v>0</v>
      </c>
      <c r="CE46" s="27">
        <f t="shared" si="23"/>
        <v>0</v>
      </c>
      <c r="CF46" s="23">
        <f t="shared" si="24"/>
        <v>0</v>
      </c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23">
        <f t="shared" si="25"/>
        <v>0</v>
      </c>
      <c r="CS46" s="31"/>
      <c r="CT46" s="31"/>
      <c r="CU46" s="31"/>
      <c r="CV46" s="23">
        <f t="shared" si="7"/>
        <v>0</v>
      </c>
      <c r="CW46" s="23">
        <f t="shared" si="8"/>
        <v>0</v>
      </c>
      <c r="CX46" s="49">
        <f t="shared" si="26"/>
        <v>0</v>
      </c>
      <c r="CY46" s="49">
        <f t="shared" si="27"/>
        <v>0</v>
      </c>
      <c r="CZ46" s="49">
        <f t="shared" si="28"/>
        <v>0</v>
      </c>
      <c r="DA46" s="31"/>
      <c r="DB46" s="31"/>
      <c r="DC46" s="23">
        <f t="shared" si="29"/>
        <v>0</v>
      </c>
      <c r="DD46" s="50"/>
      <c r="DE46" s="50"/>
      <c r="DF46" s="50"/>
      <c r="DG46" s="23">
        <f t="shared" si="30"/>
        <v>0</v>
      </c>
      <c r="DH46" s="49">
        <f t="shared" si="31"/>
        <v>0</v>
      </c>
      <c r="DI46" s="27">
        <f t="shared" si="32"/>
        <v>0</v>
      </c>
      <c r="DJ46" s="53">
        <f t="shared" si="33"/>
        <v>0</v>
      </c>
      <c r="DK46" s="49">
        <f t="shared" si="34"/>
        <v>0</v>
      </c>
      <c r="DL46" s="54">
        <f t="shared" si="35"/>
        <v>0</v>
      </c>
      <c r="DM46" s="55">
        <v>215</v>
      </c>
      <c r="DN46" s="55">
        <v>5</v>
      </c>
      <c r="DO46" s="55">
        <v>15</v>
      </c>
      <c r="DP46" s="27">
        <f t="shared" si="36"/>
        <v>0</v>
      </c>
      <c r="DQ46" s="58" t="e">
        <f t="shared" si="37"/>
        <v>#DIV/0!</v>
      </c>
      <c r="DR46" s="194" t="e">
        <f t="shared" ref="DR46:DR50" si="70">(CY46+CY47)/(CY46+CY47+DP46+DP47)</f>
        <v>#DIV/0!</v>
      </c>
      <c r="DS46" s="58" t="e">
        <f t="shared" si="12"/>
        <v>#DIV/0!</v>
      </c>
      <c r="DT46" s="196" t="e">
        <f t="shared" ref="DT46:DT50" si="71">(CY46+CY47)/(CY46+CY47+CD46+CD47)</f>
        <v>#DIV/0!</v>
      </c>
      <c r="DU46" s="63">
        <f t="shared" si="40"/>
        <v>0</v>
      </c>
      <c r="DV46" s="61">
        <f t="shared" si="42"/>
        <v>0</v>
      </c>
      <c r="DW46" s="64" t="e">
        <f t="shared" si="41"/>
        <v>#DIV/0!</v>
      </c>
      <c r="DX46" s="65"/>
    </row>
    <row r="47" spans="1:128">
      <c r="A47" s="17">
        <v>100</v>
      </c>
      <c r="B47" s="17">
        <v>28800</v>
      </c>
      <c r="C47" s="182"/>
      <c r="D47" s="19" t="e">
        <f t="shared" si="0"/>
        <v>#DIV/0!</v>
      </c>
      <c r="E47" s="19" t="e">
        <f t="shared" si="1"/>
        <v>#DIV/0!</v>
      </c>
      <c r="F47" s="19" t="e">
        <f t="shared" si="2"/>
        <v>#DIV/0!</v>
      </c>
      <c r="G47" s="19" t="e">
        <f t="shared" si="3"/>
        <v>#DIV/0!</v>
      </c>
      <c r="H47" s="18" t="e">
        <f t="shared" si="4"/>
        <v>#DIV/0!</v>
      </c>
      <c r="I47" s="184"/>
      <c r="J47" s="187"/>
      <c r="K47" s="32" t="s">
        <v>220</v>
      </c>
      <c r="L47" s="23"/>
      <c r="M47" s="29"/>
      <c r="N47" s="27">
        <f t="shared" si="15"/>
        <v>0</v>
      </c>
      <c r="O47" s="30"/>
      <c r="P47" s="30"/>
      <c r="Q47" s="30"/>
      <c r="R47" s="30"/>
      <c r="S47" s="24">
        <v>0</v>
      </c>
      <c r="T47" s="24">
        <v>0</v>
      </c>
      <c r="U47" s="35">
        <v>0</v>
      </c>
      <c r="V47" s="30"/>
      <c r="W47" s="30"/>
      <c r="X47" s="30"/>
      <c r="Y47" s="17">
        <f t="shared" si="16"/>
        <v>0</v>
      </c>
      <c r="Z47" s="30"/>
      <c r="AA47" s="30"/>
      <c r="AB47" s="30"/>
      <c r="AC47" s="30"/>
      <c r="AD47" s="30"/>
      <c r="AE47" s="30"/>
      <c r="AF47" s="24">
        <f t="shared" si="17"/>
        <v>0</v>
      </c>
      <c r="AG47" s="30"/>
      <c r="AH47" s="30"/>
      <c r="AI47" s="30"/>
      <c r="AJ47" s="30"/>
      <c r="AK47" s="30"/>
      <c r="AL47" s="30"/>
      <c r="AM47" s="24">
        <f t="shared" si="18"/>
        <v>0</v>
      </c>
      <c r="AN47" s="30"/>
      <c r="AO47" s="30"/>
      <c r="AP47" s="30"/>
      <c r="AQ47" s="30"/>
      <c r="AR47" s="30"/>
      <c r="AS47" s="30"/>
      <c r="AT47" s="30"/>
      <c r="AU47" s="30"/>
      <c r="AV47" s="24">
        <f t="shared" si="19"/>
        <v>0</v>
      </c>
      <c r="AW47" s="30"/>
      <c r="AX47" s="30"/>
      <c r="AY47" s="30"/>
      <c r="AZ47" s="30"/>
      <c r="BA47" s="30"/>
      <c r="BB47" s="30"/>
      <c r="BC47" s="30"/>
      <c r="BD47" s="30"/>
      <c r="BE47" s="73"/>
      <c r="BF47" s="30"/>
      <c r="BG47" s="30"/>
      <c r="BH47" s="30"/>
      <c r="BI47" s="30"/>
      <c r="BJ47" s="30"/>
      <c r="BK47" s="30"/>
      <c r="BL47" s="30"/>
      <c r="BM47" s="23">
        <f t="shared" si="20"/>
        <v>0</v>
      </c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23">
        <f t="shared" si="21"/>
        <v>0</v>
      </c>
      <c r="CC47" s="30"/>
      <c r="CD47" s="23">
        <f t="shared" si="22"/>
        <v>0</v>
      </c>
      <c r="CE47" s="27">
        <f t="shared" si="23"/>
        <v>0</v>
      </c>
      <c r="CF47" s="23">
        <f t="shared" si="24"/>
        <v>0</v>
      </c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23">
        <f t="shared" si="25"/>
        <v>0</v>
      </c>
      <c r="CS47" s="30"/>
      <c r="CT47" s="30"/>
      <c r="CU47" s="30"/>
      <c r="CV47" s="23">
        <f t="shared" si="7"/>
        <v>0</v>
      </c>
      <c r="CW47" s="23">
        <f t="shared" si="8"/>
        <v>0</v>
      </c>
      <c r="CX47" s="49">
        <f t="shared" si="26"/>
        <v>0</v>
      </c>
      <c r="CY47" s="49">
        <f t="shared" si="27"/>
        <v>0</v>
      </c>
      <c r="CZ47" s="49">
        <f t="shared" si="28"/>
        <v>0</v>
      </c>
      <c r="DA47" s="30"/>
      <c r="DB47" s="30"/>
      <c r="DC47" s="23">
        <f t="shared" si="29"/>
        <v>0</v>
      </c>
      <c r="DD47" s="50"/>
      <c r="DE47" s="50"/>
      <c r="DF47" s="50"/>
      <c r="DG47" s="23">
        <f t="shared" si="30"/>
        <v>0</v>
      </c>
      <c r="DH47" s="49">
        <f t="shared" si="31"/>
        <v>0</v>
      </c>
      <c r="DI47" s="27">
        <f t="shared" si="32"/>
        <v>0</v>
      </c>
      <c r="DJ47" s="53">
        <f t="shared" si="33"/>
        <v>0</v>
      </c>
      <c r="DK47" s="49">
        <f t="shared" si="34"/>
        <v>0</v>
      </c>
      <c r="DL47" s="54">
        <f t="shared" si="35"/>
        <v>0</v>
      </c>
      <c r="DM47" s="55">
        <v>215</v>
      </c>
      <c r="DN47" s="55">
        <v>5</v>
      </c>
      <c r="DO47" s="55">
        <v>15</v>
      </c>
      <c r="DP47" s="27">
        <f t="shared" si="36"/>
        <v>0</v>
      </c>
      <c r="DQ47" s="58" t="e">
        <f t="shared" si="37"/>
        <v>#DIV/0!</v>
      </c>
      <c r="DR47" s="195"/>
      <c r="DS47" s="58" t="e">
        <f t="shared" si="12"/>
        <v>#DIV/0!</v>
      </c>
      <c r="DT47" s="197"/>
      <c r="DU47" s="63">
        <f t="shared" si="40"/>
        <v>0</v>
      </c>
      <c r="DV47" s="61">
        <f t="shared" si="42"/>
        <v>0</v>
      </c>
      <c r="DW47" s="64" t="e">
        <f t="shared" si="41"/>
        <v>#DIV/0!</v>
      </c>
      <c r="DX47" s="65"/>
    </row>
    <row r="48" spans="1:128">
      <c r="A48" s="17">
        <v>100</v>
      </c>
      <c r="B48" s="17">
        <v>28800</v>
      </c>
      <c r="C48" s="181" t="e">
        <f t="shared" si="68"/>
        <v>#DIV/0!</v>
      </c>
      <c r="D48" s="19" t="e">
        <f t="shared" si="0"/>
        <v>#DIV/0!</v>
      </c>
      <c r="E48" s="19" t="e">
        <f t="shared" si="1"/>
        <v>#DIV/0!</v>
      </c>
      <c r="F48" s="19" t="e">
        <f t="shared" si="2"/>
        <v>#DIV/0!</v>
      </c>
      <c r="G48" s="19" t="e">
        <f t="shared" si="3"/>
        <v>#DIV/0!</v>
      </c>
      <c r="H48" s="18" t="e">
        <f t="shared" si="4"/>
        <v>#DIV/0!</v>
      </c>
      <c r="I48" s="183" t="e">
        <f t="shared" si="69"/>
        <v>#DIV/0!</v>
      </c>
      <c r="J48" s="188" t="s">
        <v>251</v>
      </c>
      <c r="K48" s="22" t="s">
        <v>222</v>
      </c>
      <c r="L48" s="23"/>
      <c r="M48" s="29"/>
      <c r="N48" s="27">
        <f t="shared" si="15"/>
        <v>0</v>
      </c>
      <c r="O48" s="29"/>
      <c r="P48" s="30"/>
      <c r="Q48" s="29"/>
      <c r="R48" s="29"/>
      <c r="S48" s="24">
        <v>0</v>
      </c>
      <c r="T48" s="24">
        <v>0</v>
      </c>
      <c r="U48" s="35">
        <v>0</v>
      </c>
      <c r="V48" s="29"/>
      <c r="W48" s="29"/>
      <c r="X48" s="29"/>
      <c r="Y48" s="17">
        <f t="shared" si="16"/>
        <v>0</v>
      </c>
      <c r="Z48" s="29"/>
      <c r="AA48" s="29"/>
      <c r="AB48" s="29"/>
      <c r="AC48" s="29"/>
      <c r="AD48" s="29"/>
      <c r="AE48" s="29"/>
      <c r="AF48" s="24">
        <f t="shared" si="17"/>
        <v>0</v>
      </c>
      <c r="AG48" s="29"/>
      <c r="AH48" s="29"/>
      <c r="AI48" s="29"/>
      <c r="AJ48" s="29"/>
      <c r="AK48" s="29"/>
      <c r="AL48" s="29"/>
      <c r="AM48" s="24">
        <f t="shared" si="18"/>
        <v>0</v>
      </c>
      <c r="AN48" s="29"/>
      <c r="AO48" s="29"/>
      <c r="AP48" s="29"/>
      <c r="AQ48" s="29"/>
      <c r="AR48" s="29"/>
      <c r="AS48" s="29"/>
      <c r="AT48" s="29"/>
      <c r="AU48" s="29"/>
      <c r="AV48" s="24">
        <f t="shared" si="19"/>
        <v>0</v>
      </c>
      <c r="AW48" s="29"/>
      <c r="AX48" s="29"/>
      <c r="AY48" s="29"/>
      <c r="AZ48" s="29"/>
      <c r="BA48" s="29"/>
      <c r="BB48" s="29"/>
      <c r="BC48" s="29"/>
      <c r="BD48" s="29"/>
      <c r="BE48" s="73"/>
      <c r="BF48" s="29"/>
      <c r="BG48" s="29"/>
      <c r="BH48" s="29"/>
      <c r="BI48" s="29"/>
      <c r="BJ48" s="29"/>
      <c r="BK48" s="29"/>
      <c r="BL48" s="29"/>
      <c r="BM48" s="23">
        <f t="shared" si="20"/>
        <v>0</v>
      </c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3">
        <f t="shared" si="21"/>
        <v>0</v>
      </c>
      <c r="CC48" s="29"/>
      <c r="CD48" s="23">
        <f t="shared" si="22"/>
        <v>0</v>
      </c>
      <c r="CE48" s="27">
        <f t="shared" si="23"/>
        <v>0</v>
      </c>
      <c r="CF48" s="23">
        <f t="shared" si="24"/>
        <v>0</v>
      </c>
      <c r="CG48" s="30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3">
        <f t="shared" si="25"/>
        <v>0</v>
      </c>
      <c r="CS48" s="29"/>
      <c r="CT48" s="29"/>
      <c r="CU48" s="29"/>
      <c r="CV48" s="23">
        <f t="shared" si="7"/>
        <v>0</v>
      </c>
      <c r="CW48" s="23">
        <f t="shared" si="8"/>
        <v>0</v>
      </c>
      <c r="CX48" s="49">
        <f t="shared" si="26"/>
        <v>0</v>
      </c>
      <c r="CY48" s="49">
        <f t="shared" si="27"/>
        <v>0</v>
      </c>
      <c r="CZ48" s="49">
        <f t="shared" si="28"/>
        <v>0</v>
      </c>
      <c r="DA48" s="29"/>
      <c r="DB48" s="29"/>
      <c r="DC48" s="23">
        <f t="shared" si="29"/>
        <v>0</v>
      </c>
      <c r="DD48" s="50"/>
      <c r="DE48" s="50"/>
      <c r="DF48" s="50"/>
      <c r="DG48" s="23">
        <f t="shared" si="30"/>
        <v>0</v>
      </c>
      <c r="DH48" s="49">
        <f t="shared" si="31"/>
        <v>0</v>
      </c>
      <c r="DI48" s="27">
        <f t="shared" si="32"/>
        <v>0</v>
      </c>
      <c r="DJ48" s="53">
        <f t="shared" si="33"/>
        <v>0</v>
      </c>
      <c r="DK48" s="49">
        <f t="shared" si="34"/>
        <v>0</v>
      </c>
      <c r="DL48" s="54">
        <f t="shared" si="35"/>
        <v>0</v>
      </c>
      <c r="DM48" s="55">
        <v>215</v>
      </c>
      <c r="DN48" s="55">
        <v>5</v>
      </c>
      <c r="DO48" s="55">
        <v>15</v>
      </c>
      <c r="DP48" s="27">
        <f t="shared" si="36"/>
        <v>0</v>
      </c>
      <c r="DQ48" s="58" t="e">
        <f t="shared" si="37"/>
        <v>#DIV/0!</v>
      </c>
      <c r="DR48" s="194" t="e">
        <f t="shared" si="70"/>
        <v>#DIV/0!</v>
      </c>
      <c r="DS48" s="58" t="e">
        <f t="shared" si="12"/>
        <v>#DIV/0!</v>
      </c>
      <c r="DT48" s="196" t="e">
        <f t="shared" si="71"/>
        <v>#DIV/0!</v>
      </c>
      <c r="DU48" s="63">
        <f t="shared" si="40"/>
        <v>0</v>
      </c>
      <c r="DV48" s="61">
        <f t="shared" si="42"/>
        <v>0</v>
      </c>
      <c r="DW48" s="64" t="e">
        <f t="shared" si="41"/>
        <v>#DIV/0!</v>
      </c>
      <c r="DX48" s="65"/>
    </row>
    <row r="49" spans="1:128">
      <c r="A49" s="17">
        <v>100</v>
      </c>
      <c r="B49" s="17">
        <v>28800</v>
      </c>
      <c r="C49" s="182"/>
      <c r="D49" s="19" t="e">
        <f t="shared" si="0"/>
        <v>#DIV/0!</v>
      </c>
      <c r="E49" s="19" t="e">
        <f t="shared" si="1"/>
        <v>#DIV/0!</v>
      </c>
      <c r="F49" s="19" t="e">
        <f t="shared" si="2"/>
        <v>#DIV/0!</v>
      </c>
      <c r="G49" s="19" t="e">
        <f t="shared" si="3"/>
        <v>#DIV/0!</v>
      </c>
      <c r="H49" s="18" t="e">
        <f t="shared" si="4"/>
        <v>#DIV/0!</v>
      </c>
      <c r="I49" s="184"/>
      <c r="J49" s="189"/>
      <c r="K49" s="22" t="s">
        <v>223</v>
      </c>
      <c r="L49" s="23"/>
      <c r="M49" s="29"/>
      <c r="N49" s="27">
        <f t="shared" si="15"/>
        <v>0</v>
      </c>
      <c r="O49" s="30"/>
      <c r="P49" s="30"/>
      <c r="Q49" s="30"/>
      <c r="R49" s="30"/>
      <c r="S49" s="24">
        <v>0</v>
      </c>
      <c r="T49" s="24">
        <v>0</v>
      </c>
      <c r="U49" s="35">
        <v>0</v>
      </c>
      <c r="V49" s="30"/>
      <c r="W49" s="30"/>
      <c r="X49" s="36"/>
      <c r="Y49" s="17">
        <f t="shared" si="16"/>
        <v>0</v>
      </c>
      <c r="Z49" s="30"/>
      <c r="AA49" s="30"/>
      <c r="AB49" s="30"/>
      <c r="AC49" s="30"/>
      <c r="AD49" s="30"/>
      <c r="AE49" s="30"/>
      <c r="AF49" s="24">
        <f t="shared" si="17"/>
        <v>0</v>
      </c>
      <c r="AG49" s="30"/>
      <c r="AH49" s="30"/>
      <c r="AI49" s="30"/>
      <c r="AJ49" s="30"/>
      <c r="AK49" s="30"/>
      <c r="AL49" s="30"/>
      <c r="AM49" s="24">
        <f t="shared" si="18"/>
        <v>0</v>
      </c>
      <c r="AN49" s="30"/>
      <c r="AO49" s="30"/>
      <c r="AP49" s="30"/>
      <c r="AQ49" s="30"/>
      <c r="AR49" s="30"/>
      <c r="AS49" s="30"/>
      <c r="AT49" s="30"/>
      <c r="AU49" s="30"/>
      <c r="AV49" s="24">
        <f t="shared" si="19"/>
        <v>0</v>
      </c>
      <c r="AW49" s="36"/>
      <c r="AX49" s="42"/>
      <c r="AY49" s="36"/>
      <c r="AZ49" s="42"/>
      <c r="BA49" s="36"/>
      <c r="BB49" s="36"/>
      <c r="BC49" s="36"/>
      <c r="BD49" s="42"/>
      <c r="BE49" s="72"/>
      <c r="BF49" s="42"/>
      <c r="BG49" s="36"/>
      <c r="BH49" s="42"/>
      <c r="BI49" s="36"/>
      <c r="BJ49" s="42"/>
      <c r="BK49" s="36"/>
      <c r="BL49" s="42"/>
      <c r="BM49" s="23">
        <f t="shared" si="20"/>
        <v>0</v>
      </c>
      <c r="BN49" s="46"/>
      <c r="BO49" s="46"/>
      <c r="BP49" s="46"/>
      <c r="BQ49" s="46"/>
      <c r="BR49" s="46"/>
      <c r="BS49" s="46"/>
      <c r="BT49" s="30"/>
      <c r="BU49" s="30"/>
      <c r="BV49" s="30"/>
      <c r="BW49" s="30"/>
      <c r="BX49" s="30"/>
      <c r="BY49" s="30"/>
      <c r="BZ49" s="30"/>
      <c r="CA49" s="30"/>
      <c r="CB49" s="23">
        <f t="shared" si="21"/>
        <v>0</v>
      </c>
      <c r="CC49" s="30"/>
      <c r="CD49" s="23">
        <f t="shared" si="22"/>
        <v>0</v>
      </c>
      <c r="CE49" s="27">
        <f t="shared" si="23"/>
        <v>0</v>
      </c>
      <c r="CF49" s="23">
        <f t="shared" si="24"/>
        <v>0</v>
      </c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23">
        <f t="shared" si="25"/>
        <v>0</v>
      </c>
      <c r="CS49" s="31"/>
      <c r="CT49" s="31"/>
      <c r="CU49" s="31"/>
      <c r="CV49" s="23">
        <f t="shared" si="7"/>
        <v>0</v>
      </c>
      <c r="CW49" s="23">
        <f t="shared" si="8"/>
        <v>0</v>
      </c>
      <c r="CX49" s="49">
        <f t="shared" si="26"/>
        <v>0</v>
      </c>
      <c r="CY49" s="49">
        <f t="shared" si="27"/>
        <v>0</v>
      </c>
      <c r="CZ49" s="49">
        <f t="shared" si="28"/>
        <v>0</v>
      </c>
      <c r="DA49" s="31"/>
      <c r="DB49" s="31"/>
      <c r="DC49" s="23">
        <f t="shared" si="29"/>
        <v>0</v>
      </c>
      <c r="DD49" s="50"/>
      <c r="DE49" s="50"/>
      <c r="DF49" s="50"/>
      <c r="DG49" s="23">
        <f t="shared" si="30"/>
        <v>0</v>
      </c>
      <c r="DH49" s="49">
        <f t="shared" si="31"/>
        <v>0</v>
      </c>
      <c r="DI49" s="27">
        <f t="shared" si="32"/>
        <v>0</v>
      </c>
      <c r="DJ49" s="53">
        <f t="shared" si="33"/>
        <v>0</v>
      </c>
      <c r="DK49" s="49">
        <f t="shared" si="34"/>
        <v>0</v>
      </c>
      <c r="DL49" s="54">
        <f t="shared" si="35"/>
        <v>0</v>
      </c>
      <c r="DM49" s="55">
        <v>215</v>
      </c>
      <c r="DN49" s="55">
        <v>5</v>
      </c>
      <c r="DO49" s="55">
        <v>15</v>
      </c>
      <c r="DP49" s="27">
        <f t="shared" si="36"/>
        <v>0</v>
      </c>
      <c r="DQ49" s="58" t="e">
        <f t="shared" si="37"/>
        <v>#DIV/0!</v>
      </c>
      <c r="DR49" s="195"/>
      <c r="DS49" s="58" t="e">
        <f t="shared" si="12"/>
        <v>#DIV/0!</v>
      </c>
      <c r="DT49" s="197"/>
      <c r="DU49" s="63">
        <f t="shared" si="40"/>
        <v>0</v>
      </c>
      <c r="DV49" s="61">
        <f t="shared" si="42"/>
        <v>0</v>
      </c>
      <c r="DW49" s="64" t="e">
        <f t="shared" si="41"/>
        <v>#DIV/0!</v>
      </c>
      <c r="DX49" s="65"/>
    </row>
    <row r="50" spans="1:128">
      <c r="A50" s="17">
        <v>100</v>
      </c>
      <c r="B50" s="17">
        <v>28800</v>
      </c>
      <c r="C50" s="181" t="e">
        <f t="shared" si="68"/>
        <v>#DIV/0!</v>
      </c>
      <c r="D50" s="19" t="e">
        <f t="shared" si="0"/>
        <v>#DIV/0!</v>
      </c>
      <c r="E50" s="19" t="e">
        <f t="shared" si="1"/>
        <v>#DIV/0!</v>
      </c>
      <c r="F50" s="19" t="e">
        <f t="shared" si="2"/>
        <v>#DIV/0!</v>
      </c>
      <c r="G50" s="19" t="e">
        <f t="shared" si="3"/>
        <v>#DIV/0!</v>
      </c>
      <c r="H50" s="18" t="e">
        <f t="shared" si="4"/>
        <v>#DIV/0!</v>
      </c>
      <c r="I50" s="183" t="e">
        <f t="shared" si="69"/>
        <v>#DIV/0!</v>
      </c>
      <c r="J50" s="188" t="s">
        <v>252</v>
      </c>
      <c r="K50" s="22" t="s">
        <v>225</v>
      </c>
      <c r="L50" s="23"/>
      <c r="M50" s="29"/>
      <c r="N50" s="27">
        <f t="shared" si="15"/>
        <v>0</v>
      </c>
      <c r="O50" s="30"/>
      <c r="P50" s="30"/>
      <c r="Q50" s="30"/>
      <c r="R50" s="30"/>
      <c r="S50" s="24">
        <v>0</v>
      </c>
      <c r="T50" s="24">
        <v>0</v>
      </c>
      <c r="U50" s="35">
        <v>0</v>
      </c>
      <c r="V50" s="30"/>
      <c r="W50" s="30"/>
      <c r="X50" s="36"/>
      <c r="Y50" s="17">
        <f t="shared" si="16"/>
        <v>0</v>
      </c>
      <c r="Z50" s="30"/>
      <c r="AA50" s="30"/>
      <c r="AB50" s="30"/>
      <c r="AC50" s="30"/>
      <c r="AD50" s="30"/>
      <c r="AE50" s="30"/>
      <c r="AF50" s="24">
        <f t="shared" si="17"/>
        <v>0</v>
      </c>
      <c r="AG50" s="30"/>
      <c r="AH50" s="30"/>
      <c r="AI50" s="30"/>
      <c r="AJ50" s="30"/>
      <c r="AK50" s="30"/>
      <c r="AL50" s="30"/>
      <c r="AM50" s="24">
        <f t="shared" si="18"/>
        <v>0</v>
      </c>
      <c r="AN50" s="30"/>
      <c r="AO50" s="30"/>
      <c r="AP50" s="30"/>
      <c r="AQ50" s="30"/>
      <c r="AR50" s="30"/>
      <c r="AS50" s="30"/>
      <c r="AT50" s="30"/>
      <c r="AU50" s="30"/>
      <c r="AV50" s="24">
        <f t="shared" si="19"/>
        <v>0</v>
      </c>
      <c r="AW50" s="36"/>
      <c r="AX50" s="42"/>
      <c r="AY50" s="36"/>
      <c r="AZ50" s="42"/>
      <c r="BA50" s="36"/>
      <c r="BB50" s="36"/>
      <c r="BC50" s="36"/>
      <c r="BD50" s="42"/>
      <c r="BE50" s="72"/>
      <c r="BF50" s="42"/>
      <c r="BG50" s="36"/>
      <c r="BH50" s="42"/>
      <c r="BI50" s="36"/>
      <c r="BJ50" s="42"/>
      <c r="BK50" s="36"/>
      <c r="BL50" s="42"/>
      <c r="BM50" s="23">
        <f t="shared" si="20"/>
        <v>0</v>
      </c>
      <c r="BN50" s="46"/>
      <c r="BO50" s="46"/>
      <c r="BP50" s="46"/>
      <c r="BQ50" s="46"/>
      <c r="BR50" s="46"/>
      <c r="BS50" s="46"/>
      <c r="BT50" s="30"/>
      <c r="BU50" s="30"/>
      <c r="BV50" s="30"/>
      <c r="BW50" s="30"/>
      <c r="BX50" s="30"/>
      <c r="BY50" s="30"/>
      <c r="BZ50" s="30"/>
      <c r="CA50" s="30"/>
      <c r="CB50" s="23">
        <f t="shared" si="21"/>
        <v>0</v>
      </c>
      <c r="CC50" s="30"/>
      <c r="CD50" s="23">
        <f t="shared" si="22"/>
        <v>0</v>
      </c>
      <c r="CE50" s="27">
        <f t="shared" si="23"/>
        <v>0</v>
      </c>
      <c r="CF50" s="23">
        <f t="shared" si="24"/>
        <v>0</v>
      </c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23">
        <f t="shared" si="25"/>
        <v>0</v>
      </c>
      <c r="CS50" s="31"/>
      <c r="CT50" s="31"/>
      <c r="CU50" s="31"/>
      <c r="CV50" s="23">
        <f t="shared" si="7"/>
        <v>0</v>
      </c>
      <c r="CW50" s="23">
        <f t="shared" si="8"/>
        <v>0</v>
      </c>
      <c r="CX50" s="49">
        <f t="shared" si="26"/>
        <v>0</v>
      </c>
      <c r="CY50" s="49">
        <f t="shared" si="27"/>
        <v>0</v>
      </c>
      <c r="CZ50" s="49">
        <f t="shared" si="28"/>
        <v>0</v>
      </c>
      <c r="DA50" s="31"/>
      <c r="DB50" s="31"/>
      <c r="DC50" s="23">
        <f t="shared" si="29"/>
        <v>0</v>
      </c>
      <c r="DD50" s="50"/>
      <c r="DE50" s="50"/>
      <c r="DF50" s="50"/>
      <c r="DG50" s="23">
        <f t="shared" si="30"/>
        <v>0</v>
      </c>
      <c r="DH50" s="49">
        <f t="shared" si="31"/>
        <v>0</v>
      </c>
      <c r="DI50" s="27">
        <f t="shared" si="32"/>
        <v>0</v>
      </c>
      <c r="DJ50" s="53">
        <f t="shared" si="33"/>
        <v>0</v>
      </c>
      <c r="DK50" s="49">
        <f t="shared" si="34"/>
        <v>0</v>
      </c>
      <c r="DL50" s="54">
        <f t="shared" si="35"/>
        <v>0</v>
      </c>
      <c r="DM50" s="55">
        <v>215</v>
      </c>
      <c r="DN50" s="55">
        <v>5</v>
      </c>
      <c r="DO50" s="55">
        <v>15</v>
      </c>
      <c r="DP50" s="27">
        <f t="shared" si="36"/>
        <v>0</v>
      </c>
      <c r="DQ50" s="58" t="e">
        <f t="shared" si="37"/>
        <v>#DIV/0!</v>
      </c>
      <c r="DR50" s="194" t="e">
        <f t="shared" si="70"/>
        <v>#DIV/0!</v>
      </c>
      <c r="DS50" s="58" t="e">
        <f t="shared" si="12"/>
        <v>#DIV/0!</v>
      </c>
      <c r="DT50" s="196" t="e">
        <f t="shared" si="71"/>
        <v>#DIV/0!</v>
      </c>
      <c r="DU50" s="63">
        <f t="shared" si="40"/>
        <v>0</v>
      </c>
      <c r="DV50" s="61">
        <f t="shared" si="42"/>
        <v>0</v>
      </c>
      <c r="DW50" s="64" t="e">
        <f t="shared" si="41"/>
        <v>#DIV/0!</v>
      </c>
      <c r="DX50" s="65"/>
    </row>
    <row r="51" spans="1:128">
      <c r="A51" s="17">
        <v>100</v>
      </c>
      <c r="B51" s="17">
        <v>28800</v>
      </c>
      <c r="C51" s="182"/>
      <c r="D51" s="19" t="e">
        <f t="shared" si="0"/>
        <v>#DIV/0!</v>
      </c>
      <c r="E51" s="19" t="e">
        <f t="shared" si="1"/>
        <v>#DIV/0!</v>
      </c>
      <c r="F51" s="19" t="e">
        <f t="shared" si="2"/>
        <v>#DIV/0!</v>
      </c>
      <c r="G51" s="19" t="e">
        <f t="shared" si="3"/>
        <v>#DIV/0!</v>
      </c>
      <c r="H51" s="18" t="e">
        <f t="shared" si="4"/>
        <v>#DIV/0!</v>
      </c>
      <c r="I51" s="184"/>
      <c r="J51" s="189"/>
      <c r="K51" s="22" t="s">
        <v>226</v>
      </c>
      <c r="L51" s="23"/>
      <c r="M51" s="29"/>
      <c r="N51" s="27">
        <f t="shared" si="15"/>
        <v>0</v>
      </c>
      <c r="O51" s="30"/>
      <c r="P51" s="30"/>
      <c r="Q51" s="30"/>
      <c r="R51" s="30"/>
      <c r="S51" s="24">
        <v>0</v>
      </c>
      <c r="T51" s="24">
        <v>0</v>
      </c>
      <c r="U51" s="35">
        <v>0</v>
      </c>
      <c r="V51" s="30"/>
      <c r="W51" s="30"/>
      <c r="X51" s="36"/>
      <c r="Y51" s="17">
        <f t="shared" si="16"/>
        <v>0</v>
      </c>
      <c r="Z51" s="30"/>
      <c r="AA51" s="30"/>
      <c r="AB51" s="30"/>
      <c r="AC51" s="30"/>
      <c r="AD51" s="30"/>
      <c r="AE51" s="30"/>
      <c r="AF51" s="24">
        <f t="shared" si="17"/>
        <v>0</v>
      </c>
      <c r="AG51" s="30"/>
      <c r="AH51" s="30"/>
      <c r="AI51" s="30"/>
      <c r="AJ51" s="30"/>
      <c r="AK51" s="30"/>
      <c r="AL51" s="30"/>
      <c r="AM51" s="24">
        <f t="shared" si="18"/>
        <v>0</v>
      </c>
      <c r="AN51" s="30"/>
      <c r="AO51" s="30"/>
      <c r="AP51" s="30"/>
      <c r="AQ51" s="30"/>
      <c r="AR51" s="30"/>
      <c r="AS51" s="30"/>
      <c r="AT51" s="30"/>
      <c r="AU51" s="30"/>
      <c r="AV51" s="24">
        <f t="shared" si="19"/>
        <v>0</v>
      </c>
      <c r="AW51" s="36"/>
      <c r="AX51" s="42"/>
      <c r="AY51" s="36"/>
      <c r="AZ51" s="42"/>
      <c r="BA51" s="36"/>
      <c r="BB51" s="36"/>
      <c r="BC51" s="36"/>
      <c r="BD51" s="42"/>
      <c r="BE51" s="72"/>
      <c r="BF51" s="42"/>
      <c r="BG51" s="36"/>
      <c r="BH51" s="42"/>
      <c r="BI51" s="36"/>
      <c r="BJ51" s="42"/>
      <c r="BK51" s="36"/>
      <c r="BL51" s="42"/>
      <c r="BM51" s="23">
        <f t="shared" si="20"/>
        <v>0</v>
      </c>
      <c r="BN51" s="46"/>
      <c r="BO51" s="46"/>
      <c r="BP51" s="46"/>
      <c r="BQ51" s="46"/>
      <c r="BR51" s="46"/>
      <c r="BS51" s="46"/>
      <c r="BT51" s="30"/>
      <c r="BU51" s="30"/>
      <c r="BV51" s="30"/>
      <c r="BW51" s="30"/>
      <c r="BX51" s="30"/>
      <c r="BY51" s="30"/>
      <c r="BZ51" s="30"/>
      <c r="CA51" s="30"/>
      <c r="CB51" s="23">
        <f t="shared" si="21"/>
        <v>0</v>
      </c>
      <c r="CC51" s="30"/>
      <c r="CD51" s="23">
        <f t="shared" si="22"/>
        <v>0</v>
      </c>
      <c r="CE51" s="27">
        <f t="shared" si="23"/>
        <v>0</v>
      </c>
      <c r="CF51" s="23">
        <f t="shared" si="24"/>
        <v>0</v>
      </c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23">
        <f t="shared" si="25"/>
        <v>0</v>
      </c>
      <c r="CS51" s="31"/>
      <c r="CT51" s="31"/>
      <c r="CU51" s="31"/>
      <c r="CV51" s="23">
        <f t="shared" si="7"/>
        <v>0</v>
      </c>
      <c r="CW51" s="23">
        <f t="shared" si="8"/>
        <v>0</v>
      </c>
      <c r="CX51" s="49">
        <f t="shared" si="26"/>
        <v>0</v>
      </c>
      <c r="CY51" s="49">
        <f t="shared" si="27"/>
        <v>0</v>
      </c>
      <c r="CZ51" s="49">
        <f t="shared" si="28"/>
        <v>0</v>
      </c>
      <c r="DA51" s="31"/>
      <c r="DB51" s="31"/>
      <c r="DC51" s="23">
        <f t="shared" si="29"/>
        <v>0</v>
      </c>
      <c r="DD51" s="50"/>
      <c r="DE51" s="50"/>
      <c r="DF51" s="50"/>
      <c r="DG51" s="23">
        <f t="shared" si="30"/>
        <v>0</v>
      </c>
      <c r="DH51" s="49">
        <f t="shared" si="31"/>
        <v>0</v>
      </c>
      <c r="DI51" s="27">
        <f t="shared" si="32"/>
        <v>0</v>
      </c>
      <c r="DJ51" s="53">
        <f t="shared" si="33"/>
        <v>0</v>
      </c>
      <c r="DK51" s="49">
        <f t="shared" si="34"/>
        <v>0</v>
      </c>
      <c r="DL51" s="54">
        <f t="shared" si="35"/>
        <v>0</v>
      </c>
      <c r="DM51" s="55">
        <v>215</v>
      </c>
      <c r="DN51" s="55">
        <v>5</v>
      </c>
      <c r="DO51" s="55">
        <v>15</v>
      </c>
      <c r="DP51" s="27">
        <f t="shared" si="36"/>
        <v>0</v>
      </c>
      <c r="DQ51" s="58" t="e">
        <f t="shared" si="37"/>
        <v>#DIV/0!</v>
      </c>
      <c r="DR51" s="195"/>
      <c r="DS51" s="58" t="e">
        <f t="shared" si="12"/>
        <v>#DIV/0!</v>
      </c>
      <c r="DT51" s="197"/>
      <c r="DU51" s="63">
        <f t="shared" si="40"/>
        <v>0</v>
      </c>
      <c r="DV51" s="61">
        <f t="shared" si="42"/>
        <v>0</v>
      </c>
      <c r="DW51" s="64" t="e">
        <f t="shared" si="41"/>
        <v>#DIV/0!</v>
      </c>
      <c r="DX51" s="65"/>
    </row>
    <row r="52" spans="1:128">
      <c r="A52" s="17">
        <v>100</v>
      </c>
      <c r="B52" s="17">
        <v>28800</v>
      </c>
      <c r="C52" s="181" t="e">
        <f t="shared" ref="C52:C56" si="72">(DH52+DH53)/(N52+N53)</f>
        <v>#DIV/0!</v>
      </c>
      <c r="D52" s="19" t="e">
        <f t="shared" si="0"/>
        <v>#DIV/0!</v>
      </c>
      <c r="E52" s="19" t="e">
        <f t="shared" si="1"/>
        <v>#DIV/0!</v>
      </c>
      <c r="F52" s="19" t="e">
        <f t="shared" si="2"/>
        <v>#DIV/0!</v>
      </c>
      <c r="G52" s="19" t="e">
        <f t="shared" si="3"/>
        <v>#DIV/0!</v>
      </c>
      <c r="H52" s="18" t="e">
        <f t="shared" si="4"/>
        <v>#DIV/0!</v>
      </c>
      <c r="I52" s="183" t="e">
        <f t="shared" ref="I52:I56" si="73">(CD52+CD53)/(DI52+DI53)</f>
        <v>#DIV/0!</v>
      </c>
      <c r="J52" s="188" t="s">
        <v>253</v>
      </c>
      <c r="K52" s="22" t="s">
        <v>225</v>
      </c>
      <c r="L52" s="23"/>
      <c r="M52" s="29"/>
      <c r="N52" s="27">
        <f t="shared" si="15"/>
        <v>0</v>
      </c>
      <c r="O52" s="30"/>
      <c r="P52" s="30"/>
      <c r="Q52" s="30"/>
      <c r="R52" s="30"/>
      <c r="S52" s="24">
        <v>0</v>
      </c>
      <c r="T52" s="24">
        <v>0</v>
      </c>
      <c r="U52" s="35">
        <v>0</v>
      </c>
      <c r="V52" s="30"/>
      <c r="W52" s="30"/>
      <c r="X52" s="36"/>
      <c r="Y52" s="17">
        <f t="shared" si="16"/>
        <v>0</v>
      </c>
      <c r="Z52" s="30"/>
      <c r="AA52" s="30"/>
      <c r="AB52" s="30"/>
      <c r="AC52" s="30"/>
      <c r="AD52" s="30"/>
      <c r="AE52" s="30"/>
      <c r="AF52" s="24">
        <f t="shared" si="17"/>
        <v>0</v>
      </c>
      <c r="AG52" s="30"/>
      <c r="AH52" s="30"/>
      <c r="AI52" s="30"/>
      <c r="AJ52" s="30"/>
      <c r="AK52" s="30"/>
      <c r="AL52" s="30"/>
      <c r="AM52" s="24">
        <f t="shared" si="18"/>
        <v>0</v>
      </c>
      <c r="AN52" s="30"/>
      <c r="AO52" s="30"/>
      <c r="AP52" s="30"/>
      <c r="AQ52" s="30"/>
      <c r="AR52" s="30"/>
      <c r="AS52" s="30"/>
      <c r="AT52" s="30"/>
      <c r="AU52" s="30"/>
      <c r="AV52" s="24">
        <f t="shared" si="19"/>
        <v>0</v>
      </c>
      <c r="AW52" s="36"/>
      <c r="AX52" s="42"/>
      <c r="AY52" s="36"/>
      <c r="AZ52" s="42"/>
      <c r="BA52" s="42"/>
      <c r="BB52" s="36"/>
      <c r="BC52" s="36"/>
      <c r="BD52" s="42"/>
      <c r="BE52" s="72"/>
      <c r="BF52" s="42"/>
      <c r="BG52" s="36"/>
      <c r="BH52" s="42"/>
      <c r="BI52" s="36"/>
      <c r="BJ52" s="42"/>
      <c r="BK52" s="36"/>
      <c r="BL52" s="42"/>
      <c r="BM52" s="23">
        <f t="shared" si="20"/>
        <v>0</v>
      </c>
      <c r="BN52" s="46"/>
      <c r="BO52" s="46"/>
      <c r="BP52" s="46"/>
      <c r="BQ52" s="46"/>
      <c r="BR52" s="46"/>
      <c r="BS52" s="46"/>
      <c r="BT52" s="30"/>
      <c r="BU52" s="30"/>
      <c r="BV52" s="30"/>
      <c r="BW52" s="30"/>
      <c r="BX52" s="30"/>
      <c r="BY52" s="30"/>
      <c r="BZ52" s="30"/>
      <c r="CA52" s="30"/>
      <c r="CB52" s="23">
        <f t="shared" si="21"/>
        <v>0</v>
      </c>
      <c r="CC52" s="30"/>
      <c r="CD52" s="23">
        <f t="shared" si="22"/>
        <v>0</v>
      </c>
      <c r="CE52" s="27">
        <f t="shared" si="23"/>
        <v>0</v>
      </c>
      <c r="CF52" s="23">
        <f t="shared" si="24"/>
        <v>0</v>
      </c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23">
        <f t="shared" si="25"/>
        <v>0</v>
      </c>
      <c r="CS52" s="31"/>
      <c r="CT52" s="31"/>
      <c r="CU52" s="31"/>
      <c r="CV52" s="23">
        <f t="shared" si="7"/>
        <v>0</v>
      </c>
      <c r="CW52" s="23">
        <f t="shared" si="8"/>
        <v>0</v>
      </c>
      <c r="CX52" s="49">
        <f t="shared" si="26"/>
        <v>0</v>
      </c>
      <c r="CY52" s="49">
        <f t="shared" si="27"/>
        <v>0</v>
      </c>
      <c r="CZ52" s="49">
        <f t="shared" si="28"/>
        <v>0</v>
      </c>
      <c r="DA52" s="31"/>
      <c r="DB52" s="31"/>
      <c r="DC52" s="23">
        <f t="shared" si="29"/>
        <v>0</v>
      </c>
      <c r="DD52" s="50"/>
      <c r="DE52" s="50"/>
      <c r="DF52" s="50"/>
      <c r="DG52" s="23">
        <f t="shared" si="30"/>
        <v>0</v>
      </c>
      <c r="DH52" s="49">
        <f t="shared" si="31"/>
        <v>0</v>
      </c>
      <c r="DI52" s="27">
        <f t="shared" si="32"/>
        <v>0</v>
      </c>
      <c r="DJ52" s="53">
        <f t="shared" si="33"/>
        <v>0</v>
      </c>
      <c r="DK52" s="49">
        <f t="shared" si="34"/>
        <v>0</v>
      </c>
      <c r="DL52" s="54">
        <f t="shared" si="35"/>
        <v>0</v>
      </c>
      <c r="DM52" s="55">
        <v>215</v>
      </c>
      <c r="DN52" s="55">
        <v>5</v>
      </c>
      <c r="DO52" s="55">
        <v>15</v>
      </c>
      <c r="DP52" s="27">
        <f t="shared" si="36"/>
        <v>0</v>
      </c>
      <c r="DQ52" s="58" t="e">
        <f t="shared" si="37"/>
        <v>#DIV/0!</v>
      </c>
      <c r="DR52" s="194" t="e">
        <f t="shared" ref="DR52:DR56" si="74">(CY52+CY53)/(CY52+CY53+DP52+DP53)</f>
        <v>#DIV/0!</v>
      </c>
      <c r="DS52" s="58" t="e">
        <f t="shared" si="12"/>
        <v>#DIV/0!</v>
      </c>
      <c r="DT52" s="196" t="e">
        <f t="shared" ref="DT52:DT56" si="75">(CY52+CY53)/(CY52+CY53+CD52+CD53)</f>
        <v>#DIV/0!</v>
      </c>
      <c r="DU52" s="63">
        <f t="shared" si="40"/>
        <v>0</v>
      </c>
      <c r="DV52" s="61">
        <f t="shared" si="42"/>
        <v>0</v>
      </c>
      <c r="DW52" s="64" t="e">
        <f t="shared" si="41"/>
        <v>#DIV/0!</v>
      </c>
      <c r="DX52" s="65"/>
    </row>
    <row r="53" spans="1:128">
      <c r="A53" s="17">
        <v>100</v>
      </c>
      <c r="B53" s="17">
        <v>28800</v>
      </c>
      <c r="C53" s="182"/>
      <c r="D53" s="19" t="e">
        <f t="shared" si="0"/>
        <v>#DIV/0!</v>
      </c>
      <c r="E53" s="19" t="e">
        <f t="shared" si="1"/>
        <v>#DIV/0!</v>
      </c>
      <c r="F53" s="19" t="e">
        <f t="shared" si="2"/>
        <v>#DIV/0!</v>
      </c>
      <c r="G53" s="19" t="e">
        <f t="shared" si="3"/>
        <v>#DIV/0!</v>
      </c>
      <c r="H53" s="18" t="e">
        <f t="shared" si="4"/>
        <v>#DIV/0!</v>
      </c>
      <c r="I53" s="184"/>
      <c r="J53" s="189"/>
      <c r="K53" s="22" t="s">
        <v>223</v>
      </c>
      <c r="L53" s="23"/>
      <c r="M53" s="29"/>
      <c r="N53" s="27">
        <f t="shared" si="15"/>
        <v>0</v>
      </c>
      <c r="O53" s="30"/>
      <c r="P53" s="30"/>
      <c r="Q53" s="30"/>
      <c r="R53" s="30"/>
      <c r="S53" s="24">
        <v>0</v>
      </c>
      <c r="T53" s="24">
        <v>0</v>
      </c>
      <c r="U53" s="35">
        <v>0</v>
      </c>
      <c r="V53" s="30"/>
      <c r="W53" s="30"/>
      <c r="X53" s="36"/>
      <c r="Y53" s="17">
        <f t="shared" si="16"/>
        <v>0</v>
      </c>
      <c r="Z53" s="30"/>
      <c r="AA53" s="30"/>
      <c r="AB53" s="30"/>
      <c r="AC53" s="30"/>
      <c r="AD53" s="30"/>
      <c r="AE53" s="30"/>
      <c r="AF53" s="24">
        <f t="shared" si="17"/>
        <v>0</v>
      </c>
      <c r="AG53" s="30"/>
      <c r="AH53" s="30"/>
      <c r="AI53" s="30"/>
      <c r="AJ53" s="30"/>
      <c r="AK53" s="30"/>
      <c r="AL53" s="30"/>
      <c r="AM53" s="24">
        <f t="shared" si="18"/>
        <v>0</v>
      </c>
      <c r="AN53" s="30"/>
      <c r="AO53" s="30"/>
      <c r="AP53" s="30"/>
      <c r="AQ53" s="30"/>
      <c r="AR53" s="30"/>
      <c r="AS53" s="30"/>
      <c r="AT53" s="30"/>
      <c r="AU53" s="30"/>
      <c r="AV53" s="24">
        <f t="shared" si="19"/>
        <v>0</v>
      </c>
      <c r="AW53" s="36"/>
      <c r="AX53" s="42"/>
      <c r="AY53" s="36"/>
      <c r="AZ53" s="42"/>
      <c r="BA53" s="36"/>
      <c r="BB53" s="36"/>
      <c r="BC53" s="36"/>
      <c r="BD53" s="42"/>
      <c r="BE53" s="72"/>
      <c r="BF53" s="42"/>
      <c r="BG53" s="36"/>
      <c r="BH53" s="42"/>
      <c r="BI53" s="36"/>
      <c r="BJ53" s="42"/>
      <c r="BK53" s="36"/>
      <c r="BL53" s="42"/>
      <c r="BM53" s="23">
        <f t="shared" si="20"/>
        <v>0</v>
      </c>
      <c r="BN53" s="46"/>
      <c r="BO53" s="46"/>
      <c r="BP53" s="46"/>
      <c r="BQ53" s="46"/>
      <c r="BR53" s="46"/>
      <c r="BS53" s="46"/>
      <c r="BT53" s="30"/>
      <c r="BU53" s="30"/>
      <c r="BV53" s="30"/>
      <c r="BW53" s="30"/>
      <c r="BX53" s="30"/>
      <c r="BY53" s="30"/>
      <c r="BZ53" s="30"/>
      <c r="CA53" s="30"/>
      <c r="CB53" s="23">
        <f t="shared" si="21"/>
        <v>0</v>
      </c>
      <c r="CC53" s="30"/>
      <c r="CD53" s="23">
        <f t="shared" si="22"/>
        <v>0</v>
      </c>
      <c r="CE53" s="27">
        <f t="shared" si="23"/>
        <v>0</v>
      </c>
      <c r="CF53" s="23">
        <f t="shared" si="24"/>
        <v>0</v>
      </c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23">
        <f t="shared" si="25"/>
        <v>0</v>
      </c>
      <c r="CS53" s="31"/>
      <c r="CT53" s="31"/>
      <c r="CU53" s="31"/>
      <c r="CV53" s="23">
        <f t="shared" si="7"/>
        <v>0</v>
      </c>
      <c r="CW53" s="23">
        <f t="shared" si="8"/>
        <v>0</v>
      </c>
      <c r="CX53" s="49">
        <f t="shared" si="26"/>
        <v>0</v>
      </c>
      <c r="CY53" s="49">
        <f t="shared" si="27"/>
        <v>0</v>
      </c>
      <c r="CZ53" s="49">
        <f t="shared" si="28"/>
        <v>0</v>
      </c>
      <c r="DA53" s="31"/>
      <c r="DB53" s="31"/>
      <c r="DC53" s="23">
        <f t="shared" si="29"/>
        <v>0</v>
      </c>
      <c r="DD53" s="50"/>
      <c r="DE53" s="50"/>
      <c r="DF53" s="50"/>
      <c r="DG53" s="23">
        <f t="shared" si="30"/>
        <v>0</v>
      </c>
      <c r="DH53" s="49">
        <f t="shared" si="31"/>
        <v>0</v>
      </c>
      <c r="DI53" s="27">
        <f t="shared" si="32"/>
        <v>0</v>
      </c>
      <c r="DJ53" s="53">
        <f t="shared" si="33"/>
        <v>0</v>
      </c>
      <c r="DK53" s="49">
        <f t="shared" si="34"/>
        <v>0</v>
      </c>
      <c r="DL53" s="54">
        <f t="shared" si="35"/>
        <v>0</v>
      </c>
      <c r="DM53" s="55">
        <v>215</v>
      </c>
      <c r="DN53" s="55">
        <v>5</v>
      </c>
      <c r="DO53" s="55">
        <v>15</v>
      </c>
      <c r="DP53" s="27">
        <f t="shared" si="36"/>
        <v>0</v>
      </c>
      <c r="DQ53" s="58" t="e">
        <f t="shared" si="37"/>
        <v>#DIV/0!</v>
      </c>
      <c r="DR53" s="195"/>
      <c r="DS53" s="58" t="e">
        <f t="shared" si="12"/>
        <v>#DIV/0!</v>
      </c>
      <c r="DT53" s="197"/>
      <c r="DU53" s="63">
        <f t="shared" si="40"/>
        <v>0</v>
      </c>
      <c r="DV53" s="61">
        <f t="shared" si="42"/>
        <v>0</v>
      </c>
      <c r="DW53" s="64" t="e">
        <f t="shared" si="41"/>
        <v>#DIV/0!</v>
      </c>
      <c r="DX53" s="65"/>
    </row>
    <row r="54" spans="1:128">
      <c r="A54" s="17">
        <v>100</v>
      </c>
      <c r="B54" s="17">
        <v>28800</v>
      </c>
      <c r="C54" s="181" t="e">
        <f t="shared" si="72"/>
        <v>#DIV/0!</v>
      </c>
      <c r="D54" s="19" t="e">
        <f t="shared" si="0"/>
        <v>#DIV/0!</v>
      </c>
      <c r="E54" s="19" t="e">
        <f t="shared" si="1"/>
        <v>#DIV/0!</v>
      </c>
      <c r="F54" s="19" t="e">
        <f t="shared" si="2"/>
        <v>#DIV/0!</v>
      </c>
      <c r="G54" s="19" t="e">
        <f t="shared" si="3"/>
        <v>#DIV/0!</v>
      </c>
      <c r="H54" s="18" t="e">
        <f t="shared" si="4"/>
        <v>#DIV/0!</v>
      </c>
      <c r="I54" s="183" t="e">
        <f t="shared" si="73"/>
        <v>#DIV/0!</v>
      </c>
      <c r="J54" s="188" t="s">
        <v>254</v>
      </c>
      <c r="K54" s="22" t="s">
        <v>225</v>
      </c>
      <c r="L54" s="23"/>
      <c r="M54" s="29"/>
      <c r="N54" s="27">
        <f t="shared" si="15"/>
        <v>0</v>
      </c>
      <c r="O54" s="30"/>
      <c r="P54" s="30"/>
      <c r="Q54" s="30"/>
      <c r="R54" s="30"/>
      <c r="S54" s="24">
        <v>0</v>
      </c>
      <c r="T54" s="24">
        <v>0</v>
      </c>
      <c r="U54" s="35">
        <v>0</v>
      </c>
      <c r="V54" s="30"/>
      <c r="W54" s="30"/>
      <c r="X54" s="36"/>
      <c r="Y54" s="17">
        <f t="shared" si="16"/>
        <v>0</v>
      </c>
      <c r="Z54" s="30"/>
      <c r="AA54" s="30"/>
      <c r="AB54" s="30"/>
      <c r="AC54" s="30"/>
      <c r="AD54" s="30"/>
      <c r="AE54" s="30"/>
      <c r="AF54" s="24">
        <f t="shared" si="17"/>
        <v>0</v>
      </c>
      <c r="AG54" s="30"/>
      <c r="AH54" s="30"/>
      <c r="AI54" s="30"/>
      <c r="AJ54" s="30"/>
      <c r="AK54" s="30"/>
      <c r="AL54" s="30"/>
      <c r="AM54" s="24">
        <f t="shared" si="18"/>
        <v>0</v>
      </c>
      <c r="AN54" s="30"/>
      <c r="AO54" s="30"/>
      <c r="AP54" s="30"/>
      <c r="AQ54" s="30"/>
      <c r="AR54" s="30"/>
      <c r="AS54" s="30"/>
      <c r="AT54" s="30"/>
      <c r="AU54" s="30"/>
      <c r="AV54" s="24">
        <f t="shared" si="19"/>
        <v>0</v>
      </c>
      <c r="AW54" s="36"/>
      <c r="AX54" s="42"/>
      <c r="AY54" s="36"/>
      <c r="AZ54" s="42"/>
      <c r="BA54" s="36"/>
      <c r="BB54" s="36"/>
      <c r="BC54" s="36"/>
      <c r="BD54" s="42"/>
      <c r="BE54" s="72"/>
      <c r="BF54" s="42"/>
      <c r="BG54" s="36"/>
      <c r="BH54" s="42"/>
      <c r="BI54" s="36"/>
      <c r="BJ54" s="42"/>
      <c r="BK54" s="36"/>
      <c r="BL54" s="42"/>
      <c r="BM54" s="23">
        <f t="shared" si="20"/>
        <v>0</v>
      </c>
      <c r="BN54" s="46"/>
      <c r="BO54" s="46"/>
      <c r="BP54" s="46"/>
      <c r="BQ54" s="46"/>
      <c r="BR54" s="46"/>
      <c r="BS54" s="46"/>
      <c r="BT54" s="30"/>
      <c r="BU54" s="30"/>
      <c r="BV54" s="30"/>
      <c r="BW54" s="30"/>
      <c r="BX54" s="30"/>
      <c r="BY54" s="30"/>
      <c r="BZ54" s="30"/>
      <c r="CA54" s="30"/>
      <c r="CB54" s="23">
        <f t="shared" si="21"/>
        <v>0</v>
      </c>
      <c r="CC54" s="30"/>
      <c r="CD54" s="23">
        <f t="shared" si="22"/>
        <v>0</v>
      </c>
      <c r="CE54" s="27">
        <f t="shared" si="23"/>
        <v>0</v>
      </c>
      <c r="CF54" s="23">
        <f t="shared" si="24"/>
        <v>0</v>
      </c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23">
        <f t="shared" si="25"/>
        <v>0</v>
      </c>
      <c r="CS54" s="31"/>
      <c r="CT54" s="31"/>
      <c r="CU54" s="31"/>
      <c r="CV54" s="23">
        <f t="shared" si="7"/>
        <v>0</v>
      </c>
      <c r="CW54" s="23">
        <f t="shared" si="8"/>
        <v>0</v>
      </c>
      <c r="CX54" s="49">
        <f t="shared" si="26"/>
        <v>0</v>
      </c>
      <c r="CY54" s="49">
        <f t="shared" si="27"/>
        <v>0</v>
      </c>
      <c r="CZ54" s="49">
        <f t="shared" si="28"/>
        <v>0</v>
      </c>
      <c r="DA54" s="31"/>
      <c r="DB54" s="31"/>
      <c r="DC54" s="23">
        <f t="shared" si="29"/>
        <v>0</v>
      </c>
      <c r="DD54" s="50"/>
      <c r="DE54" s="50"/>
      <c r="DF54" s="50"/>
      <c r="DG54" s="23">
        <f t="shared" si="30"/>
        <v>0</v>
      </c>
      <c r="DH54" s="49">
        <f t="shared" si="31"/>
        <v>0</v>
      </c>
      <c r="DI54" s="27">
        <f t="shared" si="32"/>
        <v>0</v>
      </c>
      <c r="DJ54" s="53">
        <f t="shared" si="33"/>
        <v>0</v>
      </c>
      <c r="DK54" s="49">
        <f t="shared" si="34"/>
        <v>0</v>
      </c>
      <c r="DL54" s="54">
        <f t="shared" si="35"/>
        <v>0</v>
      </c>
      <c r="DM54" s="55">
        <v>215</v>
      </c>
      <c r="DN54" s="55">
        <v>5</v>
      </c>
      <c r="DO54" s="55">
        <v>15</v>
      </c>
      <c r="DP54" s="27">
        <f t="shared" si="36"/>
        <v>0</v>
      </c>
      <c r="DQ54" s="58" t="e">
        <f t="shared" si="37"/>
        <v>#DIV/0!</v>
      </c>
      <c r="DR54" s="194" t="e">
        <f t="shared" si="74"/>
        <v>#DIV/0!</v>
      </c>
      <c r="DS54" s="58" t="e">
        <f t="shared" si="12"/>
        <v>#DIV/0!</v>
      </c>
      <c r="DT54" s="196" t="e">
        <f t="shared" si="75"/>
        <v>#DIV/0!</v>
      </c>
      <c r="DU54" s="63">
        <f t="shared" si="40"/>
        <v>0</v>
      </c>
      <c r="DV54" s="61">
        <f t="shared" si="42"/>
        <v>0</v>
      </c>
      <c r="DW54" s="64" t="e">
        <f t="shared" si="41"/>
        <v>#DIV/0!</v>
      </c>
      <c r="DX54" s="65"/>
    </row>
    <row r="55" spans="1:128">
      <c r="A55" s="17">
        <v>100</v>
      </c>
      <c r="B55" s="17">
        <v>28800</v>
      </c>
      <c r="C55" s="182"/>
      <c r="D55" s="19" t="e">
        <f t="shared" si="0"/>
        <v>#DIV/0!</v>
      </c>
      <c r="E55" s="19" t="e">
        <f t="shared" si="1"/>
        <v>#DIV/0!</v>
      </c>
      <c r="F55" s="19" t="e">
        <f t="shared" si="2"/>
        <v>#DIV/0!</v>
      </c>
      <c r="G55" s="19" t="e">
        <f t="shared" si="3"/>
        <v>#DIV/0!</v>
      </c>
      <c r="H55" s="18" t="e">
        <f t="shared" si="4"/>
        <v>#DIV/0!</v>
      </c>
      <c r="I55" s="184"/>
      <c r="J55" s="189"/>
      <c r="K55" s="33" t="s">
        <v>226</v>
      </c>
      <c r="L55" s="23"/>
      <c r="M55" s="29"/>
      <c r="N55" s="27">
        <f t="shared" si="15"/>
        <v>0</v>
      </c>
      <c r="O55" s="30"/>
      <c r="P55" s="30"/>
      <c r="Q55" s="30"/>
      <c r="R55" s="30"/>
      <c r="S55" s="24">
        <v>0</v>
      </c>
      <c r="T55" s="24">
        <v>0</v>
      </c>
      <c r="U55" s="35">
        <v>0</v>
      </c>
      <c r="V55" s="30"/>
      <c r="W55" s="30"/>
      <c r="X55" s="36"/>
      <c r="Y55" s="17">
        <f t="shared" si="16"/>
        <v>0</v>
      </c>
      <c r="Z55" s="30"/>
      <c r="AA55" s="30"/>
      <c r="AB55" s="30"/>
      <c r="AC55" s="30"/>
      <c r="AD55" s="30"/>
      <c r="AE55" s="30"/>
      <c r="AF55" s="24">
        <f t="shared" si="17"/>
        <v>0</v>
      </c>
      <c r="AG55" s="30"/>
      <c r="AH55" s="30"/>
      <c r="AI55" s="30"/>
      <c r="AJ55" s="30"/>
      <c r="AK55" s="30"/>
      <c r="AL55" s="30"/>
      <c r="AM55" s="24">
        <f t="shared" si="18"/>
        <v>0</v>
      </c>
      <c r="AN55" s="30"/>
      <c r="AO55" s="30"/>
      <c r="AP55" s="30"/>
      <c r="AQ55" s="30"/>
      <c r="AR55" s="30"/>
      <c r="AS55" s="30"/>
      <c r="AT55" s="30"/>
      <c r="AU55" s="30"/>
      <c r="AV55" s="24">
        <f t="shared" si="19"/>
        <v>0</v>
      </c>
      <c r="AW55" s="36"/>
      <c r="AX55" s="42"/>
      <c r="AY55" s="36"/>
      <c r="AZ55" s="42"/>
      <c r="BA55" s="36"/>
      <c r="BB55" s="36"/>
      <c r="BC55" s="36"/>
      <c r="BD55" s="42"/>
      <c r="BE55" s="72"/>
      <c r="BF55" s="42"/>
      <c r="BG55" s="36"/>
      <c r="BH55" s="42"/>
      <c r="BI55" s="36"/>
      <c r="BJ55" s="42"/>
      <c r="BK55" s="36"/>
      <c r="BL55" s="42"/>
      <c r="BM55" s="23">
        <f t="shared" si="20"/>
        <v>0</v>
      </c>
      <c r="BN55" s="46"/>
      <c r="BO55" s="46"/>
      <c r="BP55" s="46"/>
      <c r="BQ55" s="46"/>
      <c r="BR55" s="46"/>
      <c r="BS55" s="46"/>
      <c r="BT55" s="30"/>
      <c r="BU55" s="30"/>
      <c r="BV55" s="30"/>
      <c r="BW55" s="30"/>
      <c r="BX55" s="30"/>
      <c r="BY55" s="30"/>
      <c r="BZ55" s="30"/>
      <c r="CA55" s="30"/>
      <c r="CB55" s="23">
        <f t="shared" si="21"/>
        <v>0</v>
      </c>
      <c r="CC55" s="30"/>
      <c r="CD55" s="23">
        <f t="shared" si="22"/>
        <v>0</v>
      </c>
      <c r="CE55" s="27">
        <f t="shared" si="23"/>
        <v>0</v>
      </c>
      <c r="CF55" s="23">
        <f t="shared" si="24"/>
        <v>0</v>
      </c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23">
        <f t="shared" si="25"/>
        <v>0</v>
      </c>
      <c r="CS55" s="31"/>
      <c r="CT55" s="31"/>
      <c r="CU55" s="31"/>
      <c r="CV55" s="23">
        <f t="shared" si="7"/>
        <v>0</v>
      </c>
      <c r="CW55" s="23">
        <f t="shared" si="8"/>
        <v>0</v>
      </c>
      <c r="CX55" s="49">
        <f t="shared" si="26"/>
        <v>0</v>
      </c>
      <c r="CY55" s="49">
        <f t="shared" si="27"/>
        <v>0</v>
      </c>
      <c r="CZ55" s="49">
        <f t="shared" si="28"/>
        <v>0</v>
      </c>
      <c r="DA55" s="31"/>
      <c r="DB55" s="31"/>
      <c r="DC55" s="23">
        <f t="shared" si="29"/>
        <v>0</v>
      </c>
      <c r="DD55" s="50"/>
      <c r="DE55" s="50"/>
      <c r="DF55" s="50"/>
      <c r="DG55" s="23">
        <f t="shared" si="30"/>
        <v>0</v>
      </c>
      <c r="DH55" s="49">
        <f t="shared" si="31"/>
        <v>0</v>
      </c>
      <c r="DI55" s="27">
        <f t="shared" si="32"/>
        <v>0</v>
      </c>
      <c r="DJ55" s="53">
        <f t="shared" si="33"/>
        <v>0</v>
      </c>
      <c r="DK55" s="49">
        <f t="shared" si="34"/>
        <v>0</v>
      </c>
      <c r="DL55" s="54">
        <f t="shared" si="35"/>
        <v>0</v>
      </c>
      <c r="DM55" s="55">
        <v>215</v>
      </c>
      <c r="DN55" s="55">
        <v>5</v>
      </c>
      <c r="DO55" s="55">
        <v>15</v>
      </c>
      <c r="DP55" s="27">
        <f t="shared" si="36"/>
        <v>0</v>
      </c>
      <c r="DQ55" s="58" t="e">
        <f t="shared" si="37"/>
        <v>#DIV/0!</v>
      </c>
      <c r="DR55" s="195"/>
      <c r="DS55" s="58" t="e">
        <f t="shared" si="12"/>
        <v>#DIV/0!</v>
      </c>
      <c r="DT55" s="197"/>
      <c r="DU55" s="63">
        <f t="shared" si="40"/>
        <v>0</v>
      </c>
      <c r="DV55" s="61">
        <f t="shared" si="42"/>
        <v>0</v>
      </c>
      <c r="DW55" s="64" t="e">
        <f t="shared" si="41"/>
        <v>#DIV/0!</v>
      </c>
      <c r="DX55" s="65"/>
    </row>
    <row r="56" spans="1:128">
      <c r="A56" s="17">
        <v>100</v>
      </c>
      <c r="B56" s="17">
        <v>28800</v>
      </c>
      <c r="C56" s="181" t="e">
        <f t="shared" si="72"/>
        <v>#DIV/0!</v>
      </c>
      <c r="D56" s="19" t="e">
        <f t="shared" si="0"/>
        <v>#DIV/0!</v>
      </c>
      <c r="E56" s="19" t="e">
        <f t="shared" si="1"/>
        <v>#DIV/0!</v>
      </c>
      <c r="F56" s="19" t="e">
        <f t="shared" si="2"/>
        <v>#DIV/0!</v>
      </c>
      <c r="G56" s="19" t="e">
        <f t="shared" si="3"/>
        <v>#DIV/0!</v>
      </c>
      <c r="H56" s="18" t="e">
        <f t="shared" si="4"/>
        <v>#DIV/0!</v>
      </c>
      <c r="I56" s="183" t="e">
        <f t="shared" si="73"/>
        <v>#DIV/0!</v>
      </c>
      <c r="J56" s="188" t="s">
        <v>255</v>
      </c>
      <c r="K56" s="22" t="s">
        <v>219</v>
      </c>
      <c r="L56" s="23"/>
      <c r="M56" s="29"/>
      <c r="N56" s="27">
        <f t="shared" si="15"/>
        <v>0</v>
      </c>
      <c r="O56" s="30"/>
      <c r="P56" s="30"/>
      <c r="Q56" s="30"/>
      <c r="R56" s="30"/>
      <c r="S56" s="24">
        <v>0</v>
      </c>
      <c r="T56" s="24">
        <v>0</v>
      </c>
      <c r="U56" s="35">
        <v>0</v>
      </c>
      <c r="V56" s="30"/>
      <c r="W56" s="30"/>
      <c r="X56" s="36"/>
      <c r="Y56" s="17">
        <f t="shared" si="16"/>
        <v>0</v>
      </c>
      <c r="Z56" s="30"/>
      <c r="AA56" s="30"/>
      <c r="AB56" s="30"/>
      <c r="AC56" s="30"/>
      <c r="AD56" s="30"/>
      <c r="AE56" s="30"/>
      <c r="AF56" s="24">
        <f t="shared" si="17"/>
        <v>0</v>
      </c>
      <c r="AG56" s="30"/>
      <c r="AH56" s="30"/>
      <c r="AI56" s="30"/>
      <c r="AJ56" s="30"/>
      <c r="AK56" s="30"/>
      <c r="AL56" s="30"/>
      <c r="AM56" s="24">
        <f t="shared" si="18"/>
        <v>0</v>
      </c>
      <c r="AN56" s="30"/>
      <c r="AO56" s="30"/>
      <c r="AP56" s="30"/>
      <c r="AQ56" s="30"/>
      <c r="AR56" s="30"/>
      <c r="AS56" s="30"/>
      <c r="AT56" s="30"/>
      <c r="AU56" s="30"/>
      <c r="AV56" s="24">
        <f t="shared" si="19"/>
        <v>0</v>
      </c>
      <c r="AW56" s="36"/>
      <c r="AX56" s="42"/>
      <c r="AY56" s="36"/>
      <c r="AZ56" s="42"/>
      <c r="BA56" s="36"/>
      <c r="BB56" s="36"/>
      <c r="BC56" s="36"/>
      <c r="BD56" s="42"/>
      <c r="BE56" s="72"/>
      <c r="BF56" s="42"/>
      <c r="BG56" s="36"/>
      <c r="BH56" s="42"/>
      <c r="BI56" s="36"/>
      <c r="BJ56" s="42"/>
      <c r="BK56" s="36"/>
      <c r="BL56" s="42"/>
      <c r="BM56" s="23">
        <f t="shared" si="20"/>
        <v>0</v>
      </c>
      <c r="BN56" s="46"/>
      <c r="BO56" s="46"/>
      <c r="BP56" s="46"/>
      <c r="BQ56" s="46"/>
      <c r="BR56" s="46"/>
      <c r="BS56" s="46"/>
      <c r="BT56" s="30"/>
      <c r="BU56" s="30"/>
      <c r="BV56" s="30"/>
      <c r="BW56" s="30"/>
      <c r="BX56" s="30"/>
      <c r="BY56" s="30"/>
      <c r="BZ56" s="30"/>
      <c r="CA56" s="30"/>
      <c r="CB56" s="23">
        <f t="shared" si="21"/>
        <v>0</v>
      </c>
      <c r="CC56" s="30"/>
      <c r="CD56" s="23">
        <f t="shared" si="22"/>
        <v>0</v>
      </c>
      <c r="CE56" s="27">
        <f t="shared" si="23"/>
        <v>0</v>
      </c>
      <c r="CF56" s="23">
        <f t="shared" si="24"/>
        <v>0</v>
      </c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23">
        <f t="shared" si="25"/>
        <v>0</v>
      </c>
      <c r="CS56" s="31"/>
      <c r="CT56" s="31"/>
      <c r="CU56" s="31"/>
      <c r="CV56" s="23">
        <f t="shared" si="7"/>
        <v>0</v>
      </c>
      <c r="CW56" s="23">
        <f t="shared" si="8"/>
        <v>0</v>
      </c>
      <c r="CX56" s="49">
        <f t="shared" si="26"/>
        <v>0</v>
      </c>
      <c r="CY56" s="49">
        <f t="shared" si="27"/>
        <v>0</v>
      </c>
      <c r="CZ56" s="49">
        <f t="shared" si="28"/>
        <v>0</v>
      </c>
      <c r="DA56" s="31"/>
      <c r="DB56" s="31"/>
      <c r="DC56" s="23">
        <f t="shared" si="29"/>
        <v>0</v>
      </c>
      <c r="DD56" s="50"/>
      <c r="DE56" s="50"/>
      <c r="DF56" s="50"/>
      <c r="DG56" s="23">
        <f t="shared" si="30"/>
        <v>0</v>
      </c>
      <c r="DH56" s="49">
        <f t="shared" si="31"/>
        <v>0</v>
      </c>
      <c r="DI56" s="27">
        <f t="shared" si="32"/>
        <v>0</v>
      </c>
      <c r="DJ56" s="53">
        <f t="shared" si="33"/>
        <v>0</v>
      </c>
      <c r="DK56" s="49">
        <f t="shared" si="34"/>
        <v>0</v>
      </c>
      <c r="DL56" s="54">
        <f t="shared" si="35"/>
        <v>0</v>
      </c>
      <c r="DM56" s="55">
        <v>215</v>
      </c>
      <c r="DN56" s="55">
        <v>5</v>
      </c>
      <c r="DO56" s="55">
        <v>15</v>
      </c>
      <c r="DP56" s="27">
        <f t="shared" si="36"/>
        <v>0</v>
      </c>
      <c r="DQ56" s="58" t="e">
        <f t="shared" si="37"/>
        <v>#DIV/0!</v>
      </c>
      <c r="DR56" s="194" t="e">
        <f t="shared" si="74"/>
        <v>#DIV/0!</v>
      </c>
      <c r="DS56" s="58" t="e">
        <f t="shared" si="12"/>
        <v>#DIV/0!</v>
      </c>
      <c r="DT56" s="196" t="e">
        <f t="shared" si="75"/>
        <v>#DIV/0!</v>
      </c>
      <c r="DU56" s="63">
        <f t="shared" si="40"/>
        <v>0</v>
      </c>
      <c r="DV56" s="61">
        <f t="shared" si="42"/>
        <v>0</v>
      </c>
      <c r="DW56" s="64" t="e">
        <f t="shared" si="41"/>
        <v>#DIV/0!</v>
      </c>
      <c r="DX56" s="65"/>
    </row>
    <row r="57" spans="1:128">
      <c r="A57" s="17">
        <v>100</v>
      </c>
      <c r="B57" s="17">
        <v>28800</v>
      </c>
      <c r="C57" s="182"/>
      <c r="D57" s="19" t="e">
        <f t="shared" si="0"/>
        <v>#DIV/0!</v>
      </c>
      <c r="E57" s="19" t="e">
        <f t="shared" si="1"/>
        <v>#DIV/0!</v>
      </c>
      <c r="F57" s="19" t="e">
        <f t="shared" si="2"/>
        <v>#DIV/0!</v>
      </c>
      <c r="G57" s="19" t="e">
        <f t="shared" si="3"/>
        <v>#DIV/0!</v>
      </c>
      <c r="H57" s="18" t="e">
        <f t="shared" si="4"/>
        <v>#DIV/0!</v>
      </c>
      <c r="I57" s="184"/>
      <c r="J57" s="189"/>
      <c r="K57" s="22" t="s">
        <v>220</v>
      </c>
      <c r="L57" s="23"/>
      <c r="M57" s="29"/>
      <c r="N57" s="27">
        <f t="shared" si="15"/>
        <v>0</v>
      </c>
      <c r="O57" s="30"/>
      <c r="P57" s="30"/>
      <c r="Q57" s="30"/>
      <c r="R57" s="30"/>
      <c r="S57" s="24">
        <v>0</v>
      </c>
      <c r="T57" s="24">
        <v>0</v>
      </c>
      <c r="U57" s="35">
        <v>0</v>
      </c>
      <c r="V57" s="30"/>
      <c r="W57" s="30"/>
      <c r="X57" s="36"/>
      <c r="Y57" s="17">
        <f t="shared" si="16"/>
        <v>0</v>
      </c>
      <c r="Z57" s="30"/>
      <c r="AA57" s="30"/>
      <c r="AB57" s="30"/>
      <c r="AC57" s="30"/>
      <c r="AD57" s="30"/>
      <c r="AE57" s="30"/>
      <c r="AF57" s="24">
        <f t="shared" si="17"/>
        <v>0</v>
      </c>
      <c r="AG57" s="30"/>
      <c r="AH57" s="30"/>
      <c r="AI57" s="30"/>
      <c r="AJ57" s="30"/>
      <c r="AK57" s="30"/>
      <c r="AL57" s="30"/>
      <c r="AM57" s="24">
        <f t="shared" si="18"/>
        <v>0</v>
      </c>
      <c r="AN57" s="30"/>
      <c r="AO57" s="30"/>
      <c r="AP57" s="30"/>
      <c r="AQ57" s="30"/>
      <c r="AR57" s="30"/>
      <c r="AS57" s="30"/>
      <c r="AT57" s="30"/>
      <c r="AU57" s="30"/>
      <c r="AV57" s="24">
        <f t="shared" si="19"/>
        <v>0</v>
      </c>
      <c r="AW57" s="36"/>
      <c r="AX57" s="42"/>
      <c r="AY57" s="36"/>
      <c r="AZ57" s="42"/>
      <c r="BA57" s="36"/>
      <c r="BB57" s="36"/>
      <c r="BC57" s="36"/>
      <c r="BD57" s="42"/>
      <c r="BE57" s="72"/>
      <c r="BF57" s="42"/>
      <c r="BG57" s="36"/>
      <c r="BH57" s="42"/>
      <c r="BI57" s="36"/>
      <c r="BJ57" s="42"/>
      <c r="BK57" s="36"/>
      <c r="BL57" s="42"/>
      <c r="BM57" s="23">
        <f t="shared" si="20"/>
        <v>0</v>
      </c>
      <c r="BN57" s="46"/>
      <c r="BO57" s="46"/>
      <c r="BP57" s="46"/>
      <c r="BQ57" s="46"/>
      <c r="BR57" s="46"/>
      <c r="BS57" s="46"/>
      <c r="BT57" s="30"/>
      <c r="BU57" s="30"/>
      <c r="BV57" s="30"/>
      <c r="BW57" s="30"/>
      <c r="BX57" s="30"/>
      <c r="BY57" s="30"/>
      <c r="BZ57" s="30"/>
      <c r="CA57" s="30"/>
      <c r="CB57" s="23">
        <f t="shared" si="21"/>
        <v>0</v>
      </c>
      <c r="CC57" s="30"/>
      <c r="CD57" s="23">
        <f t="shared" si="22"/>
        <v>0</v>
      </c>
      <c r="CE57" s="27">
        <f t="shared" si="23"/>
        <v>0</v>
      </c>
      <c r="CF57" s="23">
        <f t="shared" si="24"/>
        <v>0</v>
      </c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23">
        <f t="shared" si="25"/>
        <v>0</v>
      </c>
      <c r="CS57" s="31"/>
      <c r="CT57" s="31"/>
      <c r="CU57" s="31"/>
      <c r="CV57" s="23">
        <f t="shared" si="7"/>
        <v>0</v>
      </c>
      <c r="CW57" s="23">
        <f t="shared" si="8"/>
        <v>0</v>
      </c>
      <c r="CX57" s="49">
        <f t="shared" si="26"/>
        <v>0</v>
      </c>
      <c r="CY57" s="49">
        <f t="shared" si="27"/>
        <v>0</v>
      </c>
      <c r="CZ57" s="49">
        <f t="shared" si="28"/>
        <v>0</v>
      </c>
      <c r="DA57" s="31"/>
      <c r="DB57" s="31"/>
      <c r="DC57" s="23">
        <f t="shared" si="29"/>
        <v>0</v>
      </c>
      <c r="DD57" s="50"/>
      <c r="DE57" s="50"/>
      <c r="DF57" s="50"/>
      <c r="DG57" s="23">
        <f t="shared" si="30"/>
        <v>0</v>
      </c>
      <c r="DH57" s="49">
        <f t="shared" si="31"/>
        <v>0</v>
      </c>
      <c r="DI57" s="27">
        <f t="shared" si="32"/>
        <v>0</v>
      </c>
      <c r="DJ57" s="53">
        <f t="shared" si="33"/>
        <v>0</v>
      </c>
      <c r="DK57" s="49">
        <f t="shared" si="34"/>
        <v>0</v>
      </c>
      <c r="DL57" s="54">
        <f t="shared" si="35"/>
        <v>0</v>
      </c>
      <c r="DM57" s="55">
        <v>215</v>
      </c>
      <c r="DN57" s="55">
        <v>5</v>
      </c>
      <c r="DO57" s="55">
        <v>15</v>
      </c>
      <c r="DP57" s="27">
        <f t="shared" si="36"/>
        <v>0</v>
      </c>
      <c r="DQ57" s="58" t="e">
        <f t="shared" si="37"/>
        <v>#DIV/0!</v>
      </c>
      <c r="DR57" s="195"/>
      <c r="DS57" s="58" t="e">
        <f t="shared" si="12"/>
        <v>#DIV/0!</v>
      </c>
      <c r="DT57" s="197"/>
      <c r="DU57" s="63">
        <f t="shared" si="40"/>
        <v>0</v>
      </c>
      <c r="DV57" s="61">
        <f t="shared" si="42"/>
        <v>0</v>
      </c>
      <c r="DW57" s="64" t="e">
        <f t="shared" si="41"/>
        <v>#DIV/0!</v>
      </c>
      <c r="DX57" s="65"/>
    </row>
    <row r="58" spans="1:128">
      <c r="A58" s="17">
        <v>100</v>
      </c>
      <c r="B58" s="17">
        <v>28800</v>
      </c>
      <c r="C58" s="181" t="e">
        <f t="shared" ref="C58:C62" si="76">(DH58+DH59)/(N58+N59)</f>
        <v>#DIV/0!</v>
      </c>
      <c r="D58" s="19" t="e">
        <f t="shared" si="0"/>
        <v>#DIV/0!</v>
      </c>
      <c r="E58" s="19" t="e">
        <f t="shared" si="1"/>
        <v>#DIV/0!</v>
      </c>
      <c r="F58" s="19" t="e">
        <f t="shared" si="2"/>
        <v>#DIV/0!</v>
      </c>
      <c r="G58" s="19" t="e">
        <f t="shared" si="3"/>
        <v>#DIV/0!</v>
      </c>
      <c r="H58" s="18" t="e">
        <f t="shared" si="4"/>
        <v>#DIV/0!</v>
      </c>
      <c r="I58" s="183" t="e">
        <f t="shared" ref="I58:I62" si="77">(CD58+CD59)/(DI58+DI59)</f>
        <v>#DIV/0!</v>
      </c>
      <c r="J58" s="188" t="s">
        <v>256</v>
      </c>
      <c r="K58" s="22" t="s">
        <v>219</v>
      </c>
      <c r="L58" s="23"/>
      <c r="M58" s="29"/>
      <c r="N58" s="27">
        <f t="shared" si="15"/>
        <v>0</v>
      </c>
      <c r="O58" s="30"/>
      <c r="P58" s="30"/>
      <c r="Q58" s="30"/>
      <c r="R58" s="30"/>
      <c r="S58" s="24">
        <v>0</v>
      </c>
      <c r="T58" s="24">
        <v>0</v>
      </c>
      <c r="U58" s="35">
        <v>0</v>
      </c>
      <c r="V58" s="30"/>
      <c r="W58" s="30"/>
      <c r="X58" s="38"/>
      <c r="Y58" s="17">
        <f t="shared" si="16"/>
        <v>0</v>
      </c>
      <c r="Z58" s="30"/>
      <c r="AA58" s="30"/>
      <c r="AB58" s="30"/>
      <c r="AC58" s="30"/>
      <c r="AD58" s="30"/>
      <c r="AE58" s="30"/>
      <c r="AF58" s="24">
        <f t="shared" si="17"/>
        <v>0</v>
      </c>
      <c r="AG58" s="30"/>
      <c r="AH58" s="30"/>
      <c r="AI58" s="30"/>
      <c r="AJ58" s="30"/>
      <c r="AK58" s="30"/>
      <c r="AL58" s="30"/>
      <c r="AM58" s="24">
        <f t="shared" si="18"/>
        <v>0</v>
      </c>
      <c r="AN58" s="30"/>
      <c r="AO58" s="30"/>
      <c r="AP58" s="30"/>
      <c r="AQ58" s="30"/>
      <c r="AR58" s="30"/>
      <c r="AS58" s="30"/>
      <c r="AT58" s="30"/>
      <c r="AU58" s="30"/>
      <c r="AV58" s="24">
        <f t="shared" si="19"/>
        <v>0</v>
      </c>
      <c r="AW58" s="36"/>
      <c r="AX58" s="42"/>
      <c r="AY58" s="36"/>
      <c r="AZ58" s="42"/>
      <c r="BA58" s="36"/>
      <c r="BB58" s="36"/>
      <c r="BC58" s="36"/>
      <c r="BD58" s="42"/>
      <c r="BE58" s="72"/>
      <c r="BF58" s="42"/>
      <c r="BG58" s="36"/>
      <c r="BH58" s="42"/>
      <c r="BI58" s="36"/>
      <c r="BJ58" s="42"/>
      <c r="BK58" s="36"/>
      <c r="BL58" s="42"/>
      <c r="BM58" s="23">
        <f t="shared" si="20"/>
        <v>0</v>
      </c>
      <c r="BN58" s="46"/>
      <c r="BO58" s="46"/>
      <c r="BP58" s="46"/>
      <c r="BQ58" s="46"/>
      <c r="BR58" s="46"/>
      <c r="BS58" s="46"/>
      <c r="BT58" s="30"/>
      <c r="BU58" s="30"/>
      <c r="BV58" s="30"/>
      <c r="BW58" s="30"/>
      <c r="BX58" s="30"/>
      <c r="BY58" s="30"/>
      <c r="BZ58" s="30"/>
      <c r="CA58" s="30"/>
      <c r="CB58" s="23">
        <f t="shared" si="21"/>
        <v>0</v>
      </c>
      <c r="CC58" s="30"/>
      <c r="CD58" s="23">
        <f t="shared" si="22"/>
        <v>0</v>
      </c>
      <c r="CE58" s="27">
        <f t="shared" si="23"/>
        <v>0</v>
      </c>
      <c r="CF58" s="23">
        <f t="shared" si="24"/>
        <v>0</v>
      </c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23">
        <f t="shared" si="25"/>
        <v>0</v>
      </c>
      <c r="CS58" s="31"/>
      <c r="CT58" s="31"/>
      <c r="CU58" s="31"/>
      <c r="CV58" s="23">
        <f t="shared" si="7"/>
        <v>0</v>
      </c>
      <c r="CW58" s="23">
        <f t="shared" si="8"/>
        <v>0</v>
      </c>
      <c r="CX58" s="49">
        <f t="shared" si="26"/>
        <v>0</v>
      </c>
      <c r="CY58" s="49">
        <f t="shared" si="27"/>
        <v>0</v>
      </c>
      <c r="CZ58" s="49">
        <f t="shared" si="28"/>
        <v>0</v>
      </c>
      <c r="DA58" s="31"/>
      <c r="DB58" s="31"/>
      <c r="DC58" s="23">
        <f t="shared" si="29"/>
        <v>0</v>
      </c>
      <c r="DD58" s="50"/>
      <c r="DE58" s="50"/>
      <c r="DF58" s="50"/>
      <c r="DG58" s="23">
        <f t="shared" si="30"/>
        <v>0</v>
      </c>
      <c r="DH58" s="49">
        <f t="shared" si="31"/>
        <v>0</v>
      </c>
      <c r="DI58" s="27">
        <f t="shared" si="32"/>
        <v>0</v>
      </c>
      <c r="DJ58" s="53">
        <f t="shared" si="33"/>
        <v>0</v>
      </c>
      <c r="DK58" s="49">
        <f t="shared" si="34"/>
        <v>0</v>
      </c>
      <c r="DL58" s="54">
        <f t="shared" si="35"/>
        <v>0</v>
      </c>
      <c r="DM58" s="55">
        <v>215</v>
      </c>
      <c r="DN58" s="55">
        <v>5</v>
      </c>
      <c r="DO58" s="55">
        <v>15</v>
      </c>
      <c r="DP58" s="27">
        <f t="shared" si="36"/>
        <v>0</v>
      </c>
      <c r="DQ58" s="58" t="e">
        <f t="shared" si="37"/>
        <v>#DIV/0!</v>
      </c>
      <c r="DR58" s="194" t="e">
        <f t="shared" ref="DR58:DR62" si="78">(CY58+CY59)/(CY58+CY59+DP58+DP59)</f>
        <v>#DIV/0!</v>
      </c>
      <c r="DS58" s="58" t="e">
        <f t="shared" si="12"/>
        <v>#DIV/0!</v>
      </c>
      <c r="DT58" s="196" t="e">
        <f t="shared" ref="DT58:DT62" si="79">(CY58+CY59)/(CY58+CY59+CD58+CD59)</f>
        <v>#DIV/0!</v>
      </c>
      <c r="DU58" s="63">
        <f t="shared" si="40"/>
        <v>0</v>
      </c>
      <c r="DV58" s="61">
        <f t="shared" si="42"/>
        <v>0</v>
      </c>
      <c r="DW58" s="64" t="e">
        <f t="shared" si="41"/>
        <v>#DIV/0!</v>
      </c>
      <c r="DX58" s="65"/>
    </row>
    <row r="59" spans="1:128">
      <c r="A59" s="17">
        <v>100</v>
      </c>
      <c r="B59" s="17">
        <v>28800</v>
      </c>
      <c r="C59" s="182"/>
      <c r="D59" s="19" t="e">
        <f t="shared" si="0"/>
        <v>#DIV/0!</v>
      </c>
      <c r="E59" s="19" t="e">
        <f t="shared" si="1"/>
        <v>#DIV/0!</v>
      </c>
      <c r="F59" s="19" t="e">
        <f t="shared" si="2"/>
        <v>#DIV/0!</v>
      </c>
      <c r="G59" s="19" t="e">
        <f t="shared" si="3"/>
        <v>#DIV/0!</v>
      </c>
      <c r="H59" s="18" t="e">
        <f t="shared" si="4"/>
        <v>#DIV/0!</v>
      </c>
      <c r="I59" s="184"/>
      <c r="J59" s="189"/>
      <c r="K59" s="22" t="s">
        <v>226</v>
      </c>
      <c r="L59" s="23"/>
      <c r="M59" s="29"/>
      <c r="N59" s="27">
        <f t="shared" si="15"/>
        <v>0</v>
      </c>
      <c r="O59" s="30"/>
      <c r="P59" s="30"/>
      <c r="Q59" s="30"/>
      <c r="R59" s="30"/>
      <c r="S59" s="24">
        <v>0</v>
      </c>
      <c r="T59" s="24">
        <v>0</v>
      </c>
      <c r="U59" s="35">
        <v>0</v>
      </c>
      <c r="V59" s="30"/>
      <c r="W59" s="30"/>
      <c r="X59" s="30"/>
      <c r="Y59" s="17">
        <f t="shared" si="16"/>
        <v>0</v>
      </c>
      <c r="Z59" s="30"/>
      <c r="AA59" s="30"/>
      <c r="AB59" s="30"/>
      <c r="AC59" s="30"/>
      <c r="AD59" s="30"/>
      <c r="AE59" s="30"/>
      <c r="AF59" s="24">
        <f t="shared" si="17"/>
        <v>0</v>
      </c>
      <c r="AG59" s="30"/>
      <c r="AH59" s="30"/>
      <c r="AI59" s="30"/>
      <c r="AJ59" s="30"/>
      <c r="AK59" s="30"/>
      <c r="AL59" s="30"/>
      <c r="AM59" s="24">
        <f t="shared" si="18"/>
        <v>0</v>
      </c>
      <c r="AN59" s="30"/>
      <c r="AO59" s="30"/>
      <c r="AP59" s="30"/>
      <c r="AQ59" s="30"/>
      <c r="AR59" s="30"/>
      <c r="AS59" s="30"/>
      <c r="AT59" s="30"/>
      <c r="AU59" s="30"/>
      <c r="AV59" s="24">
        <f t="shared" si="19"/>
        <v>0</v>
      </c>
      <c r="AW59" s="30"/>
      <c r="AX59" s="30"/>
      <c r="AY59" s="30"/>
      <c r="AZ59" s="30"/>
      <c r="BA59" s="30"/>
      <c r="BB59" s="30"/>
      <c r="BC59" s="30"/>
      <c r="BD59" s="30"/>
      <c r="BE59" s="73"/>
      <c r="BF59" s="30"/>
      <c r="BG59" s="30"/>
      <c r="BH59" s="30"/>
      <c r="BI59" s="30"/>
      <c r="BJ59" s="30"/>
      <c r="BK59" s="30"/>
      <c r="BL59" s="30"/>
      <c r="BM59" s="23">
        <f t="shared" si="20"/>
        <v>0</v>
      </c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23">
        <f t="shared" si="21"/>
        <v>0</v>
      </c>
      <c r="CC59" s="30"/>
      <c r="CD59" s="23">
        <f t="shared" si="22"/>
        <v>0</v>
      </c>
      <c r="CE59" s="27">
        <f t="shared" si="23"/>
        <v>0</v>
      </c>
      <c r="CF59" s="23">
        <f t="shared" si="24"/>
        <v>0</v>
      </c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23">
        <f t="shared" si="25"/>
        <v>0</v>
      </c>
      <c r="CS59" s="30"/>
      <c r="CT59" s="30"/>
      <c r="CU59" s="30"/>
      <c r="CV59" s="23">
        <f t="shared" si="7"/>
        <v>0</v>
      </c>
      <c r="CW59" s="23">
        <f t="shared" si="8"/>
        <v>0</v>
      </c>
      <c r="CX59" s="49">
        <f t="shared" si="26"/>
        <v>0</v>
      </c>
      <c r="CY59" s="49">
        <f t="shared" si="27"/>
        <v>0</v>
      </c>
      <c r="CZ59" s="49">
        <f t="shared" si="28"/>
        <v>0</v>
      </c>
      <c r="DA59" s="30"/>
      <c r="DB59" s="30"/>
      <c r="DC59" s="23">
        <f t="shared" si="29"/>
        <v>0</v>
      </c>
      <c r="DD59" s="50"/>
      <c r="DE59" s="50"/>
      <c r="DF59" s="50"/>
      <c r="DG59" s="23">
        <f t="shared" si="30"/>
        <v>0</v>
      </c>
      <c r="DH59" s="49">
        <f t="shared" si="31"/>
        <v>0</v>
      </c>
      <c r="DI59" s="27">
        <f t="shared" si="32"/>
        <v>0</v>
      </c>
      <c r="DJ59" s="53">
        <f t="shared" si="33"/>
        <v>0</v>
      </c>
      <c r="DK59" s="49">
        <f t="shared" si="34"/>
        <v>0</v>
      </c>
      <c r="DL59" s="54">
        <f t="shared" si="35"/>
        <v>0</v>
      </c>
      <c r="DM59" s="55">
        <v>215</v>
      </c>
      <c r="DN59" s="55">
        <v>5</v>
      </c>
      <c r="DO59" s="55">
        <v>15</v>
      </c>
      <c r="DP59" s="27">
        <f t="shared" si="36"/>
        <v>0</v>
      </c>
      <c r="DQ59" s="58" t="e">
        <f t="shared" si="37"/>
        <v>#DIV/0!</v>
      </c>
      <c r="DR59" s="195"/>
      <c r="DS59" s="58" t="e">
        <f t="shared" si="12"/>
        <v>#DIV/0!</v>
      </c>
      <c r="DT59" s="197"/>
      <c r="DU59" s="63">
        <f t="shared" si="40"/>
        <v>0</v>
      </c>
      <c r="DV59" s="61">
        <f t="shared" si="42"/>
        <v>0</v>
      </c>
      <c r="DW59" s="64" t="e">
        <f t="shared" si="41"/>
        <v>#DIV/0!</v>
      </c>
      <c r="DX59" s="65"/>
    </row>
    <row r="60" spans="1:128">
      <c r="A60" s="17">
        <v>100</v>
      </c>
      <c r="B60" s="17">
        <v>28800</v>
      </c>
      <c r="C60" s="181" t="e">
        <f t="shared" si="76"/>
        <v>#DIV/0!</v>
      </c>
      <c r="D60" s="19" t="e">
        <f t="shared" si="0"/>
        <v>#DIV/0!</v>
      </c>
      <c r="E60" s="19" t="e">
        <f t="shared" si="1"/>
        <v>#DIV/0!</v>
      </c>
      <c r="F60" s="19" t="e">
        <f t="shared" si="2"/>
        <v>#DIV/0!</v>
      </c>
      <c r="G60" s="19" t="e">
        <f t="shared" si="3"/>
        <v>#DIV/0!</v>
      </c>
      <c r="H60" s="18" t="e">
        <f t="shared" si="4"/>
        <v>#DIV/0!</v>
      </c>
      <c r="I60" s="183" t="e">
        <f t="shared" si="77"/>
        <v>#DIV/0!</v>
      </c>
      <c r="J60" s="188" t="s">
        <v>257</v>
      </c>
      <c r="K60" s="22" t="s">
        <v>219</v>
      </c>
      <c r="L60" s="23"/>
      <c r="M60" s="29"/>
      <c r="N60" s="27">
        <f t="shared" si="15"/>
        <v>0</v>
      </c>
      <c r="O60" s="29"/>
      <c r="P60" s="29"/>
      <c r="Q60" s="29"/>
      <c r="R60" s="29"/>
      <c r="S60" s="24">
        <v>0</v>
      </c>
      <c r="T60" s="24">
        <v>0</v>
      </c>
      <c r="U60" s="35">
        <v>0</v>
      </c>
      <c r="V60" s="29"/>
      <c r="W60" s="29"/>
      <c r="X60" s="29"/>
      <c r="Y60" s="17">
        <f t="shared" si="16"/>
        <v>0</v>
      </c>
      <c r="Z60" s="29"/>
      <c r="AA60" s="29"/>
      <c r="AB60" s="29"/>
      <c r="AC60" s="29"/>
      <c r="AD60" s="29"/>
      <c r="AE60" s="29"/>
      <c r="AF60" s="24">
        <f t="shared" si="17"/>
        <v>0</v>
      </c>
      <c r="AG60" s="29"/>
      <c r="AH60" s="29"/>
      <c r="AI60" s="29"/>
      <c r="AJ60" s="29"/>
      <c r="AK60" s="29"/>
      <c r="AL60" s="29"/>
      <c r="AM60" s="24">
        <f t="shared" si="18"/>
        <v>0</v>
      </c>
      <c r="AN60" s="29"/>
      <c r="AO60" s="29"/>
      <c r="AP60" s="29"/>
      <c r="AQ60" s="29"/>
      <c r="AR60" s="29"/>
      <c r="AS60" s="29"/>
      <c r="AT60" s="29"/>
      <c r="AU60" s="29"/>
      <c r="AV60" s="24">
        <f t="shared" si="19"/>
        <v>0</v>
      </c>
      <c r="AW60" s="29"/>
      <c r="AX60" s="29"/>
      <c r="AY60" s="29"/>
      <c r="AZ60" s="29"/>
      <c r="BA60" s="29"/>
      <c r="BB60" s="29"/>
      <c r="BC60" s="29"/>
      <c r="BD60" s="29"/>
      <c r="BE60" s="73"/>
      <c r="BF60" s="29"/>
      <c r="BG60" s="29"/>
      <c r="BH60" s="29"/>
      <c r="BI60" s="29"/>
      <c r="BJ60" s="29"/>
      <c r="BK60" s="29"/>
      <c r="BL60" s="29"/>
      <c r="BM60" s="23">
        <f t="shared" si="20"/>
        <v>0</v>
      </c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3">
        <f t="shared" si="21"/>
        <v>0</v>
      </c>
      <c r="CC60" s="29"/>
      <c r="CD60" s="23">
        <f t="shared" si="22"/>
        <v>0</v>
      </c>
      <c r="CE60" s="27">
        <f t="shared" si="23"/>
        <v>0</v>
      </c>
      <c r="CF60" s="23">
        <f t="shared" si="24"/>
        <v>0</v>
      </c>
      <c r="CG60" s="30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3">
        <f t="shared" si="25"/>
        <v>0</v>
      </c>
      <c r="CS60" s="29"/>
      <c r="CT60" s="29"/>
      <c r="CU60" s="29"/>
      <c r="CV60" s="23">
        <f t="shared" si="7"/>
        <v>0</v>
      </c>
      <c r="CW60" s="23">
        <f t="shared" si="8"/>
        <v>0</v>
      </c>
      <c r="CX60" s="49">
        <f t="shared" si="26"/>
        <v>0</v>
      </c>
      <c r="CY60" s="49">
        <f t="shared" si="27"/>
        <v>0</v>
      </c>
      <c r="CZ60" s="49">
        <f t="shared" si="28"/>
        <v>0</v>
      </c>
      <c r="DA60" s="29"/>
      <c r="DB60" s="29"/>
      <c r="DC60" s="23">
        <f t="shared" si="29"/>
        <v>0</v>
      </c>
      <c r="DD60" s="50"/>
      <c r="DE60" s="50"/>
      <c r="DF60" s="50"/>
      <c r="DG60" s="23">
        <f t="shared" si="30"/>
        <v>0</v>
      </c>
      <c r="DH60" s="49">
        <f t="shared" si="31"/>
        <v>0</v>
      </c>
      <c r="DI60" s="27">
        <f t="shared" si="32"/>
        <v>0</v>
      </c>
      <c r="DJ60" s="53">
        <f t="shared" si="33"/>
        <v>0</v>
      </c>
      <c r="DK60" s="49">
        <f t="shared" si="34"/>
        <v>0</v>
      </c>
      <c r="DL60" s="54">
        <f t="shared" si="35"/>
        <v>0</v>
      </c>
      <c r="DM60" s="55">
        <v>215</v>
      </c>
      <c r="DN60" s="55">
        <v>5</v>
      </c>
      <c r="DO60" s="55">
        <v>15</v>
      </c>
      <c r="DP60" s="27">
        <f t="shared" si="36"/>
        <v>0</v>
      </c>
      <c r="DQ60" s="58" t="e">
        <f t="shared" si="37"/>
        <v>#DIV/0!</v>
      </c>
      <c r="DR60" s="194" t="e">
        <f t="shared" si="78"/>
        <v>#DIV/0!</v>
      </c>
      <c r="DS60" s="58" t="e">
        <f t="shared" si="12"/>
        <v>#DIV/0!</v>
      </c>
      <c r="DT60" s="196" t="e">
        <f t="shared" si="79"/>
        <v>#DIV/0!</v>
      </c>
      <c r="DU60" s="63">
        <f t="shared" si="40"/>
        <v>0</v>
      </c>
      <c r="DV60" s="61">
        <f t="shared" si="42"/>
        <v>0</v>
      </c>
      <c r="DW60" s="64" t="e">
        <f t="shared" si="41"/>
        <v>#DIV/0!</v>
      </c>
      <c r="DX60" s="65"/>
    </row>
    <row r="61" spans="1:128">
      <c r="A61" s="17">
        <v>100</v>
      </c>
      <c r="B61" s="17">
        <v>28800</v>
      </c>
      <c r="C61" s="182"/>
      <c r="D61" s="19" t="e">
        <f t="shared" si="0"/>
        <v>#DIV/0!</v>
      </c>
      <c r="E61" s="19" t="e">
        <f t="shared" si="1"/>
        <v>#DIV/0!</v>
      </c>
      <c r="F61" s="19" t="e">
        <f t="shared" si="2"/>
        <v>#DIV/0!</v>
      </c>
      <c r="G61" s="19" t="e">
        <f t="shared" si="3"/>
        <v>#DIV/0!</v>
      </c>
      <c r="H61" s="18" t="e">
        <f t="shared" si="4"/>
        <v>#DIV/0!</v>
      </c>
      <c r="I61" s="184"/>
      <c r="J61" s="189"/>
      <c r="K61" s="22" t="s">
        <v>220</v>
      </c>
      <c r="L61" s="23"/>
      <c r="M61" s="29"/>
      <c r="N61" s="27">
        <f t="shared" si="15"/>
        <v>0</v>
      </c>
      <c r="O61" s="30"/>
      <c r="P61" s="30"/>
      <c r="Q61" s="30"/>
      <c r="R61" s="30"/>
      <c r="S61" s="24">
        <v>0</v>
      </c>
      <c r="T61" s="24">
        <v>0</v>
      </c>
      <c r="U61" s="35">
        <v>0</v>
      </c>
      <c r="V61" s="30"/>
      <c r="W61" s="30"/>
      <c r="X61" s="38"/>
      <c r="Y61" s="17">
        <f t="shared" si="16"/>
        <v>0</v>
      </c>
      <c r="Z61" s="30"/>
      <c r="AA61" s="30"/>
      <c r="AB61" s="30"/>
      <c r="AC61" s="30"/>
      <c r="AD61" s="30"/>
      <c r="AE61" s="30"/>
      <c r="AF61" s="24">
        <f t="shared" si="17"/>
        <v>0</v>
      </c>
      <c r="AG61" s="30"/>
      <c r="AH61" s="30"/>
      <c r="AI61" s="30"/>
      <c r="AJ61" s="30"/>
      <c r="AK61" s="30"/>
      <c r="AL61" s="30"/>
      <c r="AM61" s="24">
        <f t="shared" si="18"/>
        <v>0</v>
      </c>
      <c r="AN61" s="30"/>
      <c r="AO61" s="30"/>
      <c r="AP61" s="30"/>
      <c r="AQ61" s="30"/>
      <c r="AR61" s="30"/>
      <c r="AS61" s="30"/>
      <c r="AT61" s="30"/>
      <c r="AU61" s="30"/>
      <c r="AV61" s="24">
        <f t="shared" si="19"/>
        <v>0</v>
      </c>
      <c r="AW61" s="36"/>
      <c r="AX61" s="42"/>
      <c r="AY61" s="36"/>
      <c r="AZ61" s="42"/>
      <c r="BA61" s="36"/>
      <c r="BB61" s="36"/>
      <c r="BC61" s="36"/>
      <c r="BD61" s="42"/>
      <c r="BE61" s="72"/>
      <c r="BF61" s="42"/>
      <c r="BG61" s="36"/>
      <c r="BH61" s="42"/>
      <c r="BI61" s="36"/>
      <c r="BJ61" s="42"/>
      <c r="BK61" s="36"/>
      <c r="BL61" s="42"/>
      <c r="BM61" s="23">
        <f t="shared" si="20"/>
        <v>0</v>
      </c>
      <c r="BN61" s="46"/>
      <c r="BO61" s="46"/>
      <c r="BP61" s="46"/>
      <c r="BQ61" s="46"/>
      <c r="BR61" s="46"/>
      <c r="BS61" s="46"/>
      <c r="BT61" s="30"/>
      <c r="BU61" s="30"/>
      <c r="BV61" s="30"/>
      <c r="BW61" s="30"/>
      <c r="BX61" s="30"/>
      <c r="BY61" s="30"/>
      <c r="BZ61" s="30"/>
      <c r="CA61" s="30"/>
      <c r="CB61" s="23">
        <f t="shared" si="21"/>
        <v>0</v>
      </c>
      <c r="CC61" s="30"/>
      <c r="CD61" s="23">
        <f t="shared" si="22"/>
        <v>0</v>
      </c>
      <c r="CE61" s="27">
        <f t="shared" si="23"/>
        <v>0</v>
      </c>
      <c r="CF61" s="23">
        <f t="shared" si="24"/>
        <v>0</v>
      </c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23">
        <f t="shared" si="25"/>
        <v>0</v>
      </c>
      <c r="CS61" s="31"/>
      <c r="CT61" s="31"/>
      <c r="CU61" s="31"/>
      <c r="CV61" s="23">
        <f t="shared" si="7"/>
        <v>0</v>
      </c>
      <c r="CW61" s="23">
        <f t="shared" si="8"/>
        <v>0</v>
      </c>
      <c r="CX61" s="49">
        <f t="shared" si="26"/>
        <v>0</v>
      </c>
      <c r="CY61" s="49">
        <f t="shared" si="27"/>
        <v>0</v>
      </c>
      <c r="CZ61" s="49">
        <f t="shared" si="28"/>
        <v>0</v>
      </c>
      <c r="DA61" s="31"/>
      <c r="DB61" s="31"/>
      <c r="DC61" s="23">
        <f t="shared" si="29"/>
        <v>0</v>
      </c>
      <c r="DD61" s="50"/>
      <c r="DE61" s="50"/>
      <c r="DF61" s="50"/>
      <c r="DG61" s="23">
        <f t="shared" si="30"/>
        <v>0</v>
      </c>
      <c r="DH61" s="49">
        <f t="shared" si="31"/>
        <v>0</v>
      </c>
      <c r="DI61" s="27">
        <f t="shared" si="32"/>
        <v>0</v>
      </c>
      <c r="DJ61" s="53">
        <f t="shared" si="33"/>
        <v>0</v>
      </c>
      <c r="DK61" s="49">
        <f t="shared" si="34"/>
        <v>0</v>
      </c>
      <c r="DL61" s="54">
        <f t="shared" si="35"/>
        <v>0</v>
      </c>
      <c r="DM61" s="55">
        <v>215</v>
      </c>
      <c r="DN61" s="55">
        <v>5</v>
      </c>
      <c r="DO61" s="55">
        <v>15</v>
      </c>
      <c r="DP61" s="27">
        <f t="shared" si="36"/>
        <v>0</v>
      </c>
      <c r="DQ61" s="58" t="e">
        <f t="shared" si="37"/>
        <v>#DIV/0!</v>
      </c>
      <c r="DR61" s="195"/>
      <c r="DS61" s="58" t="e">
        <f t="shared" si="12"/>
        <v>#DIV/0!</v>
      </c>
      <c r="DT61" s="197"/>
      <c r="DU61" s="63">
        <f t="shared" si="40"/>
        <v>0</v>
      </c>
      <c r="DV61" s="61">
        <f t="shared" si="42"/>
        <v>0</v>
      </c>
      <c r="DW61" s="64" t="e">
        <f t="shared" si="41"/>
        <v>#DIV/0!</v>
      </c>
      <c r="DX61" s="65"/>
    </row>
    <row r="62" spans="1:128">
      <c r="A62" s="17">
        <v>100</v>
      </c>
      <c r="B62" s="17">
        <v>28800</v>
      </c>
      <c r="C62" s="181" t="e">
        <f t="shared" si="76"/>
        <v>#DIV/0!</v>
      </c>
      <c r="D62" s="19" t="e">
        <f t="shared" si="0"/>
        <v>#DIV/0!</v>
      </c>
      <c r="E62" s="19" t="e">
        <f t="shared" si="1"/>
        <v>#DIV/0!</v>
      </c>
      <c r="F62" s="19" t="e">
        <f t="shared" si="2"/>
        <v>#DIV/0!</v>
      </c>
      <c r="G62" s="19" t="e">
        <f t="shared" si="3"/>
        <v>#DIV/0!</v>
      </c>
      <c r="H62" s="18" t="e">
        <f t="shared" si="4"/>
        <v>#DIV/0!</v>
      </c>
      <c r="I62" s="183" t="e">
        <f t="shared" si="77"/>
        <v>#DIV/0!</v>
      </c>
      <c r="J62" s="188" t="s">
        <v>258</v>
      </c>
      <c r="K62" s="22" t="s">
        <v>222</v>
      </c>
      <c r="L62" s="23"/>
      <c r="M62" s="29"/>
      <c r="N62" s="27">
        <f t="shared" si="15"/>
        <v>0</v>
      </c>
      <c r="O62" s="30"/>
      <c r="P62" s="30"/>
      <c r="Q62" s="30"/>
      <c r="R62" s="30"/>
      <c r="S62" s="24">
        <v>0</v>
      </c>
      <c r="T62" s="24">
        <v>0</v>
      </c>
      <c r="U62" s="35">
        <v>0</v>
      </c>
      <c r="V62" s="30"/>
      <c r="W62" s="30"/>
      <c r="X62" s="36"/>
      <c r="Y62" s="17">
        <f t="shared" si="16"/>
        <v>0</v>
      </c>
      <c r="Z62" s="30"/>
      <c r="AA62" s="30"/>
      <c r="AB62" s="30"/>
      <c r="AC62" s="30"/>
      <c r="AD62" s="30"/>
      <c r="AE62" s="30"/>
      <c r="AF62" s="24">
        <f t="shared" si="17"/>
        <v>0</v>
      </c>
      <c r="AG62" s="30"/>
      <c r="AH62" s="30"/>
      <c r="AI62" s="30"/>
      <c r="AJ62" s="30"/>
      <c r="AK62" s="30"/>
      <c r="AL62" s="30"/>
      <c r="AM62" s="24">
        <f t="shared" si="18"/>
        <v>0</v>
      </c>
      <c r="AN62" s="30"/>
      <c r="AO62" s="30"/>
      <c r="AP62" s="30"/>
      <c r="AQ62" s="30"/>
      <c r="AR62" s="30"/>
      <c r="AS62" s="30"/>
      <c r="AT62" s="30"/>
      <c r="AU62" s="30"/>
      <c r="AV62" s="24">
        <f t="shared" si="19"/>
        <v>0</v>
      </c>
      <c r="AW62" s="36"/>
      <c r="AX62" s="42"/>
      <c r="AY62" s="36"/>
      <c r="AZ62" s="42"/>
      <c r="BA62" s="36"/>
      <c r="BB62" s="36"/>
      <c r="BC62" s="36"/>
      <c r="BD62" s="42"/>
      <c r="BE62" s="72"/>
      <c r="BF62" s="42"/>
      <c r="BG62" s="36"/>
      <c r="BH62" s="42"/>
      <c r="BI62" s="36"/>
      <c r="BJ62" s="42"/>
      <c r="BK62" s="36"/>
      <c r="BL62" s="42"/>
      <c r="BM62" s="23">
        <f t="shared" si="20"/>
        <v>0</v>
      </c>
      <c r="BN62" s="46"/>
      <c r="BO62" s="46"/>
      <c r="BP62" s="46"/>
      <c r="BQ62" s="46"/>
      <c r="BR62" s="46"/>
      <c r="BS62" s="46"/>
      <c r="BT62" s="30"/>
      <c r="BU62" s="30"/>
      <c r="BV62" s="30"/>
      <c r="BW62" s="30"/>
      <c r="BX62" s="30"/>
      <c r="BY62" s="30"/>
      <c r="BZ62" s="30"/>
      <c r="CA62" s="30"/>
      <c r="CB62" s="23">
        <f t="shared" si="21"/>
        <v>0</v>
      </c>
      <c r="CC62" s="30"/>
      <c r="CD62" s="23">
        <f t="shared" si="22"/>
        <v>0</v>
      </c>
      <c r="CE62" s="27">
        <f t="shared" si="23"/>
        <v>0</v>
      </c>
      <c r="CF62" s="23">
        <f t="shared" si="24"/>
        <v>0</v>
      </c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23">
        <f t="shared" si="25"/>
        <v>0</v>
      </c>
      <c r="CS62" s="31"/>
      <c r="CT62" s="31"/>
      <c r="CU62" s="31"/>
      <c r="CV62" s="23">
        <f t="shared" si="7"/>
        <v>0</v>
      </c>
      <c r="CW62" s="23">
        <f t="shared" si="8"/>
        <v>0</v>
      </c>
      <c r="CX62" s="49">
        <f t="shared" si="26"/>
        <v>0</v>
      </c>
      <c r="CY62" s="49">
        <f t="shared" si="27"/>
        <v>0</v>
      </c>
      <c r="CZ62" s="49">
        <f t="shared" si="28"/>
        <v>0</v>
      </c>
      <c r="DA62" s="31"/>
      <c r="DB62" s="31"/>
      <c r="DC62" s="23">
        <f t="shared" si="29"/>
        <v>0</v>
      </c>
      <c r="DD62" s="50"/>
      <c r="DE62" s="50"/>
      <c r="DF62" s="50"/>
      <c r="DG62" s="23">
        <f t="shared" si="30"/>
        <v>0</v>
      </c>
      <c r="DH62" s="49">
        <f t="shared" si="31"/>
        <v>0</v>
      </c>
      <c r="DI62" s="27">
        <f t="shared" si="32"/>
        <v>0</v>
      </c>
      <c r="DJ62" s="53">
        <f t="shared" si="33"/>
        <v>0</v>
      </c>
      <c r="DK62" s="49">
        <f t="shared" si="34"/>
        <v>0</v>
      </c>
      <c r="DL62" s="54">
        <f t="shared" si="35"/>
        <v>0</v>
      </c>
      <c r="DM62" s="55">
        <v>215</v>
      </c>
      <c r="DN62" s="55">
        <v>5</v>
      </c>
      <c r="DO62" s="55">
        <v>15</v>
      </c>
      <c r="DP62" s="27">
        <f t="shared" si="36"/>
        <v>0</v>
      </c>
      <c r="DQ62" s="58" t="e">
        <f t="shared" si="37"/>
        <v>#DIV/0!</v>
      </c>
      <c r="DR62" s="194" t="e">
        <f t="shared" si="78"/>
        <v>#DIV/0!</v>
      </c>
      <c r="DS62" s="58" t="e">
        <f t="shared" si="12"/>
        <v>#DIV/0!</v>
      </c>
      <c r="DT62" s="196" t="e">
        <f t="shared" si="79"/>
        <v>#DIV/0!</v>
      </c>
      <c r="DU62" s="63">
        <f t="shared" si="40"/>
        <v>0</v>
      </c>
      <c r="DV62" s="61">
        <f t="shared" si="42"/>
        <v>0</v>
      </c>
      <c r="DW62" s="64" t="e">
        <f t="shared" si="41"/>
        <v>#DIV/0!</v>
      </c>
      <c r="DX62" s="65"/>
    </row>
    <row r="63" spans="1:128">
      <c r="A63" s="17">
        <v>100</v>
      </c>
      <c r="B63" s="17">
        <v>28800</v>
      </c>
      <c r="C63" s="182"/>
      <c r="D63" s="19" t="e">
        <f t="shared" si="0"/>
        <v>#DIV/0!</v>
      </c>
      <c r="E63" s="19" t="e">
        <f t="shared" si="1"/>
        <v>#DIV/0!</v>
      </c>
      <c r="F63" s="19" t="e">
        <f t="shared" si="2"/>
        <v>#DIV/0!</v>
      </c>
      <c r="G63" s="19" t="e">
        <f t="shared" si="3"/>
        <v>#DIV/0!</v>
      </c>
      <c r="H63" s="18" t="e">
        <f t="shared" si="4"/>
        <v>#DIV/0!</v>
      </c>
      <c r="I63" s="184"/>
      <c r="J63" s="189"/>
      <c r="K63" s="22" t="s">
        <v>223</v>
      </c>
      <c r="L63" s="23"/>
      <c r="M63" s="29"/>
      <c r="N63" s="27">
        <f t="shared" si="15"/>
        <v>0</v>
      </c>
      <c r="O63" s="30"/>
      <c r="P63" s="30"/>
      <c r="Q63" s="30"/>
      <c r="R63" s="30"/>
      <c r="S63" s="24">
        <v>0</v>
      </c>
      <c r="T63" s="24">
        <v>0</v>
      </c>
      <c r="U63" s="35">
        <v>0</v>
      </c>
      <c r="V63" s="30"/>
      <c r="W63" s="30"/>
      <c r="X63" s="36"/>
      <c r="Y63" s="17">
        <f t="shared" si="16"/>
        <v>0</v>
      </c>
      <c r="Z63" s="30"/>
      <c r="AA63" s="30"/>
      <c r="AB63" s="30"/>
      <c r="AC63" s="30"/>
      <c r="AD63" s="30"/>
      <c r="AE63" s="30"/>
      <c r="AF63" s="24">
        <f t="shared" si="17"/>
        <v>0</v>
      </c>
      <c r="AG63" s="30"/>
      <c r="AH63" s="30"/>
      <c r="AI63" s="30"/>
      <c r="AJ63" s="30"/>
      <c r="AK63" s="30"/>
      <c r="AL63" s="30"/>
      <c r="AM63" s="24">
        <f t="shared" si="18"/>
        <v>0</v>
      </c>
      <c r="AN63" s="30"/>
      <c r="AO63" s="30"/>
      <c r="AP63" s="30"/>
      <c r="AQ63" s="30"/>
      <c r="AR63" s="30"/>
      <c r="AS63" s="30"/>
      <c r="AT63" s="30"/>
      <c r="AU63" s="30"/>
      <c r="AV63" s="24">
        <f t="shared" si="19"/>
        <v>0</v>
      </c>
      <c r="AW63" s="36"/>
      <c r="AX63" s="42"/>
      <c r="AY63" s="36"/>
      <c r="AZ63" s="42"/>
      <c r="BA63" s="36"/>
      <c r="BB63" s="36"/>
      <c r="BC63" s="36"/>
      <c r="BD63" s="42"/>
      <c r="BE63" s="72"/>
      <c r="BF63" s="42"/>
      <c r="BG63" s="36"/>
      <c r="BH63" s="42"/>
      <c r="BI63" s="36"/>
      <c r="BJ63" s="42"/>
      <c r="BK63" s="36"/>
      <c r="BL63" s="42"/>
      <c r="BM63" s="23">
        <f t="shared" si="20"/>
        <v>0</v>
      </c>
      <c r="BN63" s="46"/>
      <c r="BO63" s="46"/>
      <c r="BP63" s="46"/>
      <c r="BQ63" s="46"/>
      <c r="BR63" s="46"/>
      <c r="BS63" s="46"/>
      <c r="BT63" s="30"/>
      <c r="BU63" s="30"/>
      <c r="BV63" s="30"/>
      <c r="BW63" s="30"/>
      <c r="BX63" s="30"/>
      <c r="BY63" s="30"/>
      <c r="BZ63" s="30"/>
      <c r="CA63" s="30"/>
      <c r="CB63" s="23">
        <f t="shared" si="21"/>
        <v>0</v>
      </c>
      <c r="CC63" s="30"/>
      <c r="CD63" s="23">
        <f t="shared" si="22"/>
        <v>0</v>
      </c>
      <c r="CE63" s="27">
        <f t="shared" si="23"/>
        <v>0</v>
      </c>
      <c r="CF63" s="23">
        <f t="shared" si="24"/>
        <v>0</v>
      </c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23">
        <f t="shared" si="25"/>
        <v>0</v>
      </c>
      <c r="CS63" s="31"/>
      <c r="CT63" s="31"/>
      <c r="CU63" s="31"/>
      <c r="CV63" s="23">
        <f t="shared" si="7"/>
        <v>0</v>
      </c>
      <c r="CW63" s="23">
        <f t="shared" si="8"/>
        <v>0</v>
      </c>
      <c r="CX63" s="49">
        <f t="shared" si="26"/>
        <v>0</v>
      </c>
      <c r="CY63" s="49">
        <f t="shared" si="27"/>
        <v>0</v>
      </c>
      <c r="CZ63" s="49">
        <f t="shared" si="28"/>
        <v>0</v>
      </c>
      <c r="DA63" s="31"/>
      <c r="DB63" s="31"/>
      <c r="DC63" s="23">
        <f t="shared" si="29"/>
        <v>0</v>
      </c>
      <c r="DD63" s="50"/>
      <c r="DE63" s="50"/>
      <c r="DF63" s="50"/>
      <c r="DG63" s="23">
        <f t="shared" si="30"/>
        <v>0</v>
      </c>
      <c r="DH63" s="49">
        <f t="shared" si="31"/>
        <v>0</v>
      </c>
      <c r="DI63" s="27">
        <f t="shared" si="32"/>
        <v>0</v>
      </c>
      <c r="DJ63" s="53">
        <f t="shared" si="33"/>
        <v>0</v>
      </c>
      <c r="DK63" s="49">
        <f t="shared" si="34"/>
        <v>0</v>
      </c>
      <c r="DL63" s="54">
        <f t="shared" si="35"/>
        <v>0</v>
      </c>
      <c r="DM63" s="55">
        <v>215</v>
      </c>
      <c r="DN63" s="55">
        <v>5</v>
      </c>
      <c r="DO63" s="55">
        <v>15</v>
      </c>
      <c r="DP63" s="27">
        <f t="shared" si="36"/>
        <v>0</v>
      </c>
      <c r="DQ63" s="58" t="e">
        <f t="shared" si="37"/>
        <v>#DIV/0!</v>
      </c>
      <c r="DR63" s="195"/>
      <c r="DS63" s="58" t="e">
        <f t="shared" si="12"/>
        <v>#DIV/0!</v>
      </c>
      <c r="DT63" s="197"/>
      <c r="DU63" s="63">
        <f t="shared" si="40"/>
        <v>0</v>
      </c>
      <c r="DV63" s="61">
        <f t="shared" si="42"/>
        <v>0</v>
      </c>
      <c r="DW63" s="64" t="e">
        <f t="shared" si="41"/>
        <v>#DIV/0!</v>
      </c>
      <c r="DX63" s="65"/>
    </row>
    <row r="64" spans="1:128">
      <c r="A64" s="17">
        <v>100</v>
      </c>
      <c r="B64" s="17">
        <v>28800</v>
      </c>
      <c r="C64" s="181" t="e">
        <f>(DH64+DH65)/(N64+N65)</f>
        <v>#DIV/0!</v>
      </c>
      <c r="D64" s="19" t="e">
        <f t="shared" si="0"/>
        <v>#DIV/0!</v>
      </c>
      <c r="E64" s="19" t="e">
        <f t="shared" si="1"/>
        <v>#DIV/0!</v>
      </c>
      <c r="F64" s="19" t="e">
        <f t="shared" si="2"/>
        <v>#DIV/0!</v>
      </c>
      <c r="G64" s="19" t="e">
        <f t="shared" si="3"/>
        <v>#DIV/0!</v>
      </c>
      <c r="H64" s="18" t="e">
        <f t="shared" si="4"/>
        <v>#DIV/0!</v>
      </c>
      <c r="I64" s="183" t="e">
        <f>(CD64+CD65)/(DI64+DI65)</f>
        <v>#DIV/0!</v>
      </c>
      <c r="J64" s="188" t="s">
        <v>259</v>
      </c>
      <c r="K64" s="22" t="s">
        <v>222</v>
      </c>
      <c r="L64" s="23"/>
      <c r="M64" s="29"/>
      <c r="N64" s="27">
        <f t="shared" si="15"/>
        <v>0</v>
      </c>
      <c r="O64" s="30"/>
      <c r="P64" s="30"/>
      <c r="Q64" s="30"/>
      <c r="R64" s="30"/>
      <c r="S64" s="24">
        <v>0</v>
      </c>
      <c r="T64" s="24">
        <v>0</v>
      </c>
      <c r="U64" s="35">
        <v>0</v>
      </c>
      <c r="V64" s="30"/>
      <c r="W64" s="30"/>
      <c r="X64" s="36"/>
      <c r="Y64" s="17">
        <f t="shared" si="16"/>
        <v>0</v>
      </c>
      <c r="Z64" s="30"/>
      <c r="AA64" s="30"/>
      <c r="AB64" s="30"/>
      <c r="AC64" s="30"/>
      <c r="AD64" s="30"/>
      <c r="AE64" s="30"/>
      <c r="AF64" s="24">
        <f t="shared" si="17"/>
        <v>0</v>
      </c>
      <c r="AG64" s="30"/>
      <c r="AH64" s="30"/>
      <c r="AI64" s="30"/>
      <c r="AJ64" s="30"/>
      <c r="AK64" s="30"/>
      <c r="AL64" s="30"/>
      <c r="AM64" s="24">
        <f t="shared" si="18"/>
        <v>0</v>
      </c>
      <c r="AN64" s="30"/>
      <c r="AO64" s="30"/>
      <c r="AP64" s="30"/>
      <c r="AQ64" s="30"/>
      <c r="AR64" s="30"/>
      <c r="AS64" s="30"/>
      <c r="AT64" s="30"/>
      <c r="AU64" s="30"/>
      <c r="AV64" s="24">
        <f t="shared" si="19"/>
        <v>0</v>
      </c>
      <c r="AW64" s="36"/>
      <c r="AX64" s="42"/>
      <c r="AY64" s="36"/>
      <c r="AZ64" s="42"/>
      <c r="BA64" s="36"/>
      <c r="BB64" s="36"/>
      <c r="BC64" s="36"/>
      <c r="BD64" s="42"/>
      <c r="BE64" s="72"/>
      <c r="BF64" s="42"/>
      <c r="BG64" s="36"/>
      <c r="BH64" s="42"/>
      <c r="BI64" s="36"/>
      <c r="BJ64" s="42"/>
      <c r="BK64" s="36"/>
      <c r="BL64" s="42"/>
      <c r="BM64" s="23">
        <f t="shared" si="20"/>
        <v>0</v>
      </c>
      <c r="BN64" s="46"/>
      <c r="BO64" s="46"/>
      <c r="BP64" s="46"/>
      <c r="BQ64" s="46"/>
      <c r="BR64" s="46"/>
      <c r="BS64" s="46"/>
      <c r="BT64" s="30"/>
      <c r="BU64" s="30"/>
      <c r="BV64" s="30"/>
      <c r="BW64" s="30"/>
      <c r="BX64" s="30"/>
      <c r="BY64" s="30"/>
      <c r="BZ64" s="30"/>
      <c r="CA64" s="30"/>
      <c r="CB64" s="23">
        <f t="shared" si="21"/>
        <v>0</v>
      </c>
      <c r="CC64" s="30"/>
      <c r="CD64" s="23">
        <f t="shared" si="22"/>
        <v>0</v>
      </c>
      <c r="CE64" s="27">
        <f t="shared" si="23"/>
        <v>0</v>
      </c>
      <c r="CF64" s="23">
        <f t="shared" si="24"/>
        <v>0</v>
      </c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23">
        <f t="shared" si="25"/>
        <v>0</v>
      </c>
      <c r="CS64" s="31"/>
      <c r="CT64" s="31"/>
      <c r="CU64" s="31"/>
      <c r="CV64" s="23">
        <f t="shared" si="7"/>
        <v>0</v>
      </c>
      <c r="CW64" s="23">
        <f t="shared" si="8"/>
        <v>0</v>
      </c>
      <c r="CX64" s="49">
        <f t="shared" si="26"/>
        <v>0</v>
      </c>
      <c r="CY64" s="49">
        <f t="shared" si="27"/>
        <v>0</v>
      </c>
      <c r="CZ64" s="49">
        <f t="shared" si="28"/>
        <v>0</v>
      </c>
      <c r="DA64" s="31"/>
      <c r="DB64" s="31"/>
      <c r="DC64" s="23">
        <f t="shared" si="29"/>
        <v>0</v>
      </c>
      <c r="DD64" s="50"/>
      <c r="DE64" s="50"/>
      <c r="DF64" s="50"/>
      <c r="DG64" s="23">
        <f t="shared" si="30"/>
        <v>0</v>
      </c>
      <c r="DH64" s="49">
        <f t="shared" si="31"/>
        <v>0</v>
      </c>
      <c r="DI64" s="27">
        <f t="shared" si="32"/>
        <v>0</v>
      </c>
      <c r="DJ64" s="53">
        <f t="shared" si="33"/>
        <v>0</v>
      </c>
      <c r="DK64" s="49">
        <f t="shared" si="34"/>
        <v>0</v>
      </c>
      <c r="DL64" s="54">
        <f t="shared" si="35"/>
        <v>0</v>
      </c>
      <c r="DM64" s="55">
        <v>215</v>
      </c>
      <c r="DN64" s="55">
        <v>5</v>
      </c>
      <c r="DO64" s="55">
        <v>15</v>
      </c>
      <c r="DP64" s="27">
        <f t="shared" si="36"/>
        <v>0</v>
      </c>
      <c r="DQ64" s="58" t="e">
        <f t="shared" si="37"/>
        <v>#DIV/0!</v>
      </c>
      <c r="DR64" s="194" t="e">
        <f>(CY64+CY65)/(CY64+CY65+DP64+DP65)</f>
        <v>#DIV/0!</v>
      </c>
      <c r="DS64" s="58" t="e">
        <f t="shared" si="12"/>
        <v>#DIV/0!</v>
      </c>
      <c r="DT64" s="196" t="e">
        <f>(CY64+CY65)/(CY64+CY65+CD64+CD65)</f>
        <v>#DIV/0!</v>
      </c>
      <c r="DU64" s="63">
        <f t="shared" si="40"/>
        <v>0</v>
      </c>
      <c r="DV64" s="61">
        <f t="shared" si="42"/>
        <v>0</v>
      </c>
      <c r="DW64" s="64" t="e">
        <f t="shared" si="41"/>
        <v>#DIV/0!</v>
      </c>
      <c r="DX64" s="65"/>
    </row>
    <row r="65" spans="1:128">
      <c r="A65" s="17">
        <v>100</v>
      </c>
      <c r="B65" s="17">
        <v>28800</v>
      </c>
      <c r="C65" s="182"/>
      <c r="D65" s="19" t="e">
        <f t="shared" si="0"/>
        <v>#DIV/0!</v>
      </c>
      <c r="E65" s="19" t="e">
        <f t="shared" si="1"/>
        <v>#DIV/0!</v>
      </c>
      <c r="F65" s="19" t="e">
        <f t="shared" si="2"/>
        <v>#DIV/0!</v>
      </c>
      <c r="G65" s="19" t="e">
        <f t="shared" si="3"/>
        <v>#DIV/0!</v>
      </c>
      <c r="H65" s="18" t="e">
        <f t="shared" si="4"/>
        <v>#DIV/0!</v>
      </c>
      <c r="I65" s="184"/>
      <c r="J65" s="189"/>
      <c r="K65" s="22" t="s">
        <v>220</v>
      </c>
      <c r="L65" s="23"/>
      <c r="M65" s="29"/>
      <c r="N65" s="27">
        <f t="shared" si="15"/>
        <v>0</v>
      </c>
      <c r="O65" s="30"/>
      <c r="P65" s="30"/>
      <c r="Q65" s="30"/>
      <c r="R65" s="30"/>
      <c r="S65" s="24">
        <v>0</v>
      </c>
      <c r="T65" s="24">
        <v>0</v>
      </c>
      <c r="U65" s="35">
        <v>0</v>
      </c>
      <c r="V65" s="30"/>
      <c r="W65" s="30"/>
      <c r="X65" s="36"/>
      <c r="Y65" s="17">
        <f t="shared" si="16"/>
        <v>0</v>
      </c>
      <c r="Z65" s="30"/>
      <c r="AA65" s="30"/>
      <c r="AB65" s="30"/>
      <c r="AC65" s="30"/>
      <c r="AD65" s="30"/>
      <c r="AE65" s="30"/>
      <c r="AF65" s="24">
        <f t="shared" si="17"/>
        <v>0</v>
      </c>
      <c r="AG65" s="30"/>
      <c r="AH65" s="30"/>
      <c r="AI65" s="30"/>
      <c r="AJ65" s="30"/>
      <c r="AK65" s="30"/>
      <c r="AL65" s="30"/>
      <c r="AM65" s="24">
        <f t="shared" si="18"/>
        <v>0</v>
      </c>
      <c r="AN65" s="30"/>
      <c r="AO65" s="30"/>
      <c r="AP65" s="30"/>
      <c r="AQ65" s="30"/>
      <c r="AR65" s="30"/>
      <c r="AS65" s="30"/>
      <c r="AT65" s="30"/>
      <c r="AU65" s="30"/>
      <c r="AV65" s="24">
        <f t="shared" si="19"/>
        <v>0</v>
      </c>
      <c r="AW65" s="36"/>
      <c r="AX65" s="42"/>
      <c r="AY65" s="36"/>
      <c r="AZ65" s="42"/>
      <c r="BA65" s="36"/>
      <c r="BB65" s="36"/>
      <c r="BC65" s="36"/>
      <c r="BD65" s="42"/>
      <c r="BE65" s="72"/>
      <c r="BF65" s="42"/>
      <c r="BG65" s="36"/>
      <c r="BH65" s="42"/>
      <c r="BI65" s="36"/>
      <c r="BJ65" s="42"/>
      <c r="BK65" s="36"/>
      <c r="BL65" s="42"/>
      <c r="BM65" s="23">
        <f t="shared" si="20"/>
        <v>0</v>
      </c>
      <c r="BN65" s="46"/>
      <c r="BO65" s="46"/>
      <c r="BP65" s="46"/>
      <c r="BQ65" s="46"/>
      <c r="BR65" s="46"/>
      <c r="BS65" s="46"/>
      <c r="BT65" s="30"/>
      <c r="BU65" s="30"/>
      <c r="BV65" s="30"/>
      <c r="BW65" s="30"/>
      <c r="BX65" s="30"/>
      <c r="BY65" s="30"/>
      <c r="BZ65" s="30"/>
      <c r="CA65" s="30"/>
      <c r="CB65" s="23">
        <f t="shared" si="21"/>
        <v>0</v>
      </c>
      <c r="CC65" s="30"/>
      <c r="CD65" s="23">
        <f t="shared" si="22"/>
        <v>0</v>
      </c>
      <c r="CE65" s="27">
        <f t="shared" si="23"/>
        <v>0</v>
      </c>
      <c r="CF65" s="23">
        <f t="shared" si="24"/>
        <v>0</v>
      </c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23">
        <f t="shared" si="25"/>
        <v>0</v>
      </c>
      <c r="CS65" s="31"/>
      <c r="CT65" s="31"/>
      <c r="CU65" s="31"/>
      <c r="CV65" s="23">
        <f t="shared" si="7"/>
        <v>0</v>
      </c>
      <c r="CW65" s="23">
        <f t="shared" si="8"/>
        <v>0</v>
      </c>
      <c r="CX65" s="49">
        <f t="shared" si="26"/>
        <v>0</v>
      </c>
      <c r="CY65" s="49">
        <f t="shared" si="27"/>
        <v>0</v>
      </c>
      <c r="CZ65" s="49">
        <f t="shared" si="28"/>
        <v>0</v>
      </c>
      <c r="DA65" s="31"/>
      <c r="DB65" s="31"/>
      <c r="DC65" s="23">
        <f t="shared" si="29"/>
        <v>0</v>
      </c>
      <c r="DD65" s="50"/>
      <c r="DE65" s="50"/>
      <c r="DF65" s="50"/>
      <c r="DG65" s="23">
        <f t="shared" si="30"/>
        <v>0</v>
      </c>
      <c r="DH65" s="49">
        <f t="shared" si="31"/>
        <v>0</v>
      </c>
      <c r="DI65" s="27">
        <f t="shared" si="32"/>
        <v>0</v>
      </c>
      <c r="DJ65" s="53">
        <f t="shared" si="33"/>
        <v>0</v>
      </c>
      <c r="DK65" s="49">
        <f t="shared" si="34"/>
        <v>0</v>
      </c>
      <c r="DL65" s="54">
        <f t="shared" si="35"/>
        <v>0</v>
      </c>
      <c r="DM65" s="55">
        <v>215</v>
      </c>
      <c r="DN65" s="55">
        <v>5</v>
      </c>
      <c r="DO65" s="55">
        <v>15</v>
      </c>
      <c r="DP65" s="27">
        <f t="shared" si="36"/>
        <v>0</v>
      </c>
      <c r="DQ65" s="58" t="e">
        <f t="shared" si="37"/>
        <v>#DIV/0!</v>
      </c>
      <c r="DR65" s="195"/>
      <c r="DS65" s="58" t="e">
        <f t="shared" si="12"/>
        <v>#DIV/0!</v>
      </c>
      <c r="DT65" s="197"/>
      <c r="DU65" s="63">
        <f t="shared" si="40"/>
        <v>0</v>
      </c>
      <c r="DV65" s="61">
        <f t="shared" si="42"/>
        <v>0</v>
      </c>
      <c r="DW65" s="64" t="e">
        <f t="shared" si="41"/>
        <v>#DIV/0!</v>
      </c>
      <c r="DX65" s="65"/>
    </row>
    <row r="66" spans="1:128">
      <c r="DM66" s="55"/>
    </row>
  </sheetData>
  <mergeCells count="174">
    <mergeCell ref="DT62:DT63"/>
    <mergeCell ref="DT64:DT65"/>
    <mergeCell ref="DU1:DU2"/>
    <mergeCell ref="DV1:DV2"/>
    <mergeCell ref="DW1:DW3"/>
    <mergeCell ref="DX1:DX2"/>
    <mergeCell ref="DT44:DT45"/>
    <mergeCell ref="DT46:DT47"/>
    <mergeCell ref="DT48:DT49"/>
    <mergeCell ref="DT50:DT51"/>
    <mergeCell ref="DT52:DT53"/>
    <mergeCell ref="DT54:DT55"/>
    <mergeCell ref="DT56:DT57"/>
    <mergeCell ref="DT58:DT59"/>
    <mergeCell ref="DT60:DT61"/>
    <mergeCell ref="DR58:DR59"/>
    <mergeCell ref="DR60:DR61"/>
    <mergeCell ref="DR62:DR63"/>
    <mergeCell ref="DR64:DR65"/>
    <mergeCell ref="DT4:DT5"/>
    <mergeCell ref="DT6:DT7"/>
    <mergeCell ref="DT8:DT9"/>
    <mergeCell ref="DT10:DT11"/>
    <mergeCell ref="DT12:DT13"/>
    <mergeCell ref="DT14:DT15"/>
    <mergeCell ref="DT16:DT17"/>
    <mergeCell ref="DT18:DT19"/>
    <mergeCell ref="DT20:DT21"/>
    <mergeCell ref="DT22:DT23"/>
    <mergeCell ref="DT24:DT25"/>
    <mergeCell ref="DT26:DT27"/>
    <mergeCell ref="DT28:DT29"/>
    <mergeCell ref="DT30:DT31"/>
    <mergeCell ref="DT32:DT33"/>
    <mergeCell ref="DT34:DT35"/>
    <mergeCell ref="DT36:DT37"/>
    <mergeCell ref="DT38:DT39"/>
    <mergeCell ref="DT40:DT41"/>
    <mergeCell ref="DT42:DT43"/>
    <mergeCell ref="DR40:DR41"/>
    <mergeCell ref="DR42:DR43"/>
    <mergeCell ref="DR44:DR45"/>
    <mergeCell ref="DR46:DR47"/>
    <mergeCell ref="DR48:DR49"/>
    <mergeCell ref="DR50:DR51"/>
    <mergeCell ref="DR52:DR53"/>
    <mergeCell ref="DR54:DR55"/>
    <mergeCell ref="DR56:DR57"/>
    <mergeCell ref="J58:J59"/>
    <mergeCell ref="J60:J61"/>
    <mergeCell ref="J62:J63"/>
    <mergeCell ref="J64:J65"/>
    <mergeCell ref="K1:K2"/>
    <mergeCell ref="DP1:DP2"/>
    <mergeCell ref="DR4:DR5"/>
    <mergeCell ref="DR6:DR7"/>
    <mergeCell ref="DR8:DR9"/>
    <mergeCell ref="DR10:DR11"/>
    <mergeCell ref="DR12:DR13"/>
    <mergeCell ref="DR14:DR15"/>
    <mergeCell ref="DR16:DR17"/>
    <mergeCell ref="DR18:DR19"/>
    <mergeCell ref="DR20:DR21"/>
    <mergeCell ref="DR22:DR23"/>
    <mergeCell ref="DR24:DR25"/>
    <mergeCell ref="DR26:DR27"/>
    <mergeCell ref="DR28:DR29"/>
    <mergeCell ref="DR30:DR31"/>
    <mergeCell ref="DR32:DR33"/>
    <mergeCell ref="DR34:DR35"/>
    <mergeCell ref="DR36:DR37"/>
    <mergeCell ref="DR38:DR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I56:I57"/>
    <mergeCell ref="I58:I59"/>
    <mergeCell ref="I60:I61"/>
    <mergeCell ref="I62:I63"/>
    <mergeCell ref="I64:I65"/>
    <mergeCell ref="J1:J2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C58:C59"/>
    <mergeCell ref="C60:C61"/>
    <mergeCell ref="C62:C63"/>
    <mergeCell ref="C64:C65"/>
    <mergeCell ref="D1:D2"/>
    <mergeCell ref="H1:H2"/>
    <mergeCell ref="I1:I2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L1:M1"/>
    <mergeCell ref="N1:CD1"/>
    <mergeCell ref="CE1:CX1"/>
    <mergeCell ref="CY1:DG1"/>
    <mergeCell ref="DI1:DL1"/>
    <mergeCell ref="DM1:DO1"/>
    <mergeCell ref="A1:A2"/>
    <mergeCell ref="B1:B2"/>
    <mergeCell ref="C1:C2"/>
  </mergeCells>
  <phoneticPr fontId="17" type="noConversion"/>
  <conditionalFormatting sqref="U2">
    <cfRule type="cellIs" dxfId="3" priority="1" stopIfTrue="1" operator="between">
      <formula>1</formula>
      <formula>1440</formula>
    </cfRule>
  </conditionalFormatting>
  <dataValidations count="1">
    <dataValidation allowBlank="1" showInputMessage="1" showErrorMessage="1" promptTitle="备注：" prompt="按照实际清洗排查（加强清洗）时间填写。当日有此现象的具体的时间写在批注里，第二天必须上报扫描件，节假日可以顺延，如果没有及时上报的将不做剔除。" sqref="U2 U4:U65"/>
  </dataValidations>
  <pageMargins left="0.75" right="0.75" top="1" bottom="1" header="0.51180555555555596" footer="0.51180555555555596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Y65"/>
  <sheetViews>
    <sheetView workbookViewId="0">
      <pane xSplit="12" ySplit="2" topLeftCell="DT3" activePane="bottomRight" state="frozen"/>
      <selection pane="topRight"/>
      <selection pane="bottomLeft"/>
      <selection pane="bottomRight" activeCell="DV4" sqref="DV4:DV65"/>
    </sheetView>
  </sheetViews>
  <sheetFormatPr defaultColWidth="9" defaultRowHeight="14.25"/>
  <cols>
    <col min="1" max="1" width="7.375" customWidth="1"/>
    <col min="2" max="2" width="9.625" customWidth="1"/>
    <col min="3" max="8" width="9" customWidth="1"/>
    <col min="9" max="9" width="8.25" customWidth="1"/>
    <col min="10" max="10" width="6.75" style="14" customWidth="1"/>
    <col min="11" max="11" width="8.5" style="14" customWidth="1"/>
    <col min="12" max="12" width="7.875" customWidth="1"/>
    <col min="13" max="13" width="6.125" customWidth="1"/>
    <col min="14" max="14" width="9" customWidth="1"/>
    <col min="15" max="15" width="6.875" customWidth="1"/>
    <col min="16" max="16" width="5" customWidth="1"/>
    <col min="17" max="17" width="5.75" customWidth="1"/>
    <col min="18" max="18" width="4.125" customWidth="1"/>
    <col min="19" max="20" width="9" customWidth="1"/>
    <col min="21" max="21" width="0.25" customWidth="1"/>
    <col min="22" max="22" width="6.875" customWidth="1"/>
    <col min="23" max="23" width="6" customWidth="1"/>
    <col min="24" max="24" width="5.75" customWidth="1"/>
    <col min="25" max="25" width="9" customWidth="1"/>
    <col min="26" max="26" width="7.875" customWidth="1"/>
    <col min="27" max="27" width="4.75" customWidth="1"/>
    <col min="28" max="28" width="4.5" customWidth="1"/>
    <col min="29" max="29" width="4.625" customWidth="1"/>
    <col min="30" max="30" width="4.875" customWidth="1"/>
    <col min="31" max="31" width="6" customWidth="1"/>
    <col min="32" max="32" width="9" customWidth="1"/>
    <col min="33" max="33" width="6.125" customWidth="1"/>
    <col min="34" max="34" width="6.625" customWidth="1"/>
    <col min="35" max="42" width="4.25" customWidth="1"/>
    <col min="43" max="47" width="3.875" customWidth="1"/>
    <col min="48" max="48" width="9" customWidth="1"/>
    <col min="49" max="49" width="5" customWidth="1"/>
    <col min="50" max="50" width="4.125" customWidth="1"/>
    <col min="51" max="51" width="3.875" customWidth="1"/>
    <col min="52" max="52" width="4.375" customWidth="1"/>
    <col min="53" max="56" width="4.5" customWidth="1"/>
    <col min="57" max="64" width="4.375" customWidth="1"/>
    <col min="65" max="65" width="9" customWidth="1"/>
    <col min="66" max="79" width="3.875" customWidth="1"/>
    <col min="80" max="80" width="9" customWidth="1"/>
    <col min="81" max="81" width="7.125" customWidth="1"/>
    <col min="82" max="84" width="9" customWidth="1"/>
    <col min="85" max="85" width="4.875" customWidth="1"/>
    <col min="86" max="86" width="6.5" customWidth="1"/>
    <col min="87" max="87" width="6.375" customWidth="1"/>
    <col min="88" max="88" width="5" customWidth="1"/>
    <col min="89" max="89" width="3.875" customWidth="1"/>
    <col min="90" max="90" width="4.625" customWidth="1"/>
    <col min="91" max="92" width="4.5" customWidth="1"/>
    <col min="93" max="93" width="4.375" customWidth="1"/>
    <col min="94" max="94" width="5.125" customWidth="1"/>
    <col min="95" max="95" width="3.375" customWidth="1"/>
    <col min="96" max="96" width="9" customWidth="1"/>
    <col min="97" max="97" width="6.25" customWidth="1"/>
    <col min="98" max="98" width="4.625" customWidth="1"/>
    <col min="100" max="104" width="9" customWidth="1"/>
    <col min="105" max="105" width="7.125" customWidth="1"/>
    <col min="106" max="106" width="7.25" customWidth="1"/>
    <col min="107" max="113" width="9" customWidth="1"/>
    <col min="114" max="114" width="11" customWidth="1"/>
    <col min="115" max="126" width="9" customWidth="1"/>
    <col min="128" max="128" width="36.75" customWidth="1"/>
  </cols>
  <sheetData>
    <row r="1" spans="1:129" ht="20.100000000000001" customHeight="1">
      <c r="A1" s="177" t="s">
        <v>110</v>
      </c>
      <c r="B1" s="177" t="s">
        <v>111</v>
      </c>
      <c r="C1" s="179" t="s">
        <v>112</v>
      </c>
      <c r="D1" s="177" t="s">
        <v>113</v>
      </c>
      <c r="E1" s="15" t="s">
        <v>114</v>
      </c>
      <c r="F1" s="15" t="s">
        <v>115</v>
      </c>
      <c r="G1" s="15" t="s">
        <v>116</v>
      </c>
      <c r="H1" s="179" t="s">
        <v>117</v>
      </c>
      <c r="I1" s="179" t="s">
        <v>118</v>
      </c>
      <c r="J1" s="185" t="s">
        <v>119</v>
      </c>
      <c r="K1" s="190" t="s">
        <v>120</v>
      </c>
      <c r="L1" s="163" t="s">
        <v>121</v>
      </c>
      <c r="M1" s="164"/>
      <c r="N1" s="165" t="s">
        <v>122</v>
      </c>
      <c r="O1" s="166"/>
      <c r="P1" s="166"/>
      <c r="Q1" s="166"/>
      <c r="R1" s="166"/>
      <c r="S1" s="167"/>
      <c r="T1" s="167"/>
      <c r="U1" s="167"/>
      <c r="V1" s="166"/>
      <c r="W1" s="166"/>
      <c r="X1" s="168"/>
      <c r="Y1" s="166"/>
      <c r="Z1" s="166"/>
      <c r="AA1" s="166"/>
      <c r="AB1" s="166"/>
      <c r="AC1" s="166"/>
      <c r="AD1" s="166"/>
      <c r="AE1" s="166"/>
      <c r="AF1" s="167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8"/>
      <c r="AX1" s="169"/>
      <c r="AY1" s="168"/>
      <c r="AZ1" s="169"/>
      <c r="BA1" s="168"/>
      <c r="BB1" s="168"/>
      <c r="BC1" s="168"/>
      <c r="BD1" s="169"/>
      <c r="BE1" s="168"/>
      <c r="BF1" s="169"/>
      <c r="BG1" s="169"/>
      <c r="BH1" s="169"/>
      <c r="BI1" s="169"/>
      <c r="BJ1" s="169"/>
      <c r="BK1" s="169"/>
      <c r="BL1" s="169"/>
      <c r="BM1" s="166"/>
      <c r="BN1" s="168"/>
      <c r="BO1" s="168"/>
      <c r="BP1" s="168"/>
      <c r="BQ1" s="168"/>
      <c r="BR1" s="168"/>
      <c r="BS1" s="168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70"/>
      <c r="CE1" s="163" t="s">
        <v>123</v>
      </c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64"/>
      <c r="CY1" s="163" t="s">
        <v>124</v>
      </c>
      <c r="CZ1" s="171"/>
      <c r="DA1" s="171"/>
      <c r="DB1" s="171"/>
      <c r="DC1" s="172"/>
      <c r="DD1" s="171"/>
      <c r="DE1" s="171"/>
      <c r="DF1" s="171"/>
      <c r="DG1" s="164"/>
      <c r="DH1" s="21" t="s">
        <v>125</v>
      </c>
      <c r="DI1" s="173" t="s">
        <v>126</v>
      </c>
      <c r="DJ1" s="173"/>
      <c r="DK1" s="173"/>
      <c r="DL1" s="163"/>
      <c r="DM1" s="174" t="s">
        <v>127</v>
      </c>
      <c r="DN1" s="175"/>
      <c r="DO1" s="176"/>
      <c r="DP1" s="192" t="s">
        <v>51</v>
      </c>
      <c r="DQ1" s="23" t="s">
        <v>128</v>
      </c>
      <c r="DR1" s="23" t="s">
        <v>128</v>
      </c>
      <c r="DS1" s="23" t="s">
        <v>129</v>
      </c>
      <c r="DT1" s="52" t="s">
        <v>129</v>
      </c>
      <c r="DU1" s="198" t="s">
        <v>130</v>
      </c>
      <c r="DV1" s="200" t="s">
        <v>131</v>
      </c>
      <c r="DW1" s="202" t="s">
        <v>132</v>
      </c>
      <c r="DX1" s="203" t="s">
        <v>133</v>
      </c>
      <c r="DY1" s="66"/>
    </row>
    <row r="2" spans="1:129" ht="59.1" customHeight="1">
      <c r="A2" s="178"/>
      <c r="B2" s="178"/>
      <c r="C2" s="180"/>
      <c r="D2" s="178"/>
      <c r="E2" s="16" t="s">
        <v>134</v>
      </c>
      <c r="F2" s="16" t="s">
        <v>135</v>
      </c>
      <c r="G2" s="16" t="s">
        <v>136</v>
      </c>
      <c r="H2" s="180"/>
      <c r="I2" s="180"/>
      <c r="J2" s="186"/>
      <c r="K2" s="191"/>
      <c r="L2" s="23" t="s">
        <v>137</v>
      </c>
      <c r="M2" s="24" t="s">
        <v>13</v>
      </c>
      <c r="N2" s="23" t="s">
        <v>138</v>
      </c>
      <c r="O2" s="25" t="s">
        <v>139</v>
      </c>
      <c r="P2" s="25" t="s">
        <v>140</v>
      </c>
      <c r="Q2" s="25" t="s">
        <v>141</v>
      </c>
      <c r="R2" s="25" t="s">
        <v>142</v>
      </c>
      <c r="S2" s="28" t="s">
        <v>143</v>
      </c>
      <c r="T2" s="28" t="s">
        <v>144</v>
      </c>
      <c r="U2" s="34" t="s">
        <v>145</v>
      </c>
      <c r="V2" s="25" t="s">
        <v>146</v>
      </c>
      <c r="W2" s="25" t="s">
        <v>147</v>
      </c>
      <c r="X2" s="25" t="s">
        <v>148</v>
      </c>
      <c r="Y2" s="24" t="s">
        <v>149</v>
      </c>
      <c r="Z2" s="24" t="s">
        <v>150</v>
      </c>
      <c r="AA2" s="24" t="s">
        <v>99</v>
      </c>
      <c r="AB2" s="25" t="s">
        <v>151</v>
      </c>
      <c r="AC2" s="25" t="s">
        <v>152</v>
      </c>
      <c r="AD2" s="25" t="s">
        <v>153</v>
      </c>
      <c r="AE2" s="25" t="s">
        <v>154</v>
      </c>
      <c r="AF2" s="39" t="s">
        <v>155</v>
      </c>
      <c r="AG2" s="40" t="s">
        <v>156</v>
      </c>
      <c r="AH2" s="40" t="s">
        <v>157</v>
      </c>
      <c r="AI2" s="40" t="s">
        <v>158</v>
      </c>
      <c r="AJ2" s="40" t="s">
        <v>159</v>
      </c>
      <c r="AK2" s="40" t="s">
        <v>160</v>
      </c>
      <c r="AL2" s="40" t="s">
        <v>161</v>
      </c>
      <c r="AM2" s="39" t="s">
        <v>162</v>
      </c>
      <c r="AN2" s="40" t="s">
        <v>163</v>
      </c>
      <c r="AO2" s="40" t="s">
        <v>164</v>
      </c>
      <c r="AP2" s="40" t="s">
        <v>165</v>
      </c>
      <c r="AQ2" s="40" t="s">
        <v>164</v>
      </c>
      <c r="AR2" s="40" t="s">
        <v>166</v>
      </c>
      <c r="AS2" s="40" t="s">
        <v>164</v>
      </c>
      <c r="AT2" s="40" t="s">
        <v>166</v>
      </c>
      <c r="AU2" s="40" t="s">
        <v>164</v>
      </c>
      <c r="AV2" s="39" t="s">
        <v>167</v>
      </c>
      <c r="AW2" s="25" t="s">
        <v>168</v>
      </c>
      <c r="AX2" s="25" t="s">
        <v>164</v>
      </c>
      <c r="AY2" s="25" t="s">
        <v>169</v>
      </c>
      <c r="AZ2" s="25" t="s">
        <v>164</v>
      </c>
      <c r="BA2" s="25" t="s">
        <v>170</v>
      </c>
      <c r="BB2" s="25" t="s">
        <v>164</v>
      </c>
      <c r="BC2" s="25" t="s">
        <v>171</v>
      </c>
      <c r="BD2" s="25" t="s">
        <v>164</v>
      </c>
      <c r="BE2" s="25" t="s">
        <v>269</v>
      </c>
      <c r="BF2" s="25" t="s">
        <v>164</v>
      </c>
      <c r="BG2" s="25" t="s">
        <v>166</v>
      </c>
      <c r="BH2" s="25" t="s">
        <v>164</v>
      </c>
      <c r="BI2" s="25" t="s">
        <v>166</v>
      </c>
      <c r="BJ2" s="25" t="s">
        <v>164</v>
      </c>
      <c r="BK2" s="25" t="s">
        <v>166</v>
      </c>
      <c r="BL2" s="25" t="s">
        <v>164</v>
      </c>
      <c r="BM2" s="23" t="s">
        <v>175</v>
      </c>
      <c r="BN2" s="25" t="s">
        <v>176</v>
      </c>
      <c r="BO2" s="25" t="s">
        <v>164</v>
      </c>
      <c r="BP2" s="25" t="s">
        <v>177</v>
      </c>
      <c r="BQ2" s="25" t="s">
        <v>164</v>
      </c>
      <c r="BR2" s="25" t="s">
        <v>178</v>
      </c>
      <c r="BS2" s="25" t="s">
        <v>164</v>
      </c>
      <c r="BT2" s="25" t="s">
        <v>179</v>
      </c>
      <c r="BU2" s="25" t="s">
        <v>164</v>
      </c>
      <c r="BV2" s="25" t="s">
        <v>180</v>
      </c>
      <c r="BW2" s="25" t="s">
        <v>164</v>
      </c>
      <c r="BX2" s="25" t="s">
        <v>180</v>
      </c>
      <c r="BY2" s="25" t="s">
        <v>164</v>
      </c>
      <c r="BZ2" s="25" t="s">
        <v>180</v>
      </c>
      <c r="CA2" s="25" t="s">
        <v>164</v>
      </c>
      <c r="CB2" s="23" t="s">
        <v>181</v>
      </c>
      <c r="CC2" s="25" t="s">
        <v>182</v>
      </c>
      <c r="CD2" s="23" t="s">
        <v>183</v>
      </c>
      <c r="CE2" s="23" t="s">
        <v>184</v>
      </c>
      <c r="CF2" s="23" t="s">
        <v>29</v>
      </c>
      <c r="CG2" s="25" t="s">
        <v>185</v>
      </c>
      <c r="CH2" s="25" t="s">
        <v>186</v>
      </c>
      <c r="CI2" s="25" t="s">
        <v>187</v>
      </c>
      <c r="CJ2" s="25" t="s">
        <v>188</v>
      </c>
      <c r="CK2" s="25" t="s">
        <v>164</v>
      </c>
      <c r="CL2" s="25" t="s">
        <v>189</v>
      </c>
      <c r="CM2" s="25" t="s">
        <v>164</v>
      </c>
      <c r="CN2" s="25" t="s">
        <v>166</v>
      </c>
      <c r="CO2" s="25" t="s">
        <v>164</v>
      </c>
      <c r="CP2" s="25" t="s">
        <v>190</v>
      </c>
      <c r="CQ2" s="25" t="s">
        <v>164</v>
      </c>
      <c r="CR2" s="47" t="s">
        <v>191</v>
      </c>
      <c r="CS2" s="25" t="s">
        <v>192</v>
      </c>
      <c r="CT2" s="25" t="s">
        <v>193</v>
      </c>
      <c r="CU2" s="25" t="s">
        <v>194</v>
      </c>
      <c r="CV2" s="23" t="s">
        <v>195</v>
      </c>
      <c r="CW2" s="23" t="s">
        <v>196</v>
      </c>
      <c r="CX2" s="23" t="s">
        <v>197</v>
      </c>
      <c r="CY2" s="23" t="s">
        <v>198</v>
      </c>
      <c r="CZ2" s="23" t="s">
        <v>199</v>
      </c>
      <c r="DA2" s="25" t="s">
        <v>200</v>
      </c>
      <c r="DB2" s="25" t="s">
        <v>201</v>
      </c>
      <c r="DC2" s="23" t="s">
        <v>202</v>
      </c>
      <c r="DD2" s="25" t="s">
        <v>203</v>
      </c>
      <c r="DE2" s="25" t="s">
        <v>204</v>
      </c>
      <c r="DF2" s="25" t="s">
        <v>205</v>
      </c>
      <c r="DG2" s="23" t="s">
        <v>206</v>
      </c>
      <c r="DH2" s="23" t="s">
        <v>207</v>
      </c>
      <c r="DI2" s="23" t="s">
        <v>208</v>
      </c>
      <c r="DJ2" s="23" t="s">
        <v>209</v>
      </c>
      <c r="DK2" s="23" t="s">
        <v>210</v>
      </c>
      <c r="DL2" s="52" t="s">
        <v>43</v>
      </c>
      <c r="DM2" s="23" t="s">
        <v>139</v>
      </c>
      <c r="DN2" s="23" t="s">
        <v>141</v>
      </c>
      <c r="DO2" s="23" t="s">
        <v>211</v>
      </c>
      <c r="DP2" s="193"/>
      <c r="DQ2" s="56" t="s">
        <v>212</v>
      </c>
      <c r="DR2" s="56" t="s">
        <v>213</v>
      </c>
      <c r="DS2" s="56" t="s">
        <v>214</v>
      </c>
      <c r="DT2" s="57" t="s">
        <v>215</v>
      </c>
      <c r="DU2" s="199"/>
      <c r="DV2" s="201"/>
      <c r="DW2" s="202"/>
      <c r="DX2" s="204"/>
      <c r="DY2" s="66"/>
    </row>
    <row r="3" spans="1:129" ht="22.5">
      <c r="A3" s="17">
        <f>A4</f>
        <v>100</v>
      </c>
      <c r="B3" s="17">
        <f>B4</f>
        <v>14000</v>
      </c>
      <c r="C3" s="18">
        <f>D3</f>
        <v>0.77270272244086491</v>
      </c>
      <c r="D3" s="19">
        <f t="shared" ref="D3:D65" si="0">G3*F3*E3</f>
        <v>0.77270272244086491</v>
      </c>
      <c r="E3" s="18">
        <f t="shared" ref="E3:E65" si="1">CE3/N3</f>
        <v>0.80928713433683608</v>
      </c>
      <c r="F3" s="18">
        <f t="shared" ref="F3:F65" si="2">CY3/CE3</f>
        <v>0.95964204246359031</v>
      </c>
      <c r="G3" s="18">
        <f t="shared" ref="G3:G65" si="3">DH3/CY3</f>
        <v>0.99494835827913142</v>
      </c>
      <c r="H3" s="20">
        <f t="shared" ref="H3:H65" si="4">CD3/DI3</f>
        <v>1.018363939899833E-2</v>
      </c>
      <c r="I3" s="19">
        <f>H3</f>
        <v>1.018363939899833E-2</v>
      </c>
      <c r="J3" s="26" t="s">
        <v>216</v>
      </c>
      <c r="K3" s="22" t="s">
        <v>217</v>
      </c>
      <c r="L3" s="23">
        <f t="shared" ref="L3:BW3" si="5">SUM(L4:L65)</f>
        <v>18720</v>
      </c>
      <c r="M3" s="27">
        <f t="shared" si="5"/>
        <v>1115</v>
      </c>
      <c r="N3" s="27">
        <f t="shared" si="5"/>
        <v>17605</v>
      </c>
      <c r="O3" s="28">
        <f t="shared" si="5"/>
        <v>2225</v>
      </c>
      <c r="P3" s="28">
        <f t="shared" si="5"/>
        <v>12</v>
      </c>
      <c r="Q3" s="28">
        <f t="shared" si="5"/>
        <v>405</v>
      </c>
      <c r="R3" s="28">
        <f t="shared" si="5"/>
        <v>81</v>
      </c>
      <c r="S3" s="28">
        <f t="shared" si="5"/>
        <v>0</v>
      </c>
      <c r="T3" s="28">
        <f t="shared" si="5"/>
        <v>0</v>
      </c>
      <c r="U3" s="28">
        <f t="shared" si="5"/>
        <v>0</v>
      </c>
      <c r="V3" s="28">
        <f t="shared" si="5"/>
        <v>240</v>
      </c>
      <c r="W3" s="28">
        <f t="shared" si="5"/>
        <v>16</v>
      </c>
      <c r="X3" s="28">
        <f t="shared" si="5"/>
        <v>0</v>
      </c>
      <c r="Y3" s="17">
        <f t="shared" si="5"/>
        <v>2870</v>
      </c>
      <c r="Z3" s="17">
        <f t="shared" si="5"/>
        <v>0</v>
      </c>
      <c r="AA3" s="17">
        <f t="shared" si="5"/>
        <v>125</v>
      </c>
      <c r="AB3" s="28">
        <f t="shared" si="5"/>
        <v>0</v>
      </c>
      <c r="AC3" s="28">
        <f t="shared" si="5"/>
        <v>10</v>
      </c>
      <c r="AD3" s="28">
        <f t="shared" si="5"/>
        <v>90</v>
      </c>
      <c r="AE3" s="28">
        <f t="shared" si="5"/>
        <v>100</v>
      </c>
      <c r="AF3" s="28">
        <f t="shared" si="5"/>
        <v>200</v>
      </c>
      <c r="AG3" s="28">
        <f t="shared" si="5"/>
        <v>0</v>
      </c>
      <c r="AH3" s="28">
        <f t="shared" si="5"/>
        <v>0</v>
      </c>
      <c r="AI3" s="28">
        <f t="shared" si="5"/>
        <v>0</v>
      </c>
      <c r="AJ3" s="28">
        <f t="shared" si="5"/>
        <v>10</v>
      </c>
      <c r="AK3" s="28">
        <f t="shared" si="5"/>
        <v>0</v>
      </c>
      <c r="AL3" s="28">
        <f t="shared" si="5"/>
        <v>0</v>
      </c>
      <c r="AM3" s="24">
        <f t="shared" si="5"/>
        <v>335</v>
      </c>
      <c r="AN3" s="28">
        <f t="shared" si="5"/>
        <v>0</v>
      </c>
      <c r="AO3" s="28">
        <f t="shared" si="5"/>
        <v>0</v>
      </c>
      <c r="AP3" s="28">
        <f t="shared" si="5"/>
        <v>0</v>
      </c>
      <c r="AQ3" s="28">
        <f t="shared" si="5"/>
        <v>0</v>
      </c>
      <c r="AR3" s="28">
        <f t="shared" si="5"/>
        <v>0</v>
      </c>
      <c r="AS3" s="28">
        <f t="shared" si="5"/>
        <v>0</v>
      </c>
      <c r="AT3" s="28">
        <f t="shared" si="5"/>
        <v>0</v>
      </c>
      <c r="AU3" s="28">
        <f t="shared" si="5"/>
        <v>0</v>
      </c>
      <c r="AV3" s="24">
        <f t="shared" si="5"/>
        <v>0</v>
      </c>
      <c r="AW3" s="28">
        <f t="shared" si="5"/>
        <v>0</v>
      </c>
      <c r="AX3" s="28">
        <f t="shared" si="5"/>
        <v>0</v>
      </c>
      <c r="AY3" s="28">
        <f t="shared" si="5"/>
        <v>2.5</v>
      </c>
      <c r="AZ3" s="28">
        <f t="shared" si="5"/>
        <v>1</v>
      </c>
      <c r="BA3" s="28">
        <f t="shared" si="5"/>
        <v>0</v>
      </c>
      <c r="BB3" s="28">
        <f t="shared" si="5"/>
        <v>0</v>
      </c>
      <c r="BC3" s="28">
        <f t="shared" si="5"/>
        <v>0</v>
      </c>
      <c r="BD3" s="28">
        <f t="shared" si="5"/>
        <v>0</v>
      </c>
      <c r="BE3" s="28">
        <f t="shared" si="5"/>
        <v>150</v>
      </c>
      <c r="BF3" s="28">
        <f t="shared" si="5"/>
        <v>1</v>
      </c>
      <c r="BG3" s="28">
        <f t="shared" si="5"/>
        <v>0</v>
      </c>
      <c r="BH3" s="28">
        <f t="shared" si="5"/>
        <v>0</v>
      </c>
      <c r="BI3" s="28">
        <f t="shared" si="5"/>
        <v>0</v>
      </c>
      <c r="BJ3" s="28">
        <f t="shared" si="5"/>
        <v>0</v>
      </c>
      <c r="BK3" s="28">
        <f t="shared" si="5"/>
        <v>0</v>
      </c>
      <c r="BL3" s="28">
        <f t="shared" si="5"/>
        <v>0</v>
      </c>
      <c r="BM3" s="24">
        <f t="shared" si="5"/>
        <v>152.5</v>
      </c>
      <c r="BN3" s="28">
        <f t="shared" si="5"/>
        <v>0</v>
      </c>
      <c r="BO3" s="28">
        <f t="shared" si="5"/>
        <v>0</v>
      </c>
      <c r="BP3" s="28">
        <f t="shared" si="5"/>
        <v>0</v>
      </c>
      <c r="BQ3" s="28">
        <f t="shared" si="5"/>
        <v>0</v>
      </c>
      <c r="BR3" s="28">
        <f t="shared" si="5"/>
        <v>0</v>
      </c>
      <c r="BS3" s="28">
        <f t="shared" si="5"/>
        <v>0</v>
      </c>
      <c r="BT3" s="28">
        <f t="shared" si="5"/>
        <v>0</v>
      </c>
      <c r="BU3" s="28">
        <f t="shared" si="5"/>
        <v>0</v>
      </c>
      <c r="BV3" s="28">
        <f t="shared" si="5"/>
        <v>0</v>
      </c>
      <c r="BW3" s="28">
        <f t="shared" si="5"/>
        <v>0</v>
      </c>
      <c r="BX3" s="28">
        <f t="shared" ref="BX3:CU3" si="6">SUM(BX4:BX65)</f>
        <v>0</v>
      </c>
      <c r="BY3" s="28">
        <f t="shared" si="6"/>
        <v>0</v>
      </c>
      <c r="BZ3" s="28">
        <f t="shared" si="6"/>
        <v>0</v>
      </c>
      <c r="CA3" s="28">
        <f t="shared" si="6"/>
        <v>0</v>
      </c>
      <c r="CB3" s="24">
        <f t="shared" si="6"/>
        <v>0</v>
      </c>
      <c r="CC3" s="28">
        <f t="shared" si="6"/>
        <v>0</v>
      </c>
      <c r="CD3" s="28">
        <f t="shared" si="6"/>
        <v>152.5</v>
      </c>
      <c r="CE3" s="28">
        <f t="shared" si="6"/>
        <v>14247.5</v>
      </c>
      <c r="CF3" s="28">
        <f t="shared" si="6"/>
        <v>3324416.6666666665</v>
      </c>
      <c r="CG3" s="28">
        <f t="shared" si="6"/>
        <v>312.25299999999999</v>
      </c>
      <c r="CH3" s="28">
        <f t="shared" si="6"/>
        <v>3174134</v>
      </c>
      <c r="CI3" s="28">
        <f t="shared" si="6"/>
        <v>3190465</v>
      </c>
      <c r="CJ3" s="47">
        <f t="shared" si="6"/>
        <v>0</v>
      </c>
      <c r="CK3" s="47">
        <f t="shared" si="6"/>
        <v>0</v>
      </c>
      <c r="CL3" s="47">
        <f t="shared" si="6"/>
        <v>0</v>
      </c>
      <c r="CM3" s="47">
        <f t="shared" si="6"/>
        <v>0</v>
      </c>
      <c r="CN3" s="47">
        <f t="shared" si="6"/>
        <v>0</v>
      </c>
      <c r="CO3" s="47">
        <f t="shared" si="6"/>
        <v>0</v>
      </c>
      <c r="CP3" s="47">
        <f t="shared" si="6"/>
        <v>0</v>
      </c>
      <c r="CQ3" s="47">
        <f t="shared" si="6"/>
        <v>0</v>
      </c>
      <c r="CR3" s="47">
        <f t="shared" si="6"/>
        <v>0</v>
      </c>
      <c r="CS3" s="47">
        <f t="shared" si="6"/>
        <v>0</v>
      </c>
      <c r="CT3" s="47">
        <f t="shared" si="6"/>
        <v>0</v>
      </c>
      <c r="CU3" s="47">
        <f t="shared" si="6"/>
        <v>0</v>
      </c>
      <c r="CV3" s="23">
        <f t="shared" ref="CV3:CV65" si="7">CS3+CT3+CU3</f>
        <v>0</v>
      </c>
      <c r="CW3" s="23">
        <f t="shared" ref="CW3:CW65" si="8">CR3+CV3</f>
        <v>0</v>
      </c>
      <c r="CX3" s="49">
        <f t="shared" ref="CX3:CZ3" si="9">SUM(CX4:CX65)</f>
        <v>574.99999999999977</v>
      </c>
      <c r="CY3" s="49">
        <f t="shared" si="9"/>
        <v>13672.500000000004</v>
      </c>
      <c r="CZ3" s="49">
        <f t="shared" si="9"/>
        <v>69.068571428571403</v>
      </c>
      <c r="DA3" s="47">
        <f t="shared" ref="DA3:DG3" si="10">SUM(DA4:DA63)</f>
        <v>1438</v>
      </c>
      <c r="DB3" s="47">
        <f t="shared" si="10"/>
        <v>4280</v>
      </c>
      <c r="DC3" s="23">
        <f t="shared" si="10"/>
        <v>10398</v>
      </c>
      <c r="DD3" s="47">
        <f t="shared" si="10"/>
        <v>0</v>
      </c>
      <c r="DE3" s="47">
        <f t="shared" si="10"/>
        <v>0</v>
      </c>
      <c r="DF3" s="47">
        <f t="shared" si="10"/>
        <v>0</v>
      </c>
      <c r="DG3" s="23">
        <f t="shared" si="10"/>
        <v>16116</v>
      </c>
      <c r="DH3" s="49">
        <f t="shared" ref="DH3:DQ3" si="11">SUM(DH4:DH65)</f>
        <v>13603.431428571428</v>
      </c>
      <c r="DI3" s="49">
        <f t="shared" si="11"/>
        <v>14975</v>
      </c>
      <c r="DJ3" s="49">
        <f t="shared" si="11"/>
        <v>179700</v>
      </c>
      <c r="DK3" s="49">
        <f t="shared" si="11"/>
        <v>13603.431428571401</v>
      </c>
      <c r="DL3" s="49">
        <f t="shared" si="11"/>
        <v>1114.9999999999991</v>
      </c>
      <c r="DM3" s="49">
        <f t="shared" si="11"/>
        <v>11160</v>
      </c>
      <c r="DN3" s="49">
        <f t="shared" si="11"/>
        <v>310</v>
      </c>
      <c r="DO3" s="49">
        <f t="shared" si="11"/>
        <v>930</v>
      </c>
      <c r="DP3" s="49">
        <f t="shared" si="11"/>
        <v>735</v>
      </c>
      <c r="DQ3" s="49" t="e">
        <f t="shared" si="11"/>
        <v>#DIV/0!</v>
      </c>
      <c r="DR3" s="58" t="e">
        <f>DQ3</f>
        <v>#DIV/0!</v>
      </c>
      <c r="DS3" s="58">
        <f t="shared" ref="DS3:DS65" si="12">CY3/(CY3+CD3)</f>
        <v>0.98896925858951179</v>
      </c>
      <c r="DT3" s="59">
        <f>DS3</f>
        <v>0.98896925858951179</v>
      </c>
      <c r="DU3" s="60">
        <f>SUM(DU4:DU65)</f>
        <v>2225</v>
      </c>
      <c r="DV3" s="61">
        <f>SUM(DV4:DV65)</f>
        <v>14735</v>
      </c>
      <c r="DW3" s="202"/>
      <c r="DX3" s="62"/>
      <c r="DY3" s="66"/>
    </row>
    <row r="4" spans="1:129">
      <c r="A4" s="17">
        <v>100</v>
      </c>
      <c r="B4" s="17">
        <v>14000</v>
      </c>
      <c r="C4" s="181">
        <f t="shared" ref="C4:C8" si="13">(DH4+DH5)/(N4+N5)</f>
        <v>0.68822033898305102</v>
      </c>
      <c r="D4" s="19">
        <f t="shared" si="0"/>
        <v>0.620067226890756</v>
      </c>
      <c r="E4" s="19">
        <f t="shared" si="1"/>
        <v>0.63529411764705901</v>
      </c>
      <c r="F4" s="19">
        <f t="shared" si="2"/>
        <v>0.98952380952381003</v>
      </c>
      <c r="G4" s="19">
        <f t="shared" si="3"/>
        <v>0.98636509464228395</v>
      </c>
      <c r="H4" s="18">
        <f t="shared" si="4"/>
        <v>0.35714285714285698</v>
      </c>
      <c r="I4" s="183">
        <f t="shared" ref="I4:I8" si="14">(CD4+CD5)/(DI4+DI5)</f>
        <v>0.15228426395939099</v>
      </c>
      <c r="J4" s="187" t="s">
        <v>218</v>
      </c>
      <c r="K4" s="22" t="s">
        <v>219</v>
      </c>
      <c r="L4" s="23">
        <v>660</v>
      </c>
      <c r="M4" s="29">
        <v>235</v>
      </c>
      <c r="N4" s="27">
        <f t="shared" ref="N4:N65" si="15">L4-M4</f>
        <v>425</v>
      </c>
      <c r="O4" s="30"/>
      <c r="P4" s="30"/>
      <c r="Q4" s="30">
        <v>5</v>
      </c>
      <c r="R4" s="30">
        <v>1</v>
      </c>
      <c r="S4" s="24">
        <v>0</v>
      </c>
      <c r="T4" s="24">
        <v>0</v>
      </c>
      <c r="U4" s="35">
        <v>0</v>
      </c>
      <c r="V4" s="30"/>
      <c r="W4" s="30"/>
      <c r="X4" s="36"/>
      <c r="Y4" s="17">
        <f t="shared" ref="Y4:Y65" si="16">O4+Q4+S4+U4+V4+X4</f>
        <v>5</v>
      </c>
      <c r="Z4" s="30"/>
      <c r="AA4" s="30"/>
      <c r="AB4" s="30"/>
      <c r="AC4" s="30"/>
      <c r="AD4" s="30"/>
      <c r="AE4" s="30"/>
      <c r="AF4" s="24">
        <f t="shared" ref="AF4:AF65" si="17">AB4+AC4+AD4+AE4</f>
        <v>0</v>
      </c>
      <c r="AG4" s="30"/>
      <c r="AH4" s="30"/>
      <c r="AI4" s="30"/>
      <c r="AJ4" s="30"/>
      <c r="AK4" s="30"/>
      <c r="AL4" s="30"/>
      <c r="AM4" s="24">
        <f t="shared" ref="AM4:AM65" si="18">SUM(Z4:AL4)-AF4</f>
        <v>0</v>
      </c>
      <c r="AN4" s="30"/>
      <c r="AO4" s="30"/>
      <c r="AP4" s="30"/>
      <c r="AQ4" s="30"/>
      <c r="AR4" s="30"/>
      <c r="AS4" s="30"/>
      <c r="AT4" s="30"/>
      <c r="AU4" s="30"/>
      <c r="AV4" s="24">
        <f t="shared" ref="AV4:AV65" si="19">AN4+AP4+AR4+AT4</f>
        <v>0</v>
      </c>
      <c r="AW4" s="36"/>
      <c r="AX4" s="42"/>
      <c r="AY4" s="36"/>
      <c r="AZ4" s="42"/>
      <c r="BA4" s="31"/>
      <c r="BB4" s="36"/>
      <c r="BC4" s="36"/>
      <c r="BD4" s="42"/>
      <c r="BE4" s="36">
        <v>150</v>
      </c>
      <c r="BF4" s="42">
        <v>1</v>
      </c>
      <c r="BG4" s="36"/>
      <c r="BH4" s="42"/>
      <c r="BI4" s="36"/>
      <c r="BJ4" s="42"/>
      <c r="BK4" s="36"/>
      <c r="BL4" s="42"/>
      <c r="BM4" s="23">
        <f t="shared" ref="BM4:BM65" si="20">AW4+AY4+BA4+BC4+BE4+BG4+BI4+BK4</f>
        <v>150</v>
      </c>
      <c r="BN4" s="46"/>
      <c r="BO4" s="46"/>
      <c r="BP4" s="46"/>
      <c r="BQ4" s="46"/>
      <c r="BR4" s="46"/>
      <c r="BS4" s="46"/>
      <c r="BT4" s="30"/>
      <c r="BU4" s="30"/>
      <c r="BV4" s="30"/>
      <c r="BW4" s="30"/>
      <c r="BX4" s="30"/>
      <c r="BY4" s="30"/>
      <c r="BZ4" s="30"/>
      <c r="CA4" s="30"/>
      <c r="CB4" s="23">
        <f t="shared" ref="CB4:CB65" si="21">BN4+BP4+BR4+BT4+BV4+BX4+BZ4</f>
        <v>0</v>
      </c>
      <c r="CC4" s="30"/>
      <c r="CD4" s="23">
        <f t="shared" ref="CD4:CD65" si="22">AV4+BM4+CB4+CC4</f>
        <v>150</v>
      </c>
      <c r="CE4" s="27">
        <f t="shared" ref="CE4:CE65" si="23">N4-CD4-Y4-AM4</f>
        <v>270</v>
      </c>
      <c r="CF4" s="23">
        <f>CE4*B4/60</f>
        <v>63000</v>
      </c>
      <c r="CG4" s="31">
        <v>6.14</v>
      </c>
      <c r="CH4" s="31">
        <v>61490</v>
      </c>
      <c r="CI4" s="31">
        <v>62340</v>
      </c>
      <c r="CJ4" s="31"/>
      <c r="CK4" s="31"/>
      <c r="CL4" s="31"/>
      <c r="CM4" s="31"/>
      <c r="CN4" s="31"/>
      <c r="CO4" s="31"/>
      <c r="CP4" s="31"/>
      <c r="CQ4" s="31"/>
      <c r="CR4" s="23">
        <f t="shared" ref="CR4:CR65" si="24">CJ4*CK4+CL4*CM4+CN4*CO4+CP4*CQ4</f>
        <v>0</v>
      </c>
      <c r="CS4" s="31"/>
      <c r="CT4" s="31"/>
      <c r="CU4" s="31"/>
      <c r="CV4" s="23">
        <f t="shared" si="7"/>
        <v>0</v>
      </c>
      <c r="CW4" s="23">
        <f t="shared" si="8"/>
        <v>0</v>
      </c>
      <c r="CX4" s="49">
        <f>(CF4-CH4-DG4)/B4*60-CW4</f>
        <v>2.8285714285714301</v>
      </c>
      <c r="CY4" s="49">
        <f t="shared" ref="CY4:CY65" si="25">CE4-CX4-CW4</f>
        <v>267.17142857142898</v>
      </c>
      <c r="CZ4" s="49">
        <f t="shared" ref="CZ4:CZ65" si="26">DG4/B4*60</f>
        <v>3.6428571428571401</v>
      </c>
      <c r="DA4" s="31">
        <v>48</v>
      </c>
      <c r="DB4" s="31">
        <v>160</v>
      </c>
      <c r="DC4" s="23">
        <f t="shared" ref="DC4:DC65" si="27">CI4-CH4-DA4-DB4</f>
        <v>642</v>
      </c>
      <c r="DD4" s="50"/>
      <c r="DE4" s="50"/>
      <c r="DF4" s="50"/>
      <c r="DG4" s="23">
        <f t="shared" ref="DG4:DG65" si="28">SUM(DA4:DC4)</f>
        <v>850</v>
      </c>
      <c r="DH4" s="49">
        <f t="shared" ref="DH4:DH65" si="29">CY4-CZ4</f>
        <v>263.52857142857101</v>
      </c>
      <c r="DI4" s="27">
        <f>L4-M4-O4-Q4</f>
        <v>420</v>
      </c>
      <c r="DJ4" s="53">
        <f>DI4*60/5</f>
        <v>5040</v>
      </c>
      <c r="DK4" s="49">
        <f t="shared" ref="DK4:DK65" si="30">CH4/B4*60</f>
        <v>263.52857142857101</v>
      </c>
      <c r="DL4" s="54">
        <f t="shared" ref="DL4:DL65" si="31">L4-Y4-AM4-CD4-CW4-CX4-CZ4-DK4</f>
        <v>235</v>
      </c>
      <c r="DM4" s="55">
        <v>180</v>
      </c>
      <c r="DN4" s="55">
        <v>5</v>
      </c>
      <c r="DO4" s="55">
        <v>15</v>
      </c>
      <c r="DP4" s="27">
        <f t="shared" ref="DP4:DP65" si="32">(N4-CE4-CD4)-(DM4*P4+DN4*R4+DO4*W4)+AM4</f>
        <v>0</v>
      </c>
      <c r="DQ4" s="58">
        <f t="shared" ref="DQ4:DQ65" si="33">CY4/(CY4+DP4)</f>
        <v>1</v>
      </c>
      <c r="DR4" s="194">
        <f t="shared" ref="DR4:DR8" si="34">(CY4+CY5)/(CY4+CY5+DP4+DP5)</f>
        <v>1</v>
      </c>
      <c r="DS4" s="58">
        <f t="shared" si="12"/>
        <v>0.64043558660365696</v>
      </c>
      <c r="DT4" s="196">
        <f t="shared" ref="DT4:DT8" si="35">(CY4+CY5)/(CY4+CY5+CD4+CD5)</f>
        <v>0.84514302148087495</v>
      </c>
      <c r="DU4" s="63">
        <f>O4+0</f>
        <v>0</v>
      </c>
      <c r="DV4" s="61">
        <f>L4-M4-DU4-DN4*R4-W4*DO4</f>
        <v>420</v>
      </c>
      <c r="DW4" s="64">
        <f t="shared" ref="DW4:DW65" si="36">CH4/DV4*60</f>
        <v>8784.2857142857138</v>
      </c>
      <c r="DX4" s="65"/>
    </row>
    <row r="5" spans="1:129">
      <c r="A5" s="17">
        <v>100</v>
      </c>
      <c r="B5" s="17">
        <v>14000</v>
      </c>
      <c r="C5" s="182"/>
      <c r="D5" s="19">
        <f t="shared" si="0"/>
        <v>0.72658467360454104</v>
      </c>
      <c r="E5" s="19">
        <f t="shared" si="1"/>
        <v>0.73509933774834402</v>
      </c>
      <c r="F5" s="19">
        <f t="shared" si="2"/>
        <v>0.99362934362934396</v>
      </c>
      <c r="G5" s="19">
        <f t="shared" si="3"/>
        <v>0.99475422576257999</v>
      </c>
      <c r="H5" s="18">
        <f t="shared" si="4"/>
        <v>0</v>
      </c>
      <c r="I5" s="184"/>
      <c r="J5" s="187"/>
      <c r="K5" s="22" t="s">
        <v>226</v>
      </c>
      <c r="L5" s="23">
        <v>780</v>
      </c>
      <c r="M5" s="30">
        <v>25</v>
      </c>
      <c r="N5" s="27">
        <f t="shared" si="15"/>
        <v>755</v>
      </c>
      <c r="O5" s="30">
        <v>160</v>
      </c>
      <c r="P5" s="30">
        <v>1</v>
      </c>
      <c r="Q5" s="30">
        <v>30</v>
      </c>
      <c r="R5" s="30">
        <v>6</v>
      </c>
      <c r="S5" s="24">
        <v>0</v>
      </c>
      <c r="T5" s="24">
        <v>0</v>
      </c>
      <c r="U5" s="35">
        <v>0</v>
      </c>
      <c r="V5" s="30"/>
      <c r="W5" s="30"/>
      <c r="X5" s="36"/>
      <c r="Y5" s="17">
        <f t="shared" si="16"/>
        <v>190</v>
      </c>
      <c r="Z5" s="30"/>
      <c r="AA5" s="30"/>
      <c r="AB5" s="30"/>
      <c r="AC5" s="30"/>
      <c r="AD5" s="30"/>
      <c r="AE5" s="30"/>
      <c r="AF5" s="24">
        <f t="shared" si="17"/>
        <v>0</v>
      </c>
      <c r="AG5" s="30"/>
      <c r="AH5" s="30"/>
      <c r="AI5" s="30"/>
      <c r="AJ5" s="30">
        <v>10</v>
      </c>
      <c r="AK5" s="30"/>
      <c r="AL5" s="30"/>
      <c r="AM5" s="24">
        <f t="shared" si="18"/>
        <v>10</v>
      </c>
      <c r="AN5" s="30"/>
      <c r="AO5" s="30"/>
      <c r="AP5" s="30"/>
      <c r="AQ5" s="30"/>
      <c r="AR5" s="30"/>
      <c r="AS5" s="30"/>
      <c r="AT5" s="30"/>
      <c r="AU5" s="30"/>
      <c r="AV5" s="24">
        <f t="shared" si="19"/>
        <v>0</v>
      </c>
      <c r="AW5" s="36"/>
      <c r="AX5" s="42"/>
      <c r="AY5" s="36"/>
      <c r="AZ5" s="42"/>
      <c r="BA5" s="36"/>
      <c r="BB5" s="36"/>
      <c r="BC5" s="36"/>
      <c r="BD5" s="42"/>
      <c r="BE5" s="36"/>
      <c r="BF5" s="42"/>
      <c r="BG5" s="36"/>
      <c r="BH5" s="42"/>
      <c r="BI5" s="36"/>
      <c r="BJ5" s="42"/>
      <c r="BK5" s="36"/>
      <c r="BL5" s="42"/>
      <c r="BM5" s="23">
        <f t="shared" si="20"/>
        <v>0</v>
      </c>
      <c r="BN5" s="46"/>
      <c r="BO5" s="46"/>
      <c r="BP5" s="46"/>
      <c r="BQ5" s="46"/>
      <c r="BR5" s="46"/>
      <c r="BS5" s="46"/>
      <c r="BT5" s="30"/>
      <c r="BU5" s="30"/>
      <c r="BV5" s="30"/>
      <c r="BW5" s="30"/>
      <c r="BX5" s="30"/>
      <c r="BY5" s="30"/>
      <c r="BZ5" s="30"/>
      <c r="CA5" s="30"/>
      <c r="CB5" s="23">
        <f t="shared" si="21"/>
        <v>0</v>
      </c>
      <c r="CC5" s="30"/>
      <c r="CD5" s="23">
        <f t="shared" si="22"/>
        <v>0</v>
      </c>
      <c r="CE5" s="27">
        <f t="shared" si="23"/>
        <v>555</v>
      </c>
      <c r="CF5" s="23">
        <f t="shared" ref="CF5:CF65" si="37">CE5*B5/60</f>
        <v>129500</v>
      </c>
      <c r="CG5" s="31">
        <v>13.236000000000001</v>
      </c>
      <c r="CH5" s="31">
        <v>128000</v>
      </c>
      <c r="CI5" s="31">
        <v>128675</v>
      </c>
      <c r="CJ5" s="31"/>
      <c r="CK5" s="31"/>
      <c r="CL5" s="31"/>
      <c r="CM5" s="31"/>
      <c r="CN5" s="31"/>
      <c r="CO5" s="31"/>
      <c r="CP5" s="31"/>
      <c r="CQ5" s="31"/>
      <c r="CR5" s="23">
        <f t="shared" si="24"/>
        <v>0</v>
      </c>
      <c r="CS5" s="31"/>
      <c r="CT5" s="31"/>
      <c r="CU5" s="31"/>
      <c r="CV5" s="23">
        <f t="shared" si="7"/>
        <v>0</v>
      </c>
      <c r="CW5" s="23">
        <f t="shared" si="8"/>
        <v>0</v>
      </c>
      <c r="CX5" s="49">
        <f t="shared" ref="CX5:CX65" si="38">(CF5-CH5-DG5)/B5*60-CW5</f>
        <v>3.53571428571429</v>
      </c>
      <c r="CY5" s="49">
        <f t="shared" si="25"/>
        <v>551.46428571428601</v>
      </c>
      <c r="CZ5" s="49">
        <f t="shared" si="26"/>
        <v>2.8928571428571401</v>
      </c>
      <c r="DA5" s="31">
        <v>84</v>
      </c>
      <c r="DB5" s="31">
        <v>160</v>
      </c>
      <c r="DC5" s="23">
        <f t="shared" si="27"/>
        <v>431</v>
      </c>
      <c r="DD5" s="50"/>
      <c r="DE5" s="50"/>
      <c r="DF5" s="50"/>
      <c r="DG5" s="23">
        <f t="shared" si="28"/>
        <v>675</v>
      </c>
      <c r="DH5" s="49">
        <f t="shared" si="29"/>
        <v>548.57142857142901</v>
      </c>
      <c r="DI5" s="27">
        <f t="shared" ref="DI5:DI65" si="39">L5-M5-O5-Q5</f>
        <v>565</v>
      </c>
      <c r="DJ5" s="53">
        <f t="shared" ref="DJ5:DJ36" si="40">DI5*60/5</f>
        <v>6780</v>
      </c>
      <c r="DK5" s="49">
        <f t="shared" si="30"/>
        <v>548.57142857142901</v>
      </c>
      <c r="DL5" s="54">
        <f t="shared" si="31"/>
        <v>24.999999999999499</v>
      </c>
      <c r="DM5" s="55">
        <v>180</v>
      </c>
      <c r="DN5" s="55">
        <v>5</v>
      </c>
      <c r="DO5" s="55">
        <v>15</v>
      </c>
      <c r="DP5" s="27">
        <f t="shared" si="32"/>
        <v>0</v>
      </c>
      <c r="DQ5" s="58">
        <f t="shared" si="33"/>
        <v>1</v>
      </c>
      <c r="DR5" s="195"/>
      <c r="DS5" s="58">
        <f t="shared" si="12"/>
        <v>1</v>
      </c>
      <c r="DT5" s="197"/>
      <c r="DU5" s="63">
        <f t="shared" ref="DU5:DU65" si="41">O5+0</f>
        <v>160</v>
      </c>
      <c r="DV5" s="61">
        <f t="shared" ref="DV5:DV65" si="42">L5-M5-DU5-DN5*R5-W5*DO5</f>
        <v>565</v>
      </c>
      <c r="DW5" s="64">
        <f t="shared" si="36"/>
        <v>13592.920353982301</v>
      </c>
      <c r="DX5" s="65"/>
    </row>
    <row r="6" spans="1:129">
      <c r="A6" s="17">
        <v>100</v>
      </c>
      <c r="B6" s="17">
        <v>14000</v>
      </c>
      <c r="C6" s="181">
        <f t="shared" si="13"/>
        <v>0.61402946828955796</v>
      </c>
      <c r="D6" s="19">
        <f t="shared" si="0"/>
        <v>0.67282339707536576</v>
      </c>
      <c r="E6" s="19">
        <f t="shared" si="1"/>
        <v>0.67716535433070868</v>
      </c>
      <c r="F6" s="19">
        <f t="shared" si="2"/>
        <v>0.9957607973421928</v>
      </c>
      <c r="G6" s="19">
        <f t="shared" si="3"/>
        <v>0.99781799255314896</v>
      </c>
      <c r="H6" s="18">
        <f t="shared" si="4"/>
        <v>0</v>
      </c>
      <c r="I6" s="183">
        <f t="shared" si="14"/>
        <v>0</v>
      </c>
      <c r="J6" s="187" t="s">
        <v>221</v>
      </c>
      <c r="K6" s="22" t="s">
        <v>219</v>
      </c>
      <c r="L6" s="23">
        <v>660</v>
      </c>
      <c r="M6" s="29">
        <v>25</v>
      </c>
      <c r="N6" s="27">
        <f t="shared" si="15"/>
        <v>635</v>
      </c>
      <c r="O6" s="30">
        <v>150</v>
      </c>
      <c r="P6" s="30">
        <v>1</v>
      </c>
      <c r="Q6" s="30">
        <v>15</v>
      </c>
      <c r="R6" s="30">
        <v>3</v>
      </c>
      <c r="S6" s="24">
        <v>0</v>
      </c>
      <c r="T6" s="24">
        <v>0</v>
      </c>
      <c r="U6" s="35">
        <v>0</v>
      </c>
      <c r="V6" s="30"/>
      <c r="W6" s="30"/>
      <c r="X6" s="36"/>
      <c r="Y6" s="17">
        <f t="shared" si="16"/>
        <v>165</v>
      </c>
      <c r="Z6" s="30"/>
      <c r="AA6" s="30">
        <v>40</v>
      </c>
      <c r="AB6" s="30"/>
      <c r="AC6" s="30"/>
      <c r="AD6" s="30"/>
      <c r="AE6" s="30"/>
      <c r="AF6" s="24">
        <f t="shared" si="17"/>
        <v>0</v>
      </c>
      <c r="AG6" s="30"/>
      <c r="AH6" s="30"/>
      <c r="AI6" s="30"/>
      <c r="AJ6" s="30"/>
      <c r="AK6" s="30"/>
      <c r="AL6" s="30"/>
      <c r="AM6" s="24">
        <f t="shared" si="18"/>
        <v>40</v>
      </c>
      <c r="AN6" s="30"/>
      <c r="AO6" s="30"/>
      <c r="AP6" s="30"/>
      <c r="AQ6" s="30"/>
      <c r="AR6" s="30"/>
      <c r="AS6" s="30"/>
      <c r="AT6" s="30"/>
      <c r="AU6" s="30"/>
      <c r="AV6" s="24">
        <f t="shared" si="19"/>
        <v>0</v>
      </c>
      <c r="AW6" s="36"/>
      <c r="AX6" s="42"/>
      <c r="AY6" s="36"/>
      <c r="AZ6" s="42"/>
      <c r="BA6" s="36"/>
      <c r="BB6" s="36"/>
      <c r="BC6" s="36"/>
      <c r="BD6" s="42"/>
      <c r="BE6" s="36"/>
      <c r="BF6" s="42"/>
      <c r="BG6" s="36"/>
      <c r="BH6" s="42"/>
      <c r="BI6" s="36"/>
      <c r="BJ6" s="42"/>
      <c r="BK6" s="36"/>
      <c r="BL6" s="42"/>
      <c r="BM6" s="23">
        <f t="shared" si="20"/>
        <v>0</v>
      </c>
      <c r="BN6" s="46"/>
      <c r="BO6" s="46"/>
      <c r="BP6" s="46"/>
      <c r="BQ6" s="46"/>
      <c r="BR6" s="46"/>
      <c r="BS6" s="46"/>
      <c r="BT6" s="30"/>
      <c r="BU6" s="30"/>
      <c r="BV6" s="30"/>
      <c r="BW6" s="30"/>
      <c r="BX6" s="30"/>
      <c r="BY6" s="30"/>
      <c r="BZ6" s="30"/>
      <c r="CA6" s="30"/>
      <c r="CB6" s="23">
        <f t="shared" si="21"/>
        <v>0</v>
      </c>
      <c r="CC6" s="30"/>
      <c r="CD6" s="23">
        <f t="shared" si="22"/>
        <v>0</v>
      </c>
      <c r="CE6" s="27">
        <f t="shared" si="23"/>
        <v>430</v>
      </c>
      <c r="CF6" s="23">
        <f t="shared" si="37"/>
        <v>100333.33333333333</v>
      </c>
      <c r="CG6" s="31">
        <v>9.89</v>
      </c>
      <c r="CH6" s="31">
        <v>99690</v>
      </c>
      <c r="CI6" s="31">
        <v>99908</v>
      </c>
      <c r="CJ6" s="31"/>
      <c r="CK6" s="31"/>
      <c r="CL6" s="31"/>
      <c r="CM6" s="31"/>
      <c r="CN6" s="31"/>
      <c r="CO6" s="31"/>
      <c r="CP6" s="31"/>
      <c r="CQ6" s="31"/>
      <c r="CR6" s="23">
        <f t="shared" si="24"/>
        <v>0</v>
      </c>
      <c r="CS6" s="31"/>
      <c r="CT6" s="31"/>
      <c r="CU6" s="31"/>
      <c r="CV6" s="23">
        <f t="shared" si="7"/>
        <v>0</v>
      </c>
      <c r="CW6" s="23">
        <f t="shared" si="8"/>
        <v>0</v>
      </c>
      <c r="CX6" s="49">
        <f t="shared" si="38"/>
        <v>1.8228571428571221</v>
      </c>
      <c r="CY6" s="49">
        <f t="shared" si="25"/>
        <v>428.17714285714288</v>
      </c>
      <c r="CZ6" s="49">
        <f t="shared" si="26"/>
        <v>0.93428571428571405</v>
      </c>
      <c r="DA6" s="31">
        <v>48</v>
      </c>
      <c r="DB6" s="31">
        <v>160</v>
      </c>
      <c r="DC6" s="23">
        <f t="shared" si="27"/>
        <v>10</v>
      </c>
      <c r="DD6" s="50"/>
      <c r="DE6" s="50"/>
      <c r="DF6" s="50"/>
      <c r="DG6" s="23">
        <f t="shared" si="28"/>
        <v>218</v>
      </c>
      <c r="DH6" s="49">
        <f t="shared" si="29"/>
        <v>427.24285714285719</v>
      </c>
      <c r="DI6" s="27">
        <f t="shared" si="39"/>
        <v>470</v>
      </c>
      <c r="DJ6" s="53">
        <f t="shared" si="40"/>
        <v>5640</v>
      </c>
      <c r="DK6" s="49">
        <f t="shared" si="30"/>
        <v>427.24285714285702</v>
      </c>
      <c r="DL6" s="54">
        <f t="shared" si="31"/>
        <v>25.000000000000171</v>
      </c>
      <c r="DM6" s="55">
        <v>180</v>
      </c>
      <c r="DN6" s="55">
        <v>5</v>
      </c>
      <c r="DO6" s="55">
        <v>15</v>
      </c>
      <c r="DP6" s="27">
        <f t="shared" si="32"/>
        <v>50</v>
      </c>
      <c r="DQ6" s="58">
        <f t="shared" si="33"/>
        <v>0.89543624000669209</v>
      </c>
      <c r="DR6" s="194">
        <f t="shared" si="34"/>
        <v>0.93236113741511317</v>
      </c>
      <c r="DS6" s="58">
        <f t="shared" si="12"/>
        <v>1</v>
      </c>
      <c r="DT6" s="196">
        <f t="shared" si="35"/>
        <v>1</v>
      </c>
      <c r="DU6" s="63">
        <f t="shared" si="41"/>
        <v>150</v>
      </c>
      <c r="DV6" s="61">
        <f t="shared" si="42"/>
        <v>470</v>
      </c>
      <c r="DW6" s="64">
        <f t="shared" si="36"/>
        <v>12726.382978723404</v>
      </c>
      <c r="DX6" s="65"/>
    </row>
    <row r="7" spans="1:129">
      <c r="A7" s="17">
        <v>100</v>
      </c>
      <c r="B7" s="17">
        <v>14000</v>
      </c>
      <c r="C7" s="182"/>
      <c r="D7" s="19">
        <f t="shared" si="0"/>
        <v>0.53625</v>
      </c>
      <c r="E7" s="19">
        <f t="shared" si="1"/>
        <v>0.55208333333333304</v>
      </c>
      <c r="F7" s="19">
        <f t="shared" si="2"/>
        <v>0.98506738544474404</v>
      </c>
      <c r="G7" s="19">
        <f t="shared" si="3"/>
        <v>0.98604498440321797</v>
      </c>
      <c r="H7" s="18">
        <f t="shared" si="4"/>
        <v>0</v>
      </c>
      <c r="I7" s="184"/>
      <c r="J7" s="187"/>
      <c r="K7" s="22" t="s">
        <v>223</v>
      </c>
      <c r="L7" s="23">
        <v>780</v>
      </c>
      <c r="M7" s="29">
        <v>300</v>
      </c>
      <c r="N7" s="27">
        <f t="shared" si="15"/>
        <v>480</v>
      </c>
      <c r="O7" s="30">
        <v>180</v>
      </c>
      <c r="P7" s="30">
        <v>1</v>
      </c>
      <c r="Q7" s="30">
        <v>20</v>
      </c>
      <c r="R7" s="30">
        <v>4</v>
      </c>
      <c r="S7" s="24">
        <v>0</v>
      </c>
      <c r="T7" s="24">
        <v>0</v>
      </c>
      <c r="U7" s="35">
        <v>0</v>
      </c>
      <c r="V7" s="30">
        <v>15</v>
      </c>
      <c r="W7" s="30">
        <v>1</v>
      </c>
      <c r="X7" s="36"/>
      <c r="Y7" s="17">
        <f t="shared" si="16"/>
        <v>215</v>
      </c>
      <c r="Z7" s="30"/>
      <c r="AA7" s="30"/>
      <c r="AB7" s="30"/>
      <c r="AC7" s="30"/>
      <c r="AD7" s="30"/>
      <c r="AE7" s="30"/>
      <c r="AF7" s="24">
        <f t="shared" si="17"/>
        <v>0</v>
      </c>
      <c r="AG7" s="30"/>
      <c r="AH7" s="30"/>
      <c r="AI7" s="30"/>
      <c r="AJ7" s="30"/>
      <c r="AK7" s="30"/>
      <c r="AL7" s="30"/>
      <c r="AM7" s="24">
        <f t="shared" si="18"/>
        <v>0</v>
      </c>
      <c r="AN7" s="30"/>
      <c r="AO7" s="30"/>
      <c r="AP7" s="30"/>
      <c r="AQ7" s="30"/>
      <c r="AR7" s="30"/>
      <c r="AS7" s="30"/>
      <c r="AT7" s="30"/>
      <c r="AU7" s="30"/>
      <c r="AV7" s="24">
        <f t="shared" si="19"/>
        <v>0</v>
      </c>
      <c r="AW7" s="36"/>
      <c r="AX7" s="42"/>
      <c r="AY7" s="36"/>
      <c r="AZ7" s="42"/>
      <c r="BA7" s="43"/>
      <c r="BB7" s="36"/>
      <c r="BC7" s="36"/>
      <c r="BD7" s="42"/>
      <c r="BE7" s="36"/>
      <c r="BF7" s="42"/>
      <c r="BG7" s="36"/>
      <c r="BH7" s="42"/>
      <c r="BI7" s="36"/>
      <c r="BJ7" s="42"/>
      <c r="BK7" s="36"/>
      <c r="BL7" s="42"/>
      <c r="BM7" s="23">
        <f t="shared" si="20"/>
        <v>0</v>
      </c>
      <c r="BN7" s="46"/>
      <c r="BO7" s="46"/>
      <c r="BP7" s="46"/>
      <c r="BQ7" s="46"/>
      <c r="BR7" s="46"/>
      <c r="BS7" s="46"/>
      <c r="BT7" s="30"/>
      <c r="BU7" s="30"/>
      <c r="BV7" s="30"/>
      <c r="BW7" s="30"/>
      <c r="BX7" s="30"/>
      <c r="BY7" s="30"/>
      <c r="BZ7" s="30"/>
      <c r="CA7" s="30"/>
      <c r="CB7" s="23">
        <f t="shared" si="21"/>
        <v>0</v>
      </c>
      <c r="CC7" s="30"/>
      <c r="CD7" s="23">
        <f t="shared" si="22"/>
        <v>0</v>
      </c>
      <c r="CE7" s="27">
        <f t="shared" si="23"/>
        <v>265</v>
      </c>
      <c r="CF7" s="23">
        <f t="shared" si="37"/>
        <v>61833.333333333299</v>
      </c>
      <c r="CG7" s="31">
        <v>6.06</v>
      </c>
      <c r="CH7" s="31">
        <v>60060</v>
      </c>
      <c r="CI7" s="31">
        <v>60910</v>
      </c>
      <c r="CJ7" s="31"/>
      <c r="CK7" s="31"/>
      <c r="CL7" s="31"/>
      <c r="CM7" s="31"/>
      <c r="CN7" s="31"/>
      <c r="CO7" s="31"/>
      <c r="CP7" s="31"/>
      <c r="CQ7" s="31"/>
      <c r="CR7" s="23">
        <f t="shared" si="24"/>
        <v>0</v>
      </c>
      <c r="CS7" s="31"/>
      <c r="CT7" s="31"/>
      <c r="CU7" s="31"/>
      <c r="CV7" s="23">
        <f t="shared" si="7"/>
        <v>0</v>
      </c>
      <c r="CW7" s="23">
        <f t="shared" si="8"/>
        <v>0</v>
      </c>
      <c r="CX7" s="49">
        <f t="shared" si="38"/>
        <v>3.9571428571428702</v>
      </c>
      <c r="CY7" s="49">
        <f t="shared" si="25"/>
        <v>261.04285714285697</v>
      </c>
      <c r="CZ7" s="49">
        <f t="shared" si="26"/>
        <v>3.6428571428571401</v>
      </c>
      <c r="DA7" s="31">
        <v>68</v>
      </c>
      <c r="DB7" s="31">
        <v>160</v>
      </c>
      <c r="DC7" s="23">
        <f t="shared" si="27"/>
        <v>622</v>
      </c>
      <c r="DD7" s="50"/>
      <c r="DE7" s="50"/>
      <c r="DF7" s="50"/>
      <c r="DG7" s="23">
        <f t="shared" si="28"/>
        <v>850</v>
      </c>
      <c r="DH7" s="49">
        <f t="shared" si="29"/>
        <v>257.39999999999998</v>
      </c>
      <c r="DI7" s="27">
        <f t="shared" si="39"/>
        <v>280</v>
      </c>
      <c r="DJ7" s="53">
        <f t="shared" si="40"/>
        <v>3360</v>
      </c>
      <c r="DK7" s="49">
        <f t="shared" si="30"/>
        <v>257.39999999999998</v>
      </c>
      <c r="DL7" s="54">
        <f t="shared" si="31"/>
        <v>300</v>
      </c>
      <c r="DM7" s="55">
        <v>180</v>
      </c>
      <c r="DN7" s="55">
        <v>5</v>
      </c>
      <c r="DO7" s="55">
        <v>15</v>
      </c>
      <c r="DP7" s="27">
        <f t="shared" si="32"/>
        <v>0</v>
      </c>
      <c r="DQ7" s="58">
        <f t="shared" si="33"/>
        <v>1</v>
      </c>
      <c r="DR7" s="195"/>
      <c r="DS7" s="58">
        <f t="shared" si="12"/>
        <v>1</v>
      </c>
      <c r="DT7" s="197"/>
      <c r="DU7" s="63">
        <f t="shared" si="41"/>
        <v>180</v>
      </c>
      <c r="DV7" s="61">
        <f t="shared" si="42"/>
        <v>265</v>
      </c>
      <c r="DW7" s="64">
        <f t="shared" si="36"/>
        <v>13598.490566037735</v>
      </c>
      <c r="DX7" s="65"/>
    </row>
    <row r="8" spans="1:129">
      <c r="A8" s="17">
        <v>100</v>
      </c>
      <c r="B8" s="17">
        <v>14000</v>
      </c>
      <c r="C8" s="181">
        <f t="shared" si="13"/>
        <v>0.89178844056706696</v>
      </c>
      <c r="D8" s="19">
        <f t="shared" si="0"/>
        <v>0.92281940700808596</v>
      </c>
      <c r="E8" s="19">
        <f t="shared" si="1"/>
        <v>0.93396226415094297</v>
      </c>
      <c r="F8" s="19">
        <f t="shared" si="2"/>
        <v>0.99376623376623396</v>
      </c>
      <c r="G8" s="19">
        <f t="shared" si="3"/>
        <v>0.99426729395364999</v>
      </c>
      <c r="H8" s="18">
        <f t="shared" si="4"/>
        <v>0</v>
      </c>
      <c r="I8" s="183">
        <f t="shared" si="14"/>
        <v>0</v>
      </c>
      <c r="J8" s="187" t="s">
        <v>224</v>
      </c>
      <c r="K8" s="22" t="s">
        <v>222</v>
      </c>
      <c r="L8" s="23">
        <v>660</v>
      </c>
      <c r="M8" s="29">
        <v>130</v>
      </c>
      <c r="N8" s="27">
        <f t="shared" si="15"/>
        <v>530</v>
      </c>
      <c r="O8" s="30"/>
      <c r="P8" s="30"/>
      <c r="Q8" s="30">
        <v>20</v>
      </c>
      <c r="R8" s="30">
        <v>4</v>
      </c>
      <c r="S8" s="24">
        <v>0</v>
      </c>
      <c r="T8" s="24">
        <v>0</v>
      </c>
      <c r="U8" s="35">
        <v>0</v>
      </c>
      <c r="V8" s="30">
        <v>15</v>
      </c>
      <c r="W8" s="30">
        <v>1</v>
      </c>
      <c r="X8" s="36"/>
      <c r="Y8" s="17">
        <f t="shared" si="16"/>
        <v>35</v>
      </c>
      <c r="Z8" s="30"/>
      <c r="AA8" s="30"/>
      <c r="AB8" s="30"/>
      <c r="AC8" s="30"/>
      <c r="AD8" s="30"/>
      <c r="AE8" s="30"/>
      <c r="AF8" s="24">
        <f t="shared" si="17"/>
        <v>0</v>
      </c>
      <c r="AG8" s="30"/>
      <c r="AH8" s="30"/>
      <c r="AI8" s="30"/>
      <c r="AJ8" s="30"/>
      <c r="AK8" s="30"/>
      <c r="AL8" s="30"/>
      <c r="AM8" s="24">
        <f t="shared" si="18"/>
        <v>0</v>
      </c>
      <c r="AN8" s="30"/>
      <c r="AO8" s="30"/>
      <c r="AP8" s="30"/>
      <c r="AQ8" s="30"/>
      <c r="AR8" s="30"/>
      <c r="AS8" s="30"/>
      <c r="AT8" s="30"/>
      <c r="AU8" s="30"/>
      <c r="AV8" s="24">
        <f t="shared" si="19"/>
        <v>0</v>
      </c>
      <c r="AW8" s="36"/>
      <c r="AX8" s="42"/>
      <c r="AY8" s="36"/>
      <c r="AZ8" s="42"/>
      <c r="BA8" s="36"/>
      <c r="BB8" s="36"/>
      <c r="BC8" s="36"/>
      <c r="BD8" s="42"/>
      <c r="BE8" s="36"/>
      <c r="BF8" s="42"/>
      <c r="BG8" s="36"/>
      <c r="BH8" s="42"/>
      <c r="BI8" s="36"/>
      <c r="BJ8" s="42"/>
      <c r="BK8" s="36"/>
      <c r="BL8" s="42"/>
      <c r="BM8" s="23">
        <f t="shared" si="20"/>
        <v>0</v>
      </c>
      <c r="BN8" s="46"/>
      <c r="BO8" s="46"/>
      <c r="BP8" s="46"/>
      <c r="BQ8" s="46"/>
      <c r="BR8" s="46"/>
      <c r="BS8" s="46"/>
      <c r="BT8" s="30"/>
      <c r="BU8" s="30"/>
      <c r="BV8" s="30"/>
      <c r="BW8" s="30"/>
      <c r="BX8" s="30"/>
      <c r="BY8" s="30"/>
      <c r="BZ8" s="30"/>
      <c r="CA8" s="30"/>
      <c r="CB8" s="23">
        <f t="shared" si="21"/>
        <v>0</v>
      </c>
      <c r="CC8" s="30"/>
      <c r="CD8" s="23">
        <f t="shared" si="22"/>
        <v>0</v>
      </c>
      <c r="CE8" s="27">
        <f t="shared" si="23"/>
        <v>495</v>
      </c>
      <c r="CF8" s="23">
        <f t="shared" si="37"/>
        <v>115500</v>
      </c>
      <c r="CG8" s="31">
        <v>11.518000000000001</v>
      </c>
      <c r="CH8" s="31">
        <v>114122</v>
      </c>
      <c r="CI8" s="31">
        <v>114780</v>
      </c>
      <c r="CJ8" s="31"/>
      <c r="CK8" s="31"/>
      <c r="CL8" s="31"/>
      <c r="CM8" s="31"/>
      <c r="CN8" s="30"/>
      <c r="CO8" s="31"/>
      <c r="CP8" s="31"/>
      <c r="CQ8" s="31"/>
      <c r="CR8" s="23">
        <f t="shared" si="24"/>
        <v>0</v>
      </c>
      <c r="CS8" s="31"/>
      <c r="CT8" s="31"/>
      <c r="CU8" s="31"/>
      <c r="CV8" s="23">
        <f t="shared" si="7"/>
        <v>0</v>
      </c>
      <c r="CW8" s="23">
        <f t="shared" si="8"/>
        <v>0</v>
      </c>
      <c r="CX8" s="49">
        <f t="shared" si="38"/>
        <v>3.0857142857142899</v>
      </c>
      <c r="CY8" s="49">
        <f t="shared" si="25"/>
        <v>491.914285714286</v>
      </c>
      <c r="CZ8" s="49">
        <f t="shared" si="26"/>
        <v>2.82</v>
      </c>
      <c r="DA8" s="31">
        <v>80</v>
      </c>
      <c r="DB8" s="31">
        <v>160</v>
      </c>
      <c r="DC8" s="23">
        <f t="shared" si="27"/>
        <v>418</v>
      </c>
      <c r="DD8" s="50"/>
      <c r="DE8" s="50"/>
      <c r="DF8" s="50"/>
      <c r="DG8" s="23">
        <f t="shared" si="28"/>
        <v>658</v>
      </c>
      <c r="DH8" s="49">
        <f t="shared" si="29"/>
        <v>489.094285714286</v>
      </c>
      <c r="DI8" s="27">
        <f t="shared" si="39"/>
        <v>510</v>
      </c>
      <c r="DJ8" s="53">
        <f t="shared" si="40"/>
        <v>6120</v>
      </c>
      <c r="DK8" s="49">
        <f t="shared" si="30"/>
        <v>489.094285714286</v>
      </c>
      <c r="DL8" s="54">
        <f t="shared" si="31"/>
        <v>130</v>
      </c>
      <c r="DM8" s="55">
        <v>180</v>
      </c>
      <c r="DN8" s="55">
        <v>5</v>
      </c>
      <c r="DO8" s="55">
        <v>15</v>
      </c>
      <c r="DP8" s="27">
        <f t="shared" si="32"/>
        <v>0</v>
      </c>
      <c r="DQ8" s="58">
        <f t="shared" si="33"/>
        <v>1</v>
      </c>
      <c r="DR8" s="194">
        <f t="shared" si="34"/>
        <v>1</v>
      </c>
      <c r="DS8" s="58">
        <f t="shared" si="12"/>
        <v>1</v>
      </c>
      <c r="DT8" s="196">
        <f t="shared" si="35"/>
        <v>1</v>
      </c>
      <c r="DU8" s="63">
        <f t="shared" si="41"/>
        <v>0</v>
      </c>
      <c r="DV8" s="61">
        <f t="shared" si="42"/>
        <v>495</v>
      </c>
      <c r="DW8" s="64">
        <f t="shared" si="36"/>
        <v>13832.969696969696</v>
      </c>
      <c r="DX8" s="65"/>
    </row>
    <row r="9" spans="1:129">
      <c r="A9" s="17">
        <v>100</v>
      </c>
      <c r="B9" s="17">
        <v>14000</v>
      </c>
      <c r="C9" s="182"/>
      <c r="D9" s="19">
        <f t="shared" si="0"/>
        <v>0.87070329670329705</v>
      </c>
      <c r="E9" s="19">
        <f t="shared" si="1"/>
        <v>0.87820512820512797</v>
      </c>
      <c r="F9" s="19">
        <f t="shared" si="2"/>
        <v>0.994160583941606</v>
      </c>
      <c r="G9" s="19">
        <f t="shared" si="3"/>
        <v>0.99728130899937095</v>
      </c>
      <c r="H9" s="18">
        <f t="shared" si="4"/>
        <v>0</v>
      </c>
      <c r="I9" s="184"/>
      <c r="J9" s="187"/>
      <c r="K9" s="22" t="s">
        <v>223</v>
      </c>
      <c r="L9" s="23">
        <v>780</v>
      </c>
      <c r="M9" s="29"/>
      <c r="N9" s="27">
        <f t="shared" si="15"/>
        <v>780</v>
      </c>
      <c r="O9" s="30">
        <v>90</v>
      </c>
      <c r="P9" s="30">
        <v>0.5</v>
      </c>
      <c r="Q9" s="30">
        <v>5</v>
      </c>
      <c r="R9" s="30">
        <v>1</v>
      </c>
      <c r="S9" s="24">
        <v>0</v>
      </c>
      <c r="T9" s="24">
        <v>0</v>
      </c>
      <c r="U9" s="35">
        <v>0</v>
      </c>
      <c r="V9" s="30"/>
      <c r="W9" s="30"/>
      <c r="X9" s="36"/>
      <c r="Y9" s="17">
        <f t="shared" si="16"/>
        <v>95</v>
      </c>
      <c r="Z9" s="30"/>
      <c r="AA9" s="30"/>
      <c r="AB9" s="30"/>
      <c r="AC9" s="30"/>
      <c r="AD9" s="30"/>
      <c r="AE9" s="30"/>
      <c r="AF9" s="24">
        <f t="shared" si="17"/>
        <v>0</v>
      </c>
      <c r="AG9" s="30"/>
      <c r="AH9" s="30"/>
      <c r="AI9" s="30"/>
      <c r="AJ9" s="30"/>
      <c r="AK9" s="30"/>
      <c r="AL9" s="30"/>
      <c r="AM9" s="24">
        <f t="shared" si="18"/>
        <v>0</v>
      </c>
      <c r="AN9" s="30"/>
      <c r="AO9" s="30"/>
      <c r="AP9" s="30"/>
      <c r="AQ9" s="30"/>
      <c r="AR9" s="30"/>
      <c r="AS9" s="30"/>
      <c r="AT9" s="30"/>
      <c r="AU9" s="30"/>
      <c r="AV9" s="24">
        <f t="shared" si="19"/>
        <v>0</v>
      </c>
      <c r="AW9" s="36"/>
      <c r="AX9" s="42"/>
      <c r="AY9" s="36"/>
      <c r="AZ9" s="42"/>
      <c r="BA9" s="36"/>
      <c r="BB9" s="36"/>
      <c r="BC9" s="36"/>
      <c r="BD9" s="42"/>
      <c r="BE9" s="36"/>
      <c r="BF9" s="42"/>
      <c r="BG9" s="36"/>
      <c r="BH9" s="42"/>
      <c r="BI9" s="36"/>
      <c r="BJ9" s="42"/>
      <c r="BK9" s="36"/>
      <c r="BL9" s="42"/>
      <c r="BM9" s="23">
        <f t="shared" si="20"/>
        <v>0</v>
      </c>
      <c r="BN9" s="46"/>
      <c r="BO9" s="46"/>
      <c r="BP9" s="46"/>
      <c r="BQ9" s="46"/>
      <c r="BR9" s="46"/>
      <c r="BS9" s="46"/>
      <c r="BT9" s="30"/>
      <c r="BU9" s="30"/>
      <c r="BV9" s="30"/>
      <c r="BW9" s="30"/>
      <c r="BX9" s="30"/>
      <c r="BY9" s="30"/>
      <c r="BZ9" s="30"/>
      <c r="CA9" s="30"/>
      <c r="CB9" s="23">
        <f t="shared" si="21"/>
        <v>0</v>
      </c>
      <c r="CC9" s="30"/>
      <c r="CD9" s="23">
        <f t="shared" si="22"/>
        <v>0</v>
      </c>
      <c r="CE9" s="27">
        <f t="shared" si="23"/>
        <v>685</v>
      </c>
      <c r="CF9" s="23">
        <f t="shared" si="37"/>
        <v>159833.33333333299</v>
      </c>
      <c r="CG9" s="31">
        <v>16.396999999999998</v>
      </c>
      <c r="CH9" s="31">
        <v>158468</v>
      </c>
      <c r="CI9" s="31">
        <v>158900</v>
      </c>
      <c r="CJ9" s="31"/>
      <c r="CK9" s="31"/>
      <c r="CL9" s="31"/>
      <c r="CM9" s="31"/>
      <c r="CN9" s="31"/>
      <c r="CO9" s="31"/>
      <c r="CP9" s="31"/>
      <c r="CQ9" s="31"/>
      <c r="CR9" s="23">
        <f t="shared" si="24"/>
        <v>0</v>
      </c>
      <c r="CS9" s="31"/>
      <c r="CT9" s="31"/>
      <c r="CU9" s="31"/>
      <c r="CV9" s="23">
        <f t="shared" si="7"/>
        <v>0</v>
      </c>
      <c r="CW9" s="23">
        <f t="shared" si="8"/>
        <v>0</v>
      </c>
      <c r="CX9" s="49">
        <f t="shared" si="38"/>
        <v>4.00000000000004</v>
      </c>
      <c r="CY9" s="49">
        <f t="shared" si="25"/>
        <v>681</v>
      </c>
      <c r="CZ9" s="49">
        <f t="shared" si="26"/>
        <v>1.8514285714285701</v>
      </c>
      <c r="DA9" s="31">
        <v>48</v>
      </c>
      <c r="DB9" s="31">
        <v>320</v>
      </c>
      <c r="DC9" s="23">
        <f t="shared" si="27"/>
        <v>64</v>
      </c>
      <c r="DD9" s="50"/>
      <c r="DE9" s="50"/>
      <c r="DF9" s="50"/>
      <c r="DG9" s="23">
        <f t="shared" si="28"/>
        <v>432</v>
      </c>
      <c r="DH9" s="49">
        <f t="shared" si="29"/>
        <v>679.14857142857102</v>
      </c>
      <c r="DI9" s="27">
        <f t="shared" si="39"/>
        <v>685</v>
      </c>
      <c r="DJ9" s="53">
        <f t="shared" si="40"/>
        <v>8220</v>
      </c>
      <c r="DK9" s="49">
        <f t="shared" si="30"/>
        <v>679.14857142857102</v>
      </c>
      <c r="DL9" s="54">
        <f t="shared" si="31"/>
        <v>0</v>
      </c>
      <c r="DM9" s="55">
        <v>180</v>
      </c>
      <c r="DN9" s="55">
        <v>5</v>
      </c>
      <c r="DO9" s="55">
        <v>15</v>
      </c>
      <c r="DP9" s="27">
        <f t="shared" si="32"/>
        <v>0</v>
      </c>
      <c r="DQ9" s="58">
        <f t="shared" si="33"/>
        <v>1</v>
      </c>
      <c r="DR9" s="195"/>
      <c r="DS9" s="58">
        <f t="shared" si="12"/>
        <v>1</v>
      </c>
      <c r="DT9" s="197"/>
      <c r="DU9" s="63">
        <f t="shared" si="41"/>
        <v>90</v>
      </c>
      <c r="DV9" s="61">
        <f t="shared" si="42"/>
        <v>685</v>
      </c>
      <c r="DW9" s="64">
        <f t="shared" si="36"/>
        <v>13880.408759124088</v>
      </c>
      <c r="DX9" s="65"/>
    </row>
    <row r="10" spans="1:129">
      <c r="A10" s="17">
        <v>100</v>
      </c>
      <c r="B10" s="17">
        <v>14000</v>
      </c>
      <c r="C10" s="181">
        <f t="shared" ref="C10:C14" si="43">(DH10+DH11)/(N10+N11)</f>
        <v>0.78680851063829804</v>
      </c>
      <c r="D10" s="19">
        <f t="shared" si="0"/>
        <v>0.57455782312925197</v>
      </c>
      <c r="E10" s="19">
        <f t="shared" si="1"/>
        <v>0.58333333333333304</v>
      </c>
      <c r="F10" s="19">
        <f t="shared" si="2"/>
        <v>0.99486880466472305</v>
      </c>
      <c r="G10" s="19">
        <f t="shared" si="3"/>
        <v>0.99003633806118896</v>
      </c>
      <c r="H10" s="18">
        <f t="shared" si="4"/>
        <v>5.8139534883720903E-3</v>
      </c>
      <c r="I10" s="183">
        <f t="shared" ref="I10:I14" si="44">(CD10+CD11)/(DI10+DI11)</f>
        <v>2.0920502092050199E-3</v>
      </c>
      <c r="J10" s="187" t="s">
        <v>227</v>
      </c>
      <c r="K10" s="22" t="s">
        <v>219</v>
      </c>
      <c r="L10" s="23">
        <v>660</v>
      </c>
      <c r="M10" s="29">
        <v>30</v>
      </c>
      <c r="N10" s="27">
        <f t="shared" si="15"/>
        <v>630</v>
      </c>
      <c r="O10" s="30">
        <v>190</v>
      </c>
      <c r="P10" s="30">
        <v>1</v>
      </c>
      <c r="Q10" s="30">
        <v>10</v>
      </c>
      <c r="R10" s="30">
        <v>2</v>
      </c>
      <c r="S10" s="24">
        <v>0</v>
      </c>
      <c r="T10" s="24">
        <v>0</v>
      </c>
      <c r="U10" s="35">
        <v>0</v>
      </c>
      <c r="V10" s="30">
        <v>15</v>
      </c>
      <c r="W10" s="30">
        <v>1</v>
      </c>
      <c r="X10" s="36"/>
      <c r="Y10" s="17">
        <f t="shared" si="16"/>
        <v>215</v>
      </c>
      <c r="Z10" s="30"/>
      <c r="AA10" s="30"/>
      <c r="AB10" s="30"/>
      <c r="AC10" s="30">
        <v>10</v>
      </c>
      <c r="AD10" s="30"/>
      <c r="AE10" s="30">
        <v>35</v>
      </c>
      <c r="AF10" s="24">
        <f t="shared" si="17"/>
        <v>45</v>
      </c>
      <c r="AG10" s="30"/>
      <c r="AH10" s="30"/>
      <c r="AI10" s="30"/>
      <c r="AJ10" s="30"/>
      <c r="AK10" s="30"/>
      <c r="AL10" s="30"/>
      <c r="AM10" s="24">
        <f t="shared" si="18"/>
        <v>45</v>
      </c>
      <c r="AN10" s="30"/>
      <c r="AO10" s="30"/>
      <c r="AP10" s="30"/>
      <c r="AQ10" s="30"/>
      <c r="AR10" s="30"/>
      <c r="AS10" s="30"/>
      <c r="AT10" s="30"/>
      <c r="AU10" s="30"/>
      <c r="AV10" s="24">
        <f t="shared" si="19"/>
        <v>0</v>
      </c>
      <c r="AW10" s="36"/>
      <c r="AX10" s="42"/>
      <c r="AY10" s="36">
        <v>2.5</v>
      </c>
      <c r="AZ10" s="42">
        <v>1</v>
      </c>
      <c r="BA10" s="36"/>
      <c r="BB10" s="36"/>
      <c r="BC10" s="36"/>
      <c r="BD10" s="42"/>
      <c r="BE10" s="36"/>
      <c r="BF10" s="42"/>
      <c r="BG10" s="36"/>
      <c r="BH10" s="42"/>
      <c r="BI10" s="36"/>
      <c r="BJ10" s="42"/>
      <c r="BK10" s="36"/>
      <c r="BL10" s="42"/>
      <c r="BM10" s="23">
        <f t="shared" si="20"/>
        <v>2.5</v>
      </c>
      <c r="BN10" s="46"/>
      <c r="BO10" s="46"/>
      <c r="BP10" s="46"/>
      <c r="BQ10" s="46"/>
      <c r="BR10" s="46"/>
      <c r="BS10" s="46"/>
      <c r="BT10" s="30"/>
      <c r="BU10" s="30"/>
      <c r="BV10" s="30"/>
      <c r="BW10" s="30"/>
      <c r="BX10" s="30"/>
      <c r="BY10" s="30"/>
      <c r="BZ10" s="30"/>
      <c r="CA10" s="30"/>
      <c r="CB10" s="23">
        <f t="shared" si="21"/>
        <v>0</v>
      </c>
      <c r="CC10" s="30"/>
      <c r="CD10" s="23">
        <f t="shared" si="22"/>
        <v>2.5</v>
      </c>
      <c r="CE10" s="27">
        <f t="shared" si="23"/>
        <v>367.5</v>
      </c>
      <c r="CF10" s="23">
        <f t="shared" si="37"/>
        <v>85750</v>
      </c>
      <c r="CG10" s="31">
        <v>8.4459999999999997</v>
      </c>
      <c r="CH10" s="31">
        <v>84460</v>
      </c>
      <c r="CI10" s="31">
        <v>85310</v>
      </c>
      <c r="CJ10" s="31"/>
      <c r="CK10" s="31"/>
      <c r="CL10" s="31"/>
      <c r="CM10" s="31"/>
      <c r="CN10" s="31"/>
      <c r="CO10" s="31"/>
      <c r="CP10" s="31"/>
      <c r="CQ10" s="31"/>
      <c r="CR10" s="23">
        <f t="shared" si="24"/>
        <v>0</v>
      </c>
      <c r="CS10" s="31"/>
      <c r="CT10" s="31"/>
      <c r="CU10" s="31"/>
      <c r="CV10" s="23">
        <f t="shared" si="7"/>
        <v>0</v>
      </c>
      <c r="CW10" s="23">
        <f t="shared" si="8"/>
        <v>0</v>
      </c>
      <c r="CX10" s="49">
        <f t="shared" si="38"/>
        <v>1.8857142857142899</v>
      </c>
      <c r="CY10" s="49">
        <f t="shared" si="25"/>
        <v>365.61428571428598</v>
      </c>
      <c r="CZ10" s="49">
        <f t="shared" si="26"/>
        <v>3.6428571428571401</v>
      </c>
      <c r="DA10" s="31">
        <v>8</v>
      </c>
      <c r="DB10" s="31">
        <v>120</v>
      </c>
      <c r="DC10" s="23">
        <f t="shared" si="27"/>
        <v>722</v>
      </c>
      <c r="DD10" s="50"/>
      <c r="DE10" s="50"/>
      <c r="DF10" s="50"/>
      <c r="DG10" s="23">
        <f t="shared" si="28"/>
        <v>850</v>
      </c>
      <c r="DH10" s="49">
        <f t="shared" si="29"/>
        <v>361.97142857142899</v>
      </c>
      <c r="DI10" s="27">
        <f t="shared" si="39"/>
        <v>430</v>
      </c>
      <c r="DJ10" s="53">
        <f t="shared" si="40"/>
        <v>5160</v>
      </c>
      <c r="DK10" s="49">
        <f t="shared" si="30"/>
        <v>361.97142857142899</v>
      </c>
      <c r="DL10" s="54">
        <f t="shared" si="31"/>
        <v>29.999999999999499</v>
      </c>
      <c r="DM10" s="55">
        <v>180</v>
      </c>
      <c r="DN10" s="55">
        <v>5</v>
      </c>
      <c r="DO10" s="55">
        <v>15</v>
      </c>
      <c r="DP10" s="27">
        <f t="shared" si="32"/>
        <v>100</v>
      </c>
      <c r="DQ10" s="58">
        <f t="shared" si="33"/>
        <v>0.78522995735280599</v>
      </c>
      <c r="DR10" s="194">
        <f t="shared" ref="DR10:DR14" si="45">(CY10+CY11)/(CY10+CY11+DP10+DP11)</f>
        <v>0.91765868347997903</v>
      </c>
      <c r="DS10" s="58">
        <f t="shared" si="12"/>
        <v>0.99320863085998101</v>
      </c>
      <c r="DT10" s="196">
        <f t="shared" ref="DT10:DT14" si="46">(CY10+CY11)/(CY10+CY11+CD10+CD11)</f>
        <v>0.99776177625436502</v>
      </c>
      <c r="DU10" s="63">
        <f t="shared" si="41"/>
        <v>190</v>
      </c>
      <c r="DV10" s="61">
        <f t="shared" si="42"/>
        <v>415</v>
      </c>
      <c r="DW10" s="64">
        <f t="shared" si="36"/>
        <v>12211.084337349399</v>
      </c>
      <c r="DX10" s="65"/>
    </row>
    <row r="11" spans="1:129">
      <c r="A11" s="17">
        <v>100</v>
      </c>
      <c r="B11" s="17">
        <v>14000</v>
      </c>
      <c r="C11" s="182"/>
      <c r="D11" s="19">
        <f t="shared" si="0"/>
        <v>0.95824175824175795</v>
      </c>
      <c r="E11" s="19">
        <f t="shared" si="1"/>
        <v>0.96153846153846201</v>
      </c>
      <c r="F11" s="19">
        <f t="shared" si="2"/>
        <v>0.99845714285714304</v>
      </c>
      <c r="G11" s="19">
        <f t="shared" si="3"/>
        <v>0.99811137183082499</v>
      </c>
      <c r="H11" s="18">
        <f t="shared" si="4"/>
        <v>0</v>
      </c>
      <c r="I11" s="184"/>
      <c r="J11" s="187"/>
      <c r="K11" s="22" t="s">
        <v>220</v>
      </c>
      <c r="L11" s="23">
        <v>780</v>
      </c>
      <c r="M11" s="29"/>
      <c r="N11" s="27">
        <f t="shared" si="15"/>
        <v>780</v>
      </c>
      <c r="O11" s="30"/>
      <c r="P11" s="30"/>
      <c r="Q11" s="30">
        <v>15</v>
      </c>
      <c r="R11" s="30">
        <v>3</v>
      </c>
      <c r="S11" s="24">
        <v>0</v>
      </c>
      <c r="T11" s="24">
        <v>0</v>
      </c>
      <c r="U11" s="35">
        <v>0</v>
      </c>
      <c r="V11" s="30">
        <v>15</v>
      </c>
      <c r="W11" s="30">
        <v>1</v>
      </c>
      <c r="X11" s="36"/>
      <c r="Y11" s="17">
        <f t="shared" si="16"/>
        <v>30</v>
      </c>
      <c r="Z11" s="30"/>
      <c r="AA11" s="30"/>
      <c r="AB11" s="30"/>
      <c r="AC11" s="30"/>
      <c r="AD11" s="30"/>
      <c r="AE11" s="30"/>
      <c r="AF11" s="24">
        <f t="shared" si="17"/>
        <v>0</v>
      </c>
      <c r="AG11" s="30"/>
      <c r="AH11" s="30"/>
      <c r="AI11" s="30"/>
      <c r="AJ11" s="30"/>
      <c r="AK11" s="30"/>
      <c r="AL11" s="30"/>
      <c r="AM11" s="24">
        <f t="shared" si="18"/>
        <v>0</v>
      </c>
      <c r="AN11" s="30"/>
      <c r="AO11" s="30"/>
      <c r="AP11" s="30"/>
      <c r="AQ11" s="30"/>
      <c r="AR11" s="30"/>
      <c r="AS11" s="30"/>
      <c r="AT11" s="30"/>
      <c r="AU11" s="30"/>
      <c r="AV11" s="24">
        <f t="shared" si="19"/>
        <v>0</v>
      </c>
      <c r="AW11" s="36"/>
      <c r="AX11" s="42"/>
      <c r="AY11" s="36"/>
      <c r="AZ11" s="42"/>
      <c r="BA11" s="36"/>
      <c r="BB11" s="36"/>
      <c r="BC11" s="36"/>
      <c r="BD11" s="42"/>
      <c r="BE11" s="36"/>
      <c r="BF11" s="42"/>
      <c r="BG11" s="36"/>
      <c r="BH11" s="42"/>
      <c r="BI11" s="36"/>
      <c r="BJ11" s="42"/>
      <c r="BK11" s="36"/>
      <c r="BL11" s="42"/>
      <c r="BM11" s="23">
        <f t="shared" si="20"/>
        <v>0</v>
      </c>
      <c r="BN11" s="46"/>
      <c r="BO11" s="46"/>
      <c r="BP11" s="46"/>
      <c r="BQ11" s="46"/>
      <c r="BR11" s="46"/>
      <c r="BS11" s="46"/>
      <c r="BT11" s="30"/>
      <c r="BU11" s="30"/>
      <c r="BV11" s="30"/>
      <c r="BW11" s="30"/>
      <c r="BX11" s="30"/>
      <c r="BY11" s="30"/>
      <c r="BZ11" s="30"/>
      <c r="CA11" s="30"/>
      <c r="CB11" s="23">
        <f t="shared" si="21"/>
        <v>0</v>
      </c>
      <c r="CC11" s="30"/>
      <c r="CD11" s="23">
        <f t="shared" si="22"/>
        <v>0</v>
      </c>
      <c r="CE11" s="27">
        <f t="shared" si="23"/>
        <v>750</v>
      </c>
      <c r="CF11" s="23">
        <f t="shared" si="37"/>
        <v>175000</v>
      </c>
      <c r="CG11" s="31">
        <v>17.879000000000001</v>
      </c>
      <c r="CH11" s="31">
        <v>174400</v>
      </c>
      <c r="CI11" s="31">
        <v>174730</v>
      </c>
      <c r="CJ11" s="31"/>
      <c r="CK11" s="31"/>
      <c r="CL11" s="31"/>
      <c r="CM11" s="31"/>
      <c r="CN11" s="31"/>
      <c r="CO11" s="31"/>
      <c r="CP11" s="31"/>
      <c r="CQ11" s="31"/>
      <c r="CR11" s="23">
        <f t="shared" si="24"/>
        <v>0</v>
      </c>
      <c r="CS11" s="31"/>
      <c r="CT11" s="31"/>
      <c r="CU11" s="31"/>
      <c r="CV11" s="23">
        <f t="shared" si="7"/>
        <v>0</v>
      </c>
      <c r="CW11" s="23">
        <f t="shared" si="8"/>
        <v>0</v>
      </c>
      <c r="CX11" s="49">
        <f t="shared" si="38"/>
        <v>1.1571428571428599</v>
      </c>
      <c r="CY11" s="49">
        <f t="shared" si="25"/>
        <v>748.84285714285704</v>
      </c>
      <c r="CZ11" s="49">
        <f t="shared" si="26"/>
        <v>1.4142857142857099</v>
      </c>
      <c r="DA11" s="31">
        <v>80</v>
      </c>
      <c r="DB11" s="31">
        <v>160</v>
      </c>
      <c r="DC11" s="23">
        <f t="shared" si="27"/>
        <v>90</v>
      </c>
      <c r="DD11" s="50"/>
      <c r="DE11" s="50"/>
      <c r="DF11" s="50"/>
      <c r="DG11" s="23">
        <f t="shared" si="28"/>
        <v>330</v>
      </c>
      <c r="DH11" s="49">
        <f t="shared" si="29"/>
        <v>747.42857142857099</v>
      </c>
      <c r="DI11" s="27">
        <f t="shared" si="39"/>
        <v>765</v>
      </c>
      <c r="DJ11" s="53">
        <f t="shared" si="40"/>
        <v>9180</v>
      </c>
      <c r="DK11" s="49">
        <f t="shared" si="30"/>
        <v>747.42857142857099</v>
      </c>
      <c r="DL11" s="54">
        <f t="shared" si="31"/>
        <v>0</v>
      </c>
      <c r="DM11" s="55">
        <v>180</v>
      </c>
      <c r="DN11" s="55">
        <v>5</v>
      </c>
      <c r="DO11" s="55">
        <v>15</v>
      </c>
      <c r="DP11" s="27">
        <f t="shared" si="32"/>
        <v>0</v>
      </c>
      <c r="DQ11" s="58">
        <f t="shared" si="33"/>
        <v>1</v>
      </c>
      <c r="DR11" s="195"/>
      <c r="DS11" s="58">
        <f t="shared" si="12"/>
        <v>1</v>
      </c>
      <c r="DT11" s="197"/>
      <c r="DU11" s="63">
        <f t="shared" si="41"/>
        <v>0</v>
      </c>
      <c r="DV11" s="61">
        <f t="shared" si="42"/>
        <v>750</v>
      </c>
      <c r="DW11" s="64">
        <f t="shared" si="36"/>
        <v>13952</v>
      </c>
      <c r="DX11" s="65"/>
    </row>
    <row r="12" spans="1:129">
      <c r="A12" s="17">
        <v>100</v>
      </c>
      <c r="B12" s="17">
        <v>14000</v>
      </c>
      <c r="C12" s="181">
        <f t="shared" si="43"/>
        <v>0.77261833688699399</v>
      </c>
      <c r="D12" s="19">
        <f t="shared" si="0"/>
        <v>0.71037244897959195</v>
      </c>
      <c r="E12" s="19">
        <f t="shared" si="1"/>
        <v>0.72321428571428603</v>
      </c>
      <c r="F12" s="19">
        <f t="shared" si="2"/>
        <v>0.98694179894179901</v>
      </c>
      <c r="G12" s="19">
        <f t="shared" si="3"/>
        <v>0.99523942272639498</v>
      </c>
      <c r="H12" s="18">
        <f t="shared" si="4"/>
        <v>0</v>
      </c>
      <c r="I12" s="183">
        <f t="shared" si="44"/>
        <v>0</v>
      </c>
      <c r="J12" s="187" t="s">
        <v>228</v>
      </c>
      <c r="K12" s="22" t="s">
        <v>222</v>
      </c>
      <c r="L12" s="23">
        <v>660</v>
      </c>
      <c r="M12" s="29">
        <v>100</v>
      </c>
      <c r="N12" s="27">
        <f t="shared" si="15"/>
        <v>560</v>
      </c>
      <c r="O12" s="30">
        <v>120</v>
      </c>
      <c r="P12" s="30">
        <v>0.5</v>
      </c>
      <c r="Q12" s="30">
        <v>15</v>
      </c>
      <c r="R12" s="30">
        <v>3</v>
      </c>
      <c r="S12" s="24">
        <v>0</v>
      </c>
      <c r="T12" s="24">
        <v>0</v>
      </c>
      <c r="U12" s="35">
        <v>0</v>
      </c>
      <c r="V12" s="30"/>
      <c r="W12" s="30"/>
      <c r="X12" s="36"/>
      <c r="Y12" s="17">
        <f t="shared" si="16"/>
        <v>135</v>
      </c>
      <c r="Z12" s="30"/>
      <c r="AA12" s="30"/>
      <c r="AB12" s="30"/>
      <c r="AC12" s="30"/>
      <c r="AD12" s="30"/>
      <c r="AE12" s="30">
        <v>20</v>
      </c>
      <c r="AF12" s="24">
        <f t="shared" si="17"/>
        <v>20</v>
      </c>
      <c r="AG12" s="30"/>
      <c r="AH12" s="30"/>
      <c r="AI12" s="30"/>
      <c r="AJ12" s="30"/>
      <c r="AK12" s="30"/>
      <c r="AL12" s="30"/>
      <c r="AM12" s="24">
        <f t="shared" si="18"/>
        <v>20</v>
      </c>
      <c r="AN12" s="30"/>
      <c r="AO12" s="30"/>
      <c r="AP12" s="30"/>
      <c r="AQ12" s="30"/>
      <c r="AR12" s="30"/>
      <c r="AS12" s="30"/>
      <c r="AT12" s="30"/>
      <c r="AU12" s="30"/>
      <c r="AV12" s="24">
        <f t="shared" si="19"/>
        <v>0</v>
      </c>
      <c r="AW12" s="36"/>
      <c r="AX12" s="42"/>
      <c r="AY12" s="36"/>
      <c r="AZ12" s="42"/>
      <c r="BA12" s="36"/>
      <c r="BB12" s="36"/>
      <c r="BC12" s="36"/>
      <c r="BD12" s="42"/>
      <c r="BE12" s="36"/>
      <c r="BF12" s="42"/>
      <c r="BG12" s="36"/>
      <c r="BH12" s="42"/>
      <c r="BI12" s="36"/>
      <c r="BJ12" s="42"/>
      <c r="BK12" s="36"/>
      <c r="BL12" s="42"/>
      <c r="BM12" s="23">
        <f t="shared" si="20"/>
        <v>0</v>
      </c>
      <c r="BN12" s="46"/>
      <c r="BO12" s="46"/>
      <c r="BP12" s="46"/>
      <c r="BQ12" s="46"/>
      <c r="BR12" s="46"/>
      <c r="BS12" s="46"/>
      <c r="BT12" s="30"/>
      <c r="BU12" s="30"/>
      <c r="BV12" s="30"/>
      <c r="BW12" s="30"/>
      <c r="BX12" s="30"/>
      <c r="BY12" s="30"/>
      <c r="BZ12" s="30"/>
      <c r="CA12" s="30"/>
      <c r="CB12" s="23">
        <f t="shared" si="21"/>
        <v>0</v>
      </c>
      <c r="CC12" s="30"/>
      <c r="CD12" s="23">
        <f t="shared" si="22"/>
        <v>0</v>
      </c>
      <c r="CE12" s="27">
        <f t="shared" si="23"/>
        <v>405</v>
      </c>
      <c r="CF12" s="23">
        <f t="shared" si="37"/>
        <v>94500</v>
      </c>
      <c r="CG12" s="31">
        <v>9.42</v>
      </c>
      <c r="CH12" s="31">
        <v>92822</v>
      </c>
      <c r="CI12" s="31">
        <v>93266</v>
      </c>
      <c r="CJ12" s="31"/>
      <c r="CK12" s="31"/>
      <c r="CL12" s="31"/>
      <c r="CM12" s="31"/>
      <c r="CN12" s="31"/>
      <c r="CO12" s="31"/>
      <c r="CP12" s="31"/>
      <c r="CQ12" s="31"/>
      <c r="CR12" s="23">
        <f t="shared" si="24"/>
        <v>0</v>
      </c>
      <c r="CS12" s="31"/>
      <c r="CT12" s="31"/>
      <c r="CU12" s="31"/>
      <c r="CV12" s="23">
        <f t="shared" si="7"/>
        <v>0</v>
      </c>
      <c r="CW12" s="23">
        <f t="shared" si="8"/>
        <v>0</v>
      </c>
      <c r="CX12" s="49">
        <f t="shared" si="38"/>
        <v>5.28857142857143</v>
      </c>
      <c r="CY12" s="49">
        <f t="shared" si="25"/>
        <v>399.711428571429</v>
      </c>
      <c r="CZ12" s="49">
        <f t="shared" si="26"/>
        <v>1.9028571428571399</v>
      </c>
      <c r="DA12" s="31">
        <v>58</v>
      </c>
      <c r="DB12" s="31">
        <v>160</v>
      </c>
      <c r="DC12" s="23">
        <f t="shared" si="27"/>
        <v>226</v>
      </c>
      <c r="DD12" s="50"/>
      <c r="DE12" s="50"/>
      <c r="DF12" s="50"/>
      <c r="DG12" s="23">
        <f t="shared" si="28"/>
        <v>444</v>
      </c>
      <c r="DH12" s="49">
        <f t="shared" si="29"/>
        <v>397.80857142857099</v>
      </c>
      <c r="DI12" s="27">
        <f t="shared" si="39"/>
        <v>425</v>
      </c>
      <c r="DJ12" s="53">
        <f t="shared" si="40"/>
        <v>5100</v>
      </c>
      <c r="DK12" s="49">
        <f t="shared" si="30"/>
        <v>397.80857142857099</v>
      </c>
      <c r="DL12" s="54">
        <f t="shared" si="31"/>
        <v>100</v>
      </c>
      <c r="DM12" s="55">
        <v>180</v>
      </c>
      <c r="DN12" s="55">
        <v>5</v>
      </c>
      <c r="DO12" s="55">
        <v>15</v>
      </c>
      <c r="DP12" s="27">
        <f t="shared" si="32"/>
        <v>70</v>
      </c>
      <c r="DQ12" s="58">
        <f t="shared" si="33"/>
        <v>0.85097232951538604</v>
      </c>
      <c r="DR12" s="194">
        <f t="shared" si="45"/>
        <v>0.88896995844304205</v>
      </c>
      <c r="DS12" s="58">
        <f t="shared" si="12"/>
        <v>1</v>
      </c>
      <c r="DT12" s="196">
        <f t="shared" si="46"/>
        <v>1</v>
      </c>
      <c r="DU12" s="63">
        <f t="shared" si="41"/>
        <v>120</v>
      </c>
      <c r="DV12" s="61">
        <f t="shared" si="42"/>
        <v>425</v>
      </c>
      <c r="DW12" s="64">
        <f t="shared" si="36"/>
        <v>13104.282352941176</v>
      </c>
      <c r="DX12" s="65"/>
    </row>
    <row r="13" spans="1:129">
      <c r="A13" s="17">
        <v>100</v>
      </c>
      <c r="B13" s="17">
        <v>14000</v>
      </c>
      <c r="C13" s="182"/>
      <c r="D13" s="19">
        <f t="shared" si="0"/>
        <v>0.81730769230769196</v>
      </c>
      <c r="E13" s="19">
        <f t="shared" si="1"/>
        <v>0.82692307692307698</v>
      </c>
      <c r="F13" s="19">
        <f t="shared" si="2"/>
        <v>0.99401993355481699</v>
      </c>
      <c r="G13" s="19">
        <f t="shared" si="3"/>
        <v>0.99431818181818199</v>
      </c>
      <c r="H13" s="18">
        <f t="shared" si="4"/>
        <v>0</v>
      </c>
      <c r="I13" s="184"/>
      <c r="J13" s="187"/>
      <c r="K13" s="22" t="s">
        <v>223</v>
      </c>
      <c r="L13" s="23">
        <v>780</v>
      </c>
      <c r="M13" s="29"/>
      <c r="N13" s="27">
        <f t="shared" si="15"/>
        <v>780</v>
      </c>
      <c r="O13" s="30">
        <v>60</v>
      </c>
      <c r="P13" s="30">
        <v>0.5</v>
      </c>
      <c r="Q13" s="30">
        <v>15</v>
      </c>
      <c r="R13" s="30">
        <v>3</v>
      </c>
      <c r="S13" s="24">
        <v>0</v>
      </c>
      <c r="T13" s="24">
        <v>0</v>
      </c>
      <c r="U13" s="35">
        <v>0</v>
      </c>
      <c r="V13" s="30">
        <v>15</v>
      </c>
      <c r="W13" s="30">
        <v>1</v>
      </c>
      <c r="X13" s="36"/>
      <c r="Y13" s="17">
        <f t="shared" si="16"/>
        <v>90</v>
      </c>
      <c r="Z13" s="30"/>
      <c r="AA13" s="30"/>
      <c r="AB13" s="30"/>
      <c r="AC13" s="30"/>
      <c r="AD13" s="30"/>
      <c r="AE13" s="30">
        <v>45</v>
      </c>
      <c r="AF13" s="24">
        <f t="shared" si="17"/>
        <v>45</v>
      </c>
      <c r="AG13" s="30"/>
      <c r="AH13" s="30"/>
      <c r="AI13" s="30"/>
      <c r="AJ13" s="30"/>
      <c r="AK13" s="30"/>
      <c r="AL13" s="30"/>
      <c r="AM13" s="24">
        <f t="shared" si="18"/>
        <v>45</v>
      </c>
      <c r="AN13" s="30"/>
      <c r="AO13" s="30"/>
      <c r="AP13" s="30"/>
      <c r="AQ13" s="30"/>
      <c r="AR13" s="30"/>
      <c r="AS13" s="30"/>
      <c r="AT13" s="30"/>
      <c r="AU13" s="30"/>
      <c r="AV13" s="24">
        <f t="shared" si="19"/>
        <v>0</v>
      </c>
      <c r="AW13" s="36"/>
      <c r="AX13" s="42"/>
      <c r="AY13" s="36"/>
      <c r="AZ13" s="42"/>
      <c r="BA13" s="36"/>
      <c r="BB13" s="36"/>
      <c r="BC13" s="36"/>
      <c r="BD13" s="42"/>
      <c r="BE13" s="36"/>
      <c r="BF13" s="42"/>
      <c r="BG13" s="36"/>
      <c r="BH13" s="42"/>
      <c r="BI13" s="36"/>
      <c r="BJ13" s="42"/>
      <c r="BK13" s="36"/>
      <c r="BL13" s="42"/>
      <c r="BM13" s="23">
        <f t="shared" si="20"/>
        <v>0</v>
      </c>
      <c r="BN13" s="46"/>
      <c r="BO13" s="46"/>
      <c r="BP13" s="46"/>
      <c r="BQ13" s="46"/>
      <c r="BR13" s="46"/>
      <c r="BS13" s="46"/>
      <c r="BT13" s="30"/>
      <c r="BU13" s="30"/>
      <c r="BV13" s="30"/>
      <c r="BW13" s="30"/>
      <c r="BX13" s="30"/>
      <c r="BY13" s="30"/>
      <c r="BZ13" s="30"/>
      <c r="CA13" s="30"/>
      <c r="CB13" s="23">
        <f t="shared" si="21"/>
        <v>0</v>
      </c>
      <c r="CC13" s="30"/>
      <c r="CD13" s="23">
        <f t="shared" si="22"/>
        <v>0</v>
      </c>
      <c r="CE13" s="27">
        <f t="shared" si="23"/>
        <v>645</v>
      </c>
      <c r="CF13" s="23">
        <f t="shared" si="37"/>
        <v>150500</v>
      </c>
      <c r="CG13" s="31">
        <v>14.755000000000001</v>
      </c>
      <c r="CH13" s="31">
        <v>148750</v>
      </c>
      <c r="CI13" s="31">
        <v>149600</v>
      </c>
      <c r="CJ13" s="31"/>
      <c r="CK13" s="31"/>
      <c r="CL13" s="31"/>
      <c r="CM13" s="31"/>
      <c r="CN13" s="31"/>
      <c r="CO13" s="31"/>
      <c r="CP13" s="31"/>
      <c r="CQ13" s="31"/>
      <c r="CR13" s="23">
        <f t="shared" si="24"/>
        <v>0</v>
      </c>
      <c r="CS13" s="31"/>
      <c r="CT13" s="31"/>
      <c r="CU13" s="31"/>
      <c r="CV13" s="23">
        <f t="shared" si="7"/>
        <v>0</v>
      </c>
      <c r="CW13" s="23">
        <f t="shared" si="8"/>
        <v>0</v>
      </c>
      <c r="CX13" s="49">
        <f t="shared" si="38"/>
        <v>3.8571428571428599</v>
      </c>
      <c r="CY13" s="49">
        <f t="shared" si="25"/>
        <v>641.142857142857</v>
      </c>
      <c r="CZ13" s="49">
        <f t="shared" si="26"/>
        <v>3.6428571428571401</v>
      </c>
      <c r="DA13" s="31">
        <v>48</v>
      </c>
      <c r="DB13" s="31">
        <v>160</v>
      </c>
      <c r="DC13" s="23">
        <f t="shared" si="27"/>
        <v>642</v>
      </c>
      <c r="DD13" s="50"/>
      <c r="DE13" s="50"/>
      <c r="DF13" s="50"/>
      <c r="DG13" s="23">
        <f t="shared" si="28"/>
        <v>850</v>
      </c>
      <c r="DH13" s="49">
        <f t="shared" si="29"/>
        <v>637.5</v>
      </c>
      <c r="DI13" s="27">
        <f t="shared" si="39"/>
        <v>705</v>
      </c>
      <c r="DJ13" s="53">
        <f t="shared" si="40"/>
        <v>8460</v>
      </c>
      <c r="DK13" s="49">
        <f t="shared" si="30"/>
        <v>637.5</v>
      </c>
      <c r="DL13" s="54">
        <f t="shared" si="31"/>
        <v>0</v>
      </c>
      <c r="DM13" s="55">
        <v>180</v>
      </c>
      <c r="DN13" s="55">
        <v>5</v>
      </c>
      <c r="DO13" s="55">
        <v>15</v>
      </c>
      <c r="DP13" s="27">
        <f t="shared" si="32"/>
        <v>60</v>
      </c>
      <c r="DQ13" s="58">
        <f t="shared" si="33"/>
        <v>0.91442542787286096</v>
      </c>
      <c r="DR13" s="195"/>
      <c r="DS13" s="58">
        <f t="shared" si="12"/>
        <v>1</v>
      </c>
      <c r="DT13" s="197"/>
      <c r="DU13" s="63">
        <f t="shared" si="41"/>
        <v>60</v>
      </c>
      <c r="DV13" s="61">
        <f t="shared" si="42"/>
        <v>690</v>
      </c>
      <c r="DW13" s="64">
        <f t="shared" si="36"/>
        <v>12934.782608695652</v>
      </c>
      <c r="DX13" s="65"/>
    </row>
    <row r="14" spans="1:129">
      <c r="A14" s="17">
        <v>100</v>
      </c>
      <c r="B14" s="17">
        <v>14000</v>
      </c>
      <c r="C14" s="181">
        <f t="shared" si="43"/>
        <v>0.89773809523809533</v>
      </c>
      <c r="D14" s="19">
        <f t="shared" si="0"/>
        <v>0.8340779220779222</v>
      </c>
      <c r="E14" s="19">
        <f t="shared" si="1"/>
        <v>0.84090909090909105</v>
      </c>
      <c r="F14" s="19">
        <f t="shared" si="2"/>
        <v>0.99436293436293444</v>
      </c>
      <c r="G14" s="19">
        <f t="shared" si="3"/>
        <v>0.99749941756620331</v>
      </c>
      <c r="H14" s="18">
        <f t="shared" si="4"/>
        <v>0</v>
      </c>
      <c r="I14" s="183">
        <f t="shared" si="44"/>
        <v>0</v>
      </c>
      <c r="J14" s="187" t="s">
        <v>229</v>
      </c>
      <c r="K14" s="22" t="s">
        <v>225</v>
      </c>
      <c r="L14" s="23">
        <v>660</v>
      </c>
      <c r="M14" s="29"/>
      <c r="N14" s="27">
        <f t="shared" si="15"/>
        <v>660</v>
      </c>
      <c r="O14" s="30">
        <v>90</v>
      </c>
      <c r="P14" s="30">
        <v>0.5</v>
      </c>
      <c r="Q14" s="30">
        <v>15</v>
      </c>
      <c r="R14" s="30">
        <v>3</v>
      </c>
      <c r="S14" s="24">
        <v>0</v>
      </c>
      <c r="T14" s="24">
        <v>0</v>
      </c>
      <c r="U14" s="35">
        <v>0</v>
      </c>
      <c r="V14" s="30"/>
      <c r="W14" s="30"/>
      <c r="X14" s="36"/>
      <c r="Y14" s="17">
        <f t="shared" si="16"/>
        <v>105</v>
      </c>
      <c r="Z14" s="30"/>
      <c r="AA14" s="30"/>
      <c r="AB14" s="30"/>
      <c r="AC14" s="30"/>
      <c r="AD14" s="30"/>
      <c r="AE14" s="30"/>
      <c r="AF14" s="24">
        <f t="shared" si="17"/>
        <v>0</v>
      </c>
      <c r="AG14" s="30"/>
      <c r="AH14" s="30"/>
      <c r="AI14" s="30"/>
      <c r="AJ14" s="30"/>
      <c r="AK14" s="30"/>
      <c r="AL14" s="30"/>
      <c r="AM14" s="24">
        <f t="shared" si="18"/>
        <v>0</v>
      </c>
      <c r="AN14" s="30"/>
      <c r="AO14" s="30"/>
      <c r="AP14" s="30"/>
      <c r="AQ14" s="30"/>
      <c r="AR14" s="30"/>
      <c r="AS14" s="30"/>
      <c r="AT14" s="30"/>
      <c r="AU14" s="30"/>
      <c r="AV14" s="24">
        <f t="shared" si="19"/>
        <v>0</v>
      </c>
      <c r="AW14" s="36"/>
      <c r="AX14" s="42"/>
      <c r="AY14" s="36"/>
      <c r="AZ14" s="42"/>
      <c r="BA14" s="44"/>
      <c r="BB14" s="36"/>
      <c r="BC14" s="36"/>
      <c r="BD14" s="42"/>
      <c r="BE14" s="36"/>
      <c r="BF14" s="42"/>
      <c r="BG14" s="36"/>
      <c r="BH14" s="42"/>
      <c r="BI14" s="36"/>
      <c r="BJ14" s="42"/>
      <c r="BK14" s="36"/>
      <c r="BL14" s="42"/>
      <c r="BM14" s="23">
        <f t="shared" si="20"/>
        <v>0</v>
      </c>
      <c r="BN14" s="46"/>
      <c r="BO14" s="46"/>
      <c r="BP14" s="46"/>
      <c r="BQ14" s="46"/>
      <c r="BR14" s="46"/>
      <c r="BS14" s="46"/>
      <c r="BT14" s="30"/>
      <c r="BU14" s="30"/>
      <c r="BV14" s="30"/>
      <c r="BW14" s="30"/>
      <c r="BX14" s="30"/>
      <c r="BY14" s="30"/>
      <c r="BZ14" s="30"/>
      <c r="CA14" s="30"/>
      <c r="CB14" s="23">
        <f t="shared" si="21"/>
        <v>0</v>
      </c>
      <c r="CC14" s="30"/>
      <c r="CD14" s="23">
        <f t="shared" si="22"/>
        <v>0</v>
      </c>
      <c r="CE14" s="27">
        <f t="shared" si="23"/>
        <v>555</v>
      </c>
      <c r="CF14" s="23">
        <f t="shared" si="37"/>
        <v>129500</v>
      </c>
      <c r="CG14" s="31">
        <v>13.311</v>
      </c>
      <c r="CH14" s="31">
        <v>128448</v>
      </c>
      <c r="CI14" s="31">
        <v>128770</v>
      </c>
      <c r="CJ14" s="31"/>
      <c r="CK14" s="31"/>
      <c r="CL14" s="31"/>
      <c r="CM14" s="31"/>
      <c r="CN14" s="31"/>
      <c r="CO14" s="31"/>
      <c r="CP14" s="31"/>
      <c r="CQ14" s="31"/>
      <c r="CR14" s="23">
        <f t="shared" si="24"/>
        <v>0</v>
      </c>
      <c r="CS14" s="31"/>
      <c r="CT14" s="31"/>
      <c r="CU14" s="31"/>
      <c r="CV14" s="23">
        <f t="shared" si="7"/>
        <v>0</v>
      </c>
      <c r="CW14" s="23">
        <f t="shared" si="8"/>
        <v>0</v>
      </c>
      <c r="CX14" s="49">
        <f t="shared" si="38"/>
        <v>3.1285714285714286</v>
      </c>
      <c r="CY14" s="49">
        <f t="shared" si="25"/>
        <v>551.87142857142862</v>
      </c>
      <c r="CZ14" s="49">
        <f t="shared" si="26"/>
        <v>1.38</v>
      </c>
      <c r="DA14" s="31">
        <v>48</v>
      </c>
      <c r="DB14" s="31">
        <v>160</v>
      </c>
      <c r="DC14" s="23">
        <f t="shared" si="27"/>
        <v>114</v>
      </c>
      <c r="DD14" s="50"/>
      <c r="DE14" s="50"/>
      <c r="DF14" s="50"/>
      <c r="DG14" s="23">
        <f t="shared" si="28"/>
        <v>322</v>
      </c>
      <c r="DH14" s="49">
        <f t="shared" si="29"/>
        <v>550.49142857142863</v>
      </c>
      <c r="DI14" s="27">
        <f t="shared" si="39"/>
        <v>555</v>
      </c>
      <c r="DJ14" s="53">
        <f t="shared" si="40"/>
        <v>6660</v>
      </c>
      <c r="DK14" s="49">
        <f t="shared" si="30"/>
        <v>550.49142857142897</v>
      </c>
      <c r="DL14" s="54">
        <f t="shared" si="31"/>
        <v>0</v>
      </c>
      <c r="DM14" s="55">
        <v>180</v>
      </c>
      <c r="DN14" s="55">
        <v>5</v>
      </c>
      <c r="DO14" s="55">
        <v>15</v>
      </c>
      <c r="DP14" s="27">
        <f t="shared" si="32"/>
        <v>0</v>
      </c>
      <c r="DQ14" s="58">
        <f t="shared" si="33"/>
        <v>1</v>
      </c>
      <c r="DR14" s="194">
        <f t="shared" si="45"/>
        <v>1</v>
      </c>
      <c r="DS14" s="58">
        <f t="shared" si="12"/>
        <v>1</v>
      </c>
      <c r="DT14" s="196">
        <f t="shared" si="46"/>
        <v>1</v>
      </c>
      <c r="DU14" s="63">
        <f t="shared" si="41"/>
        <v>90</v>
      </c>
      <c r="DV14" s="61">
        <f t="shared" si="42"/>
        <v>555</v>
      </c>
      <c r="DW14" s="64">
        <f t="shared" si="36"/>
        <v>13886.27027027027</v>
      </c>
      <c r="DX14" s="65"/>
    </row>
    <row r="15" spans="1:129">
      <c r="A15" s="17">
        <v>100</v>
      </c>
      <c r="B15" s="17">
        <v>14000</v>
      </c>
      <c r="C15" s="182"/>
      <c r="D15" s="19">
        <f t="shared" si="0"/>
        <v>0.95160439560439558</v>
      </c>
      <c r="E15" s="19">
        <f t="shared" si="1"/>
        <v>0.96794871794871795</v>
      </c>
      <c r="F15" s="19">
        <f t="shared" si="2"/>
        <v>0.98599810785241249</v>
      </c>
      <c r="G15" s="19">
        <f t="shared" si="3"/>
        <v>0.99707541738629824</v>
      </c>
      <c r="H15" s="18">
        <f t="shared" si="4"/>
        <v>0</v>
      </c>
      <c r="I15" s="184"/>
      <c r="J15" s="187"/>
      <c r="K15" s="22" t="s">
        <v>226</v>
      </c>
      <c r="L15" s="23">
        <v>780</v>
      </c>
      <c r="M15" s="29"/>
      <c r="N15" s="27">
        <f t="shared" si="15"/>
        <v>780</v>
      </c>
      <c r="O15" s="30"/>
      <c r="P15" s="30"/>
      <c r="Q15" s="30">
        <v>10</v>
      </c>
      <c r="R15" s="30">
        <v>2</v>
      </c>
      <c r="S15" s="24">
        <v>0</v>
      </c>
      <c r="T15" s="24">
        <v>0</v>
      </c>
      <c r="U15" s="35">
        <v>0</v>
      </c>
      <c r="V15" s="30">
        <v>15</v>
      </c>
      <c r="W15" s="30">
        <v>1</v>
      </c>
      <c r="X15" s="36"/>
      <c r="Y15" s="17">
        <f t="shared" si="16"/>
        <v>25</v>
      </c>
      <c r="Z15" s="30"/>
      <c r="AA15" s="30"/>
      <c r="AB15" s="30"/>
      <c r="AC15" s="30"/>
      <c r="AD15" s="30"/>
      <c r="AE15" s="30"/>
      <c r="AF15" s="24">
        <f t="shared" si="17"/>
        <v>0</v>
      </c>
      <c r="AG15" s="30"/>
      <c r="AH15" s="30"/>
      <c r="AI15" s="30"/>
      <c r="AJ15" s="30"/>
      <c r="AK15" s="30"/>
      <c r="AL15" s="30"/>
      <c r="AM15" s="24">
        <f t="shared" si="18"/>
        <v>0</v>
      </c>
      <c r="AN15" s="30"/>
      <c r="AO15" s="30"/>
      <c r="AP15" s="30"/>
      <c r="AQ15" s="30"/>
      <c r="AR15" s="30"/>
      <c r="AS15" s="30"/>
      <c r="AT15" s="30"/>
      <c r="AU15" s="30"/>
      <c r="AV15" s="24">
        <f t="shared" si="19"/>
        <v>0</v>
      </c>
      <c r="AW15" s="36"/>
      <c r="AX15" s="42"/>
      <c r="AY15" s="36"/>
      <c r="AZ15" s="42"/>
      <c r="BA15" s="36"/>
      <c r="BB15" s="36"/>
      <c r="BC15" s="36"/>
      <c r="BD15" s="42"/>
      <c r="BE15" s="36"/>
      <c r="BF15" s="42"/>
      <c r="BG15" s="36"/>
      <c r="BH15" s="42"/>
      <c r="BI15" s="36"/>
      <c r="BJ15" s="42"/>
      <c r="BK15" s="36"/>
      <c r="BL15" s="42"/>
      <c r="BM15" s="23">
        <f t="shared" si="20"/>
        <v>0</v>
      </c>
      <c r="BN15" s="46"/>
      <c r="BO15" s="46"/>
      <c r="BP15" s="46"/>
      <c r="BQ15" s="46"/>
      <c r="BR15" s="46"/>
      <c r="BS15" s="46"/>
      <c r="BT15" s="30"/>
      <c r="BU15" s="30"/>
      <c r="BV15" s="30"/>
      <c r="BW15" s="30"/>
      <c r="BX15" s="30"/>
      <c r="BY15" s="30"/>
      <c r="BZ15" s="30"/>
      <c r="CA15" s="30"/>
      <c r="CB15" s="23">
        <f t="shared" si="21"/>
        <v>0</v>
      </c>
      <c r="CC15" s="30"/>
      <c r="CD15" s="23">
        <f t="shared" si="22"/>
        <v>0</v>
      </c>
      <c r="CE15" s="27">
        <f t="shared" si="23"/>
        <v>755</v>
      </c>
      <c r="CF15" s="23">
        <f t="shared" si="37"/>
        <v>176166.66666666666</v>
      </c>
      <c r="CG15" s="31">
        <v>17.936</v>
      </c>
      <c r="CH15" s="31">
        <v>173192</v>
      </c>
      <c r="CI15" s="31">
        <v>173700</v>
      </c>
      <c r="CJ15" s="31"/>
      <c r="CK15" s="31"/>
      <c r="CL15" s="31"/>
      <c r="CM15" s="31"/>
      <c r="CN15" s="31"/>
      <c r="CO15" s="31"/>
      <c r="CP15" s="31"/>
      <c r="CQ15" s="31"/>
      <c r="CR15" s="23">
        <f t="shared" si="24"/>
        <v>0</v>
      </c>
      <c r="CS15" s="31"/>
      <c r="CT15" s="31"/>
      <c r="CU15" s="31"/>
      <c r="CV15" s="23">
        <f t="shared" si="7"/>
        <v>0</v>
      </c>
      <c r="CW15" s="23">
        <f t="shared" si="8"/>
        <v>0</v>
      </c>
      <c r="CX15" s="49">
        <f t="shared" si="38"/>
        <v>10.57142857142853</v>
      </c>
      <c r="CY15" s="49">
        <f t="shared" si="25"/>
        <v>744.42857142857144</v>
      </c>
      <c r="CZ15" s="49">
        <f t="shared" si="26"/>
        <v>2.1771428571428602</v>
      </c>
      <c r="DA15" s="31">
        <v>56</v>
      </c>
      <c r="DB15" s="31">
        <v>160</v>
      </c>
      <c r="DC15" s="23">
        <f t="shared" si="27"/>
        <v>292</v>
      </c>
      <c r="DD15" s="50"/>
      <c r="DE15" s="50"/>
      <c r="DF15" s="50"/>
      <c r="DG15" s="23">
        <f t="shared" si="28"/>
        <v>508</v>
      </c>
      <c r="DH15" s="49">
        <f t="shared" si="29"/>
        <v>742.25142857142862</v>
      </c>
      <c r="DI15" s="27">
        <f t="shared" si="39"/>
        <v>770</v>
      </c>
      <c r="DJ15" s="53">
        <f t="shared" si="40"/>
        <v>9240</v>
      </c>
      <c r="DK15" s="49">
        <f t="shared" si="30"/>
        <v>742.25142857142896</v>
      </c>
      <c r="DL15" s="54">
        <f t="shared" si="31"/>
        <v>0</v>
      </c>
      <c r="DM15" s="55">
        <v>180</v>
      </c>
      <c r="DN15" s="55">
        <v>5</v>
      </c>
      <c r="DO15" s="55">
        <v>15</v>
      </c>
      <c r="DP15" s="27">
        <f t="shared" si="32"/>
        <v>0</v>
      </c>
      <c r="DQ15" s="58">
        <f t="shared" si="33"/>
        <v>1</v>
      </c>
      <c r="DR15" s="195"/>
      <c r="DS15" s="58">
        <f t="shared" si="12"/>
        <v>1</v>
      </c>
      <c r="DT15" s="197"/>
      <c r="DU15" s="63">
        <f t="shared" si="41"/>
        <v>0</v>
      </c>
      <c r="DV15" s="61">
        <f t="shared" si="42"/>
        <v>755</v>
      </c>
      <c r="DW15" s="64">
        <f t="shared" si="36"/>
        <v>13763.602649006623</v>
      </c>
      <c r="DX15" s="65"/>
    </row>
    <row r="16" spans="1:129">
      <c r="A16" s="17">
        <v>100</v>
      </c>
      <c r="B16" s="17">
        <v>14000</v>
      </c>
      <c r="C16" s="181">
        <f t="shared" ref="C16:C20" si="47">(DH16+DH17)/(N16+N17)</f>
        <v>0.80094047619047626</v>
      </c>
      <c r="D16" s="19">
        <f t="shared" si="0"/>
        <v>0.63311688311688308</v>
      </c>
      <c r="E16" s="19">
        <f t="shared" si="1"/>
        <v>0.66666666666666663</v>
      </c>
      <c r="F16" s="19">
        <f t="shared" si="2"/>
        <v>0.9579545454545455</v>
      </c>
      <c r="G16" s="19">
        <f t="shared" si="3"/>
        <v>0.99135739705134718</v>
      </c>
      <c r="H16" s="18">
        <f t="shared" si="4"/>
        <v>0</v>
      </c>
      <c r="I16" s="183">
        <f t="shared" ref="I16:I20" si="48">(CD16+CD17)/(DI16+DI17)</f>
        <v>0</v>
      </c>
      <c r="J16" s="187" t="s">
        <v>230</v>
      </c>
      <c r="K16" s="22" t="s">
        <v>219</v>
      </c>
      <c r="L16" s="23">
        <v>660</v>
      </c>
      <c r="M16" s="29"/>
      <c r="N16" s="27">
        <f t="shared" si="15"/>
        <v>660</v>
      </c>
      <c r="O16" s="30">
        <v>190</v>
      </c>
      <c r="P16" s="30">
        <v>1</v>
      </c>
      <c r="Q16" s="30">
        <v>15</v>
      </c>
      <c r="R16" s="30">
        <v>3</v>
      </c>
      <c r="S16" s="24">
        <v>0</v>
      </c>
      <c r="T16" s="24">
        <v>0</v>
      </c>
      <c r="U16" s="35">
        <v>0</v>
      </c>
      <c r="V16" s="30">
        <v>15</v>
      </c>
      <c r="W16" s="30">
        <v>1</v>
      </c>
      <c r="X16" s="36"/>
      <c r="Y16" s="17">
        <f t="shared" si="16"/>
        <v>220</v>
      </c>
      <c r="Z16" s="30"/>
      <c r="AA16" s="30"/>
      <c r="AB16" s="30"/>
      <c r="AC16" s="30"/>
      <c r="AD16" s="30"/>
      <c r="AE16" s="30"/>
      <c r="AF16" s="24">
        <f t="shared" si="17"/>
        <v>0</v>
      </c>
      <c r="AG16" s="30"/>
      <c r="AH16" s="30"/>
      <c r="AI16" s="30"/>
      <c r="AJ16" s="30"/>
      <c r="AK16" s="30"/>
      <c r="AL16" s="30"/>
      <c r="AM16" s="24">
        <f t="shared" si="18"/>
        <v>0</v>
      </c>
      <c r="AN16" s="30"/>
      <c r="AO16" s="30"/>
      <c r="AP16" s="30"/>
      <c r="AQ16" s="30"/>
      <c r="AR16" s="30"/>
      <c r="AS16" s="30"/>
      <c r="AT16" s="30"/>
      <c r="AU16" s="30"/>
      <c r="AV16" s="24">
        <f t="shared" si="19"/>
        <v>0</v>
      </c>
      <c r="AW16" s="36"/>
      <c r="AX16" s="42"/>
      <c r="AY16" s="36"/>
      <c r="AZ16" s="42"/>
      <c r="BA16" s="31"/>
      <c r="BB16" s="36"/>
      <c r="BC16" s="36"/>
      <c r="BD16" s="42"/>
      <c r="BE16" s="36"/>
      <c r="BF16" s="42"/>
      <c r="BG16" s="36"/>
      <c r="BH16" s="42"/>
      <c r="BI16" s="36"/>
      <c r="BJ16" s="42"/>
      <c r="BK16" s="36"/>
      <c r="BL16" s="42"/>
      <c r="BM16" s="23">
        <f t="shared" si="20"/>
        <v>0</v>
      </c>
      <c r="BN16" s="46"/>
      <c r="BO16" s="46"/>
      <c r="BP16" s="46"/>
      <c r="BQ16" s="46"/>
      <c r="BR16" s="46"/>
      <c r="BS16" s="46"/>
      <c r="BT16" s="30"/>
      <c r="BU16" s="30"/>
      <c r="BV16" s="30"/>
      <c r="BW16" s="30"/>
      <c r="BX16" s="30"/>
      <c r="BY16" s="30"/>
      <c r="BZ16" s="30"/>
      <c r="CA16" s="30"/>
      <c r="CB16" s="23">
        <f t="shared" si="21"/>
        <v>0</v>
      </c>
      <c r="CC16" s="30"/>
      <c r="CD16" s="23">
        <f t="shared" si="22"/>
        <v>0</v>
      </c>
      <c r="CE16" s="27">
        <f t="shared" si="23"/>
        <v>440</v>
      </c>
      <c r="CF16" s="23">
        <f t="shared" si="37"/>
        <v>102666.66666666667</v>
      </c>
      <c r="CG16" s="31">
        <v>9.75</v>
      </c>
      <c r="CH16" s="31">
        <v>97500</v>
      </c>
      <c r="CI16" s="31">
        <v>98350</v>
      </c>
      <c r="CJ16" s="31"/>
      <c r="CK16" s="31"/>
      <c r="CL16" s="31"/>
      <c r="CM16" s="31"/>
      <c r="CN16" s="31"/>
      <c r="CO16" s="31"/>
      <c r="CP16" s="31"/>
      <c r="CQ16" s="31"/>
      <c r="CR16" s="23">
        <f t="shared" si="24"/>
        <v>0</v>
      </c>
      <c r="CS16" s="31"/>
      <c r="CT16" s="31"/>
      <c r="CU16" s="31"/>
      <c r="CV16" s="23">
        <f t="shared" si="7"/>
        <v>0</v>
      </c>
      <c r="CW16" s="23">
        <f t="shared" si="8"/>
        <v>0</v>
      </c>
      <c r="CX16" s="49">
        <f t="shared" si="38"/>
        <v>18.500000000000021</v>
      </c>
      <c r="CY16" s="49">
        <f t="shared" si="25"/>
        <v>421.5</v>
      </c>
      <c r="CZ16" s="49">
        <f t="shared" si="26"/>
        <v>3.6428571428571401</v>
      </c>
      <c r="DA16" s="31">
        <v>68</v>
      </c>
      <c r="DB16" s="31">
        <v>160</v>
      </c>
      <c r="DC16" s="23">
        <f t="shared" si="27"/>
        <v>622</v>
      </c>
      <c r="DD16" s="50"/>
      <c r="DE16" s="50"/>
      <c r="DF16" s="50"/>
      <c r="DG16" s="23">
        <f t="shared" si="28"/>
        <v>850</v>
      </c>
      <c r="DH16" s="49">
        <f t="shared" si="29"/>
        <v>417.85714285714283</v>
      </c>
      <c r="DI16" s="27">
        <f t="shared" si="39"/>
        <v>455</v>
      </c>
      <c r="DJ16" s="53">
        <f t="shared" si="40"/>
        <v>5460</v>
      </c>
      <c r="DK16" s="49">
        <f t="shared" si="30"/>
        <v>417.857142857143</v>
      </c>
      <c r="DL16" s="54">
        <f t="shared" si="31"/>
        <v>0</v>
      </c>
      <c r="DM16" s="55">
        <v>180</v>
      </c>
      <c r="DN16" s="55">
        <v>5</v>
      </c>
      <c r="DO16" s="55">
        <v>15</v>
      </c>
      <c r="DP16" s="27">
        <f t="shared" si="32"/>
        <v>10</v>
      </c>
      <c r="DQ16" s="58">
        <f t="shared" si="33"/>
        <v>0.97682502896871382</v>
      </c>
      <c r="DR16" s="194">
        <f t="shared" ref="DR16:DR20" si="49">(CY16+CY17)/(CY16+CY17+DP16+DP17)</f>
        <v>0.99144212430925716</v>
      </c>
      <c r="DS16" s="58">
        <f t="shared" si="12"/>
        <v>1</v>
      </c>
      <c r="DT16" s="196">
        <f t="shared" ref="DT16:DT20" si="50">(CY16+CY17)/(CY16+CY17+CD16+CD17)</f>
        <v>1</v>
      </c>
      <c r="DU16" s="63">
        <f t="shared" si="41"/>
        <v>190</v>
      </c>
      <c r="DV16" s="61">
        <f t="shared" si="42"/>
        <v>440</v>
      </c>
      <c r="DW16" s="64">
        <f t="shared" si="36"/>
        <v>13295.454545454546</v>
      </c>
      <c r="DX16" s="65"/>
    </row>
    <row r="17" spans="1:128">
      <c r="A17" s="17">
        <v>100</v>
      </c>
      <c r="B17" s="17">
        <v>14000</v>
      </c>
      <c r="C17" s="182"/>
      <c r="D17" s="19">
        <f t="shared" si="0"/>
        <v>0.94294505494505498</v>
      </c>
      <c r="E17" s="19">
        <f t="shared" si="1"/>
        <v>0.95512820512820495</v>
      </c>
      <c r="F17" s="19">
        <f t="shared" si="2"/>
        <v>0.98928092042186</v>
      </c>
      <c r="G17" s="19">
        <f t="shared" si="3"/>
        <v>0.99794150142466698</v>
      </c>
      <c r="H17" s="18">
        <f t="shared" si="4"/>
        <v>0</v>
      </c>
      <c r="I17" s="184"/>
      <c r="J17" s="187"/>
      <c r="K17" s="22" t="s">
        <v>223</v>
      </c>
      <c r="L17" s="23">
        <v>780</v>
      </c>
      <c r="M17" s="29"/>
      <c r="N17" s="27">
        <f t="shared" si="15"/>
        <v>780</v>
      </c>
      <c r="O17" s="30"/>
      <c r="P17" s="30"/>
      <c r="Q17" s="30">
        <v>20</v>
      </c>
      <c r="R17" s="30">
        <v>4</v>
      </c>
      <c r="S17" s="24">
        <v>0</v>
      </c>
      <c r="T17" s="24">
        <v>0</v>
      </c>
      <c r="U17" s="35">
        <v>0</v>
      </c>
      <c r="V17" s="30">
        <v>15</v>
      </c>
      <c r="W17" s="30">
        <v>1</v>
      </c>
      <c r="X17" s="36"/>
      <c r="Y17" s="17">
        <f t="shared" si="16"/>
        <v>35</v>
      </c>
      <c r="Z17" s="30"/>
      <c r="AA17" s="30"/>
      <c r="AB17" s="30"/>
      <c r="AC17" s="30"/>
      <c r="AD17" s="30"/>
      <c r="AE17" s="30"/>
      <c r="AF17" s="24">
        <f t="shared" si="17"/>
        <v>0</v>
      </c>
      <c r="AG17" s="30"/>
      <c r="AH17" s="30"/>
      <c r="AI17" s="30"/>
      <c r="AJ17" s="30"/>
      <c r="AK17" s="30"/>
      <c r="AL17" s="30"/>
      <c r="AM17" s="24">
        <f t="shared" si="18"/>
        <v>0</v>
      </c>
      <c r="AN17" s="30"/>
      <c r="AO17" s="30"/>
      <c r="AP17" s="30"/>
      <c r="AQ17" s="30"/>
      <c r="AR17" s="30"/>
      <c r="AS17" s="30"/>
      <c r="AT17" s="30"/>
      <c r="AU17" s="30"/>
      <c r="AV17" s="24">
        <f t="shared" si="19"/>
        <v>0</v>
      </c>
      <c r="AW17" s="36"/>
      <c r="AX17" s="42"/>
      <c r="AY17" s="36"/>
      <c r="AZ17" s="42"/>
      <c r="BA17" s="36"/>
      <c r="BB17" s="36"/>
      <c r="BC17" s="36"/>
      <c r="BD17" s="42"/>
      <c r="BE17" s="36"/>
      <c r="BF17" s="42"/>
      <c r="BG17" s="36"/>
      <c r="BH17" s="42"/>
      <c r="BI17" s="36"/>
      <c r="BJ17" s="42"/>
      <c r="BK17" s="36"/>
      <c r="BL17" s="42"/>
      <c r="BM17" s="23">
        <f t="shared" si="20"/>
        <v>0</v>
      </c>
      <c r="BN17" s="46"/>
      <c r="BO17" s="46"/>
      <c r="BP17" s="46"/>
      <c r="BQ17" s="46"/>
      <c r="BR17" s="46"/>
      <c r="BS17" s="46"/>
      <c r="BT17" s="30"/>
      <c r="BU17" s="30"/>
      <c r="BV17" s="30"/>
      <c r="BW17" s="30"/>
      <c r="BX17" s="30"/>
      <c r="BY17" s="30"/>
      <c r="BZ17" s="30"/>
      <c r="CA17" s="30"/>
      <c r="CB17" s="23">
        <f t="shared" si="21"/>
        <v>0</v>
      </c>
      <c r="CC17" s="30"/>
      <c r="CD17" s="23">
        <f t="shared" si="22"/>
        <v>0</v>
      </c>
      <c r="CE17" s="27">
        <f t="shared" si="23"/>
        <v>745</v>
      </c>
      <c r="CF17" s="23">
        <f t="shared" si="37"/>
        <v>173833.33333333299</v>
      </c>
      <c r="CG17" s="31">
        <v>17.745999999999999</v>
      </c>
      <c r="CH17" s="31">
        <v>171616</v>
      </c>
      <c r="CI17" s="31">
        <v>171970</v>
      </c>
      <c r="CJ17" s="31"/>
      <c r="CK17" s="31"/>
      <c r="CL17" s="31"/>
      <c r="CM17" s="31"/>
      <c r="CN17" s="31"/>
      <c r="CO17" s="31"/>
      <c r="CP17" s="31"/>
      <c r="CQ17" s="31"/>
      <c r="CR17" s="23">
        <f t="shared" si="24"/>
        <v>0</v>
      </c>
      <c r="CS17" s="31"/>
      <c r="CT17" s="31"/>
      <c r="CU17" s="31"/>
      <c r="CV17" s="23">
        <f t="shared" si="7"/>
        <v>0</v>
      </c>
      <c r="CW17" s="23">
        <f t="shared" si="8"/>
        <v>0</v>
      </c>
      <c r="CX17" s="49">
        <f t="shared" si="38"/>
        <v>7.9857142857143302</v>
      </c>
      <c r="CY17" s="49">
        <f t="shared" si="25"/>
        <v>737.01428571428596</v>
      </c>
      <c r="CZ17" s="49">
        <f t="shared" si="26"/>
        <v>1.51714285714286</v>
      </c>
      <c r="DA17" s="31">
        <v>80</v>
      </c>
      <c r="DB17" s="31">
        <v>160</v>
      </c>
      <c r="DC17" s="23">
        <f t="shared" si="27"/>
        <v>114</v>
      </c>
      <c r="DD17" s="50"/>
      <c r="DE17" s="50"/>
      <c r="DF17" s="50"/>
      <c r="DG17" s="23">
        <f t="shared" si="28"/>
        <v>354</v>
      </c>
      <c r="DH17" s="49">
        <f t="shared" si="29"/>
        <v>735.49714285714299</v>
      </c>
      <c r="DI17" s="27">
        <f t="shared" si="39"/>
        <v>760</v>
      </c>
      <c r="DJ17" s="53">
        <f t="shared" si="40"/>
        <v>9120</v>
      </c>
      <c r="DK17" s="49">
        <f t="shared" si="30"/>
        <v>735.49714285714299</v>
      </c>
      <c r="DL17" s="54">
        <f t="shared" si="31"/>
        <v>0</v>
      </c>
      <c r="DM17" s="55">
        <v>180</v>
      </c>
      <c r="DN17" s="55">
        <v>5</v>
      </c>
      <c r="DO17" s="55">
        <v>15</v>
      </c>
      <c r="DP17" s="27">
        <f t="shared" si="32"/>
        <v>0</v>
      </c>
      <c r="DQ17" s="58">
        <f t="shared" si="33"/>
        <v>1</v>
      </c>
      <c r="DR17" s="195"/>
      <c r="DS17" s="58">
        <f t="shared" si="12"/>
        <v>1</v>
      </c>
      <c r="DT17" s="197"/>
      <c r="DU17" s="63">
        <f t="shared" si="41"/>
        <v>0</v>
      </c>
      <c r="DV17" s="61">
        <f t="shared" si="42"/>
        <v>745</v>
      </c>
      <c r="DW17" s="64">
        <f t="shared" si="36"/>
        <v>13821.422818791947</v>
      </c>
      <c r="DX17" s="65"/>
    </row>
    <row r="18" spans="1:128">
      <c r="A18" s="17">
        <v>100</v>
      </c>
      <c r="B18" s="17">
        <v>14000</v>
      </c>
      <c r="C18" s="181">
        <f t="shared" si="47"/>
        <v>0.81004658385093198</v>
      </c>
      <c r="D18" s="19">
        <f t="shared" si="0"/>
        <v>0.63417857142857104</v>
      </c>
      <c r="E18" s="19">
        <f t="shared" si="1"/>
        <v>0.64166666666666705</v>
      </c>
      <c r="F18" s="19">
        <f t="shared" si="2"/>
        <v>0.99319480519480496</v>
      </c>
      <c r="G18" s="19">
        <f t="shared" si="3"/>
        <v>0.99510210486202999</v>
      </c>
      <c r="H18" s="18">
        <f t="shared" si="4"/>
        <v>0</v>
      </c>
      <c r="I18" s="183">
        <f t="shared" si="48"/>
        <v>0</v>
      </c>
      <c r="J18" s="187" t="s">
        <v>231</v>
      </c>
      <c r="K18" s="22" t="s">
        <v>225</v>
      </c>
      <c r="L18" s="23">
        <v>660</v>
      </c>
      <c r="M18" s="29">
        <v>60</v>
      </c>
      <c r="N18" s="27">
        <f t="shared" si="15"/>
        <v>600</v>
      </c>
      <c r="O18" s="30">
        <v>200</v>
      </c>
      <c r="P18" s="30">
        <v>1</v>
      </c>
      <c r="Q18" s="30">
        <v>15</v>
      </c>
      <c r="R18" s="30">
        <v>3</v>
      </c>
      <c r="S18" s="24">
        <v>0</v>
      </c>
      <c r="T18" s="24">
        <v>0</v>
      </c>
      <c r="U18" s="35">
        <v>0</v>
      </c>
      <c r="V18" s="30"/>
      <c r="W18" s="30"/>
      <c r="X18" s="36"/>
      <c r="Y18" s="17">
        <f t="shared" si="16"/>
        <v>215</v>
      </c>
      <c r="Z18" s="30"/>
      <c r="AA18" s="30"/>
      <c r="AB18" s="30"/>
      <c r="AC18" s="30"/>
      <c r="AD18" s="30"/>
      <c r="AE18" s="30"/>
      <c r="AF18" s="24">
        <f t="shared" si="17"/>
        <v>0</v>
      </c>
      <c r="AG18" s="30"/>
      <c r="AH18" s="30"/>
      <c r="AI18" s="30"/>
      <c r="AJ18" s="30"/>
      <c r="AK18" s="30"/>
      <c r="AL18" s="30"/>
      <c r="AM18" s="24">
        <f t="shared" si="18"/>
        <v>0</v>
      </c>
      <c r="AN18" s="30"/>
      <c r="AO18" s="30"/>
      <c r="AP18" s="30"/>
      <c r="AQ18" s="30"/>
      <c r="AR18" s="30"/>
      <c r="AS18" s="30"/>
      <c r="AT18" s="30"/>
      <c r="AU18" s="30"/>
      <c r="AV18" s="24">
        <f t="shared" si="19"/>
        <v>0</v>
      </c>
      <c r="AW18" s="36"/>
      <c r="AX18" s="42"/>
      <c r="AY18" s="36"/>
      <c r="AZ18" s="42"/>
      <c r="BA18" s="36"/>
      <c r="BB18" s="36"/>
      <c r="BC18" s="45"/>
      <c r="BD18" s="42"/>
      <c r="BE18" s="36"/>
      <c r="BF18" s="42"/>
      <c r="BG18" s="36"/>
      <c r="BH18" s="42"/>
      <c r="BI18" s="36"/>
      <c r="BJ18" s="42"/>
      <c r="BK18" s="36"/>
      <c r="BL18" s="42"/>
      <c r="BM18" s="23">
        <f t="shared" si="20"/>
        <v>0</v>
      </c>
      <c r="BN18" s="46"/>
      <c r="BO18" s="46"/>
      <c r="BP18" s="46"/>
      <c r="BQ18" s="46"/>
      <c r="BR18" s="46"/>
      <c r="BS18" s="46"/>
      <c r="BT18" s="30"/>
      <c r="BU18" s="30"/>
      <c r="BV18" s="30"/>
      <c r="BW18" s="30"/>
      <c r="BX18" s="30"/>
      <c r="BY18" s="30"/>
      <c r="BZ18" s="30"/>
      <c r="CA18" s="30"/>
      <c r="CB18" s="23">
        <f t="shared" si="21"/>
        <v>0</v>
      </c>
      <c r="CC18" s="30"/>
      <c r="CD18" s="23">
        <f t="shared" si="22"/>
        <v>0</v>
      </c>
      <c r="CE18" s="27">
        <f t="shared" si="23"/>
        <v>385</v>
      </c>
      <c r="CF18" s="23">
        <f t="shared" si="37"/>
        <v>89833.333333333299</v>
      </c>
      <c r="CG18" s="31">
        <v>8.7850000000000001</v>
      </c>
      <c r="CH18" s="31">
        <v>88785</v>
      </c>
      <c r="CI18" s="31">
        <v>89222</v>
      </c>
      <c r="CJ18" s="31"/>
      <c r="CK18" s="31"/>
      <c r="CL18" s="31"/>
      <c r="CM18" s="31"/>
      <c r="CN18" s="31"/>
      <c r="CO18" s="31"/>
      <c r="CP18" s="31"/>
      <c r="CQ18" s="31"/>
      <c r="CR18" s="23">
        <f t="shared" si="24"/>
        <v>0</v>
      </c>
      <c r="CS18" s="31"/>
      <c r="CT18" s="31"/>
      <c r="CU18" s="31"/>
      <c r="CV18" s="23">
        <f t="shared" si="7"/>
        <v>0</v>
      </c>
      <c r="CW18" s="23">
        <f t="shared" si="8"/>
        <v>0</v>
      </c>
      <c r="CX18" s="49">
        <f t="shared" si="38"/>
        <v>2.6199999999999801</v>
      </c>
      <c r="CY18" s="49">
        <f t="shared" si="25"/>
        <v>382.38</v>
      </c>
      <c r="CZ18" s="49">
        <f t="shared" si="26"/>
        <v>1.8728571428571399</v>
      </c>
      <c r="DA18" s="31">
        <v>58</v>
      </c>
      <c r="DB18" s="31">
        <v>160</v>
      </c>
      <c r="DC18" s="23">
        <f t="shared" si="27"/>
        <v>219</v>
      </c>
      <c r="DD18" s="50"/>
      <c r="DE18" s="50"/>
      <c r="DF18" s="50"/>
      <c r="DG18" s="23">
        <f t="shared" si="28"/>
        <v>437</v>
      </c>
      <c r="DH18" s="49">
        <f t="shared" si="29"/>
        <v>380.50714285714298</v>
      </c>
      <c r="DI18" s="27">
        <f t="shared" si="39"/>
        <v>385</v>
      </c>
      <c r="DJ18" s="53">
        <f t="shared" si="40"/>
        <v>4620</v>
      </c>
      <c r="DK18" s="49">
        <f t="shared" si="30"/>
        <v>380.50714285714298</v>
      </c>
      <c r="DL18" s="54">
        <f t="shared" si="31"/>
        <v>59.999999999999901</v>
      </c>
      <c r="DM18" s="55">
        <v>180</v>
      </c>
      <c r="DN18" s="55">
        <v>5</v>
      </c>
      <c r="DO18" s="55">
        <v>15</v>
      </c>
      <c r="DP18" s="27">
        <f t="shared" si="32"/>
        <v>20</v>
      </c>
      <c r="DQ18" s="58">
        <f t="shared" si="33"/>
        <v>0.95029574034494801</v>
      </c>
      <c r="DR18" s="194">
        <f t="shared" si="49"/>
        <v>0.98249816230704201</v>
      </c>
      <c r="DS18" s="58">
        <f t="shared" si="12"/>
        <v>1</v>
      </c>
      <c r="DT18" s="196">
        <f t="shared" si="50"/>
        <v>1</v>
      </c>
      <c r="DU18" s="63">
        <f t="shared" si="41"/>
        <v>200</v>
      </c>
      <c r="DV18" s="61">
        <f t="shared" si="42"/>
        <v>385</v>
      </c>
      <c r="DW18" s="64">
        <f t="shared" si="36"/>
        <v>13836.623376623376</v>
      </c>
      <c r="DX18" s="65"/>
    </row>
    <row r="19" spans="1:128">
      <c r="A19" s="17">
        <v>100</v>
      </c>
      <c r="B19" s="17">
        <v>14000</v>
      </c>
      <c r="C19" s="182"/>
      <c r="D19" s="19">
        <f t="shared" si="0"/>
        <v>0.94532967032966997</v>
      </c>
      <c r="E19" s="19">
        <f t="shared" si="1"/>
        <v>0.95512820512820495</v>
      </c>
      <c r="F19" s="19">
        <f t="shared" si="2"/>
        <v>0.99376797698945296</v>
      </c>
      <c r="G19" s="19">
        <f t="shared" si="3"/>
        <v>0.99594790159189595</v>
      </c>
      <c r="H19" s="18">
        <f t="shared" si="4"/>
        <v>0</v>
      </c>
      <c r="I19" s="184"/>
      <c r="J19" s="187"/>
      <c r="K19" s="22" t="s">
        <v>223</v>
      </c>
      <c r="L19" s="23">
        <v>780</v>
      </c>
      <c r="M19" s="29"/>
      <c r="N19" s="27">
        <f t="shared" si="15"/>
        <v>780</v>
      </c>
      <c r="O19" s="30"/>
      <c r="P19" s="30"/>
      <c r="Q19" s="30">
        <v>20</v>
      </c>
      <c r="R19" s="30">
        <v>4</v>
      </c>
      <c r="S19" s="24">
        <v>0</v>
      </c>
      <c r="T19" s="24">
        <v>0</v>
      </c>
      <c r="U19" s="35">
        <v>0</v>
      </c>
      <c r="V19" s="30">
        <v>15</v>
      </c>
      <c r="W19" s="30">
        <v>1</v>
      </c>
      <c r="X19" s="36"/>
      <c r="Y19" s="17">
        <f t="shared" si="16"/>
        <v>35</v>
      </c>
      <c r="Z19" s="30"/>
      <c r="AA19" s="30"/>
      <c r="AB19" s="30"/>
      <c r="AC19" s="30"/>
      <c r="AD19" s="30"/>
      <c r="AE19" s="30"/>
      <c r="AF19" s="24">
        <f t="shared" si="17"/>
        <v>0</v>
      </c>
      <c r="AG19" s="30"/>
      <c r="AH19" s="30"/>
      <c r="AI19" s="30"/>
      <c r="AJ19" s="30"/>
      <c r="AK19" s="30"/>
      <c r="AL19" s="30"/>
      <c r="AM19" s="24">
        <f t="shared" si="18"/>
        <v>0</v>
      </c>
      <c r="AN19" s="30"/>
      <c r="AO19" s="30"/>
      <c r="AP19" s="30"/>
      <c r="AQ19" s="30"/>
      <c r="AR19" s="30"/>
      <c r="AS19" s="30"/>
      <c r="AT19" s="30"/>
      <c r="AU19" s="30"/>
      <c r="AV19" s="24">
        <f t="shared" si="19"/>
        <v>0</v>
      </c>
      <c r="AW19" s="36"/>
      <c r="AX19" s="42"/>
      <c r="AY19" s="36"/>
      <c r="AZ19" s="42"/>
      <c r="BA19" s="36"/>
      <c r="BB19" s="36"/>
      <c r="BC19" s="36"/>
      <c r="BD19" s="42"/>
      <c r="BE19" s="36"/>
      <c r="BF19" s="42"/>
      <c r="BG19" s="36"/>
      <c r="BH19" s="42"/>
      <c r="BI19" s="36"/>
      <c r="BJ19" s="42"/>
      <c r="BK19" s="36"/>
      <c r="BL19" s="42"/>
      <c r="BM19" s="23">
        <f t="shared" si="20"/>
        <v>0</v>
      </c>
      <c r="BN19" s="46"/>
      <c r="BO19" s="46"/>
      <c r="BP19" s="46"/>
      <c r="BQ19" s="46"/>
      <c r="BR19" s="46"/>
      <c r="BS19" s="46"/>
      <c r="BT19" s="30"/>
      <c r="BU19" s="30"/>
      <c r="BV19" s="30"/>
      <c r="BW19" s="30"/>
      <c r="BX19" s="30"/>
      <c r="BY19" s="30"/>
      <c r="BZ19" s="30"/>
      <c r="CA19" s="30"/>
      <c r="CB19" s="23">
        <f t="shared" si="21"/>
        <v>0</v>
      </c>
      <c r="CC19" s="30"/>
      <c r="CD19" s="23">
        <f t="shared" si="22"/>
        <v>0</v>
      </c>
      <c r="CE19" s="27">
        <f t="shared" si="23"/>
        <v>745</v>
      </c>
      <c r="CF19" s="23">
        <f t="shared" si="37"/>
        <v>173833.33333333299</v>
      </c>
      <c r="CG19" s="31">
        <v>17.27</v>
      </c>
      <c r="CH19" s="31">
        <v>172050</v>
      </c>
      <c r="CI19" s="31">
        <v>172750</v>
      </c>
      <c r="CJ19" s="31"/>
      <c r="CK19" s="31"/>
      <c r="CL19" s="31"/>
      <c r="CM19" s="31"/>
      <c r="CN19" s="31"/>
      <c r="CO19" s="31"/>
      <c r="CP19" s="31"/>
      <c r="CQ19" s="31"/>
      <c r="CR19" s="23">
        <f t="shared" si="24"/>
        <v>0</v>
      </c>
      <c r="CS19" s="31"/>
      <c r="CT19" s="31"/>
      <c r="CU19" s="31"/>
      <c r="CV19" s="23">
        <f t="shared" si="7"/>
        <v>0</v>
      </c>
      <c r="CW19" s="23">
        <f t="shared" si="8"/>
        <v>0</v>
      </c>
      <c r="CX19" s="49">
        <f t="shared" si="38"/>
        <v>4.6428571428571797</v>
      </c>
      <c r="CY19" s="49">
        <f t="shared" si="25"/>
        <v>740.357142857143</v>
      </c>
      <c r="CZ19" s="49">
        <f t="shared" si="26"/>
        <v>3</v>
      </c>
      <c r="DA19" s="31">
        <v>46</v>
      </c>
      <c r="DB19" s="31">
        <v>160</v>
      </c>
      <c r="DC19" s="23">
        <f t="shared" si="27"/>
        <v>494</v>
      </c>
      <c r="DD19" s="50"/>
      <c r="DE19" s="50"/>
      <c r="DF19" s="50"/>
      <c r="DG19" s="23">
        <f t="shared" si="28"/>
        <v>700</v>
      </c>
      <c r="DH19" s="49">
        <f t="shared" si="29"/>
        <v>737.357142857143</v>
      </c>
      <c r="DI19" s="27">
        <f t="shared" si="39"/>
        <v>760</v>
      </c>
      <c r="DJ19" s="53">
        <f t="shared" si="40"/>
        <v>9120</v>
      </c>
      <c r="DK19" s="49">
        <f t="shared" si="30"/>
        <v>737.357142857143</v>
      </c>
      <c r="DL19" s="54">
        <f t="shared" si="31"/>
        <v>0</v>
      </c>
      <c r="DM19" s="55">
        <v>180</v>
      </c>
      <c r="DN19" s="55">
        <v>5</v>
      </c>
      <c r="DO19" s="55">
        <v>15</v>
      </c>
      <c r="DP19" s="27">
        <f t="shared" si="32"/>
        <v>0</v>
      </c>
      <c r="DQ19" s="58">
        <f t="shared" si="33"/>
        <v>1</v>
      </c>
      <c r="DR19" s="195"/>
      <c r="DS19" s="58">
        <f t="shared" si="12"/>
        <v>1</v>
      </c>
      <c r="DT19" s="197"/>
      <c r="DU19" s="63">
        <f t="shared" si="41"/>
        <v>0</v>
      </c>
      <c r="DV19" s="61">
        <f t="shared" si="42"/>
        <v>745</v>
      </c>
      <c r="DW19" s="64">
        <f t="shared" si="36"/>
        <v>13856.375838926175</v>
      </c>
      <c r="DX19" s="65"/>
    </row>
    <row r="20" spans="1:128">
      <c r="A20" s="17">
        <v>100</v>
      </c>
      <c r="B20" s="17">
        <v>14000</v>
      </c>
      <c r="C20" s="181">
        <f t="shared" si="47"/>
        <v>0.69198979591836796</v>
      </c>
      <c r="D20" s="19">
        <f t="shared" si="0"/>
        <v>0.60299999999999998</v>
      </c>
      <c r="E20" s="19">
        <f t="shared" si="1"/>
        <v>0.74193548387096797</v>
      </c>
      <c r="F20" s="19">
        <f t="shared" si="2"/>
        <v>0.81782608695652204</v>
      </c>
      <c r="G20" s="19">
        <f t="shared" si="3"/>
        <v>0.99377990430621999</v>
      </c>
      <c r="H20" s="18">
        <f t="shared" si="4"/>
        <v>0</v>
      </c>
      <c r="I20" s="183">
        <f t="shared" si="48"/>
        <v>0</v>
      </c>
      <c r="J20" s="187" t="s">
        <v>232</v>
      </c>
      <c r="K20" s="22" t="s">
        <v>219</v>
      </c>
      <c r="L20" s="23">
        <v>660</v>
      </c>
      <c r="M20" s="29">
        <v>40</v>
      </c>
      <c r="N20" s="27">
        <f t="shared" si="15"/>
        <v>620</v>
      </c>
      <c r="O20" s="30">
        <v>130</v>
      </c>
      <c r="P20" s="30">
        <v>0.5</v>
      </c>
      <c r="Q20" s="30">
        <v>15</v>
      </c>
      <c r="R20" s="30">
        <v>3</v>
      </c>
      <c r="S20" s="24">
        <v>0</v>
      </c>
      <c r="T20" s="24">
        <v>0</v>
      </c>
      <c r="U20" s="35">
        <v>0</v>
      </c>
      <c r="V20" s="30">
        <v>15</v>
      </c>
      <c r="W20" s="30">
        <v>1</v>
      </c>
      <c r="X20" s="36"/>
      <c r="Y20" s="17">
        <f t="shared" si="16"/>
        <v>160</v>
      </c>
      <c r="Z20" s="30"/>
      <c r="AA20" s="30"/>
      <c r="AB20" s="30"/>
      <c r="AC20" s="30"/>
      <c r="AD20" s="30"/>
      <c r="AE20" s="30"/>
      <c r="AF20" s="24">
        <f t="shared" si="17"/>
        <v>0</v>
      </c>
      <c r="AG20" s="30"/>
      <c r="AH20" s="30"/>
      <c r="AI20" s="30"/>
      <c r="AJ20" s="30"/>
      <c r="AK20" s="30"/>
      <c r="AL20" s="30"/>
      <c r="AM20" s="24">
        <f t="shared" si="18"/>
        <v>0</v>
      </c>
      <c r="AN20" s="30"/>
      <c r="AO20" s="30"/>
      <c r="AP20" s="30"/>
      <c r="AQ20" s="30"/>
      <c r="AR20" s="30"/>
      <c r="AS20" s="30"/>
      <c r="AT20" s="30"/>
      <c r="AU20" s="30"/>
      <c r="AV20" s="24">
        <f t="shared" si="19"/>
        <v>0</v>
      </c>
      <c r="AW20" s="36"/>
      <c r="AX20" s="42"/>
      <c r="AY20" s="36"/>
      <c r="AZ20" s="42"/>
      <c r="BA20" s="36"/>
      <c r="BB20" s="36"/>
      <c r="BC20" s="36"/>
      <c r="BD20" s="42"/>
      <c r="BE20" s="36"/>
      <c r="BF20" s="42"/>
      <c r="BG20" s="36"/>
      <c r="BH20" s="42"/>
      <c r="BI20" s="36"/>
      <c r="BJ20" s="42"/>
      <c r="BK20" s="36"/>
      <c r="BL20" s="42"/>
      <c r="BM20" s="23">
        <f t="shared" si="20"/>
        <v>0</v>
      </c>
      <c r="BN20" s="46"/>
      <c r="BO20" s="46"/>
      <c r="BP20" s="46"/>
      <c r="BQ20" s="46"/>
      <c r="BR20" s="46"/>
      <c r="BS20" s="46"/>
      <c r="BT20" s="30"/>
      <c r="BU20" s="30"/>
      <c r="BV20" s="30"/>
      <c r="BW20" s="30"/>
      <c r="BX20" s="30"/>
      <c r="BY20" s="30"/>
      <c r="BZ20" s="30"/>
      <c r="CA20" s="30"/>
      <c r="CB20" s="23">
        <f t="shared" si="21"/>
        <v>0</v>
      </c>
      <c r="CC20" s="30"/>
      <c r="CD20" s="23">
        <f t="shared" si="22"/>
        <v>0</v>
      </c>
      <c r="CE20" s="27">
        <f t="shared" si="23"/>
        <v>460</v>
      </c>
      <c r="CF20" s="23">
        <f t="shared" si="37"/>
        <v>107333.33333333299</v>
      </c>
      <c r="CG20" s="31">
        <v>8.8800000000000008</v>
      </c>
      <c r="CH20" s="31">
        <v>87234</v>
      </c>
      <c r="CI20" s="31">
        <v>87780</v>
      </c>
      <c r="CJ20" s="31"/>
      <c r="CK20" s="31"/>
      <c r="CL20" s="31"/>
      <c r="CM20" s="31"/>
      <c r="CN20" s="31"/>
      <c r="CO20" s="31"/>
      <c r="CP20" s="31"/>
      <c r="CQ20" s="31"/>
      <c r="CR20" s="23">
        <f t="shared" si="24"/>
        <v>0</v>
      </c>
      <c r="CS20" s="31"/>
      <c r="CT20" s="31"/>
      <c r="CU20" s="31"/>
      <c r="CV20" s="23">
        <f t="shared" si="7"/>
        <v>0</v>
      </c>
      <c r="CW20" s="23">
        <f t="shared" si="8"/>
        <v>0</v>
      </c>
      <c r="CX20" s="49">
        <f t="shared" si="38"/>
        <v>83.8</v>
      </c>
      <c r="CY20" s="49">
        <f t="shared" si="25"/>
        <v>376.2</v>
      </c>
      <c r="CZ20" s="49">
        <f t="shared" si="26"/>
        <v>2.34</v>
      </c>
      <c r="DA20" s="31">
        <v>38</v>
      </c>
      <c r="DB20" s="31">
        <v>160</v>
      </c>
      <c r="DC20" s="23">
        <f t="shared" si="27"/>
        <v>348</v>
      </c>
      <c r="DD20" s="50"/>
      <c r="DE20" s="50"/>
      <c r="DF20" s="50"/>
      <c r="DG20" s="23">
        <f t="shared" si="28"/>
        <v>546</v>
      </c>
      <c r="DH20" s="49">
        <f t="shared" si="29"/>
        <v>373.86</v>
      </c>
      <c r="DI20" s="27">
        <f t="shared" si="39"/>
        <v>475</v>
      </c>
      <c r="DJ20" s="53">
        <f t="shared" si="40"/>
        <v>5700</v>
      </c>
      <c r="DK20" s="49">
        <f t="shared" si="30"/>
        <v>373.86</v>
      </c>
      <c r="DL20" s="54">
        <f t="shared" si="31"/>
        <v>40.000000000000099</v>
      </c>
      <c r="DM20" s="55">
        <v>180</v>
      </c>
      <c r="DN20" s="55">
        <v>5</v>
      </c>
      <c r="DO20" s="55">
        <v>15</v>
      </c>
      <c r="DP20" s="27">
        <f t="shared" si="32"/>
        <v>40</v>
      </c>
      <c r="DQ20" s="58">
        <f t="shared" si="33"/>
        <v>0.90389235944257595</v>
      </c>
      <c r="DR20" s="194">
        <f t="shared" si="49"/>
        <v>0.81600516141365398</v>
      </c>
      <c r="DS20" s="58">
        <f t="shared" si="12"/>
        <v>1</v>
      </c>
      <c r="DT20" s="196">
        <f t="shared" si="50"/>
        <v>1</v>
      </c>
      <c r="DU20" s="63">
        <f t="shared" si="41"/>
        <v>130</v>
      </c>
      <c r="DV20" s="61">
        <f t="shared" si="42"/>
        <v>460</v>
      </c>
      <c r="DW20" s="64">
        <f t="shared" si="36"/>
        <v>11378.347826086956</v>
      </c>
      <c r="DX20" s="65"/>
    </row>
    <row r="21" spans="1:128">
      <c r="A21" s="17">
        <v>100</v>
      </c>
      <c r="B21" s="17">
        <v>14000</v>
      </c>
      <c r="C21" s="182"/>
      <c r="D21" s="19">
        <f t="shared" si="0"/>
        <v>0.76272527472527496</v>
      </c>
      <c r="E21" s="19">
        <f t="shared" si="1"/>
        <v>0.85256410256410298</v>
      </c>
      <c r="F21" s="19">
        <f t="shared" si="2"/>
        <v>0.90148227712137496</v>
      </c>
      <c r="G21" s="19">
        <f t="shared" si="3"/>
        <v>0.99239348012582196</v>
      </c>
      <c r="H21" s="18">
        <f t="shared" si="4"/>
        <v>0</v>
      </c>
      <c r="I21" s="184"/>
      <c r="J21" s="187"/>
      <c r="K21" s="22" t="s">
        <v>220</v>
      </c>
      <c r="L21" s="23">
        <v>780</v>
      </c>
      <c r="M21" s="29"/>
      <c r="N21" s="27">
        <f t="shared" si="15"/>
        <v>780</v>
      </c>
      <c r="O21" s="29"/>
      <c r="P21" s="29"/>
      <c r="Q21" s="29">
        <v>10</v>
      </c>
      <c r="R21" s="29">
        <v>2</v>
      </c>
      <c r="S21" s="24">
        <v>0</v>
      </c>
      <c r="T21" s="24">
        <v>0</v>
      </c>
      <c r="U21" s="35">
        <v>0</v>
      </c>
      <c r="V21" s="29">
        <v>15</v>
      </c>
      <c r="W21" s="29">
        <v>1</v>
      </c>
      <c r="X21" s="29"/>
      <c r="Y21" s="17">
        <f t="shared" si="16"/>
        <v>25</v>
      </c>
      <c r="Z21" s="29"/>
      <c r="AA21" s="29"/>
      <c r="AB21" s="29"/>
      <c r="AC21" s="29"/>
      <c r="AD21" s="29">
        <v>90</v>
      </c>
      <c r="AE21" s="29"/>
      <c r="AF21" s="24">
        <f t="shared" si="17"/>
        <v>90</v>
      </c>
      <c r="AG21" s="29"/>
      <c r="AH21" s="29"/>
      <c r="AI21" s="29"/>
      <c r="AJ21" s="29"/>
      <c r="AK21" s="29"/>
      <c r="AL21" s="29"/>
      <c r="AM21" s="24">
        <f t="shared" si="18"/>
        <v>90</v>
      </c>
      <c r="AN21" s="29"/>
      <c r="AO21" s="29"/>
      <c r="AP21" s="29"/>
      <c r="AQ21" s="29"/>
      <c r="AR21" s="29"/>
      <c r="AS21" s="29"/>
      <c r="AT21" s="29"/>
      <c r="AU21" s="29"/>
      <c r="AV21" s="24">
        <f t="shared" si="19"/>
        <v>0</v>
      </c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3">
        <f t="shared" si="20"/>
        <v>0</v>
      </c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3">
        <f t="shared" si="21"/>
        <v>0</v>
      </c>
      <c r="CC21" s="29"/>
      <c r="CD21" s="23">
        <f t="shared" si="22"/>
        <v>0</v>
      </c>
      <c r="CE21" s="27">
        <f t="shared" si="23"/>
        <v>665</v>
      </c>
      <c r="CF21" s="23">
        <f t="shared" si="37"/>
        <v>155166.66666666701</v>
      </c>
      <c r="CG21" s="30">
        <v>14.39</v>
      </c>
      <c r="CH21" s="29">
        <v>138816</v>
      </c>
      <c r="CI21" s="29">
        <v>139880</v>
      </c>
      <c r="CJ21" s="29"/>
      <c r="CK21" s="29"/>
      <c r="CL21" s="29"/>
      <c r="CM21" s="29"/>
      <c r="CN21" s="29"/>
      <c r="CO21" s="29"/>
      <c r="CP21" s="29"/>
      <c r="CQ21" s="29"/>
      <c r="CR21" s="23">
        <f t="shared" si="24"/>
        <v>0</v>
      </c>
      <c r="CS21" s="29"/>
      <c r="CT21" s="29"/>
      <c r="CU21" s="29"/>
      <c r="CV21" s="23">
        <f t="shared" si="7"/>
        <v>0</v>
      </c>
      <c r="CW21" s="23">
        <f t="shared" si="8"/>
        <v>0</v>
      </c>
      <c r="CX21" s="49">
        <f t="shared" si="38"/>
        <v>65.514285714285705</v>
      </c>
      <c r="CY21" s="49">
        <f t="shared" si="25"/>
        <v>599.48571428571404</v>
      </c>
      <c r="CZ21" s="49">
        <f t="shared" si="26"/>
        <v>4.5599999999999996</v>
      </c>
      <c r="DA21" s="31">
        <v>82</v>
      </c>
      <c r="DB21" s="31">
        <v>320</v>
      </c>
      <c r="DC21" s="23">
        <f t="shared" si="27"/>
        <v>662</v>
      </c>
      <c r="DD21" s="50"/>
      <c r="DE21" s="50"/>
      <c r="DF21" s="50"/>
      <c r="DG21" s="23">
        <f t="shared" si="28"/>
        <v>1064</v>
      </c>
      <c r="DH21" s="49">
        <f t="shared" si="29"/>
        <v>594.92571428571398</v>
      </c>
      <c r="DI21" s="27">
        <f t="shared" si="39"/>
        <v>770</v>
      </c>
      <c r="DJ21" s="53">
        <f t="shared" si="40"/>
        <v>9240</v>
      </c>
      <c r="DK21" s="49">
        <f t="shared" si="30"/>
        <v>594.92571428571398</v>
      </c>
      <c r="DL21" s="54">
        <f t="shared" si="31"/>
        <v>0</v>
      </c>
      <c r="DM21" s="55">
        <v>180</v>
      </c>
      <c r="DN21" s="55">
        <v>5</v>
      </c>
      <c r="DO21" s="55">
        <v>15</v>
      </c>
      <c r="DP21" s="27">
        <f t="shared" si="32"/>
        <v>180</v>
      </c>
      <c r="DQ21" s="58">
        <f t="shared" si="33"/>
        <v>0.76907851330547605</v>
      </c>
      <c r="DR21" s="195"/>
      <c r="DS21" s="58">
        <f t="shared" si="12"/>
        <v>1</v>
      </c>
      <c r="DT21" s="197"/>
      <c r="DU21" s="63">
        <f t="shared" si="41"/>
        <v>0</v>
      </c>
      <c r="DV21" s="61">
        <f t="shared" si="42"/>
        <v>755</v>
      </c>
      <c r="DW21" s="64">
        <f t="shared" si="36"/>
        <v>11031.735099337748</v>
      </c>
      <c r="DX21" s="65"/>
    </row>
    <row r="22" spans="1:128">
      <c r="A22" s="17">
        <v>100</v>
      </c>
      <c r="B22" s="17">
        <v>14000</v>
      </c>
      <c r="C22" s="181">
        <f t="shared" ref="C22:C26" si="51">(DH22+DH23)/(N22+N23)</f>
        <v>0.75521529175050295</v>
      </c>
      <c r="D22" s="19">
        <f t="shared" si="0"/>
        <v>0.68506493506493493</v>
      </c>
      <c r="E22" s="19">
        <f t="shared" si="1"/>
        <v>0.71212121212121215</v>
      </c>
      <c r="F22" s="19">
        <f t="shared" si="2"/>
        <v>0.96975683890577502</v>
      </c>
      <c r="G22" s="19">
        <f t="shared" si="3"/>
        <v>0.9920075223319228</v>
      </c>
      <c r="H22" s="18">
        <f t="shared" si="4"/>
        <v>0</v>
      </c>
      <c r="I22" s="183">
        <f t="shared" ref="I22:I26" si="52">(CD22+CD23)/(DI22+DI23)</f>
        <v>0</v>
      </c>
      <c r="J22" s="187" t="s">
        <v>233</v>
      </c>
      <c r="K22" s="22" t="s">
        <v>219</v>
      </c>
      <c r="L22" s="23">
        <v>660</v>
      </c>
      <c r="M22" s="29"/>
      <c r="N22" s="27">
        <f t="shared" si="15"/>
        <v>660</v>
      </c>
      <c r="O22" s="30">
        <v>180</v>
      </c>
      <c r="P22" s="30">
        <v>1</v>
      </c>
      <c r="Q22" s="30">
        <v>10</v>
      </c>
      <c r="R22" s="30">
        <v>2</v>
      </c>
      <c r="S22" s="24">
        <v>0</v>
      </c>
      <c r="T22" s="24">
        <v>0</v>
      </c>
      <c r="U22" s="35">
        <v>0</v>
      </c>
      <c r="V22" s="30"/>
      <c r="W22" s="30"/>
      <c r="X22" s="36"/>
      <c r="Y22" s="17">
        <f t="shared" si="16"/>
        <v>190</v>
      </c>
      <c r="Z22" s="30"/>
      <c r="AA22" s="30"/>
      <c r="AB22" s="30"/>
      <c r="AC22" s="30"/>
      <c r="AD22" s="30"/>
      <c r="AE22" s="30"/>
      <c r="AF22" s="24">
        <f t="shared" si="17"/>
        <v>0</v>
      </c>
      <c r="AG22" s="30"/>
      <c r="AH22" s="30"/>
      <c r="AI22" s="30"/>
      <c r="AJ22" s="30"/>
      <c r="AK22" s="30"/>
      <c r="AL22" s="30"/>
      <c r="AM22" s="24">
        <f t="shared" si="18"/>
        <v>0</v>
      </c>
      <c r="AN22" s="30"/>
      <c r="AO22" s="30"/>
      <c r="AP22" s="30"/>
      <c r="AQ22" s="30"/>
      <c r="AR22" s="30"/>
      <c r="AS22" s="30"/>
      <c r="AT22" s="30"/>
      <c r="AU22" s="30"/>
      <c r="AV22" s="24">
        <f t="shared" si="19"/>
        <v>0</v>
      </c>
      <c r="AW22" s="36"/>
      <c r="AX22" s="42"/>
      <c r="AY22" s="36"/>
      <c r="AZ22" s="42"/>
      <c r="BA22" s="36"/>
      <c r="BB22" s="36"/>
      <c r="BC22" s="36"/>
      <c r="BD22" s="42"/>
      <c r="BE22" s="36"/>
      <c r="BF22" s="42"/>
      <c r="BG22" s="36"/>
      <c r="BH22" s="42"/>
      <c r="BI22" s="36"/>
      <c r="BJ22" s="42"/>
      <c r="BK22" s="36"/>
      <c r="BL22" s="42"/>
      <c r="BM22" s="23">
        <f t="shared" si="20"/>
        <v>0</v>
      </c>
      <c r="BN22" s="46"/>
      <c r="BO22" s="46"/>
      <c r="BP22" s="46"/>
      <c r="BQ22" s="46"/>
      <c r="BR22" s="46"/>
      <c r="BS22" s="46"/>
      <c r="BT22" s="30"/>
      <c r="BU22" s="30"/>
      <c r="BV22" s="30"/>
      <c r="BW22" s="30"/>
      <c r="BX22" s="30"/>
      <c r="BY22" s="30"/>
      <c r="BZ22" s="30"/>
      <c r="CA22" s="30"/>
      <c r="CB22" s="23">
        <f t="shared" si="21"/>
        <v>0</v>
      </c>
      <c r="CC22" s="30"/>
      <c r="CD22" s="23">
        <f t="shared" si="22"/>
        <v>0</v>
      </c>
      <c r="CE22" s="27">
        <f t="shared" si="23"/>
        <v>470</v>
      </c>
      <c r="CF22" s="23">
        <f t="shared" si="37"/>
        <v>109666.66666666667</v>
      </c>
      <c r="CG22" s="31">
        <v>10.55</v>
      </c>
      <c r="CH22" s="31">
        <v>105500</v>
      </c>
      <c r="CI22" s="31">
        <v>106350</v>
      </c>
      <c r="CJ22" s="31"/>
      <c r="CK22" s="31"/>
      <c r="CL22" s="31"/>
      <c r="CM22" s="31"/>
      <c r="CN22" s="31"/>
      <c r="CO22" s="31"/>
      <c r="CP22" s="31"/>
      <c r="CQ22" s="31"/>
      <c r="CR22" s="23">
        <f t="shared" si="24"/>
        <v>0</v>
      </c>
      <c r="CS22" s="31"/>
      <c r="CT22" s="31"/>
      <c r="CU22" s="31"/>
      <c r="CV22" s="23">
        <f t="shared" si="7"/>
        <v>0</v>
      </c>
      <c r="CW22" s="23">
        <f t="shared" si="8"/>
        <v>0</v>
      </c>
      <c r="CX22" s="49">
        <f t="shared" si="38"/>
        <v>14.214285714285735</v>
      </c>
      <c r="CY22" s="49">
        <f t="shared" si="25"/>
        <v>455.78571428571428</v>
      </c>
      <c r="CZ22" s="49">
        <f t="shared" si="26"/>
        <v>3.6428571428571401</v>
      </c>
      <c r="DA22" s="31">
        <v>68</v>
      </c>
      <c r="DB22" s="31">
        <v>160</v>
      </c>
      <c r="DC22" s="23">
        <f t="shared" si="27"/>
        <v>622</v>
      </c>
      <c r="DD22" s="50"/>
      <c r="DE22" s="50"/>
      <c r="DF22" s="50"/>
      <c r="DG22" s="23">
        <f t="shared" si="28"/>
        <v>850</v>
      </c>
      <c r="DH22" s="49">
        <f t="shared" si="29"/>
        <v>452.14285714285711</v>
      </c>
      <c r="DI22" s="27">
        <f t="shared" si="39"/>
        <v>470</v>
      </c>
      <c r="DJ22" s="53">
        <f t="shared" si="40"/>
        <v>5640</v>
      </c>
      <c r="DK22" s="49">
        <f t="shared" si="30"/>
        <v>452.142857142857</v>
      </c>
      <c r="DL22" s="54">
        <f t="shared" si="31"/>
        <v>0</v>
      </c>
      <c r="DM22" s="55">
        <v>180</v>
      </c>
      <c r="DN22" s="55">
        <v>5</v>
      </c>
      <c r="DO22" s="55">
        <v>15</v>
      </c>
      <c r="DP22" s="27">
        <f t="shared" si="32"/>
        <v>0</v>
      </c>
      <c r="DQ22" s="58">
        <f t="shared" si="33"/>
        <v>1</v>
      </c>
      <c r="DR22" s="194">
        <f t="shared" ref="DR22:DR26" si="53">(CY22+CY23)/(CY22+CY23+DP22+DP23)</f>
        <v>1</v>
      </c>
      <c r="DS22" s="58">
        <f t="shared" si="12"/>
        <v>1</v>
      </c>
      <c r="DT22" s="196">
        <f t="shared" ref="DT22:DT26" si="54">(CY22+CY23)/(CY22+CY23+CD22+CD23)</f>
        <v>1</v>
      </c>
      <c r="DU22" s="63">
        <f t="shared" si="41"/>
        <v>180</v>
      </c>
      <c r="DV22" s="61">
        <f t="shared" si="42"/>
        <v>470</v>
      </c>
      <c r="DW22" s="64">
        <f t="shared" si="36"/>
        <v>13468.085106382978</v>
      </c>
      <c r="DX22" s="65"/>
    </row>
    <row r="23" spans="1:128">
      <c r="A23" s="17">
        <v>100</v>
      </c>
      <c r="B23" s="17">
        <v>14000</v>
      </c>
      <c r="C23" s="182"/>
      <c r="D23" s="19">
        <f t="shared" si="0"/>
        <v>0.81613533834586505</v>
      </c>
      <c r="E23" s="19">
        <f t="shared" si="1"/>
        <v>0.92763157894736803</v>
      </c>
      <c r="F23" s="19">
        <f t="shared" si="2"/>
        <v>0.88200607902735595</v>
      </c>
      <c r="G23" s="19">
        <f t="shared" si="3"/>
        <v>0.99750499689847705</v>
      </c>
      <c r="H23" s="18">
        <f t="shared" si="4"/>
        <v>0</v>
      </c>
      <c r="I23" s="184"/>
      <c r="J23" s="187"/>
      <c r="K23" s="22" t="s">
        <v>260</v>
      </c>
      <c r="L23" s="23">
        <v>780</v>
      </c>
      <c r="M23" s="29">
        <v>20</v>
      </c>
      <c r="N23" s="27">
        <f t="shared" si="15"/>
        <v>760</v>
      </c>
      <c r="O23" s="30"/>
      <c r="P23" s="30"/>
      <c r="Q23" s="30">
        <v>40</v>
      </c>
      <c r="R23" s="30">
        <v>8</v>
      </c>
      <c r="S23" s="24">
        <v>0</v>
      </c>
      <c r="T23" s="24">
        <v>0</v>
      </c>
      <c r="U23" s="35">
        <v>0</v>
      </c>
      <c r="V23" s="30">
        <v>15</v>
      </c>
      <c r="W23" s="30">
        <v>1</v>
      </c>
      <c r="X23" s="36"/>
      <c r="Y23" s="17">
        <f t="shared" si="16"/>
        <v>55</v>
      </c>
      <c r="Z23" s="30"/>
      <c r="AA23" s="30"/>
      <c r="AB23" s="30"/>
      <c r="AC23" s="30"/>
      <c r="AD23" s="30"/>
      <c r="AE23" s="30"/>
      <c r="AF23" s="24">
        <f t="shared" si="17"/>
        <v>0</v>
      </c>
      <c r="AG23" s="30"/>
      <c r="AH23" s="30"/>
      <c r="AI23" s="30"/>
      <c r="AJ23" s="30"/>
      <c r="AK23" s="30"/>
      <c r="AL23" s="30"/>
      <c r="AM23" s="24">
        <f t="shared" si="18"/>
        <v>0</v>
      </c>
      <c r="AN23" s="30"/>
      <c r="AO23" s="30"/>
      <c r="AP23" s="30"/>
      <c r="AQ23" s="30"/>
      <c r="AR23" s="30"/>
      <c r="AS23" s="30"/>
      <c r="AT23" s="30"/>
      <c r="AU23" s="30"/>
      <c r="AV23" s="24">
        <f t="shared" si="19"/>
        <v>0</v>
      </c>
      <c r="AW23" s="36"/>
      <c r="AX23" s="42"/>
      <c r="AY23" s="36"/>
      <c r="AZ23" s="42"/>
      <c r="BA23" s="36"/>
      <c r="BB23" s="36"/>
      <c r="BC23" s="36"/>
      <c r="BD23" s="42"/>
      <c r="BE23" s="36"/>
      <c r="BF23" s="42"/>
      <c r="BG23" s="36"/>
      <c r="BH23" s="42"/>
      <c r="BI23" s="36"/>
      <c r="BJ23" s="42"/>
      <c r="BK23" s="36"/>
      <c r="BL23" s="42"/>
      <c r="BM23" s="23">
        <f t="shared" si="20"/>
        <v>0</v>
      </c>
      <c r="BN23" s="46"/>
      <c r="BO23" s="46"/>
      <c r="BP23" s="46"/>
      <c r="BQ23" s="46"/>
      <c r="BR23" s="46"/>
      <c r="BS23" s="46"/>
      <c r="BT23" s="30"/>
      <c r="BU23" s="30"/>
      <c r="BV23" s="30"/>
      <c r="BW23" s="30"/>
      <c r="BX23" s="30"/>
      <c r="BY23" s="30"/>
      <c r="BZ23" s="30"/>
      <c r="CA23" s="30"/>
      <c r="CB23" s="23">
        <f t="shared" si="21"/>
        <v>0</v>
      </c>
      <c r="CC23" s="30"/>
      <c r="CD23" s="23">
        <f t="shared" si="22"/>
        <v>0</v>
      </c>
      <c r="CE23" s="27">
        <f t="shared" si="23"/>
        <v>705</v>
      </c>
      <c r="CF23" s="23">
        <f t="shared" si="37"/>
        <v>164500</v>
      </c>
      <c r="CG23" s="31">
        <v>14.741</v>
      </c>
      <c r="CH23" s="31">
        <v>144728</v>
      </c>
      <c r="CI23" s="31">
        <v>145090</v>
      </c>
      <c r="CJ23" s="31"/>
      <c r="CK23" s="31"/>
      <c r="CL23" s="31"/>
      <c r="CM23" s="31"/>
      <c r="CN23" s="31"/>
      <c r="CO23" s="31"/>
      <c r="CP23" s="31"/>
      <c r="CQ23" s="31"/>
      <c r="CR23" s="23">
        <f t="shared" si="24"/>
        <v>0</v>
      </c>
      <c r="CS23" s="31"/>
      <c r="CT23" s="31"/>
      <c r="CU23" s="31"/>
      <c r="CV23" s="23">
        <f t="shared" si="7"/>
        <v>0</v>
      </c>
      <c r="CW23" s="23">
        <f t="shared" si="8"/>
        <v>0</v>
      </c>
      <c r="CX23" s="49">
        <f t="shared" si="38"/>
        <v>83.185714285714297</v>
      </c>
      <c r="CY23" s="49">
        <f t="shared" si="25"/>
        <v>621.81428571428603</v>
      </c>
      <c r="CZ23" s="49">
        <f t="shared" si="26"/>
        <v>1.55142857142857</v>
      </c>
      <c r="DA23" s="31">
        <v>60</v>
      </c>
      <c r="DB23" s="31">
        <v>160</v>
      </c>
      <c r="DC23" s="23">
        <f t="shared" si="27"/>
        <v>142</v>
      </c>
      <c r="DD23" s="50"/>
      <c r="DE23" s="50"/>
      <c r="DF23" s="50"/>
      <c r="DG23" s="23">
        <f t="shared" si="28"/>
        <v>362</v>
      </c>
      <c r="DH23" s="49">
        <f t="shared" si="29"/>
        <v>620.262857142857</v>
      </c>
      <c r="DI23" s="27">
        <f t="shared" si="39"/>
        <v>720</v>
      </c>
      <c r="DJ23" s="53">
        <f t="shared" si="40"/>
        <v>8640</v>
      </c>
      <c r="DK23" s="49">
        <f t="shared" si="30"/>
        <v>620.262857142857</v>
      </c>
      <c r="DL23" s="54">
        <f t="shared" si="31"/>
        <v>20.000000000000099</v>
      </c>
      <c r="DM23" s="55">
        <v>180</v>
      </c>
      <c r="DN23" s="55">
        <v>5</v>
      </c>
      <c r="DO23" s="55">
        <v>15</v>
      </c>
      <c r="DP23" s="27">
        <f t="shared" si="32"/>
        <v>0</v>
      </c>
      <c r="DQ23" s="58">
        <f t="shared" si="33"/>
        <v>1</v>
      </c>
      <c r="DR23" s="195"/>
      <c r="DS23" s="58">
        <f t="shared" si="12"/>
        <v>1</v>
      </c>
      <c r="DT23" s="197"/>
      <c r="DU23" s="63">
        <f t="shared" si="41"/>
        <v>0</v>
      </c>
      <c r="DV23" s="61">
        <f t="shared" si="42"/>
        <v>705</v>
      </c>
      <c r="DW23" s="64">
        <f t="shared" si="36"/>
        <v>12317.276595744681</v>
      </c>
      <c r="DX23" s="65"/>
    </row>
    <row r="24" spans="1:128">
      <c r="A24" s="17">
        <v>100</v>
      </c>
      <c r="B24" s="17">
        <v>14000</v>
      </c>
      <c r="C24" s="181">
        <f t="shared" si="51"/>
        <v>0.75643169968717405</v>
      </c>
      <c r="D24" s="19">
        <f t="shared" si="0"/>
        <v>0.624714285714286</v>
      </c>
      <c r="E24" s="19">
        <f t="shared" si="1"/>
        <v>0.70454545454545503</v>
      </c>
      <c r="F24" s="19">
        <f t="shared" si="2"/>
        <v>0.892396313364055</v>
      </c>
      <c r="G24" s="19">
        <f t="shared" si="3"/>
        <v>0.99360702297960202</v>
      </c>
      <c r="H24" s="18">
        <f t="shared" si="4"/>
        <v>0</v>
      </c>
      <c r="I24" s="183">
        <f t="shared" si="52"/>
        <v>0</v>
      </c>
      <c r="J24" s="187" t="s">
        <v>235</v>
      </c>
      <c r="K24" s="22" t="s">
        <v>222</v>
      </c>
      <c r="L24" s="23">
        <v>660</v>
      </c>
      <c r="M24" s="29"/>
      <c r="N24" s="27">
        <f t="shared" si="15"/>
        <v>660</v>
      </c>
      <c r="O24" s="30">
        <v>180</v>
      </c>
      <c r="P24" s="30">
        <v>1</v>
      </c>
      <c r="Q24" s="30">
        <v>15</v>
      </c>
      <c r="R24" s="30">
        <v>3</v>
      </c>
      <c r="S24" s="24">
        <v>0</v>
      </c>
      <c r="T24" s="24">
        <v>0</v>
      </c>
      <c r="U24" s="35">
        <v>0</v>
      </c>
      <c r="V24" s="30"/>
      <c r="W24" s="30"/>
      <c r="X24" s="36"/>
      <c r="Y24" s="17">
        <f t="shared" si="16"/>
        <v>195</v>
      </c>
      <c r="Z24" s="30"/>
      <c r="AA24" s="30"/>
      <c r="AB24" s="30"/>
      <c r="AC24" s="30"/>
      <c r="AD24" s="30"/>
      <c r="AE24" s="30"/>
      <c r="AF24" s="24">
        <f t="shared" si="17"/>
        <v>0</v>
      </c>
      <c r="AG24" s="30"/>
      <c r="AH24" s="30"/>
      <c r="AI24" s="30"/>
      <c r="AJ24" s="30"/>
      <c r="AK24" s="30"/>
      <c r="AL24" s="30"/>
      <c r="AM24" s="24">
        <f t="shared" si="18"/>
        <v>0</v>
      </c>
      <c r="AN24" s="30"/>
      <c r="AO24" s="30"/>
      <c r="AP24" s="30"/>
      <c r="AQ24" s="30"/>
      <c r="AR24" s="30"/>
      <c r="AS24" s="30"/>
      <c r="AT24" s="30"/>
      <c r="AU24" s="30"/>
      <c r="AV24" s="24">
        <f t="shared" si="19"/>
        <v>0</v>
      </c>
      <c r="AW24" s="36"/>
      <c r="AX24" s="42"/>
      <c r="AY24" s="36"/>
      <c r="AZ24" s="42"/>
      <c r="BA24" s="36"/>
      <c r="BB24" s="36"/>
      <c r="BC24" s="36"/>
      <c r="BD24" s="42"/>
      <c r="BE24" s="36"/>
      <c r="BF24" s="42"/>
      <c r="BG24" s="36"/>
      <c r="BH24" s="42"/>
      <c r="BI24" s="36"/>
      <c r="BJ24" s="42"/>
      <c r="BK24" s="36"/>
      <c r="BL24" s="42"/>
      <c r="BM24" s="23">
        <f t="shared" si="20"/>
        <v>0</v>
      </c>
      <c r="BN24" s="46"/>
      <c r="BO24" s="46"/>
      <c r="BP24" s="46"/>
      <c r="BQ24" s="46"/>
      <c r="BR24" s="46"/>
      <c r="BS24" s="46"/>
      <c r="BT24" s="30"/>
      <c r="BU24" s="30"/>
      <c r="BV24" s="30"/>
      <c r="BW24" s="30"/>
      <c r="BX24" s="30"/>
      <c r="BY24" s="30"/>
      <c r="BZ24" s="30"/>
      <c r="CA24" s="30"/>
      <c r="CB24" s="23">
        <f t="shared" si="21"/>
        <v>0</v>
      </c>
      <c r="CC24" s="30"/>
      <c r="CD24" s="23">
        <f t="shared" si="22"/>
        <v>0</v>
      </c>
      <c r="CE24" s="27">
        <f t="shared" si="23"/>
        <v>465</v>
      </c>
      <c r="CF24" s="23">
        <f t="shared" si="37"/>
        <v>108500</v>
      </c>
      <c r="CG24" s="48" t="s">
        <v>270</v>
      </c>
      <c r="CH24" s="31">
        <v>96206</v>
      </c>
      <c r="CI24" s="31">
        <v>97040</v>
      </c>
      <c r="CJ24" s="31"/>
      <c r="CK24" s="31"/>
      <c r="CL24" s="31"/>
      <c r="CM24" s="31"/>
      <c r="CN24" s="31"/>
      <c r="CO24" s="31"/>
      <c r="CP24" s="31"/>
      <c r="CQ24" s="31"/>
      <c r="CR24" s="23">
        <f t="shared" si="24"/>
        <v>0</v>
      </c>
      <c r="CS24" s="31"/>
      <c r="CT24" s="31"/>
      <c r="CU24" s="31"/>
      <c r="CV24" s="23">
        <f t="shared" si="7"/>
        <v>0</v>
      </c>
      <c r="CW24" s="23">
        <f t="shared" si="8"/>
        <v>0</v>
      </c>
      <c r="CX24" s="49">
        <f t="shared" si="38"/>
        <v>50.035714285714299</v>
      </c>
      <c r="CY24" s="49">
        <f t="shared" si="25"/>
        <v>414.96428571428601</v>
      </c>
      <c r="CZ24" s="49">
        <f t="shared" si="26"/>
        <v>2.6528571428571399</v>
      </c>
      <c r="DA24" s="48" t="s">
        <v>271</v>
      </c>
      <c r="DB24" s="48" t="s">
        <v>272</v>
      </c>
      <c r="DC24" s="23">
        <f t="shared" si="27"/>
        <v>619</v>
      </c>
      <c r="DD24" s="50"/>
      <c r="DE24" s="50"/>
      <c r="DF24" s="50"/>
      <c r="DG24" s="23">
        <f t="shared" si="28"/>
        <v>619</v>
      </c>
      <c r="DH24" s="49">
        <f t="shared" si="29"/>
        <v>412.31142857142902</v>
      </c>
      <c r="DI24" s="27">
        <f t="shared" si="39"/>
        <v>465</v>
      </c>
      <c r="DJ24" s="53">
        <f t="shared" si="40"/>
        <v>5580</v>
      </c>
      <c r="DK24" s="49">
        <f t="shared" si="30"/>
        <v>412.31142857142902</v>
      </c>
      <c r="DL24" s="54">
        <f t="shared" si="31"/>
        <v>-4.5474735088646402E-13</v>
      </c>
      <c r="DM24" s="55">
        <v>180</v>
      </c>
      <c r="DN24" s="55">
        <v>5</v>
      </c>
      <c r="DO24" s="55">
        <v>15</v>
      </c>
      <c r="DP24" s="27">
        <f t="shared" si="32"/>
        <v>0</v>
      </c>
      <c r="DQ24" s="58">
        <f t="shared" si="33"/>
        <v>1</v>
      </c>
      <c r="DR24" s="194">
        <f t="shared" si="53"/>
        <v>1</v>
      </c>
      <c r="DS24" s="58">
        <f t="shared" si="12"/>
        <v>1</v>
      </c>
      <c r="DT24" s="196">
        <f t="shared" si="54"/>
        <v>1</v>
      </c>
      <c r="DU24" s="63">
        <f t="shared" si="41"/>
        <v>180</v>
      </c>
      <c r="DV24" s="61">
        <f t="shared" si="42"/>
        <v>465</v>
      </c>
      <c r="DW24" s="64">
        <f t="shared" si="36"/>
        <v>12413.677419354839</v>
      </c>
      <c r="DX24" s="65"/>
    </row>
    <row r="25" spans="1:128">
      <c r="A25" s="17">
        <v>100</v>
      </c>
      <c r="B25" s="17">
        <v>14000</v>
      </c>
      <c r="C25" s="182"/>
      <c r="D25" s="19">
        <f t="shared" si="0"/>
        <v>0.87887323943661999</v>
      </c>
      <c r="E25" s="19">
        <f t="shared" si="1"/>
        <v>0.95774647887323905</v>
      </c>
      <c r="F25" s="19">
        <f t="shared" si="2"/>
        <v>0.92300420168067199</v>
      </c>
      <c r="G25" s="19">
        <f t="shared" si="3"/>
        <v>0.99419597132127002</v>
      </c>
      <c r="H25" s="18">
        <f t="shared" si="4"/>
        <v>0</v>
      </c>
      <c r="I25" s="184"/>
      <c r="J25" s="187"/>
      <c r="K25" s="22" t="s">
        <v>220</v>
      </c>
      <c r="L25" s="23">
        <v>780</v>
      </c>
      <c r="M25" s="29">
        <v>70</v>
      </c>
      <c r="N25" s="27">
        <f t="shared" si="15"/>
        <v>710</v>
      </c>
      <c r="O25" s="30"/>
      <c r="P25" s="30"/>
      <c r="Q25" s="30">
        <v>15</v>
      </c>
      <c r="R25" s="30">
        <v>3</v>
      </c>
      <c r="S25" s="24">
        <v>0</v>
      </c>
      <c r="T25" s="24">
        <v>0</v>
      </c>
      <c r="U25" s="35">
        <v>0</v>
      </c>
      <c r="V25" s="30">
        <v>15</v>
      </c>
      <c r="W25" s="30">
        <v>1</v>
      </c>
      <c r="X25" s="36"/>
      <c r="Y25" s="17">
        <f t="shared" si="16"/>
        <v>30</v>
      </c>
      <c r="Z25" s="30"/>
      <c r="AA25" s="30"/>
      <c r="AB25" s="30"/>
      <c r="AC25" s="30"/>
      <c r="AD25" s="30"/>
      <c r="AE25" s="30"/>
      <c r="AF25" s="24">
        <f t="shared" si="17"/>
        <v>0</v>
      </c>
      <c r="AG25" s="30"/>
      <c r="AH25" s="30"/>
      <c r="AI25" s="30"/>
      <c r="AJ25" s="30"/>
      <c r="AK25" s="30"/>
      <c r="AL25" s="30"/>
      <c r="AM25" s="24">
        <f t="shared" si="18"/>
        <v>0</v>
      </c>
      <c r="AN25" s="30"/>
      <c r="AO25" s="30"/>
      <c r="AP25" s="30"/>
      <c r="AQ25" s="30"/>
      <c r="AR25" s="30"/>
      <c r="AS25" s="30"/>
      <c r="AT25" s="30"/>
      <c r="AU25" s="30"/>
      <c r="AV25" s="24">
        <f t="shared" si="19"/>
        <v>0</v>
      </c>
      <c r="AW25" s="36"/>
      <c r="AX25" s="42"/>
      <c r="AY25" s="36"/>
      <c r="AZ25" s="42"/>
      <c r="BA25" s="36"/>
      <c r="BB25" s="36"/>
      <c r="BC25" s="36"/>
      <c r="BD25" s="42"/>
      <c r="BE25" s="36"/>
      <c r="BF25" s="42"/>
      <c r="BG25" s="36"/>
      <c r="BH25" s="42"/>
      <c r="BI25" s="36"/>
      <c r="BJ25" s="42"/>
      <c r="BK25" s="36"/>
      <c r="BL25" s="42"/>
      <c r="BM25" s="23">
        <f t="shared" si="20"/>
        <v>0</v>
      </c>
      <c r="BN25" s="46"/>
      <c r="BO25" s="46"/>
      <c r="BP25" s="46"/>
      <c r="BQ25" s="46"/>
      <c r="BR25" s="46"/>
      <c r="BS25" s="46"/>
      <c r="BT25" s="30"/>
      <c r="BU25" s="30"/>
      <c r="BV25" s="30"/>
      <c r="BW25" s="30"/>
      <c r="BX25" s="30"/>
      <c r="BY25" s="30"/>
      <c r="BZ25" s="30"/>
      <c r="CA25" s="30"/>
      <c r="CB25" s="23">
        <f t="shared" si="21"/>
        <v>0</v>
      </c>
      <c r="CC25" s="30"/>
      <c r="CD25" s="23">
        <f t="shared" si="22"/>
        <v>0</v>
      </c>
      <c r="CE25" s="27">
        <f t="shared" si="23"/>
        <v>680</v>
      </c>
      <c r="CF25" s="23">
        <f t="shared" si="37"/>
        <v>158666.66666666701</v>
      </c>
      <c r="CG25" s="31">
        <v>14.56</v>
      </c>
      <c r="CH25" s="31">
        <v>145600</v>
      </c>
      <c r="CI25" s="31">
        <v>146450</v>
      </c>
      <c r="CJ25" s="31"/>
      <c r="CK25" s="31"/>
      <c r="CL25" s="31"/>
      <c r="CM25" s="31"/>
      <c r="CN25" s="31"/>
      <c r="CO25" s="31"/>
      <c r="CP25" s="31"/>
      <c r="CQ25" s="31"/>
      <c r="CR25" s="23">
        <f t="shared" si="24"/>
        <v>0</v>
      </c>
      <c r="CS25" s="31"/>
      <c r="CT25" s="31"/>
      <c r="CU25" s="31"/>
      <c r="CV25" s="23">
        <f t="shared" si="7"/>
        <v>0</v>
      </c>
      <c r="CW25" s="23">
        <f t="shared" si="8"/>
        <v>0</v>
      </c>
      <c r="CX25" s="49">
        <f t="shared" si="38"/>
        <v>52.357142857142797</v>
      </c>
      <c r="CY25" s="49">
        <f t="shared" si="25"/>
        <v>627.642857142857</v>
      </c>
      <c r="CZ25" s="49">
        <f t="shared" si="26"/>
        <v>3.6428571428571401</v>
      </c>
      <c r="DA25" s="31">
        <v>48</v>
      </c>
      <c r="DB25" s="31">
        <v>160</v>
      </c>
      <c r="DC25" s="23">
        <f t="shared" si="27"/>
        <v>642</v>
      </c>
      <c r="DD25" s="50"/>
      <c r="DE25" s="50"/>
      <c r="DF25" s="50"/>
      <c r="DG25" s="23">
        <f t="shared" si="28"/>
        <v>850</v>
      </c>
      <c r="DH25" s="49">
        <f t="shared" si="29"/>
        <v>624</v>
      </c>
      <c r="DI25" s="27">
        <f t="shared" si="39"/>
        <v>695</v>
      </c>
      <c r="DJ25" s="53">
        <f t="shared" si="40"/>
        <v>8340</v>
      </c>
      <c r="DK25" s="49">
        <f t="shared" si="30"/>
        <v>624</v>
      </c>
      <c r="DL25" s="54">
        <f t="shared" si="31"/>
        <v>70.000000000000099</v>
      </c>
      <c r="DM25" s="55">
        <v>180</v>
      </c>
      <c r="DN25" s="55">
        <v>5</v>
      </c>
      <c r="DO25" s="55">
        <v>15</v>
      </c>
      <c r="DP25" s="27">
        <f t="shared" si="32"/>
        <v>0</v>
      </c>
      <c r="DQ25" s="58">
        <f t="shared" si="33"/>
        <v>1</v>
      </c>
      <c r="DR25" s="195"/>
      <c r="DS25" s="58">
        <f t="shared" si="12"/>
        <v>1</v>
      </c>
      <c r="DT25" s="197"/>
      <c r="DU25" s="63">
        <f t="shared" si="41"/>
        <v>0</v>
      </c>
      <c r="DV25" s="61">
        <f t="shared" si="42"/>
        <v>680</v>
      </c>
      <c r="DW25" s="64">
        <f t="shared" si="36"/>
        <v>12847.058823529413</v>
      </c>
      <c r="DX25" s="65"/>
    </row>
    <row r="26" spans="1:128">
      <c r="A26" s="17">
        <v>100</v>
      </c>
      <c r="B26" s="17">
        <v>14000</v>
      </c>
      <c r="C26" s="181">
        <f t="shared" si="51"/>
        <v>0.72363392857142883</v>
      </c>
      <c r="D26" s="19">
        <f t="shared" si="0"/>
        <v>0.68337662337662342</v>
      </c>
      <c r="E26" s="19">
        <f t="shared" si="1"/>
        <v>0.71969696969696972</v>
      </c>
      <c r="F26" s="19">
        <f t="shared" si="2"/>
        <v>0.95287218045112787</v>
      </c>
      <c r="G26" s="19">
        <f t="shared" si="3"/>
        <v>0.99649654388788944</v>
      </c>
      <c r="H26" s="18">
        <f t="shared" si="4"/>
        <v>0</v>
      </c>
      <c r="I26" s="183">
        <f t="shared" si="52"/>
        <v>0</v>
      </c>
      <c r="J26" s="187" t="s">
        <v>240</v>
      </c>
      <c r="K26" s="22" t="s">
        <v>273</v>
      </c>
      <c r="L26" s="23">
        <v>660</v>
      </c>
      <c r="M26" s="29"/>
      <c r="N26" s="27">
        <f t="shared" si="15"/>
        <v>660</v>
      </c>
      <c r="O26" s="30">
        <v>110</v>
      </c>
      <c r="P26" s="30">
        <v>0.5</v>
      </c>
      <c r="Q26" s="30">
        <v>20</v>
      </c>
      <c r="R26" s="30">
        <v>4</v>
      </c>
      <c r="S26" s="24">
        <v>0</v>
      </c>
      <c r="T26" s="24">
        <v>0</v>
      </c>
      <c r="U26" s="35">
        <v>0</v>
      </c>
      <c r="V26" s="30">
        <v>15</v>
      </c>
      <c r="W26" s="30">
        <v>1</v>
      </c>
      <c r="X26" s="36"/>
      <c r="Y26" s="17">
        <f t="shared" si="16"/>
        <v>145</v>
      </c>
      <c r="Z26" s="30"/>
      <c r="AA26" s="30">
        <v>40</v>
      </c>
      <c r="AB26" s="30"/>
      <c r="AC26" s="30"/>
      <c r="AD26" s="30"/>
      <c r="AE26" s="30"/>
      <c r="AF26" s="24">
        <f t="shared" si="17"/>
        <v>0</v>
      </c>
      <c r="AG26" s="30"/>
      <c r="AH26" s="30"/>
      <c r="AI26" s="30"/>
      <c r="AJ26" s="30"/>
      <c r="AK26" s="30"/>
      <c r="AL26" s="30"/>
      <c r="AM26" s="24">
        <f t="shared" si="18"/>
        <v>40</v>
      </c>
      <c r="AN26" s="30"/>
      <c r="AO26" s="30"/>
      <c r="AP26" s="30"/>
      <c r="AQ26" s="30"/>
      <c r="AR26" s="30"/>
      <c r="AS26" s="30"/>
      <c r="AT26" s="30"/>
      <c r="AU26" s="30"/>
      <c r="AV26" s="24">
        <f t="shared" si="19"/>
        <v>0</v>
      </c>
      <c r="AW26" s="36"/>
      <c r="AX26" s="42"/>
      <c r="AY26" s="36"/>
      <c r="AZ26" s="42"/>
      <c r="BA26" s="36"/>
      <c r="BB26" s="36"/>
      <c r="BC26" s="36"/>
      <c r="BD26" s="42"/>
      <c r="BE26" s="36"/>
      <c r="BF26" s="42"/>
      <c r="BG26" s="36"/>
      <c r="BH26" s="42"/>
      <c r="BI26" s="36"/>
      <c r="BJ26" s="42"/>
      <c r="BK26" s="36"/>
      <c r="BL26" s="42"/>
      <c r="BM26" s="23">
        <f t="shared" si="20"/>
        <v>0</v>
      </c>
      <c r="BN26" s="46"/>
      <c r="BO26" s="46"/>
      <c r="BP26" s="46"/>
      <c r="BQ26" s="46"/>
      <c r="BR26" s="46"/>
      <c r="BS26" s="46"/>
      <c r="BT26" s="30"/>
      <c r="BU26" s="30"/>
      <c r="BV26" s="30"/>
      <c r="BW26" s="30"/>
      <c r="BX26" s="30"/>
      <c r="BY26" s="30"/>
      <c r="BZ26" s="30"/>
      <c r="CA26" s="30"/>
      <c r="CB26" s="23">
        <f t="shared" si="21"/>
        <v>0</v>
      </c>
      <c r="CC26" s="30"/>
      <c r="CD26" s="23">
        <f t="shared" si="22"/>
        <v>0</v>
      </c>
      <c r="CE26" s="27">
        <f t="shared" si="23"/>
        <v>475</v>
      </c>
      <c r="CF26" s="23">
        <f t="shared" si="37"/>
        <v>110833.33333333333</v>
      </c>
      <c r="CG26" s="31">
        <v>10.523999999999999</v>
      </c>
      <c r="CH26" s="31">
        <v>105240</v>
      </c>
      <c r="CI26" s="31">
        <v>105610</v>
      </c>
      <c r="CJ26" s="31"/>
      <c r="CK26" s="31"/>
      <c r="CL26" s="31"/>
      <c r="CM26" s="31"/>
      <c r="CN26" s="31"/>
      <c r="CO26" s="31"/>
      <c r="CP26" s="31"/>
      <c r="CQ26" s="31"/>
      <c r="CR26" s="23">
        <f t="shared" si="24"/>
        <v>0</v>
      </c>
      <c r="CS26" s="31"/>
      <c r="CT26" s="31"/>
      <c r="CU26" s="31"/>
      <c r="CV26" s="23">
        <f t="shared" si="7"/>
        <v>0</v>
      </c>
      <c r="CW26" s="23">
        <f t="shared" si="8"/>
        <v>0</v>
      </c>
      <c r="CX26" s="49">
        <f t="shared" si="38"/>
        <v>22.385714285714265</v>
      </c>
      <c r="CY26" s="49">
        <f t="shared" si="25"/>
        <v>452.61428571428576</v>
      </c>
      <c r="CZ26" s="49">
        <f t="shared" si="26"/>
        <v>1.5857142857142901</v>
      </c>
      <c r="DA26" s="31">
        <v>60</v>
      </c>
      <c r="DB26" s="31">
        <v>160</v>
      </c>
      <c r="DC26" s="23">
        <f t="shared" si="27"/>
        <v>150</v>
      </c>
      <c r="DD26" s="50"/>
      <c r="DE26" s="50"/>
      <c r="DF26" s="50"/>
      <c r="DG26" s="23">
        <f t="shared" si="28"/>
        <v>370</v>
      </c>
      <c r="DH26" s="49">
        <f t="shared" si="29"/>
        <v>451.02857142857147</v>
      </c>
      <c r="DI26" s="27">
        <f t="shared" si="39"/>
        <v>530</v>
      </c>
      <c r="DJ26" s="53">
        <f t="shared" si="40"/>
        <v>6360</v>
      </c>
      <c r="DK26" s="49">
        <f t="shared" si="30"/>
        <v>451.02857142857101</v>
      </c>
      <c r="DL26" s="54">
        <f t="shared" si="31"/>
        <v>4.5474735088646412E-13</v>
      </c>
      <c r="DM26" s="55">
        <v>180</v>
      </c>
      <c r="DN26" s="55">
        <v>5</v>
      </c>
      <c r="DO26" s="55">
        <v>15</v>
      </c>
      <c r="DP26" s="27">
        <f t="shared" si="32"/>
        <v>100</v>
      </c>
      <c r="DQ26" s="58">
        <f t="shared" si="33"/>
        <v>0.81904195641496269</v>
      </c>
      <c r="DR26" s="194">
        <f t="shared" si="53"/>
        <v>0.88957945546897177</v>
      </c>
      <c r="DS26" s="58">
        <f t="shared" si="12"/>
        <v>1</v>
      </c>
      <c r="DT26" s="196">
        <f t="shared" si="54"/>
        <v>1</v>
      </c>
      <c r="DU26" s="63">
        <f t="shared" si="41"/>
        <v>110</v>
      </c>
      <c r="DV26" s="61">
        <f t="shared" si="42"/>
        <v>515</v>
      </c>
      <c r="DW26" s="64">
        <f t="shared" si="36"/>
        <v>12260.970873786408</v>
      </c>
      <c r="DX26" s="65"/>
    </row>
    <row r="27" spans="1:128">
      <c r="A27" s="17">
        <v>100</v>
      </c>
      <c r="B27" s="17">
        <v>14000</v>
      </c>
      <c r="C27" s="182"/>
      <c r="D27" s="19">
        <f t="shared" si="0"/>
        <v>0.75769780219780203</v>
      </c>
      <c r="E27" s="19">
        <f t="shared" si="1"/>
        <v>0.81410256410256399</v>
      </c>
      <c r="F27" s="19">
        <f t="shared" si="2"/>
        <v>0.93653993250843603</v>
      </c>
      <c r="G27" s="19">
        <f t="shared" si="3"/>
        <v>0.99378080770228605</v>
      </c>
      <c r="H27" s="18">
        <f t="shared" si="4"/>
        <v>0</v>
      </c>
      <c r="I27" s="184"/>
      <c r="J27" s="187"/>
      <c r="K27" s="22" t="s">
        <v>226</v>
      </c>
      <c r="L27" s="23">
        <v>780</v>
      </c>
      <c r="M27" s="29"/>
      <c r="N27" s="27">
        <f t="shared" si="15"/>
        <v>780</v>
      </c>
      <c r="O27" s="30">
        <v>120</v>
      </c>
      <c r="P27" s="30">
        <v>0.5</v>
      </c>
      <c r="Q27" s="30">
        <v>10</v>
      </c>
      <c r="R27" s="30">
        <v>2</v>
      </c>
      <c r="S27" s="24">
        <v>0</v>
      </c>
      <c r="T27" s="24">
        <v>0</v>
      </c>
      <c r="U27" s="35">
        <v>0</v>
      </c>
      <c r="V27" s="30">
        <v>15</v>
      </c>
      <c r="W27" s="30">
        <v>1</v>
      </c>
      <c r="X27" s="36"/>
      <c r="Y27" s="17">
        <f t="shared" si="16"/>
        <v>145</v>
      </c>
      <c r="Z27" s="36"/>
      <c r="AA27" s="36"/>
      <c r="AB27" s="36"/>
      <c r="AC27" s="36"/>
      <c r="AD27" s="36"/>
      <c r="AE27" s="36"/>
      <c r="AF27" s="24">
        <f t="shared" si="17"/>
        <v>0</v>
      </c>
      <c r="AG27" s="36"/>
      <c r="AH27" s="36"/>
      <c r="AI27" s="36"/>
      <c r="AJ27" s="36"/>
      <c r="AK27" s="36"/>
      <c r="AL27" s="36"/>
      <c r="AM27" s="24">
        <f t="shared" si="18"/>
        <v>0</v>
      </c>
      <c r="AN27" s="36"/>
      <c r="AO27" s="36"/>
      <c r="AP27" s="36"/>
      <c r="AQ27" s="36"/>
      <c r="AR27" s="36"/>
      <c r="AS27" s="36"/>
      <c r="AT27" s="36"/>
      <c r="AU27" s="36"/>
      <c r="AV27" s="24">
        <f t="shared" si="19"/>
        <v>0</v>
      </c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23">
        <f t="shared" si="20"/>
        <v>0</v>
      </c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23">
        <f t="shared" si="21"/>
        <v>0</v>
      </c>
      <c r="CC27" s="36"/>
      <c r="CD27" s="23">
        <f t="shared" si="22"/>
        <v>0</v>
      </c>
      <c r="CE27" s="27">
        <f t="shared" si="23"/>
        <v>635</v>
      </c>
      <c r="CF27" s="23">
        <f t="shared" si="37"/>
        <v>148166.66666666701</v>
      </c>
      <c r="CG27" s="36">
        <v>13.95</v>
      </c>
      <c r="CH27" s="36">
        <v>137901</v>
      </c>
      <c r="CI27" s="36">
        <v>138764</v>
      </c>
      <c r="CJ27" s="36"/>
      <c r="CK27" s="36"/>
      <c r="CL27" s="36"/>
      <c r="CM27" s="36"/>
      <c r="CN27" s="36"/>
      <c r="CO27" s="36"/>
      <c r="CP27" s="36"/>
      <c r="CQ27" s="36"/>
      <c r="CR27" s="23">
        <f t="shared" si="24"/>
        <v>0</v>
      </c>
      <c r="CS27" s="36"/>
      <c r="CT27" s="36"/>
      <c r="CU27" s="36"/>
      <c r="CV27" s="23">
        <f t="shared" si="7"/>
        <v>0</v>
      </c>
      <c r="CW27" s="23">
        <f t="shared" si="8"/>
        <v>0</v>
      </c>
      <c r="CX27" s="49">
        <f t="shared" si="38"/>
        <v>40.297142857142802</v>
      </c>
      <c r="CY27" s="49">
        <f t="shared" si="25"/>
        <v>594.70285714285706</v>
      </c>
      <c r="CZ27" s="49">
        <f t="shared" si="26"/>
        <v>3.6985714285714302</v>
      </c>
      <c r="DA27" s="31">
        <v>48</v>
      </c>
      <c r="DB27" s="31">
        <v>160</v>
      </c>
      <c r="DC27" s="23">
        <f t="shared" si="27"/>
        <v>655</v>
      </c>
      <c r="DD27" s="50"/>
      <c r="DE27" s="50"/>
      <c r="DF27" s="50"/>
      <c r="DG27" s="23">
        <f t="shared" si="28"/>
        <v>863</v>
      </c>
      <c r="DH27" s="49">
        <f t="shared" si="29"/>
        <v>591.00428571428597</v>
      </c>
      <c r="DI27" s="27">
        <f t="shared" si="39"/>
        <v>650</v>
      </c>
      <c r="DJ27" s="53">
        <f t="shared" si="40"/>
        <v>7800</v>
      </c>
      <c r="DK27" s="49">
        <f t="shared" si="30"/>
        <v>591.00428571428597</v>
      </c>
      <c r="DL27" s="54">
        <f t="shared" si="31"/>
        <v>0</v>
      </c>
      <c r="DM27" s="55">
        <v>180</v>
      </c>
      <c r="DN27" s="55">
        <v>5</v>
      </c>
      <c r="DO27" s="55">
        <v>15</v>
      </c>
      <c r="DP27" s="27">
        <f t="shared" si="32"/>
        <v>30</v>
      </c>
      <c r="DQ27" s="58">
        <f t="shared" si="33"/>
        <v>0.95197716857385895</v>
      </c>
      <c r="DR27" s="195"/>
      <c r="DS27" s="58">
        <f t="shared" si="12"/>
        <v>1</v>
      </c>
      <c r="DT27" s="197"/>
      <c r="DU27" s="63">
        <f t="shared" si="41"/>
        <v>120</v>
      </c>
      <c r="DV27" s="61">
        <f t="shared" si="42"/>
        <v>635</v>
      </c>
      <c r="DW27" s="64">
        <f t="shared" si="36"/>
        <v>13030.015748031496</v>
      </c>
      <c r="DX27" s="65"/>
    </row>
    <row r="28" spans="1:128">
      <c r="A28" s="17">
        <v>100</v>
      </c>
      <c r="B28" s="17">
        <v>14000</v>
      </c>
      <c r="C28" s="181">
        <f t="shared" ref="C28:C32" si="55">(DH28+DH29)/(N28+N29)</f>
        <v>0.81635294117646995</v>
      </c>
      <c r="D28" s="19">
        <f t="shared" si="0"/>
        <v>0.80233766233766202</v>
      </c>
      <c r="E28" s="19">
        <f t="shared" si="1"/>
        <v>0.810606060606061</v>
      </c>
      <c r="F28" s="19">
        <f t="shared" si="2"/>
        <v>0.99732977303070802</v>
      </c>
      <c r="G28" s="19">
        <f t="shared" si="3"/>
        <v>0.992449799196787</v>
      </c>
      <c r="H28" s="18">
        <f t="shared" si="4"/>
        <v>0</v>
      </c>
      <c r="I28" s="183">
        <f t="shared" ref="I28:I32" si="56">(CD28+CD29)/(DI28+DI29)</f>
        <v>0</v>
      </c>
      <c r="J28" s="187" t="s">
        <v>241</v>
      </c>
      <c r="K28" s="22" t="s">
        <v>222</v>
      </c>
      <c r="L28" s="23">
        <v>660</v>
      </c>
      <c r="M28" s="29"/>
      <c r="N28" s="27">
        <f t="shared" si="15"/>
        <v>660</v>
      </c>
      <c r="O28" s="30">
        <v>75</v>
      </c>
      <c r="P28" s="30">
        <v>0.5</v>
      </c>
      <c r="Q28" s="30">
        <v>5</v>
      </c>
      <c r="R28" s="30">
        <v>1</v>
      </c>
      <c r="S28" s="24">
        <v>0</v>
      </c>
      <c r="T28" s="24">
        <v>0</v>
      </c>
      <c r="U28" s="35">
        <v>0</v>
      </c>
      <c r="V28" s="30"/>
      <c r="W28" s="30"/>
      <c r="X28" s="36"/>
      <c r="Y28" s="17">
        <f t="shared" si="16"/>
        <v>80</v>
      </c>
      <c r="Z28" s="30"/>
      <c r="AA28" s="30">
        <v>45</v>
      </c>
      <c r="AB28" s="30"/>
      <c r="AC28" s="30"/>
      <c r="AD28" s="30"/>
      <c r="AE28" s="30"/>
      <c r="AF28" s="24">
        <f t="shared" si="17"/>
        <v>0</v>
      </c>
      <c r="AG28" s="30"/>
      <c r="AH28" s="30"/>
      <c r="AI28" s="30"/>
      <c r="AJ28" s="30"/>
      <c r="AK28" s="30"/>
      <c r="AL28" s="30"/>
      <c r="AM28" s="24">
        <f t="shared" si="18"/>
        <v>45</v>
      </c>
      <c r="AN28" s="30"/>
      <c r="AO28" s="30"/>
      <c r="AP28" s="30"/>
      <c r="AQ28" s="30"/>
      <c r="AR28" s="30"/>
      <c r="AS28" s="30"/>
      <c r="AT28" s="30"/>
      <c r="AU28" s="30"/>
      <c r="AV28" s="24">
        <f t="shared" si="19"/>
        <v>0</v>
      </c>
      <c r="AW28" s="36"/>
      <c r="AX28" s="42"/>
      <c r="AY28" s="36"/>
      <c r="AZ28" s="42"/>
      <c r="BA28" s="36"/>
      <c r="BB28" s="36"/>
      <c r="BC28" s="36"/>
      <c r="BD28" s="42"/>
      <c r="BE28" s="36"/>
      <c r="BF28" s="42"/>
      <c r="BG28" s="36"/>
      <c r="BH28" s="42"/>
      <c r="BI28" s="36"/>
      <c r="BJ28" s="42"/>
      <c r="BK28" s="36"/>
      <c r="BL28" s="42"/>
      <c r="BM28" s="23">
        <f t="shared" si="20"/>
        <v>0</v>
      </c>
      <c r="BN28" s="46"/>
      <c r="BO28" s="46"/>
      <c r="BP28" s="46"/>
      <c r="BQ28" s="46"/>
      <c r="BR28" s="46"/>
      <c r="BS28" s="46"/>
      <c r="BT28" s="30"/>
      <c r="BU28" s="30"/>
      <c r="BV28" s="30"/>
      <c r="BW28" s="30"/>
      <c r="BX28" s="30"/>
      <c r="BY28" s="30"/>
      <c r="BZ28" s="30"/>
      <c r="CA28" s="30"/>
      <c r="CB28" s="23">
        <f t="shared" si="21"/>
        <v>0</v>
      </c>
      <c r="CC28" s="30"/>
      <c r="CD28" s="23">
        <f t="shared" si="22"/>
        <v>0</v>
      </c>
      <c r="CE28" s="27">
        <f t="shared" si="23"/>
        <v>535</v>
      </c>
      <c r="CF28" s="23">
        <f t="shared" si="37"/>
        <v>124833.33333333299</v>
      </c>
      <c r="CG28" s="31">
        <v>12.356</v>
      </c>
      <c r="CH28" s="31">
        <v>123560</v>
      </c>
      <c r="CI28" s="31">
        <v>124500</v>
      </c>
      <c r="CJ28" s="31"/>
      <c r="CK28" s="31"/>
      <c r="CL28" s="31"/>
      <c r="CM28" s="31"/>
      <c r="CN28" s="31"/>
      <c r="CO28" s="31"/>
      <c r="CP28" s="31"/>
      <c r="CQ28" s="31"/>
      <c r="CR28" s="23">
        <f t="shared" si="24"/>
        <v>0</v>
      </c>
      <c r="CS28" s="31"/>
      <c r="CT28" s="31"/>
      <c r="CU28" s="31"/>
      <c r="CV28" s="23">
        <f t="shared" si="7"/>
        <v>0</v>
      </c>
      <c r="CW28" s="23">
        <f t="shared" si="8"/>
        <v>0</v>
      </c>
      <c r="CX28" s="49">
        <f t="shared" si="38"/>
        <v>1.42857142857141</v>
      </c>
      <c r="CY28" s="49">
        <f t="shared" si="25"/>
        <v>533.57142857142901</v>
      </c>
      <c r="CZ28" s="49">
        <f t="shared" si="26"/>
        <v>4.0285714285714302</v>
      </c>
      <c r="DA28" s="31">
        <v>48</v>
      </c>
      <c r="DB28" s="31">
        <v>160</v>
      </c>
      <c r="DC28" s="23">
        <f t="shared" si="27"/>
        <v>732</v>
      </c>
      <c r="DD28" s="50"/>
      <c r="DE28" s="50"/>
      <c r="DF28" s="50"/>
      <c r="DG28" s="23">
        <f t="shared" si="28"/>
        <v>940</v>
      </c>
      <c r="DH28" s="49">
        <f t="shared" si="29"/>
        <v>529.54285714285697</v>
      </c>
      <c r="DI28" s="27">
        <f t="shared" si="39"/>
        <v>580</v>
      </c>
      <c r="DJ28" s="53">
        <f t="shared" si="40"/>
        <v>6960</v>
      </c>
      <c r="DK28" s="49">
        <f t="shared" si="30"/>
        <v>529.54285714285697</v>
      </c>
      <c r="DL28" s="54">
        <f t="shared" si="31"/>
        <v>0</v>
      </c>
      <c r="DM28" s="55">
        <v>180</v>
      </c>
      <c r="DN28" s="55">
        <v>5</v>
      </c>
      <c r="DO28" s="55">
        <v>15</v>
      </c>
      <c r="DP28" s="27">
        <f t="shared" si="32"/>
        <v>75</v>
      </c>
      <c r="DQ28" s="58">
        <f t="shared" si="33"/>
        <v>0.87676056338028197</v>
      </c>
      <c r="DR28" s="194">
        <f t="shared" ref="DR28:DR32" si="57">(CY28+CY29)/(CY28+CY29+DP28+DP29)</f>
        <v>0.93700957454466904</v>
      </c>
      <c r="DS28" s="58">
        <f t="shared" si="12"/>
        <v>1</v>
      </c>
      <c r="DT28" s="196">
        <f t="shared" ref="DT28:DT32" si="58">(CY28+CY29)/(CY28+CY29+CD28+CD29)</f>
        <v>1</v>
      </c>
      <c r="DU28" s="63">
        <f t="shared" si="41"/>
        <v>75</v>
      </c>
      <c r="DV28" s="61">
        <f t="shared" si="42"/>
        <v>580</v>
      </c>
      <c r="DW28" s="64">
        <f t="shared" si="36"/>
        <v>12782.068965517243</v>
      </c>
      <c r="DX28" s="65"/>
    </row>
    <row r="29" spans="1:128">
      <c r="A29" s="17">
        <v>100</v>
      </c>
      <c r="B29" s="17">
        <v>14000</v>
      </c>
      <c r="C29" s="182"/>
      <c r="D29" s="19">
        <f t="shared" si="0"/>
        <v>0.82956734693877499</v>
      </c>
      <c r="E29" s="19">
        <f t="shared" si="1"/>
        <v>0.95</v>
      </c>
      <c r="F29" s="19">
        <f t="shared" si="2"/>
        <v>0.87531686358754002</v>
      </c>
      <c r="G29" s="19">
        <f t="shared" si="3"/>
        <v>0.99761448976586697</v>
      </c>
      <c r="H29" s="18">
        <f t="shared" si="4"/>
        <v>0</v>
      </c>
      <c r="I29" s="184"/>
      <c r="J29" s="187"/>
      <c r="K29" s="22" t="s">
        <v>220</v>
      </c>
      <c r="L29" s="23">
        <v>780</v>
      </c>
      <c r="M29" s="29">
        <v>80</v>
      </c>
      <c r="N29" s="27">
        <f t="shared" si="15"/>
        <v>700</v>
      </c>
      <c r="O29" s="30"/>
      <c r="P29" s="30"/>
      <c r="Q29" s="30">
        <v>20</v>
      </c>
      <c r="R29" s="30">
        <v>4</v>
      </c>
      <c r="S29" s="24">
        <v>0</v>
      </c>
      <c r="T29" s="24">
        <v>0</v>
      </c>
      <c r="U29" s="35">
        <v>0</v>
      </c>
      <c r="V29" s="30">
        <v>15</v>
      </c>
      <c r="W29" s="30">
        <v>1</v>
      </c>
      <c r="X29" s="36"/>
      <c r="Y29" s="17">
        <f t="shared" si="16"/>
        <v>35</v>
      </c>
      <c r="Z29" s="30"/>
      <c r="AA29" s="30"/>
      <c r="AB29" s="30"/>
      <c r="AC29" s="30"/>
      <c r="AD29" s="30"/>
      <c r="AE29" s="30"/>
      <c r="AF29" s="24">
        <f t="shared" si="17"/>
        <v>0</v>
      </c>
      <c r="AG29" s="30"/>
      <c r="AH29" s="30"/>
      <c r="AI29" s="30"/>
      <c r="AJ29" s="30"/>
      <c r="AK29" s="30"/>
      <c r="AL29" s="30"/>
      <c r="AM29" s="24">
        <f t="shared" si="18"/>
        <v>0</v>
      </c>
      <c r="AN29" s="30"/>
      <c r="AO29" s="30"/>
      <c r="AP29" s="30"/>
      <c r="AQ29" s="30"/>
      <c r="AR29" s="30"/>
      <c r="AS29" s="30"/>
      <c r="AT29" s="30"/>
      <c r="AU29" s="30"/>
      <c r="AV29" s="24">
        <f t="shared" si="19"/>
        <v>0</v>
      </c>
      <c r="AW29" s="36"/>
      <c r="AX29" s="42"/>
      <c r="AY29" s="36"/>
      <c r="AZ29" s="42"/>
      <c r="BA29" s="36"/>
      <c r="BB29" s="36"/>
      <c r="BC29" s="36"/>
      <c r="BD29" s="42"/>
      <c r="BE29" s="36"/>
      <c r="BF29" s="42"/>
      <c r="BG29" s="36"/>
      <c r="BH29" s="42"/>
      <c r="BI29" s="36"/>
      <c r="BJ29" s="42"/>
      <c r="BK29" s="36"/>
      <c r="BL29" s="42"/>
      <c r="BM29" s="23">
        <f t="shared" si="20"/>
        <v>0</v>
      </c>
      <c r="BN29" s="46"/>
      <c r="BO29" s="46"/>
      <c r="BP29" s="46"/>
      <c r="BQ29" s="46"/>
      <c r="BR29" s="46"/>
      <c r="BS29" s="46"/>
      <c r="BT29" s="30"/>
      <c r="BU29" s="30"/>
      <c r="BV29" s="30"/>
      <c r="BW29" s="30"/>
      <c r="BX29" s="30"/>
      <c r="BY29" s="30"/>
      <c r="BZ29" s="30"/>
      <c r="CA29" s="30"/>
      <c r="CB29" s="23">
        <f t="shared" si="21"/>
        <v>0</v>
      </c>
      <c r="CC29" s="30"/>
      <c r="CD29" s="23">
        <f t="shared" si="22"/>
        <v>0</v>
      </c>
      <c r="CE29" s="27">
        <f t="shared" si="23"/>
        <v>665</v>
      </c>
      <c r="CF29" s="23">
        <f t="shared" si="37"/>
        <v>155166.66666666701</v>
      </c>
      <c r="CG29" s="31">
        <v>13.763</v>
      </c>
      <c r="CH29" s="31">
        <v>135496</v>
      </c>
      <c r="CI29" s="31">
        <v>135820</v>
      </c>
      <c r="CJ29" s="31"/>
      <c r="CK29" s="31"/>
      <c r="CL29" s="31"/>
      <c r="CM29" s="31"/>
      <c r="CN29" s="31"/>
      <c r="CO29" s="31"/>
      <c r="CP29" s="31"/>
      <c r="CQ29" s="31"/>
      <c r="CR29" s="23">
        <f t="shared" si="24"/>
        <v>0</v>
      </c>
      <c r="CS29" s="31"/>
      <c r="CT29" s="31"/>
      <c r="CU29" s="31"/>
      <c r="CV29" s="23">
        <f t="shared" si="7"/>
        <v>0</v>
      </c>
      <c r="CW29" s="23">
        <f t="shared" si="8"/>
        <v>0</v>
      </c>
      <c r="CX29" s="49">
        <f t="shared" si="38"/>
        <v>82.914285714285697</v>
      </c>
      <c r="CY29" s="49">
        <f t="shared" si="25"/>
        <v>582.08571428571395</v>
      </c>
      <c r="CZ29" s="49">
        <f t="shared" si="26"/>
        <v>1.3885714285714299</v>
      </c>
      <c r="DA29" s="31">
        <v>60</v>
      </c>
      <c r="DB29" s="31">
        <v>160</v>
      </c>
      <c r="DC29" s="23">
        <f t="shared" si="27"/>
        <v>104</v>
      </c>
      <c r="DD29" s="50"/>
      <c r="DE29" s="50"/>
      <c r="DF29" s="50"/>
      <c r="DG29" s="23">
        <f t="shared" si="28"/>
        <v>324</v>
      </c>
      <c r="DH29" s="49">
        <f t="shared" si="29"/>
        <v>580.69714285714304</v>
      </c>
      <c r="DI29" s="27">
        <f t="shared" si="39"/>
        <v>680</v>
      </c>
      <c r="DJ29" s="53">
        <f t="shared" si="40"/>
        <v>8160</v>
      </c>
      <c r="DK29" s="49">
        <f t="shared" si="30"/>
        <v>580.69714285714304</v>
      </c>
      <c r="DL29" s="54">
        <f t="shared" si="31"/>
        <v>79.999999999999801</v>
      </c>
      <c r="DM29" s="55">
        <v>180</v>
      </c>
      <c r="DN29" s="55">
        <v>5</v>
      </c>
      <c r="DO29" s="55">
        <v>15</v>
      </c>
      <c r="DP29" s="27">
        <f t="shared" si="32"/>
        <v>0</v>
      </c>
      <c r="DQ29" s="58">
        <f t="shared" si="33"/>
        <v>1</v>
      </c>
      <c r="DR29" s="195"/>
      <c r="DS29" s="58">
        <f t="shared" si="12"/>
        <v>1</v>
      </c>
      <c r="DT29" s="197"/>
      <c r="DU29" s="63">
        <f t="shared" si="41"/>
        <v>0</v>
      </c>
      <c r="DV29" s="61">
        <f t="shared" si="42"/>
        <v>665</v>
      </c>
      <c r="DW29" s="64">
        <f t="shared" si="36"/>
        <v>12225.203007518798</v>
      </c>
      <c r="DX29" s="65"/>
    </row>
    <row r="30" spans="1:128">
      <c r="A30" s="17">
        <v>100</v>
      </c>
      <c r="B30" s="17">
        <v>14000</v>
      </c>
      <c r="C30" s="181" t="e">
        <f t="shared" si="55"/>
        <v>#DIV/0!</v>
      </c>
      <c r="D30" s="19" t="e">
        <f t="shared" si="0"/>
        <v>#DIV/0!</v>
      </c>
      <c r="E30" s="19" t="e">
        <f t="shared" si="1"/>
        <v>#DIV/0!</v>
      </c>
      <c r="F30" s="19" t="e">
        <f t="shared" si="2"/>
        <v>#DIV/0!</v>
      </c>
      <c r="G30" s="19" t="e">
        <f t="shared" si="3"/>
        <v>#DIV/0!</v>
      </c>
      <c r="H30" s="18" t="e">
        <f t="shared" si="4"/>
        <v>#DIV/0!</v>
      </c>
      <c r="I30" s="183" t="e">
        <f t="shared" si="56"/>
        <v>#DIV/0!</v>
      </c>
      <c r="J30" s="187" t="s">
        <v>242</v>
      </c>
      <c r="K30" s="22" t="s">
        <v>222</v>
      </c>
      <c r="L30" s="23"/>
      <c r="M30" s="29"/>
      <c r="N30" s="27">
        <f t="shared" si="15"/>
        <v>0</v>
      </c>
      <c r="O30" s="30"/>
      <c r="P30" s="30"/>
      <c r="Q30" s="30"/>
      <c r="R30" s="30"/>
      <c r="S30" s="24">
        <v>0</v>
      </c>
      <c r="T30" s="24">
        <v>0</v>
      </c>
      <c r="U30" s="35">
        <v>0</v>
      </c>
      <c r="V30" s="30"/>
      <c r="W30" s="30"/>
      <c r="X30" s="36"/>
      <c r="Y30" s="17">
        <f t="shared" si="16"/>
        <v>0</v>
      </c>
      <c r="Z30" s="30"/>
      <c r="AA30" s="30"/>
      <c r="AB30" s="30"/>
      <c r="AC30" s="30"/>
      <c r="AD30" s="30"/>
      <c r="AE30" s="30"/>
      <c r="AF30" s="24">
        <f t="shared" si="17"/>
        <v>0</v>
      </c>
      <c r="AG30" s="30"/>
      <c r="AH30" s="30"/>
      <c r="AI30" s="30"/>
      <c r="AJ30" s="30"/>
      <c r="AK30" s="30"/>
      <c r="AL30" s="30"/>
      <c r="AM30" s="24">
        <f t="shared" si="18"/>
        <v>0</v>
      </c>
      <c r="AN30" s="30"/>
      <c r="AO30" s="30"/>
      <c r="AP30" s="30"/>
      <c r="AQ30" s="30"/>
      <c r="AR30" s="30"/>
      <c r="AS30" s="30"/>
      <c r="AT30" s="30"/>
      <c r="AU30" s="30"/>
      <c r="AV30" s="24">
        <f t="shared" si="19"/>
        <v>0</v>
      </c>
      <c r="AW30" s="36"/>
      <c r="AX30" s="42"/>
      <c r="AY30" s="36"/>
      <c r="AZ30" s="42"/>
      <c r="BA30" s="36"/>
      <c r="BB30" s="36"/>
      <c r="BC30" s="36"/>
      <c r="BD30" s="42"/>
      <c r="BE30" s="36"/>
      <c r="BF30" s="42"/>
      <c r="BG30" s="36"/>
      <c r="BH30" s="42"/>
      <c r="BI30" s="36"/>
      <c r="BJ30" s="42"/>
      <c r="BK30" s="36"/>
      <c r="BL30" s="42"/>
      <c r="BM30" s="23">
        <f t="shared" si="20"/>
        <v>0</v>
      </c>
      <c r="BN30" s="46"/>
      <c r="BO30" s="46"/>
      <c r="BP30" s="46"/>
      <c r="BQ30" s="46"/>
      <c r="BR30" s="46"/>
      <c r="BS30" s="46"/>
      <c r="BT30" s="30"/>
      <c r="BU30" s="30"/>
      <c r="BV30" s="30"/>
      <c r="BW30" s="30"/>
      <c r="BX30" s="30"/>
      <c r="BY30" s="30"/>
      <c r="BZ30" s="30"/>
      <c r="CA30" s="30"/>
      <c r="CB30" s="23">
        <f t="shared" si="21"/>
        <v>0</v>
      </c>
      <c r="CC30" s="30"/>
      <c r="CD30" s="23">
        <f t="shared" si="22"/>
        <v>0</v>
      </c>
      <c r="CE30" s="27">
        <f t="shared" si="23"/>
        <v>0</v>
      </c>
      <c r="CF30" s="23">
        <f t="shared" si="37"/>
        <v>0</v>
      </c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23">
        <f t="shared" si="24"/>
        <v>0</v>
      </c>
      <c r="CS30" s="31"/>
      <c r="CT30" s="31"/>
      <c r="CU30" s="31"/>
      <c r="CV30" s="23">
        <f t="shared" si="7"/>
        <v>0</v>
      </c>
      <c r="CW30" s="23">
        <f t="shared" si="8"/>
        <v>0</v>
      </c>
      <c r="CX30" s="49">
        <f t="shared" si="38"/>
        <v>0</v>
      </c>
      <c r="CY30" s="49">
        <f t="shared" si="25"/>
        <v>0</v>
      </c>
      <c r="CZ30" s="49">
        <f t="shared" si="26"/>
        <v>0</v>
      </c>
      <c r="DA30" s="31"/>
      <c r="DB30" s="31"/>
      <c r="DC30" s="23">
        <f t="shared" si="27"/>
        <v>0</v>
      </c>
      <c r="DD30" s="50"/>
      <c r="DE30" s="50"/>
      <c r="DF30" s="50"/>
      <c r="DG30" s="23">
        <f t="shared" si="28"/>
        <v>0</v>
      </c>
      <c r="DH30" s="49">
        <f t="shared" si="29"/>
        <v>0</v>
      </c>
      <c r="DI30" s="27">
        <f t="shared" si="39"/>
        <v>0</v>
      </c>
      <c r="DJ30" s="53">
        <f t="shared" si="40"/>
        <v>0</v>
      </c>
      <c r="DK30" s="49">
        <f t="shared" si="30"/>
        <v>0</v>
      </c>
      <c r="DL30" s="54">
        <f t="shared" si="31"/>
        <v>0</v>
      </c>
      <c r="DM30" s="55">
        <v>180</v>
      </c>
      <c r="DN30" s="55">
        <v>5</v>
      </c>
      <c r="DO30" s="55">
        <v>15</v>
      </c>
      <c r="DP30" s="27">
        <f t="shared" si="32"/>
        <v>0</v>
      </c>
      <c r="DQ30" s="58" t="e">
        <f t="shared" si="33"/>
        <v>#DIV/0!</v>
      </c>
      <c r="DR30" s="194" t="e">
        <f t="shared" si="57"/>
        <v>#DIV/0!</v>
      </c>
      <c r="DS30" s="58" t="e">
        <f t="shared" si="12"/>
        <v>#DIV/0!</v>
      </c>
      <c r="DT30" s="196" t="e">
        <f t="shared" si="58"/>
        <v>#DIV/0!</v>
      </c>
      <c r="DU30" s="63">
        <f t="shared" si="41"/>
        <v>0</v>
      </c>
      <c r="DV30" s="61">
        <f t="shared" si="42"/>
        <v>0</v>
      </c>
      <c r="DW30" s="64" t="e">
        <f t="shared" si="36"/>
        <v>#DIV/0!</v>
      </c>
      <c r="DX30" s="65"/>
    </row>
    <row r="31" spans="1:128">
      <c r="A31" s="17">
        <v>100</v>
      </c>
      <c r="B31" s="17">
        <v>14000</v>
      </c>
      <c r="C31" s="182"/>
      <c r="D31" s="19" t="e">
        <f t="shared" si="0"/>
        <v>#DIV/0!</v>
      </c>
      <c r="E31" s="19" t="e">
        <f t="shared" si="1"/>
        <v>#DIV/0!</v>
      </c>
      <c r="F31" s="19" t="e">
        <f t="shared" si="2"/>
        <v>#DIV/0!</v>
      </c>
      <c r="G31" s="19" t="e">
        <f t="shared" si="3"/>
        <v>#DIV/0!</v>
      </c>
      <c r="H31" s="18" t="e">
        <f t="shared" si="4"/>
        <v>#DIV/0!</v>
      </c>
      <c r="I31" s="184"/>
      <c r="J31" s="187"/>
      <c r="K31" s="22" t="s">
        <v>223</v>
      </c>
      <c r="L31" s="23"/>
      <c r="M31" s="29"/>
      <c r="N31" s="27">
        <f t="shared" si="15"/>
        <v>0</v>
      </c>
      <c r="O31" s="30"/>
      <c r="P31" s="30"/>
      <c r="Q31" s="30"/>
      <c r="R31" s="30"/>
      <c r="S31" s="24">
        <v>0</v>
      </c>
      <c r="T31" s="24">
        <v>0</v>
      </c>
      <c r="U31" s="35">
        <v>0</v>
      </c>
      <c r="V31" s="30"/>
      <c r="W31" s="30"/>
      <c r="X31" s="36"/>
      <c r="Y31" s="17">
        <f t="shared" si="16"/>
        <v>0</v>
      </c>
      <c r="Z31" s="30"/>
      <c r="AA31" s="30"/>
      <c r="AB31" s="30"/>
      <c r="AC31" s="30"/>
      <c r="AD31" s="30"/>
      <c r="AE31" s="30"/>
      <c r="AF31" s="24">
        <f t="shared" si="17"/>
        <v>0</v>
      </c>
      <c r="AG31" s="30"/>
      <c r="AH31" s="30"/>
      <c r="AI31" s="30"/>
      <c r="AJ31" s="30"/>
      <c r="AK31" s="30"/>
      <c r="AL31" s="30"/>
      <c r="AM31" s="24">
        <f t="shared" si="18"/>
        <v>0</v>
      </c>
      <c r="AN31" s="30"/>
      <c r="AO31" s="30"/>
      <c r="AP31" s="30"/>
      <c r="AQ31" s="30"/>
      <c r="AR31" s="30"/>
      <c r="AS31" s="30"/>
      <c r="AT31" s="30"/>
      <c r="AU31" s="30"/>
      <c r="AV31" s="24">
        <f t="shared" si="19"/>
        <v>0</v>
      </c>
      <c r="AW31" s="36"/>
      <c r="AX31" s="42"/>
      <c r="AY31" s="36"/>
      <c r="AZ31" s="42"/>
      <c r="BA31" s="36"/>
      <c r="BB31" s="36"/>
      <c r="BC31" s="36"/>
      <c r="BD31" s="42"/>
      <c r="BE31" s="36"/>
      <c r="BF31" s="42"/>
      <c r="BG31" s="36"/>
      <c r="BH31" s="42"/>
      <c r="BI31" s="36"/>
      <c r="BJ31" s="42"/>
      <c r="BK31" s="36"/>
      <c r="BL31" s="42"/>
      <c r="BM31" s="23">
        <f t="shared" si="20"/>
        <v>0</v>
      </c>
      <c r="BN31" s="46"/>
      <c r="BO31" s="46"/>
      <c r="BP31" s="46"/>
      <c r="BQ31" s="46"/>
      <c r="BR31" s="46"/>
      <c r="BS31" s="46"/>
      <c r="BT31" s="30"/>
      <c r="BU31" s="30"/>
      <c r="BV31" s="30"/>
      <c r="BW31" s="30"/>
      <c r="BX31" s="30"/>
      <c r="BY31" s="30"/>
      <c r="BZ31" s="30"/>
      <c r="CA31" s="30"/>
      <c r="CB31" s="23">
        <f t="shared" si="21"/>
        <v>0</v>
      </c>
      <c r="CC31" s="30"/>
      <c r="CD31" s="23">
        <f t="shared" si="22"/>
        <v>0</v>
      </c>
      <c r="CE31" s="27">
        <f t="shared" si="23"/>
        <v>0</v>
      </c>
      <c r="CF31" s="23">
        <f t="shared" si="37"/>
        <v>0</v>
      </c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23">
        <f t="shared" si="24"/>
        <v>0</v>
      </c>
      <c r="CS31" s="31"/>
      <c r="CT31" s="31"/>
      <c r="CU31" s="31"/>
      <c r="CV31" s="23">
        <f t="shared" si="7"/>
        <v>0</v>
      </c>
      <c r="CW31" s="23">
        <f t="shared" si="8"/>
        <v>0</v>
      </c>
      <c r="CX31" s="49">
        <f t="shared" si="38"/>
        <v>0</v>
      </c>
      <c r="CY31" s="49">
        <f t="shared" si="25"/>
        <v>0</v>
      </c>
      <c r="CZ31" s="49">
        <f t="shared" si="26"/>
        <v>0</v>
      </c>
      <c r="DA31" s="31"/>
      <c r="DB31" s="31"/>
      <c r="DC31" s="23">
        <f t="shared" si="27"/>
        <v>0</v>
      </c>
      <c r="DD31" s="50"/>
      <c r="DE31" s="50"/>
      <c r="DF31" s="50"/>
      <c r="DG31" s="23">
        <f t="shared" si="28"/>
        <v>0</v>
      </c>
      <c r="DH31" s="49">
        <f t="shared" si="29"/>
        <v>0</v>
      </c>
      <c r="DI31" s="27">
        <f t="shared" si="39"/>
        <v>0</v>
      </c>
      <c r="DJ31" s="53">
        <f t="shared" si="40"/>
        <v>0</v>
      </c>
      <c r="DK31" s="49">
        <f t="shared" si="30"/>
        <v>0</v>
      </c>
      <c r="DL31" s="54">
        <f t="shared" si="31"/>
        <v>0</v>
      </c>
      <c r="DM31" s="55">
        <v>180</v>
      </c>
      <c r="DN31" s="55">
        <v>5</v>
      </c>
      <c r="DO31" s="55">
        <v>15</v>
      </c>
      <c r="DP31" s="27">
        <f t="shared" si="32"/>
        <v>0</v>
      </c>
      <c r="DQ31" s="58" t="e">
        <f t="shared" si="33"/>
        <v>#DIV/0!</v>
      </c>
      <c r="DR31" s="195"/>
      <c r="DS31" s="58" t="e">
        <f t="shared" si="12"/>
        <v>#DIV/0!</v>
      </c>
      <c r="DT31" s="197"/>
      <c r="DU31" s="63">
        <f t="shared" si="41"/>
        <v>0</v>
      </c>
      <c r="DV31" s="61">
        <f t="shared" si="42"/>
        <v>0</v>
      </c>
      <c r="DW31" s="64" t="e">
        <f t="shared" si="36"/>
        <v>#DIV/0!</v>
      </c>
      <c r="DX31" s="65"/>
    </row>
    <row r="32" spans="1:128">
      <c r="A32" s="17">
        <v>100</v>
      </c>
      <c r="B32" s="17">
        <v>14000</v>
      </c>
      <c r="C32" s="181" t="e">
        <f t="shared" si="55"/>
        <v>#DIV/0!</v>
      </c>
      <c r="D32" s="19" t="e">
        <f t="shared" si="0"/>
        <v>#DIV/0!</v>
      </c>
      <c r="E32" s="19" t="e">
        <f t="shared" si="1"/>
        <v>#DIV/0!</v>
      </c>
      <c r="F32" s="19" t="e">
        <f t="shared" si="2"/>
        <v>#DIV/0!</v>
      </c>
      <c r="G32" s="19" t="e">
        <f t="shared" si="3"/>
        <v>#DIV/0!</v>
      </c>
      <c r="H32" s="18" t="e">
        <f t="shared" si="4"/>
        <v>#DIV/0!</v>
      </c>
      <c r="I32" s="183" t="e">
        <f t="shared" si="56"/>
        <v>#DIV/0!</v>
      </c>
      <c r="J32" s="187" t="s">
        <v>243</v>
      </c>
      <c r="K32" s="22" t="s">
        <v>225</v>
      </c>
      <c r="L32" s="23"/>
      <c r="M32" s="29"/>
      <c r="N32" s="27">
        <f t="shared" si="15"/>
        <v>0</v>
      </c>
      <c r="O32" s="30"/>
      <c r="P32" s="30"/>
      <c r="Q32" s="30"/>
      <c r="R32" s="30"/>
      <c r="S32" s="24">
        <v>0</v>
      </c>
      <c r="T32" s="24">
        <v>0</v>
      </c>
      <c r="U32" s="35">
        <v>0</v>
      </c>
      <c r="V32" s="30"/>
      <c r="W32" s="30"/>
      <c r="X32" s="36"/>
      <c r="Y32" s="17">
        <f t="shared" si="16"/>
        <v>0</v>
      </c>
      <c r="Z32" s="30"/>
      <c r="AA32" s="30"/>
      <c r="AB32" s="30"/>
      <c r="AC32" s="30"/>
      <c r="AD32" s="30"/>
      <c r="AE32" s="30"/>
      <c r="AF32" s="24">
        <f t="shared" si="17"/>
        <v>0</v>
      </c>
      <c r="AG32" s="30"/>
      <c r="AH32" s="30"/>
      <c r="AI32" s="30"/>
      <c r="AJ32" s="30"/>
      <c r="AK32" s="30"/>
      <c r="AL32" s="30"/>
      <c r="AM32" s="24">
        <f t="shared" si="18"/>
        <v>0</v>
      </c>
      <c r="AN32" s="30"/>
      <c r="AO32" s="30"/>
      <c r="AP32" s="30"/>
      <c r="AQ32" s="30"/>
      <c r="AR32" s="30"/>
      <c r="AS32" s="30"/>
      <c r="AT32" s="30"/>
      <c r="AU32" s="30"/>
      <c r="AV32" s="24">
        <f t="shared" si="19"/>
        <v>0</v>
      </c>
      <c r="AW32" s="36"/>
      <c r="AX32" s="42"/>
      <c r="AY32" s="36"/>
      <c r="AZ32" s="42"/>
      <c r="BA32" s="36"/>
      <c r="BB32" s="36"/>
      <c r="BC32" s="36"/>
      <c r="BD32" s="42"/>
      <c r="BE32" s="36"/>
      <c r="BF32" s="42"/>
      <c r="BG32" s="36"/>
      <c r="BH32" s="42"/>
      <c r="BI32" s="36"/>
      <c r="BJ32" s="42"/>
      <c r="BK32" s="36"/>
      <c r="BL32" s="42"/>
      <c r="BM32" s="23">
        <f t="shared" si="20"/>
        <v>0</v>
      </c>
      <c r="BN32" s="46"/>
      <c r="BO32" s="46"/>
      <c r="BP32" s="46"/>
      <c r="BQ32" s="46"/>
      <c r="BR32" s="46"/>
      <c r="BS32" s="46"/>
      <c r="BT32" s="30"/>
      <c r="BU32" s="30"/>
      <c r="BV32" s="30"/>
      <c r="BW32" s="30"/>
      <c r="BX32" s="30"/>
      <c r="BY32" s="30"/>
      <c r="BZ32" s="30"/>
      <c r="CA32" s="30"/>
      <c r="CB32" s="23">
        <f t="shared" si="21"/>
        <v>0</v>
      </c>
      <c r="CC32" s="30"/>
      <c r="CD32" s="23">
        <f t="shared" si="22"/>
        <v>0</v>
      </c>
      <c r="CE32" s="27">
        <f t="shared" si="23"/>
        <v>0</v>
      </c>
      <c r="CF32" s="23">
        <f t="shared" si="37"/>
        <v>0</v>
      </c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23">
        <f t="shared" si="24"/>
        <v>0</v>
      </c>
      <c r="CS32" s="31"/>
      <c r="CT32" s="31"/>
      <c r="CU32" s="31"/>
      <c r="CV32" s="23">
        <f t="shared" si="7"/>
        <v>0</v>
      </c>
      <c r="CW32" s="23">
        <f t="shared" si="8"/>
        <v>0</v>
      </c>
      <c r="CX32" s="49">
        <f t="shared" si="38"/>
        <v>0</v>
      </c>
      <c r="CY32" s="49">
        <f t="shared" si="25"/>
        <v>0</v>
      </c>
      <c r="CZ32" s="49">
        <f t="shared" si="26"/>
        <v>0</v>
      </c>
      <c r="DA32" s="31"/>
      <c r="DB32" s="31"/>
      <c r="DC32" s="23">
        <f t="shared" si="27"/>
        <v>0</v>
      </c>
      <c r="DD32" s="50"/>
      <c r="DE32" s="50"/>
      <c r="DF32" s="50"/>
      <c r="DG32" s="23">
        <f t="shared" si="28"/>
        <v>0</v>
      </c>
      <c r="DH32" s="49">
        <f t="shared" si="29"/>
        <v>0</v>
      </c>
      <c r="DI32" s="27">
        <f t="shared" si="39"/>
        <v>0</v>
      </c>
      <c r="DJ32" s="53">
        <f t="shared" si="40"/>
        <v>0</v>
      </c>
      <c r="DK32" s="49">
        <f t="shared" si="30"/>
        <v>0</v>
      </c>
      <c r="DL32" s="54">
        <f t="shared" si="31"/>
        <v>0</v>
      </c>
      <c r="DM32" s="55">
        <v>180</v>
      </c>
      <c r="DN32" s="55">
        <v>5</v>
      </c>
      <c r="DO32" s="55">
        <v>15</v>
      </c>
      <c r="DP32" s="27">
        <f t="shared" si="32"/>
        <v>0</v>
      </c>
      <c r="DQ32" s="58" t="e">
        <f t="shared" si="33"/>
        <v>#DIV/0!</v>
      </c>
      <c r="DR32" s="194" t="e">
        <f t="shared" si="57"/>
        <v>#DIV/0!</v>
      </c>
      <c r="DS32" s="58" t="e">
        <f t="shared" si="12"/>
        <v>#DIV/0!</v>
      </c>
      <c r="DT32" s="196" t="e">
        <f t="shared" si="58"/>
        <v>#DIV/0!</v>
      </c>
      <c r="DU32" s="63">
        <f t="shared" si="41"/>
        <v>0</v>
      </c>
      <c r="DV32" s="61">
        <f t="shared" si="42"/>
        <v>0</v>
      </c>
      <c r="DW32" s="64" t="e">
        <f t="shared" si="36"/>
        <v>#DIV/0!</v>
      </c>
      <c r="DX32" s="65"/>
    </row>
    <row r="33" spans="1:128">
      <c r="A33" s="17">
        <v>100</v>
      </c>
      <c r="B33" s="17">
        <v>14000</v>
      </c>
      <c r="C33" s="182"/>
      <c r="D33" s="19" t="e">
        <f t="shared" si="0"/>
        <v>#DIV/0!</v>
      </c>
      <c r="E33" s="19" t="e">
        <f t="shared" si="1"/>
        <v>#DIV/0!</v>
      </c>
      <c r="F33" s="19" t="e">
        <f t="shared" si="2"/>
        <v>#DIV/0!</v>
      </c>
      <c r="G33" s="19" t="e">
        <f t="shared" si="3"/>
        <v>#DIV/0!</v>
      </c>
      <c r="H33" s="18" t="e">
        <f t="shared" si="4"/>
        <v>#DIV/0!</v>
      </c>
      <c r="I33" s="184"/>
      <c r="J33" s="187"/>
      <c r="K33" s="22" t="s">
        <v>226</v>
      </c>
      <c r="L33" s="23"/>
      <c r="M33" s="29"/>
      <c r="N33" s="27">
        <f t="shared" si="15"/>
        <v>0</v>
      </c>
      <c r="O33" s="30"/>
      <c r="P33" s="30"/>
      <c r="Q33" s="30"/>
      <c r="R33" s="30"/>
      <c r="S33" s="24">
        <v>0</v>
      </c>
      <c r="T33" s="24">
        <v>0</v>
      </c>
      <c r="U33" s="35">
        <v>0</v>
      </c>
      <c r="V33" s="30"/>
      <c r="W33" s="30"/>
      <c r="X33" s="36"/>
      <c r="Y33" s="17">
        <f t="shared" si="16"/>
        <v>0</v>
      </c>
      <c r="Z33" s="30"/>
      <c r="AA33" s="30"/>
      <c r="AB33" s="30"/>
      <c r="AC33" s="30"/>
      <c r="AD33" s="30"/>
      <c r="AE33" s="30"/>
      <c r="AF33" s="24">
        <f t="shared" si="17"/>
        <v>0</v>
      </c>
      <c r="AG33" s="30"/>
      <c r="AH33" s="30"/>
      <c r="AI33" s="30"/>
      <c r="AJ33" s="30"/>
      <c r="AK33" s="30"/>
      <c r="AL33" s="30"/>
      <c r="AM33" s="24">
        <f t="shared" si="18"/>
        <v>0</v>
      </c>
      <c r="AN33" s="30"/>
      <c r="AO33" s="30"/>
      <c r="AP33" s="30"/>
      <c r="AQ33" s="30"/>
      <c r="AR33" s="30"/>
      <c r="AS33" s="30"/>
      <c r="AT33" s="30"/>
      <c r="AU33" s="30"/>
      <c r="AV33" s="24">
        <f t="shared" si="19"/>
        <v>0</v>
      </c>
      <c r="AW33" s="36"/>
      <c r="AX33" s="42"/>
      <c r="AY33" s="36"/>
      <c r="AZ33" s="42"/>
      <c r="BA33" s="36"/>
      <c r="BB33" s="36"/>
      <c r="BC33" s="36"/>
      <c r="BD33" s="42"/>
      <c r="BE33" s="36"/>
      <c r="BF33" s="42"/>
      <c r="BG33" s="36"/>
      <c r="BH33" s="42"/>
      <c r="BI33" s="36"/>
      <c r="BJ33" s="42"/>
      <c r="BK33" s="36"/>
      <c r="BL33" s="42"/>
      <c r="BM33" s="23">
        <f t="shared" si="20"/>
        <v>0</v>
      </c>
      <c r="BN33" s="46"/>
      <c r="BO33" s="46"/>
      <c r="BP33" s="46"/>
      <c r="BQ33" s="46"/>
      <c r="BR33" s="46"/>
      <c r="BS33" s="46"/>
      <c r="BT33" s="30"/>
      <c r="BU33" s="30"/>
      <c r="BV33" s="30"/>
      <c r="BW33" s="30"/>
      <c r="BX33" s="30"/>
      <c r="BY33" s="30"/>
      <c r="BZ33" s="30"/>
      <c r="CA33" s="30"/>
      <c r="CB33" s="23">
        <f t="shared" si="21"/>
        <v>0</v>
      </c>
      <c r="CC33" s="30"/>
      <c r="CD33" s="23">
        <f t="shared" si="22"/>
        <v>0</v>
      </c>
      <c r="CE33" s="27">
        <f t="shared" si="23"/>
        <v>0</v>
      </c>
      <c r="CF33" s="23">
        <f t="shared" si="37"/>
        <v>0</v>
      </c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23">
        <f t="shared" si="24"/>
        <v>0</v>
      </c>
      <c r="CS33" s="31"/>
      <c r="CT33" s="31"/>
      <c r="CU33" s="31"/>
      <c r="CV33" s="23">
        <f t="shared" si="7"/>
        <v>0</v>
      </c>
      <c r="CW33" s="23">
        <f t="shared" si="8"/>
        <v>0</v>
      </c>
      <c r="CX33" s="49">
        <f t="shared" si="38"/>
        <v>0</v>
      </c>
      <c r="CY33" s="49">
        <f t="shared" si="25"/>
        <v>0</v>
      </c>
      <c r="CZ33" s="49">
        <f t="shared" si="26"/>
        <v>0</v>
      </c>
      <c r="DA33" s="31"/>
      <c r="DB33" s="31"/>
      <c r="DC33" s="23">
        <f t="shared" si="27"/>
        <v>0</v>
      </c>
      <c r="DD33" s="50"/>
      <c r="DE33" s="50"/>
      <c r="DF33" s="50"/>
      <c r="DG33" s="23">
        <f t="shared" si="28"/>
        <v>0</v>
      </c>
      <c r="DH33" s="49">
        <f t="shared" si="29"/>
        <v>0</v>
      </c>
      <c r="DI33" s="27">
        <f t="shared" si="39"/>
        <v>0</v>
      </c>
      <c r="DJ33" s="53">
        <f t="shared" si="40"/>
        <v>0</v>
      </c>
      <c r="DK33" s="49">
        <f t="shared" si="30"/>
        <v>0</v>
      </c>
      <c r="DL33" s="54">
        <f t="shared" si="31"/>
        <v>0</v>
      </c>
      <c r="DM33" s="55">
        <v>180</v>
      </c>
      <c r="DN33" s="55">
        <v>5</v>
      </c>
      <c r="DO33" s="55">
        <v>15</v>
      </c>
      <c r="DP33" s="27">
        <f t="shared" si="32"/>
        <v>0</v>
      </c>
      <c r="DQ33" s="58" t="e">
        <f t="shared" si="33"/>
        <v>#DIV/0!</v>
      </c>
      <c r="DR33" s="195"/>
      <c r="DS33" s="58" t="e">
        <f t="shared" si="12"/>
        <v>#DIV/0!</v>
      </c>
      <c r="DT33" s="197"/>
      <c r="DU33" s="63">
        <f t="shared" si="41"/>
        <v>0</v>
      </c>
      <c r="DV33" s="61">
        <f t="shared" si="42"/>
        <v>0</v>
      </c>
      <c r="DW33" s="64" t="e">
        <f t="shared" si="36"/>
        <v>#DIV/0!</v>
      </c>
      <c r="DX33" s="65"/>
    </row>
    <row r="34" spans="1:128">
      <c r="A34" s="17">
        <v>100</v>
      </c>
      <c r="B34" s="17">
        <v>14000</v>
      </c>
      <c r="C34" s="181" t="e">
        <f t="shared" ref="C34:C38" si="59">(DH34+DH35)/(N34+N35)</f>
        <v>#DIV/0!</v>
      </c>
      <c r="D34" s="19" t="e">
        <f t="shared" si="0"/>
        <v>#DIV/0!</v>
      </c>
      <c r="E34" s="19" t="e">
        <f t="shared" si="1"/>
        <v>#DIV/0!</v>
      </c>
      <c r="F34" s="19" t="e">
        <f t="shared" si="2"/>
        <v>#DIV/0!</v>
      </c>
      <c r="G34" s="19" t="e">
        <f t="shared" si="3"/>
        <v>#DIV/0!</v>
      </c>
      <c r="H34" s="18" t="e">
        <f t="shared" si="4"/>
        <v>#DIV/0!</v>
      </c>
      <c r="I34" s="183" t="e">
        <f t="shared" ref="I34:I38" si="60">(CD34+CD35)/(DI34+DI35)</f>
        <v>#DIV/0!</v>
      </c>
      <c r="J34" s="187" t="s">
        <v>244</v>
      </c>
      <c r="K34" s="22" t="s">
        <v>225</v>
      </c>
      <c r="L34" s="23"/>
      <c r="M34" s="29"/>
      <c r="N34" s="27">
        <f t="shared" si="15"/>
        <v>0</v>
      </c>
      <c r="O34" s="30"/>
      <c r="P34" s="30"/>
      <c r="Q34" s="30"/>
      <c r="R34" s="30"/>
      <c r="S34" s="24">
        <v>0</v>
      </c>
      <c r="T34" s="24">
        <v>0</v>
      </c>
      <c r="U34" s="35">
        <v>0</v>
      </c>
      <c r="V34" s="30"/>
      <c r="W34" s="30"/>
      <c r="X34" s="36"/>
      <c r="Y34" s="17">
        <f t="shared" si="16"/>
        <v>0</v>
      </c>
      <c r="Z34" s="30"/>
      <c r="AA34" s="30"/>
      <c r="AB34" s="30"/>
      <c r="AC34" s="30"/>
      <c r="AD34" s="30"/>
      <c r="AE34" s="30"/>
      <c r="AF34" s="24">
        <f t="shared" si="17"/>
        <v>0</v>
      </c>
      <c r="AG34" s="30"/>
      <c r="AH34" s="30"/>
      <c r="AI34" s="30"/>
      <c r="AJ34" s="30"/>
      <c r="AK34" s="30"/>
      <c r="AL34" s="30"/>
      <c r="AM34" s="24">
        <f t="shared" si="18"/>
        <v>0</v>
      </c>
      <c r="AN34" s="30"/>
      <c r="AO34" s="30"/>
      <c r="AP34" s="30"/>
      <c r="AQ34" s="30"/>
      <c r="AR34" s="30"/>
      <c r="AS34" s="30"/>
      <c r="AT34" s="30"/>
      <c r="AU34" s="30"/>
      <c r="AV34" s="24">
        <f t="shared" si="19"/>
        <v>0</v>
      </c>
      <c r="AW34" s="36"/>
      <c r="AX34" s="42"/>
      <c r="AY34" s="36"/>
      <c r="AZ34" s="42"/>
      <c r="BA34" s="36"/>
      <c r="BB34" s="36"/>
      <c r="BC34" s="36"/>
      <c r="BD34" s="42"/>
      <c r="BE34" s="36"/>
      <c r="BF34" s="42"/>
      <c r="BG34" s="36"/>
      <c r="BH34" s="42"/>
      <c r="BI34" s="36"/>
      <c r="BJ34" s="42"/>
      <c r="BK34" s="36"/>
      <c r="BL34" s="42"/>
      <c r="BM34" s="23">
        <f t="shared" si="20"/>
        <v>0</v>
      </c>
      <c r="BN34" s="46"/>
      <c r="BO34" s="46"/>
      <c r="BP34" s="46"/>
      <c r="BQ34" s="46"/>
      <c r="BR34" s="46"/>
      <c r="BS34" s="46"/>
      <c r="BT34" s="30"/>
      <c r="BU34" s="30"/>
      <c r="BV34" s="30"/>
      <c r="BW34" s="30"/>
      <c r="BX34" s="30"/>
      <c r="BY34" s="30"/>
      <c r="BZ34" s="30"/>
      <c r="CA34" s="30"/>
      <c r="CB34" s="23">
        <f t="shared" si="21"/>
        <v>0</v>
      </c>
      <c r="CC34" s="30"/>
      <c r="CD34" s="23">
        <f t="shared" si="22"/>
        <v>0</v>
      </c>
      <c r="CE34" s="27">
        <f t="shared" si="23"/>
        <v>0</v>
      </c>
      <c r="CF34" s="23">
        <f t="shared" si="37"/>
        <v>0</v>
      </c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23">
        <f t="shared" si="24"/>
        <v>0</v>
      </c>
      <c r="CS34" s="31"/>
      <c r="CT34" s="31"/>
      <c r="CU34" s="31"/>
      <c r="CV34" s="23">
        <f t="shared" si="7"/>
        <v>0</v>
      </c>
      <c r="CW34" s="23">
        <f t="shared" si="8"/>
        <v>0</v>
      </c>
      <c r="CX34" s="49">
        <f t="shared" si="38"/>
        <v>0</v>
      </c>
      <c r="CY34" s="49">
        <f t="shared" si="25"/>
        <v>0</v>
      </c>
      <c r="CZ34" s="49">
        <f t="shared" si="26"/>
        <v>0</v>
      </c>
      <c r="DA34" s="31"/>
      <c r="DB34" s="31"/>
      <c r="DC34" s="23">
        <f t="shared" si="27"/>
        <v>0</v>
      </c>
      <c r="DD34" s="50"/>
      <c r="DE34" s="50"/>
      <c r="DF34" s="50"/>
      <c r="DG34" s="23">
        <f t="shared" si="28"/>
        <v>0</v>
      </c>
      <c r="DH34" s="49">
        <f t="shared" si="29"/>
        <v>0</v>
      </c>
      <c r="DI34" s="27">
        <f t="shared" si="39"/>
        <v>0</v>
      </c>
      <c r="DJ34" s="53">
        <f t="shared" si="40"/>
        <v>0</v>
      </c>
      <c r="DK34" s="49">
        <f t="shared" si="30"/>
        <v>0</v>
      </c>
      <c r="DL34" s="54">
        <f t="shared" si="31"/>
        <v>0</v>
      </c>
      <c r="DM34" s="55">
        <v>180</v>
      </c>
      <c r="DN34" s="55">
        <v>5</v>
      </c>
      <c r="DO34" s="55">
        <v>15</v>
      </c>
      <c r="DP34" s="27">
        <f t="shared" si="32"/>
        <v>0</v>
      </c>
      <c r="DQ34" s="58" t="e">
        <f t="shared" si="33"/>
        <v>#DIV/0!</v>
      </c>
      <c r="DR34" s="194" t="e">
        <f t="shared" ref="DR34:DR38" si="61">(CY34+CY35)/(CY34+CY35+DP34+DP35)</f>
        <v>#DIV/0!</v>
      </c>
      <c r="DS34" s="58" t="e">
        <f t="shared" si="12"/>
        <v>#DIV/0!</v>
      </c>
      <c r="DT34" s="196" t="e">
        <f t="shared" ref="DT34:DT38" si="62">(CY34+CY35)/(CY34+CY35+CD34+CD35)</f>
        <v>#DIV/0!</v>
      </c>
      <c r="DU34" s="63">
        <f t="shared" si="41"/>
        <v>0</v>
      </c>
      <c r="DV34" s="61">
        <f t="shared" si="42"/>
        <v>0</v>
      </c>
      <c r="DW34" s="64" t="e">
        <f t="shared" si="36"/>
        <v>#DIV/0!</v>
      </c>
      <c r="DX34" s="65"/>
    </row>
    <row r="35" spans="1:128">
      <c r="A35" s="17">
        <v>100</v>
      </c>
      <c r="B35" s="17">
        <v>14000</v>
      </c>
      <c r="C35" s="182"/>
      <c r="D35" s="19" t="e">
        <f t="shared" si="0"/>
        <v>#DIV/0!</v>
      </c>
      <c r="E35" s="19" t="e">
        <f t="shared" si="1"/>
        <v>#DIV/0!</v>
      </c>
      <c r="F35" s="19" t="e">
        <f t="shared" si="2"/>
        <v>#DIV/0!</v>
      </c>
      <c r="G35" s="19" t="e">
        <f t="shared" si="3"/>
        <v>#DIV/0!</v>
      </c>
      <c r="H35" s="18" t="e">
        <f t="shared" si="4"/>
        <v>#DIV/0!</v>
      </c>
      <c r="I35" s="184"/>
      <c r="J35" s="187"/>
      <c r="K35" s="22" t="s">
        <v>223</v>
      </c>
      <c r="L35" s="23"/>
      <c r="M35" s="29"/>
      <c r="N35" s="27">
        <f t="shared" si="15"/>
        <v>0</v>
      </c>
      <c r="O35" s="30"/>
      <c r="P35" s="30"/>
      <c r="Q35" s="30"/>
      <c r="R35" s="30"/>
      <c r="S35" s="24">
        <v>0</v>
      </c>
      <c r="T35" s="24">
        <v>0</v>
      </c>
      <c r="U35" s="35">
        <v>0</v>
      </c>
      <c r="V35" s="30"/>
      <c r="W35" s="30"/>
      <c r="X35" s="36"/>
      <c r="Y35" s="17">
        <f t="shared" si="16"/>
        <v>0</v>
      </c>
      <c r="Z35" s="30"/>
      <c r="AA35" s="30"/>
      <c r="AB35" s="30"/>
      <c r="AC35" s="30"/>
      <c r="AD35" s="30"/>
      <c r="AE35" s="30"/>
      <c r="AF35" s="24">
        <f t="shared" si="17"/>
        <v>0</v>
      </c>
      <c r="AG35" s="30"/>
      <c r="AH35" s="30"/>
      <c r="AI35" s="30"/>
      <c r="AJ35" s="30"/>
      <c r="AK35" s="30"/>
      <c r="AL35" s="30"/>
      <c r="AM35" s="24">
        <f t="shared" si="18"/>
        <v>0</v>
      </c>
      <c r="AN35" s="30"/>
      <c r="AO35" s="30"/>
      <c r="AP35" s="30"/>
      <c r="AQ35" s="30"/>
      <c r="AR35" s="30"/>
      <c r="AS35" s="30"/>
      <c r="AT35" s="30"/>
      <c r="AU35" s="30"/>
      <c r="AV35" s="24">
        <f t="shared" si="19"/>
        <v>0</v>
      </c>
      <c r="AW35" s="36"/>
      <c r="AX35" s="42"/>
      <c r="AY35" s="36"/>
      <c r="AZ35" s="42"/>
      <c r="BA35" s="36"/>
      <c r="BB35" s="36"/>
      <c r="BC35" s="36"/>
      <c r="BD35" s="42"/>
      <c r="BE35" s="36"/>
      <c r="BF35" s="42"/>
      <c r="BG35" s="36"/>
      <c r="BH35" s="42"/>
      <c r="BI35" s="36"/>
      <c r="BJ35" s="42"/>
      <c r="BK35" s="36"/>
      <c r="BL35" s="42"/>
      <c r="BM35" s="23">
        <f t="shared" si="20"/>
        <v>0</v>
      </c>
      <c r="BN35" s="46"/>
      <c r="BO35" s="46"/>
      <c r="BP35" s="46"/>
      <c r="BQ35" s="46"/>
      <c r="BR35" s="46"/>
      <c r="BS35" s="46"/>
      <c r="BT35" s="30"/>
      <c r="BU35" s="30"/>
      <c r="BV35" s="30"/>
      <c r="BW35" s="30"/>
      <c r="BX35" s="30"/>
      <c r="BY35" s="30"/>
      <c r="BZ35" s="30"/>
      <c r="CA35" s="30"/>
      <c r="CB35" s="23">
        <f t="shared" si="21"/>
        <v>0</v>
      </c>
      <c r="CC35" s="30"/>
      <c r="CD35" s="23">
        <f t="shared" si="22"/>
        <v>0</v>
      </c>
      <c r="CE35" s="27">
        <f t="shared" si="23"/>
        <v>0</v>
      </c>
      <c r="CF35" s="23">
        <f t="shared" si="37"/>
        <v>0</v>
      </c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23">
        <f t="shared" si="24"/>
        <v>0</v>
      </c>
      <c r="CS35" s="31"/>
      <c r="CT35" s="31"/>
      <c r="CU35" s="31"/>
      <c r="CV35" s="23">
        <f t="shared" si="7"/>
        <v>0</v>
      </c>
      <c r="CW35" s="23">
        <f t="shared" si="8"/>
        <v>0</v>
      </c>
      <c r="CX35" s="49">
        <f t="shared" si="38"/>
        <v>0</v>
      </c>
      <c r="CY35" s="49">
        <f t="shared" si="25"/>
        <v>0</v>
      </c>
      <c r="CZ35" s="49">
        <f t="shared" si="26"/>
        <v>0</v>
      </c>
      <c r="DA35" s="31"/>
      <c r="DB35" s="31"/>
      <c r="DC35" s="23">
        <f t="shared" si="27"/>
        <v>0</v>
      </c>
      <c r="DD35" s="50"/>
      <c r="DE35" s="50"/>
      <c r="DF35" s="50"/>
      <c r="DG35" s="23">
        <f t="shared" si="28"/>
        <v>0</v>
      </c>
      <c r="DH35" s="49">
        <f t="shared" si="29"/>
        <v>0</v>
      </c>
      <c r="DI35" s="27">
        <f t="shared" si="39"/>
        <v>0</v>
      </c>
      <c r="DJ35" s="53">
        <f t="shared" si="40"/>
        <v>0</v>
      </c>
      <c r="DK35" s="49">
        <f t="shared" si="30"/>
        <v>0</v>
      </c>
      <c r="DL35" s="54">
        <f t="shared" si="31"/>
        <v>0</v>
      </c>
      <c r="DM35" s="55">
        <v>180</v>
      </c>
      <c r="DN35" s="55">
        <v>5</v>
      </c>
      <c r="DO35" s="55">
        <v>15</v>
      </c>
      <c r="DP35" s="27">
        <f t="shared" si="32"/>
        <v>0</v>
      </c>
      <c r="DQ35" s="58" t="e">
        <f t="shared" si="33"/>
        <v>#DIV/0!</v>
      </c>
      <c r="DR35" s="195"/>
      <c r="DS35" s="58" t="e">
        <f t="shared" si="12"/>
        <v>#DIV/0!</v>
      </c>
      <c r="DT35" s="197"/>
      <c r="DU35" s="63">
        <f t="shared" si="41"/>
        <v>0</v>
      </c>
      <c r="DV35" s="61">
        <f t="shared" si="42"/>
        <v>0</v>
      </c>
      <c r="DW35" s="64" t="e">
        <f t="shared" si="36"/>
        <v>#DIV/0!</v>
      </c>
      <c r="DX35" s="65"/>
    </row>
    <row r="36" spans="1:128">
      <c r="A36" s="17">
        <v>100</v>
      </c>
      <c r="B36" s="17">
        <v>14000</v>
      </c>
      <c r="C36" s="181" t="e">
        <f t="shared" si="59"/>
        <v>#DIV/0!</v>
      </c>
      <c r="D36" s="19" t="e">
        <f t="shared" si="0"/>
        <v>#DIV/0!</v>
      </c>
      <c r="E36" s="19" t="e">
        <f t="shared" si="1"/>
        <v>#DIV/0!</v>
      </c>
      <c r="F36" s="19" t="e">
        <f t="shared" si="2"/>
        <v>#DIV/0!</v>
      </c>
      <c r="G36" s="19" t="e">
        <f t="shared" si="3"/>
        <v>#DIV/0!</v>
      </c>
      <c r="H36" s="18" t="e">
        <f t="shared" si="4"/>
        <v>#DIV/0!</v>
      </c>
      <c r="I36" s="183" t="e">
        <f t="shared" si="60"/>
        <v>#DIV/0!</v>
      </c>
      <c r="J36" s="187" t="s">
        <v>245</v>
      </c>
      <c r="K36" s="22" t="s">
        <v>225</v>
      </c>
      <c r="L36" s="23"/>
      <c r="M36" s="29"/>
      <c r="N36" s="27">
        <f t="shared" si="15"/>
        <v>0</v>
      </c>
      <c r="O36" s="30"/>
      <c r="P36" s="30"/>
      <c r="Q36" s="30"/>
      <c r="R36" s="30"/>
      <c r="S36" s="24">
        <v>0</v>
      </c>
      <c r="T36" s="24">
        <v>0</v>
      </c>
      <c r="U36" s="35">
        <v>0</v>
      </c>
      <c r="V36" s="30"/>
      <c r="W36" s="30"/>
      <c r="X36" s="36"/>
      <c r="Y36" s="17">
        <f t="shared" si="16"/>
        <v>0</v>
      </c>
      <c r="Z36" s="30"/>
      <c r="AA36" s="30"/>
      <c r="AB36" s="30"/>
      <c r="AC36" s="30"/>
      <c r="AD36" s="30"/>
      <c r="AE36" s="30"/>
      <c r="AF36" s="24">
        <f t="shared" si="17"/>
        <v>0</v>
      </c>
      <c r="AG36" s="30"/>
      <c r="AH36" s="30"/>
      <c r="AI36" s="30"/>
      <c r="AJ36" s="30"/>
      <c r="AK36" s="30"/>
      <c r="AL36" s="30"/>
      <c r="AM36" s="24">
        <f t="shared" si="18"/>
        <v>0</v>
      </c>
      <c r="AN36" s="30"/>
      <c r="AO36" s="30"/>
      <c r="AP36" s="30"/>
      <c r="AQ36" s="30"/>
      <c r="AR36" s="30"/>
      <c r="AS36" s="30"/>
      <c r="AT36" s="30"/>
      <c r="AU36" s="30"/>
      <c r="AV36" s="24">
        <f t="shared" si="19"/>
        <v>0</v>
      </c>
      <c r="AW36" s="36"/>
      <c r="AX36" s="42"/>
      <c r="AY36" s="36"/>
      <c r="AZ36" s="42"/>
      <c r="BA36" s="36"/>
      <c r="BB36" s="36"/>
      <c r="BC36" s="36"/>
      <c r="BD36" s="42"/>
      <c r="BE36" s="36"/>
      <c r="BF36" s="42"/>
      <c r="BG36" s="36"/>
      <c r="BH36" s="42"/>
      <c r="BI36" s="36"/>
      <c r="BJ36" s="42"/>
      <c r="BK36" s="36"/>
      <c r="BL36" s="42"/>
      <c r="BM36" s="23">
        <f t="shared" si="20"/>
        <v>0</v>
      </c>
      <c r="BN36" s="46"/>
      <c r="BO36" s="46"/>
      <c r="BP36" s="46"/>
      <c r="BQ36" s="46"/>
      <c r="BR36" s="46"/>
      <c r="BS36" s="46"/>
      <c r="BT36" s="30"/>
      <c r="BU36" s="30"/>
      <c r="BV36" s="30"/>
      <c r="BW36" s="30"/>
      <c r="BX36" s="30"/>
      <c r="BY36" s="30"/>
      <c r="BZ36" s="30"/>
      <c r="CA36" s="30"/>
      <c r="CB36" s="23">
        <f t="shared" si="21"/>
        <v>0</v>
      </c>
      <c r="CC36" s="30"/>
      <c r="CD36" s="23">
        <f t="shared" si="22"/>
        <v>0</v>
      </c>
      <c r="CE36" s="27">
        <f t="shared" si="23"/>
        <v>0</v>
      </c>
      <c r="CF36" s="23">
        <f t="shared" si="37"/>
        <v>0</v>
      </c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23">
        <f t="shared" si="24"/>
        <v>0</v>
      </c>
      <c r="CS36" s="31"/>
      <c r="CT36" s="31"/>
      <c r="CU36" s="31"/>
      <c r="CV36" s="23">
        <f t="shared" si="7"/>
        <v>0</v>
      </c>
      <c r="CW36" s="23">
        <f t="shared" si="8"/>
        <v>0</v>
      </c>
      <c r="CX36" s="49">
        <f t="shared" si="38"/>
        <v>0</v>
      </c>
      <c r="CY36" s="49">
        <f t="shared" si="25"/>
        <v>0</v>
      </c>
      <c r="CZ36" s="49">
        <f t="shared" si="26"/>
        <v>0</v>
      </c>
      <c r="DA36" s="31"/>
      <c r="DB36" s="31"/>
      <c r="DC36" s="23">
        <f t="shared" si="27"/>
        <v>0</v>
      </c>
      <c r="DD36" s="50"/>
      <c r="DE36" s="50"/>
      <c r="DF36" s="50"/>
      <c r="DG36" s="23">
        <f t="shared" si="28"/>
        <v>0</v>
      </c>
      <c r="DH36" s="49">
        <f t="shared" si="29"/>
        <v>0</v>
      </c>
      <c r="DI36" s="27">
        <f t="shared" si="39"/>
        <v>0</v>
      </c>
      <c r="DJ36" s="53">
        <f t="shared" si="40"/>
        <v>0</v>
      </c>
      <c r="DK36" s="49">
        <f t="shared" si="30"/>
        <v>0</v>
      </c>
      <c r="DL36" s="54">
        <f t="shared" si="31"/>
        <v>0</v>
      </c>
      <c r="DM36" s="55">
        <v>180</v>
      </c>
      <c r="DN36" s="55">
        <v>5</v>
      </c>
      <c r="DO36" s="55">
        <v>15</v>
      </c>
      <c r="DP36" s="27">
        <f t="shared" si="32"/>
        <v>0</v>
      </c>
      <c r="DQ36" s="58" t="e">
        <f t="shared" si="33"/>
        <v>#DIV/0!</v>
      </c>
      <c r="DR36" s="194" t="e">
        <f t="shared" si="61"/>
        <v>#DIV/0!</v>
      </c>
      <c r="DS36" s="58" t="e">
        <f t="shared" si="12"/>
        <v>#DIV/0!</v>
      </c>
      <c r="DT36" s="196" t="e">
        <f t="shared" si="62"/>
        <v>#DIV/0!</v>
      </c>
      <c r="DU36" s="63">
        <f t="shared" si="41"/>
        <v>0</v>
      </c>
      <c r="DV36" s="61">
        <f t="shared" si="42"/>
        <v>0</v>
      </c>
      <c r="DW36" s="64" t="e">
        <f t="shared" si="36"/>
        <v>#DIV/0!</v>
      </c>
      <c r="DX36" s="65"/>
    </row>
    <row r="37" spans="1:128">
      <c r="A37" s="17">
        <v>100</v>
      </c>
      <c r="B37" s="17">
        <v>14000</v>
      </c>
      <c r="C37" s="182"/>
      <c r="D37" s="19" t="e">
        <f t="shared" si="0"/>
        <v>#DIV/0!</v>
      </c>
      <c r="E37" s="19" t="e">
        <f t="shared" si="1"/>
        <v>#DIV/0!</v>
      </c>
      <c r="F37" s="19" t="e">
        <f t="shared" si="2"/>
        <v>#DIV/0!</v>
      </c>
      <c r="G37" s="19" t="e">
        <f t="shared" si="3"/>
        <v>#DIV/0!</v>
      </c>
      <c r="H37" s="18" t="e">
        <f t="shared" si="4"/>
        <v>#DIV/0!</v>
      </c>
      <c r="I37" s="184"/>
      <c r="J37" s="187"/>
      <c r="K37" s="22" t="s">
        <v>226</v>
      </c>
      <c r="L37" s="23"/>
      <c r="M37" s="29"/>
      <c r="N37" s="27">
        <f t="shared" si="15"/>
        <v>0</v>
      </c>
      <c r="O37" s="30"/>
      <c r="P37" s="30"/>
      <c r="Q37" s="30"/>
      <c r="R37" s="30"/>
      <c r="S37" s="24">
        <v>0</v>
      </c>
      <c r="T37" s="24">
        <v>0</v>
      </c>
      <c r="U37" s="35">
        <v>0</v>
      </c>
      <c r="V37" s="30"/>
      <c r="W37" s="30"/>
      <c r="X37" s="36"/>
      <c r="Y37" s="17">
        <f t="shared" si="16"/>
        <v>0</v>
      </c>
      <c r="Z37" s="30"/>
      <c r="AA37" s="30"/>
      <c r="AB37" s="30"/>
      <c r="AC37" s="30"/>
      <c r="AD37" s="30"/>
      <c r="AE37" s="30"/>
      <c r="AF37" s="24">
        <f t="shared" si="17"/>
        <v>0</v>
      </c>
      <c r="AG37" s="30"/>
      <c r="AH37" s="30"/>
      <c r="AI37" s="30"/>
      <c r="AJ37" s="30"/>
      <c r="AK37" s="30"/>
      <c r="AL37" s="30"/>
      <c r="AM37" s="24">
        <f t="shared" si="18"/>
        <v>0</v>
      </c>
      <c r="AN37" s="30"/>
      <c r="AO37" s="30"/>
      <c r="AP37" s="30"/>
      <c r="AQ37" s="30"/>
      <c r="AR37" s="30"/>
      <c r="AS37" s="30"/>
      <c r="AT37" s="30"/>
      <c r="AU37" s="30"/>
      <c r="AV37" s="24">
        <f t="shared" si="19"/>
        <v>0</v>
      </c>
      <c r="AW37" s="36"/>
      <c r="AX37" s="42"/>
      <c r="AY37" s="36"/>
      <c r="AZ37" s="42"/>
      <c r="BA37" s="36"/>
      <c r="BB37" s="36"/>
      <c r="BC37" s="36"/>
      <c r="BD37" s="42"/>
      <c r="BE37" s="36"/>
      <c r="BF37" s="42"/>
      <c r="BG37" s="36"/>
      <c r="BH37" s="42"/>
      <c r="BI37" s="36"/>
      <c r="BJ37" s="42"/>
      <c r="BK37" s="36"/>
      <c r="BL37" s="42"/>
      <c r="BM37" s="23">
        <f t="shared" si="20"/>
        <v>0</v>
      </c>
      <c r="BN37" s="46"/>
      <c r="BO37" s="46"/>
      <c r="BP37" s="46"/>
      <c r="BQ37" s="46"/>
      <c r="BR37" s="46"/>
      <c r="BS37" s="46"/>
      <c r="BT37" s="30"/>
      <c r="BU37" s="30"/>
      <c r="BV37" s="30"/>
      <c r="BW37" s="30"/>
      <c r="BX37" s="30"/>
      <c r="BY37" s="30"/>
      <c r="BZ37" s="30"/>
      <c r="CA37" s="30"/>
      <c r="CB37" s="23">
        <f t="shared" si="21"/>
        <v>0</v>
      </c>
      <c r="CC37" s="30"/>
      <c r="CD37" s="23">
        <f t="shared" si="22"/>
        <v>0</v>
      </c>
      <c r="CE37" s="27">
        <f t="shared" si="23"/>
        <v>0</v>
      </c>
      <c r="CF37" s="23">
        <f t="shared" si="37"/>
        <v>0</v>
      </c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23">
        <f t="shared" si="24"/>
        <v>0</v>
      </c>
      <c r="CS37" s="31"/>
      <c r="CT37" s="31"/>
      <c r="CU37" s="31"/>
      <c r="CV37" s="23">
        <f t="shared" si="7"/>
        <v>0</v>
      </c>
      <c r="CW37" s="23">
        <f t="shared" si="8"/>
        <v>0</v>
      </c>
      <c r="CX37" s="49">
        <f t="shared" si="38"/>
        <v>0</v>
      </c>
      <c r="CY37" s="49">
        <f t="shared" si="25"/>
        <v>0</v>
      </c>
      <c r="CZ37" s="49">
        <f t="shared" si="26"/>
        <v>0</v>
      </c>
      <c r="DA37" s="31"/>
      <c r="DB37" s="31"/>
      <c r="DC37" s="23">
        <f t="shared" si="27"/>
        <v>0</v>
      </c>
      <c r="DD37" s="50"/>
      <c r="DE37" s="50"/>
      <c r="DF37" s="50"/>
      <c r="DG37" s="23">
        <f t="shared" si="28"/>
        <v>0</v>
      </c>
      <c r="DH37" s="49">
        <f t="shared" si="29"/>
        <v>0</v>
      </c>
      <c r="DI37" s="27">
        <f t="shared" si="39"/>
        <v>0</v>
      </c>
      <c r="DJ37" s="53">
        <f t="shared" ref="DJ37:DJ65" si="63">DI37*60/5</f>
        <v>0</v>
      </c>
      <c r="DK37" s="49">
        <f t="shared" si="30"/>
        <v>0</v>
      </c>
      <c r="DL37" s="54">
        <f t="shared" si="31"/>
        <v>0</v>
      </c>
      <c r="DM37" s="55">
        <v>180</v>
      </c>
      <c r="DN37" s="55">
        <v>5</v>
      </c>
      <c r="DO37" s="55">
        <v>15</v>
      </c>
      <c r="DP37" s="27">
        <f t="shared" si="32"/>
        <v>0</v>
      </c>
      <c r="DQ37" s="58" t="e">
        <f t="shared" si="33"/>
        <v>#DIV/0!</v>
      </c>
      <c r="DR37" s="195"/>
      <c r="DS37" s="58" t="e">
        <f t="shared" si="12"/>
        <v>#DIV/0!</v>
      </c>
      <c r="DT37" s="197"/>
      <c r="DU37" s="63">
        <f t="shared" si="41"/>
        <v>0</v>
      </c>
      <c r="DV37" s="61">
        <f t="shared" si="42"/>
        <v>0</v>
      </c>
      <c r="DW37" s="64" t="e">
        <f t="shared" si="36"/>
        <v>#DIV/0!</v>
      </c>
      <c r="DX37" s="65"/>
    </row>
    <row r="38" spans="1:128">
      <c r="A38" s="17">
        <v>100</v>
      </c>
      <c r="B38" s="17">
        <v>14000</v>
      </c>
      <c r="C38" s="181" t="e">
        <f t="shared" si="59"/>
        <v>#DIV/0!</v>
      </c>
      <c r="D38" s="19" t="e">
        <f t="shared" si="0"/>
        <v>#DIV/0!</v>
      </c>
      <c r="E38" s="19" t="e">
        <f t="shared" si="1"/>
        <v>#DIV/0!</v>
      </c>
      <c r="F38" s="19" t="e">
        <f t="shared" si="2"/>
        <v>#DIV/0!</v>
      </c>
      <c r="G38" s="19" t="e">
        <f t="shared" si="3"/>
        <v>#DIV/0!</v>
      </c>
      <c r="H38" s="18" t="e">
        <f t="shared" si="4"/>
        <v>#DIV/0!</v>
      </c>
      <c r="I38" s="183" t="e">
        <f t="shared" si="60"/>
        <v>#DIV/0!</v>
      </c>
      <c r="J38" s="187" t="s">
        <v>246</v>
      </c>
      <c r="K38" s="22" t="s">
        <v>219</v>
      </c>
      <c r="L38" s="23"/>
      <c r="M38" s="29"/>
      <c r="N38" s="27">
        <f t="shared" si="15"/>
        <v>0</v>
      </c>
      <c r="O38" s="30"/>
      <c r="P38" s="30"/>
      <c r="Q38" s="30"/>
      <c r="R38" s="30"/>
      <c r="S38" s="24">
        <v>0</v>
      </c>
      <c r="T38" s="24">
        <v>0</v>
      </c>
      <c r="U38" s="35">
        <v>0</v>
      </c>
      <c r="V38" s="30"/>
      <c r="W38" s="30"/>
      <c r="X38" s="36"/>
      <c r="Y38" s="17">
        <f t="shared" si="16"/>
        <v>0</v>
      </c>
      <c r="Z38" s="30"/>
      <c r="AA38" s="30"/>
      <c r="AB38" s="30"/>
      <c r="AC38" s="30"/>
      <c r="AD38" s="30"/>
      <c r="AE38" s="30"/>
      <c r="AF38" s="24">
        <f t="shared" si="17"/>
        <v>0</v>
      </c>
      <c r="AG38" s="30"/>
      <c r="AH38" s="30"/>
      <c r="AI38" s="30"/>
      <c r="AJ38" s="30"/>
      <c r="AK38" s="30"/>
      <c r="AL38" s="30"/>
      <c r="AM38" s="24">
        <f t="shared" si="18"/>
        <v>0</v>
      </c>
      <c r="AN38" s="30"/>
      <c r="AO38" s="30"/>
      <c r="AP38" s="30"/>
      <c r="AQ38" s="30"/>
      <c r="AR38" s="30"/>
      <c r="AS38" s="30"/>
      <c r="AT38" s="30"/>
      <c r="AU38" s="30"/>
      <c r="AV38" s="24">
        <f t="shared" si="19"/>
        <v>0</v>
      </c>
      <c r="AW38" s="36"/>
      <c r="AX38" s="42"/>
      <c r="AY38" s="36"/>
      <c r="AZ38" s="42"/>
      <c r="BA38" s="36"/>
      <c r="BB38" s="36"/>
      <c r="BC38" s="36"/>
      <c r="BD38" s="42"/>
      <c r="BE38" s="36"/>
      <c r="BF38" s="42"/>
      <c r="BG38" s="36"/>
      <c r="BH38" s="42"/>
      <c r="BI38" s="36"/>
      <c r="BJ38" s="42"/>
      <c r="BK38" s="36"/>
      <c r="BL38" s="42"/>
      <c r="BM38" s="23">
        <f t="shared" si="20"/>
        <v>0</v>
      </c>
      <c r="BN38" s="46"/>
      <c r="BO38" s="46"/>
      <c r="BP38" s="46"/>
      <c r="BQ38" s="46"/>
      <c r="BR38" s="46"/>
      <c r="BS38" s="46"/>
      <c r="BT38" s="30"/>
      <c r="BU38" s="30"/>
      <c r="BV38" s="30"/>
      <c r="BW38" s="30"/>
      <c r="BX38" s="30"/>
      <c r="BY38" s="30"/>
      <c r="BZ38" s="30"/>
      <c r="CA38" s="30"/>
      <c r="CB38" s="23">
        <f t="shared" si="21"/>
        <v>0</v>
      </c>
      <c r="CC38" s="30"/>
      <c r="CD38" s="23">
        <f t="shared" si="22"/>
        <v>0</v>
      </c>
      <c r="CE38" s="27">
        <f t="shared" si="23"/>
        <v>0</v>
      </c>
      <c r="CF38" s="23">
        <f t="shared" si="37"/>
        <v>0</v>
      </c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23">
        <f t="shared" si="24"/>
        <v>0</v>
      </c>
      <c r="CS38" s="31"/>
      <c r="CT38" s="31"/>
      <c r="CU38" s="31"/>
      <c r="CV38" s="23">
        <f t="shared" si="7"/>
        <v>0</v>
      </c>
      <c r="CW38" s="23">
        <f t="shared" si="8"/>
        <v>0</v>
      </c>
      <c r="CX38" s="49">
        <f t="shared" si="38"/>
        <v>0</v>
      </c>
      <c r="CY38" s="49">
        <f t="shared" si="25"/>
        <v>0</v>
      </c>
      <c r="CZ38" s="49">
        <f t="shared" si="26"/>
        <v>0</v>
      </c>
      <c r="DA38" s="31"/>
      <c r="DB38" s="31"/>
      <c r="DC38" s="23">
        <f t="shared" si="27"/>
        <v>0</v>
      </c>
      <c r="DD38" s="50"/>
      <c r="DE38" s="50"/>
      <c r="DF38" s="50"/>
      <c r="DG38" s="23">
        <f t="shared" si="28"/>
        <v>0</v>
      </c>
      <c r="DH38" s="49">
        <f t="shared" si="29"/>
        <v>0</v>
      </c>
      <c r="DI38" s="27">
        <f t="shared" si="39"/>
        <v>0</v>
      </c>
      <c r="DJ38" s="53">
        <f t="shared" si="63"/>
        <v>0</v>
      </c>
      <c r="DK38" s="49">
        <f t="shared" si="30"/>
        <v>0</v>
      </c>
      <c r="DL38" s="54">
        <f t="shared" si="31"/>
        <v>0</v>
      </c>
      <c r="DM38" s="55">
        <v>180</v>
      </c>
      <c r="DN38" s="55">
        <v>5</v>
      </c>
      <c r="DO38" s="55">
        <v>15</v>
      </c>
      <c r="DP38" s="27">
        <f t="shared" si="32"/>
        <v>0</v>
      </c>
      <c r="DQ38" s="58" t="e">
        <f t="shared" si="33"/>
        <v>#DIV/0!</v>
      </c>
      <c r="DR38" s="194" t="e">
        <f t="shared" si="61"/>
        <v>#DIV/0!</v>
      </c>
      <c r="DS38" s="58" t="e">
        <f t="shared" si="12"/>
        <v>#DIV/0!</v>
      </c>
      <c r="DT38" s="196" t="e">
        <f t="shared" si="62"/>
        <v>#DIV/0!</v>
      </c>
      <c r="DU38" s="63">
        <f t="shared" si="41"/>
        <v>0</v>
      </c>
      <c r="DV38" s="61">
        <f t="shared" si="42"/>
        <v>0</v>
      </c>
      <c r="DW38" s="64" t="e">
        <f t="shared" si="36"/>
        <v>#DIV/0!</v>
      </c>
      <c r="DX38" s="65"/>
    </row>
    <row r="39" spans="1:128">
      <c r="A39" s="17">
        <v>100</v>
      </c>
      <c r="B39" s="17">
        <v>14000</v>
      </c>
      <c r="C39" s="182"/>
      <c r="D39" s="19" t="e">
        <f t="shared" si="0"/>
        <v>#DIV/0!</v>
      </c>
      <c r="E39" s="19" t="e">
        <f t="shared" si="1"/>
        <v>#DIV/0!</v>
      </c>
      <c r="F39" s="19" t="e">
        <f t="shared" si="2"/>
        <v>#DIV/0!</v>
      </c>
      <c r="G39" s="19" t="e">
        <f t="shared" si="3"/>
        <v>#DIV/0!</v>
      </c>
      <c r="H39" s="18" t="e">
        <f t="shared" si="4"/>
        <v>#DIV/0!</v>
      </c>
      <c r="I39" s="184"/>
      <c r="J39" s="187"/>
      <c r="K39" s="22" t="s">
        <v>220</v>
      </c>
      <c r="L39" s="23"/>
      <c r="M39" s="29"/>
      <c r="N39" s="27">
        <f t="shared" si="15"/>
        <v>0</v>
      </c>
      <c r="O39" s="30"/>
      <c r="P39" s="30"/>
      <c r="Q39" s="30"/>
      <c r="R39" s="30"/>
      <c r="S39" s="24">
        <v>0</v>
      </c>
      <c r="T39" s="24">
        <v>0</v>
      </c>
      <c r="U39" s="35">
        <v>0</v>
      </c>
      <c r="V39" s="30"/>
      <c r="W39" s="30"/>
      <c r="X39" s="36"/>
      <c r="Y39" s="17">
        <f t="shared" si="16"/>
        <v>0</v>
      </c>
      <c r="Z39" s="30"/>
      <c r="AA39" s="30"/>
      <c r="AB39" s="30"/>
      <c r="AC39" s="30"/>
      <c r="AD39" s="30"/>
      <c r="AE39" s="30"/>
      <c r="AF39" s="24">
        <f t="shared" si="17"/>
        <v>0</v>
      </c>
      <c r="AG39" s="30"/>
      <c r="AH39" s="30"/>
      <c r="AI39" s="30"/>
      <c r="AJ39" s="30"/>
      <c r="AK39" s="30"/>
      <c r="AL39" s="30"/>
      <c r="AM39" s="24">
        <f t="shared" si="18"/>
        <v>0</v>
      </c>
      <c r="AN39" s="30"/>
      <c r="AO39" s="30"/>
      <c r="AP39" s="30"/>
      <c r="AQ39" s="30"/>
      <c r="AR39" s="30"/>
      <c r="AS39" s="30"/>
      <c r="AT39" s="30"/>
      <c r="AU39" s="30"/>
      <c r="AV39" s="24">
        <f t="shared" si="19"/>
        <v>0</v>
      </c>
      <c r="AW39" s="36"/>
      <c r="AX39" s="42"/>
      <c r="AY39" s="36"/>
      <c r="AZ39" s="42"/>
      <c r="BA39" s="31"/>
      <c r="BB39" s="36"/>
      <c r="BC39" s="36"/>
      <c r="BD39" s="42"/>
      <c r="BE39" s="36"/>
      <c r="BF39" s="42"/>
      <c r="BG39" s="36"/>
      <c r="BH39" s="42"/>
      <c r="BI39" s="36"/>
      <c r="BJ39" s="42"/>
      <c r="BK39" s="36"/>
      <c r="BL39" s="42"/>
      <c r="BM39" s="23">
        <f t="shared" si="20"/>
        <v>0</v>
      </c>
      <c r="BN39" s="46"/>
      <c r="BO39" s="46"/>
      <c r="BP39" s="46"/>
      <c r="BQ39" s="46"/>
      <c r="BR39" s="46"/>
      <c r="BS39" s="46"/>
      <c r="BT39" s="30"/>
      <c r="BU39" s="30"/>
      <c r="BV39" s="30"/>
      <c r="BW39" s="30"/>
      <c r="BX39" s="30"/>
      <c r="BY39" s="30"/>
      <c r="BZ39" s="30"/>
      <c r="CA39" s="30"/>
      <c r="CB39" s="23">
        <f t="shared" si="21"/>
        <v>0</v>
      </c>
      <c r="CC39" s="30"/>
      <c r="CD39" s="23">
        <f t="shared" si="22"/>
        <v>0</v>
      </c>
      <c r="CE39" s="27">
        <f t="shared" si="23"/>
        <v>0</v>
      </c>
      <c r="CF39" s="23">
        <f t="shared" si="37"/>
        <v>0</v>
      </c>
      <c r="CG39" s="31"/>
      <c r="CH39" s="31"/>
      <c r="CI39" s="31"/>
      <c r="CJ39" s="31"/>
      <c r="CK39" s="31"/>
      <c r="CL39" s="37"/>
      <c r="CM39" s="31"/>
      <c r="CN39" s="31"/>
      <c r="CO39" s="31"/>
      <c r="CP39" s="31"/>
      <c r="CQ39" s="31"/>
      <c r="CR39" s="23">
        <f t="shared" si="24"/>
        <v>0</v>
      </c>
      <c r="CS39" s="31"/>
      <c r="CT39" s="31"/>
      <c r="CU39" s="31"/>
      <c r="CV39" s="23">
        <f t="shared" si="7"/>
        <v>0</v>
      </c>
      <c r="CW39" s="23">
        <f t="shared" si="8"/>
        <v>0</v>
      </c>
      <c r="CX39" s="49">
        <f t="shared" si="38"/>
        <v>0</v>
      </c>
      <c r="CY39" s="49">
        <f t="shared" si="25"/>
        <v>0</v>
      </c>
      <c r="CZ39" s="49">
        <f t="shared" si="26"/>
        <v>0</v>
      </c>
      <c r="DA39" s="31"/>
      <c r="DB39" s="31"/>
      <c r="DC39" s="23">
        <f t="shared" si="27"/>
        <v>0</v>
      </c>
      <c r="DD39" s="50"/>
      <c r="DE39" s="50"/>
      <c r="DF39" s="50"/>
      <c r="DG39" s="23">
        <f t="shared" si="28"/>
        <v>0</v>
      </c>
      <c r="DH39" s="49">
        <f t="shared" si="29"/>
        <v>0</v>
      </c>
      <c r="DI39" s="27">
        <f t="shared" si="39"/>
        <v>0</v>
      </c>
      <c r="DJ39" s="53">
        <f t="shared" si="63"/>
        <v>0</v>
      </c>
      <c r="DK39" s="49">
        <f t="shared" si="30"/>
        <v>0</v>
      </c>
      <c r="DL39" s="54">
        <f t="shared" si="31"/>
        <v>0</v>
      </c>
      <c r="DM39" s="55">
        <v>180</v>
      </c>
      <c r="DN39" s="55">
        <v>5</v>
      </c>
      <c r="DO39" s="55">
        <v>15</v>
      </c>
      <c r="DP39" s="27">
        <f t="shared" si="32"/>
        <v>0</v>
      </c>
      <c r="DQ39" s="58" t="e">
        <f t="shared" si="33"/>
        <v>#DIV/0!</v>
      </c>
      <c r="DR39" s="195"/>
      <c r="DS39" s="58" t="e">
        <f t="shared" si="12"/>
        <v>#DIV/0!</v>
      </c>
      <c r="DT39" s="197"/>
      <c r="DU39" s="63">
        <f t="shared" si="41"/>
        <v>0</v>
      </c>
      <c r="DV39" s="61">
        <f t="shared" si="42"/>
        <v>0</v>
      </c>
      <c r="DW39" s="64" t="e">
        <f t="shared" si="36"/>
        <v>#DIV/0!</v>
      </c>
      <c r="DX39" s="65"/>
    </row>
    <row r="40" spans="1:128">
      <c r="A40" s="17">
        <v>100</v>
      </c>
      <c r="B40" s="17">
        <v>14000</v>
      </c>
      <c r="C40" s="181" t="e">
        <f t="shared" ref="C40:C44" si="64">(DH40+DH41)/(N40+N41)</f>
        <v>#DIV/0!</v>
      </c>
      <c r="D40" s="19" t="e">
        <f t="shared" si="0"/>
        <v>#DIV/0!</v>
      </c>
      <c r="E40" s="19" t="e">
        <f t="shared" si="1"/>
        <v>#DIV/0!</v>
      </c>
      <c r="F40" s="19" t="e">
        <f t="shared" si="2"/>
        <v>#DIV/0!</v>
      </c>
      <c r="G40" s="19" t="e">
        <f t="shared" si="3"/>
        <v>#DIV/0!</v>
      </c>
      <c r="H40" s="18" t="e">
        <f t="shared" si="4"/>
        <v>#DIV/0!</v>
      </c>
      <c r="I40" s="183" t="e">
        <f t="shared" ref="I40:I44" si="65">(CD40+CD41)/(DI40+DI41)</f>
        <v>#DIV/0!</v>
      </c>
      <c r="J40" s="187" t="s">
        <v>247</v>
      </c>
      <c r="K40" s="22" t="s">
        <v>219</v>
      </c>
      <c r="L40" s="23"/>
      <c r="M40" s="30"/>
      <c r="N40" s="27">
        <f t="shared" si="15"/>
        <v>0</v>
      </c>
      <c r="O40" s="30"/>
      <c r="P40" s="30"/>
      <c r="Q40" s="30"/>
      <c r="R40" s="30"/>
      <c r="S40" s="24">
        <v>0</v>
      </c>
      <c r="T40" s="24">
        <v>0</v>
      </c>
      <c r="U40" s="35">
        <v>0</v>
      </c>
      <c r="V40" s="30"/>
      <c r="W40" s="30"/>
      <c r="X40" s="36"/>
      <c r="Y40" s="17">
        <f t="shared" si="16"/>
        <v>0</v>
      </c>
      <c r="Z40" s="30"/>
      <c r="AA40" s="30"/>
      <c r="AB40" s="30"/>
      <c r="AC40" s="30"/>
      <c r="AD40" s="30"/>
      <c r="AE40" s="30"/>
      <c r="AF40" s="24">
        <f t="shared" si="17"/>
        <v>0</v>
      </c>
      <c r="AG40" s="30"/>
      <c r="AH40" s="30"/>
      <c r="AI40" s="30"/>
      <c r="AJ40" s="30"/>
      <c r="AK40" s="30"/>
      <c r="AL40" s="30"/>
      <c r="AM40" s="24">
        <f t="shared" si="18"/>
        <v>0</v>
      </c>
      <c r="AN40" s="30"/>
      <c r="AO40" s="30"/>
      <c r="AP40" s="30"/>
      <c r="AQ40" s="30"/>
      <c r="AR40" s="30"/>
      <c r="AS40" s="30"/>
      <c r="AT40" s="30"/>
      <c r="AU40" s="30"/>
      <c r="AV40" s="24">
        <f t="shared" si="19"/>
        <v>0</v>
      </c>
      <c r="AW40" s="36"/>
      <c r="AX40" s="42"/>
      <c r="AY40" s="36"/>
      <c r="AZ40" s="42"/>
      <c r="BA40" s="36"/>
      <c r="BB40" s="36"/>
      <c r="BC40" s="36"/>
      <c r="BD40" s="42"/>
      <c r="BE40" s="36"/>
      <c r="BF40" s="42"/>
      <c r="BG40" s="36"/>
      <c r="BH40" s="42"/>
      <c r="BI40" s="36"/>
      <c r="BJ40" s="42"/>
      <c r="BK40" s="36"/>
      <c r="BL40" s="42"/>
      <c r="BM40" s="23">
        <f t="shared" si="20"/>
        <v>0</v>
      </c>
      <c r="BN40" s="46"/>
      <c r="BO40" s="46"/>
      <c r="BP40" s="46"/>
      <c r="BQ40" s="46"/>
      <c r="BR40" s="46"/>
      <c r="BS40" s="46"/>
      <c r="BT40" s="30"/>
      <c r="BU40" s="30"/>
      <c r="BV40" s="30"/>
      <c r="BW40" s="30"/>
      <c r="BX40" s="30"/>
      <c r="BY40" s="30"/>
      <c r="BZ40" s="30"/>
      <c r="CA40" s="30"/>
      <c r="CB40" s="23">
        <f t="shared" si="21"/>
        <v>0</v>
      </c>
      <c r="CC40" s="30"/>
      <c r="CD40" s="23">
        <f t="shared" si="22"/>
        <v>0</v>
      </c>
      <c r="CE40" s="27">
        <f t="shared" si="23"/>
        <v>0</v>
      </c>
      <c r="CF40" s="23">
        <f t="shared" si="37"/>
        <v>0</v>
      </c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23">
        <f t="shared" si="24"/>
        <v>0</v>
      </c>
      <c r="CS40" s="31"/>
      <c r="CT40" s="31"/>
      <c r="CU40" s="31"/>
      <c r="CV40" s="23">
        <f t="shared" si="7"/>
        <v>0</v>
      </c>
      <c r="CW40" s="23">
        <f t="shared" si="8"/>
        <v>0</v>
      </c>
      <c r="CX40" s="49">
        <f t="shared" si="38"/>
        <v>0</v>
      </c>
      <c r="CY40" s="49">
        <f t="shared" si="25"/>
        <v>0</v>
      </c>
      <c r="CZ40" s="49">
        <f t="shared" si="26"/>
        <v>0</v>
      </c>
      <c r="DA40" s="31"/>
      <c r="DB40" s="31"/>
      <c r="DC40" s="23">
        <f t="shared" si="27"/>
        <v>0</v>
      </c>
      <c r="DD40" s="50"/>
      <c r="DE40" s="50"/>
      <c r="DF40" s="50"/>
      <c r="DG40" s="23">
        <f t="shared" si="28"/>
        <v>0</v>
      </c>
      <c r="DH40" s="49">
        <f t="shared" si="29"/>
        <v>0</v>
      </c>
      <c r="DI40" s="27">
        <f t="shared" si="39"/>
        <v>0</v>
      </c>
      <c r="DJ40" s="53">
        <f t="shared" si="63"/>
        <v>0</v>
      </c>
      <c r="DK40" s="49">
        <f t="shared" si="30"/>
        <v>0</v>
      </c>
      <c r="DL40" s="54">
        <f t="shared" si="31"/>
        <v>0</v>
      </c>
      <c r="DM40" s="55">
        <v>180</v>
      </c>
      <c r="DN40" s="55">
        <v>5</v>
      </c>
      <c r="DO40" s="55">
        <v>15</v>
      </c>
      <c r="DP40" s="27">
        <f t="shared" si="32"/>
        <v>0</v>
      </c>
      <c r="DQ40" s="58" t="e">
        <f t="shared" si="33"/>
        <v>#DIV/0!</v>
      </c>
      <c r="DR40" s="194" t="e">
        <f t="shared" ref="DR40:DR44" si="66">(CY40+CY41)/(CY40+CY41+DP40+DP41)</f>
        <v>#DIV/0!</v>
      </c>
      <c r="DS40" s="58" t="e">
        <f t="shared" si="12"/>
        <v>#DIV/0!</v>
      </c>
      <c r="DT40" s="196" t="e">
        <f t="shared" ref="DT40:DT44" si="67">(CY40+CY41)/(CY40+CY41+CD40+CD41)</f>
        <v>#DIV/0!</v>
      </c>
      <c r="DU40" s="63">
        <f t="shared" si="41"/>
        <v>0</v>
      </c>
      <c r="DV40" s="61">
        <f t="shared" si="42"/>
        <v>0</v>
      </c>
      <c r="DW40" s="64" t="e">
        <f t="shared" si="36"/>
        <v>#DIV/0!</v>
      </c>
      <c r="DX40" s="65"/>
    </row>
    <row r="41" spans="1:128">
      <c r="A41" s="17">
        <v>100</v>
      </c>
      <c r="B41" s="17">
        <v>14000</v>
      </c>
      <c r="C41" s="182"/>
      <c r="D41" s="19" t="e">
        <f t="shared" si="0"/>
        <v>#DIV/0!</v>
      </c>
      <c r="E41" s="19" t="e">
        <f t="shared" si="1"/>
        <v>#DIV/0!</v>
      </c>
      <c r="F41" s="19" t="e">
        <f t="shared" si="2"/>
        <v>#DIV/0!</v>
      </c>
      <c r="G41" s="19" t="e">
        <f t="shared" si="3"/>
        <v>#DIV/0!</v>
      </c>
      <c r="H41" s="18" t="e">
        <f t="shared" si="4"/>
        <v>#DIV/0!</v>
      </c>
      <c r="I41" s="184"/>
      <c r="J41" s="187"/>
      <c r="K41" s="22" t="s">
        <v>226</v>
      </c>
      <c r="L41" s="23"/>
      <c r="M41" s="29"/>
      <c r="N41" s="27">
        <f t="shared" si="15"/>
        <v>0</v>
      </c>
      <c r="O41" s="30"/>
      <c r="P41" s="30"/>
      <c r="Q41" s="30"/>
      <c r="R41" s="30"/>
      <c r="S41" s="24">
        <v>0</v>
      </c>
      <c r="T41" s="24">
        <v>0</v>
      </c>
      <c r="U41" s="35">
        <v>0</v>
      </c>
      <c r="V41" s="30"/>
      <c r="W41" s="30"/>
      <c r="X41" s="36"/>
      <c r="Y41" s="17">
        <f t="shared" si="16"/>
        <v>0</v>
      </c>
      <c r="Z41" s="30"/>
      <c r="AA41" s="30"/>
      <c r="AB41" s="30"/>
      <c r="AC41" s="30"/>
      <c r="AD41" s="30"/>
      <c r="AE41" s="30"/>
      <c r="AF41" s="24">
        <f t="shared" si="17"/>
        <v>0</v>
      </c>
      <c r="AG41" s="30"/>
      <c r="AH41" s="30"/>
      <c r="AI41" s="30"/>
      <c r="AJ41" s="30"/>
      <c r="AK41" s="30"/>
      <c r="AL41" s="30"/>
      <c r="AM41" s="24">
        <f t="shared" si="18"/>
        <v>0</v>
      </c>
      <c r="AN41" s="30"/>
      <c r="AO41" s="30"/>
      <c r="AP41" s="30"/>
      <c r="AQ41" s="30"/>
      <c r="AR41" s="30"/>
      <c r="AS41" s="30"/>
      <c r="AT41" s="30"/>
      <c r="AU41" s="30"/>
      <c r="AV41" s="24">
        <f t="shared" si="19"/>
        <v>0</v>
      </c>
      <c r="AW41" s="36"/>
      <c r="AX41" s="42"/>
      <c r="AY41" s="36"/>
      <c r="AZ41" s="42"/>
      <c r="BA41" s="36"/>
      <c r="BB41" s="36"/>
      <c r="BC41" s="36"/>
      <c r="BD41" s="42"/>
      <c r="BE41" s="36"/>
      <c r="BF41" s="42"/>
      <c r="BG41" s="36"/>
      <c r="BH41" s="42"/>
      <c r="BI41" s="36"/>
      <c r="BJ41" s="42"/>
      <c r="BK41" s="36"/>
      <c r="BL41" s="42"/>
      <c r="BM41" s="23">
        <f t="shared" si="20"/>
        <v>0</v>
      </c>
      <c r="BN41" s="46"/>
      <c r="BO41" s="46"/>
      <c r="BP41" s="46"/>
      <c r="BQ41" s="46"/>
      <c r="BR41" s="46"/>
      <c r="BS41" s="46"/>
      <c r="BT41" s="30"/>
      <c r="BU41" s="30"/>
      <c r="BV41" s="30"/>
      <c r="BW41" s="30"/>
      <c r="BX41" s="30"/>
      <c r="BY41" s="30"/>
      <c r="BZ41" s="30"/>
      <c r="CA41" s="30"/>
      <c r="CB41" s="23">
        <f t="shared" si="21"/>
        <v>0</v>
      </c>
      <c r="CC41" s="30"/>
      <c r="CD41" s="23">
        <f t="shared" si="22"/>
        <v>0</v>
      </c>
      <c r="CE41" s="27">
        <f t="shared" si="23"/>
        <v>0</v>
      </c>
      <c r="CF41" s="23">
        <f t="shared" si="37"/>
        <v>0</v>
      </c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23">
        <f t="shared" si="24"/>
        <v>0</v>
      </c>
      <c r="CS41" s="31"/>
      <c r="CT41" s="31"/>
      <c r="CU41" s="31"/>
      <c r="CV41" s="23">
        <f t="shared" si="7"/>
        <v>0</v>
      </c>
      <c r="CW41" s="23">
        <f t="shared" si="8"/>
        <v>0</v>
      </c>
      <c r="CX41" s="49">
        <f t="shared" si="38"/>
        <v>0</v>
      </c>
      <c r="CY41" s="49">
        <f t="shared" si="25"/>
        <v>0</v>
      </c>
      <c r="CZ41" s="49">
        <f t="shared" si="26"/>
        <v>0</v>
      </c>
      <c r="DA41" s="31"/>
      <c r="DB41" s="31"/>
      <c r="DC41" s="23">
        <f t="shared" si="27"/>
        <v>0</v>
      </c>
      <c r="DD41" s="50"/>
      <c r="DE41" s="50"/>
      <c r="DF41" s="50"/>
      <c r="DG41" s="23">
        <f t="shared" si="28"/>
        <v>0</v>
      </c>
      <c r="DH41" s="49">
        <f t="shared" si="29"/>
        <v>0</v>
      </c>
      <c r="DI41" s="27">
        <f t="shared" si="39"/>
        <v>0</v>
      </c>
      <c r="DJ41" s="53">
        <f t="shared" si="63"/>
        <v>0</v>
      </c>
      <c r="DK41" s="49">
        <f t="shared" si="30"/>
        <v>0</v>
      </c>
      <c r="DL41" s="54">
        <f t="shared" si="31"/>
        <v>0</v>
      </c>
      <c r="DM41" s="55">
        <v>180</v>
      </c>
      <c r="DN41" s="55">
        <v>5</v>
      </c>
      <c r="DO41" s="55">
        <v>15</v>
      </c>
      <c r="DP41" s="27">
        <f t="shared" si="32"/>
        <v>0</v>
      </c>
      <c r="DQ41" s="58" t="e">
        <f t="shared" si="33"/>
        <v>#DIV/0!</v>
      </c>
      <c r="DR41" s="195"/>
      <c r="DS41" s="58" t="e">
        <f t="shared" si="12"/>
        <v>#DIV/0!</v>
      </c>
      <c r="DT41" s="197"/>
      <c r="DU41" s="63">
        <f t="shared" si="41"/>
        <v>0</v>
      </c>
      <c r="DV41" s="61">
        <f t="shared" si="42"/>
        <v>0</v>
      </c>
      <c r="DW41" s="64" t="e">
        <f t="shared" si="36"/>
        <v>#DIV/0!</v>
      </c>
      <c r="DX41" s="65"/>
    </row>
    <row r="42" spans="1:128">
      <c r="A42" s="17">
        <v>100</v>
      </c>
      <c r="B42" s="17">
        <v>14000</v>
      </c>
      <c r="C42" s="181" t="e">
        <f t="shared" si="64"/>
        <v>#DIV/0!</v>
      </c>
      <c r="D42" s="19" t="e">
        <f t="shared" si="0"/>
        <v>#DIV/0!</v>
      </c>
      <c r="E42" s="19" t="e">
        <f t="shared" si="1"/>
        <v>#DIV/0!</v>
      </c>
      <c r="F42" s="19" t="e">
        <f t="shared" si="2"/>
        <v>#DIV/0!</v>
      </c>
      <c r="G42" s="19" t="e">
        <f t="shared" si="3"/>
        <v>#DIV/0!</v>
      </c>
      <c r="H42" s="18" t="e">
        <f t="shared" si="4"/>
        <v>#DIV/0!</v>
      </c>
      <c r="I42" s="183" t="e">
        <f t="shared" si="65"/>
        <v>#DIV/0!</v>
      </c>
      <c r="J42" s="187" t="s">
        <v>248</v>
      </c>
      <c r="K42" s="22" t="s">
        <v>219</v>
      </c>
      <c r="L42" s="23"/>
      <c r="M42" s="29"/>
      <c r="N42" s="27">
        <f t="shared" si="15"/>
        <v>0</v>
      </c>
      <c r="O42" s="30"/>
      <c r="P42" s="30"/>
      <c r="Q42" s="37"/>
      <c r="R42" s="30"/>
      <c r="S42" s="24">
        <v>0</v>
      </c>
      <c r="T42" s="24">
        <v>0</v>
      </c>
      <c r="U42" s="35">
        <v>0</v>
      </c>
      <c r="V42" s="30"/>
      <c r="W42" s="30"/>
      <c r="X42" s="36"/>
      <c r="Y42" s="17">
        <f t="shared" si="16"/>
        <v>0</v>
      </c>
      <c r="Z42" s="30"/>
      <c r="AA42" s="30"/>
      <c r="AB42" s="30"/>
      <c r="AC42" s="30"/>
      <c r="AD42" s="30"/>
      <c r="AE42" s="30"/>
      <c r="AF42" s="24">
        <f t="shared" si="17"/>
        <v>0</v>
      </c>
      <c r="AG42" s="30"/>
      <c r="AH42" s="30"/>
      <c r="AI42" s="30"/>
      <c r="AJ42" s="30"/>
      <c r="AK42" s="30"/>
      <c r="AL42" s="30"/>
      <c r="AM42" s="24">
        <f t="shared" si="18"/>
        <v>0</v>
      </c>
      <c r="AN42" s="30"/>
      <c r="AO42" s="30"/>
      <c r="AP42" s="30"/>
      <c r="AQ42" s="30"/>
      <c r="AR42" s="41"/>
      <c r="AS42" s="30"/>
      <c r="AT42" s="41"/>
      <c r="AU42" s="30"/>
      <c r="AV42" s="24">
        <f t="shared" si="19"/>
        <v>0</v>
      </c>
      <c r="AW42" s="36"/>
      <c r="AX42" s="42"/>
      <c r="AY42" s="36"/>
      <c r="AZ42" s="42"/>
      <c r="BA42" s="36"/>
      <c r="BB42" s="36"/>
      <c r="BC42" s="36"/>
      <c r="BD42" s="42"/>
      <c r="BE42" s="36"/>
      <c r="BF42" s="42"/>
      <c r="BG42" s="36"/>
      <c r="BH42" s="42"/>
      <c r="BI42" s="36"/>
      <c r="BJ42" s="42"/>
      <c r="BK42" s="36"/>
      <c r="BL42" s="42"/>
      <c r="BM42" s="23">
        <f t="shared" si="20"/>
        <v>0</v>
      </c>
      <c r="BN42" s="46"/>
      <c r="BO42" s="46"/>
      <c r="BP42" s="46"/>
      <c r="BQ42" s="46"/>
      <c r="BR42" s="46"/>
      <c r="BS42" s="46"/>
      <c r="BT42" s="30"/>
      <c r="BU42" s="30"/>
      <c r="BV42" s="30"/>
      <c r="BW42" s="30"/>
      <c r="BX42" s="30"/>
      <c r="BY42" s="30"/>
      <c r="BZ42" s="30"/>
      <c r="CA42" s="30"/>
      <c r="CB42" s="23">
        <f t="shared" si="21"/>
        <v>0</v>
      </c>
      <c r="CC42" s="30"/>
      <c r="CD42" s="23">
        <f t="shared" si="22"/>
        <v>0</v>
      </c>
      <c r="CE42" s="27">
        <f t="shared" si="23"/>
        <v>0</v>
      </c>
      <c r="CF42" s="23">
        <f t="shared" si="37"/>
        <v>0</v>
      </c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23">
        <f t="shared" si="24"/>
        <v>0</v>
      </c>
      <c r="CS42" s="31"/>
      <c r="CT42" s="30"/>
      <c r="CU42" s="31"/>
      <c r="CV42" s="23">
        <f t="shared" si="7"/>
        <v>0</v>
      </c>
      <c r="CW42" s="23">
        <f t="shared" si="8"/>
        <v>0</v>
      </c>
      <c r="CX42" s="49">
        <f t="shared" si="38"/>
        <v>0</v>
      </c>
      <c r="CY42" s="49">
        <f t="shared" si="25"/>
        <v>0</v>
      </c>
      <c r="CZ42" s="49">
        <f t="shared" si="26"/>
        <v>0</v>
      </c>
      <c r="DA42" s="31"/>
      <c r="DB42" s="31"/>
      <c r="DC42" s="23">
        <f t="shared" si="27"/>
        <v>0</v>
      </c>
      <c r="DD42" s="50"/>
      <c r="DE42" s="50"/>
      <c r="DF42" s="50"/>
      <c r="DG42" s="23">
        <f t="shared" si="28"/>
        <v>0</v>
      </c>
      <c r="DH42" s="49">
        <f t="shared" si="29"/>
        <v>0</v>
      </c>
      <c r="DI42" s="27">
        <f t="shared" si="39"/>
        <v>0</v>
      </c>
      <c r="DJ42" s="53">
        <f t="shared" si="63"/>
        <v>0</v>
      </c>
      <c r="DK42" s="49">
        <f t="shared" si="30"/>
        <v>0</v>
      </c>
      <c r="DL42" s="54">
        <f t="shared" si="31"/>
        <v>0</v>
      </c>
      <c r="DM42" s="55">
        <v>180</v>
      </c>
      <c r="DN42" s="55">
        <v>5</v>
      </c>
      <c r="DO42" s="55">
        <v>15</v>
      </c>
      <c r="DP42" s="27">
        <f t="shared" si="32"/>
        <v>0</v>
      </c>
      <c r="DQ42" s="58" t="e">
        <f t="shared" si="33"/>
        <v>#DIV/0!</v>
      </c>
      <c r="DR42" s="194" t="e">
        <f t="shared" si="66"/>
        <v>#DIV/0!</v>
      </c>
      <c r="DS42" s="58" t="e">
        <f t="shared" si="12"/>
        <v>#DIV/0!</v>
      </c>
      <c r="DT42" s="196" t="e">
        <f t="shared" si="67"/>
        <v>#DIV/0!</v>
      </c>
      <c r="DU42" s="63">
        <f t="shared" si="41"/>
        <v>0</v>
      </c>
      <c r="DV42" s="61">
        <f t="shared" si="42"/>
        <v>0</v>
      </c>
      <c r="DW42" s="64" t="e">
        <f t="shared" si="36"/>
        <v>#DIV/0!</v>
      </c>
      <c r="DX42" s="65"/>
    </row>
    <row r="43" spans="1:128">
      <c r="A43" s="17">
        <v>100</v>
      </c>
      <c r="B43" s="17">
        <v>14000</v>
      </c>
      <c r="C43" s="182"/>
      <c r="D43" s="19" t="e">
        <f t="shared" si="0"/>
        <v>#DIV/0!</v>
      </c>
      <c r="E43" s="19" t="e">
        <f t="shared" si="1"/>
        <v>#DIV/0!</v>
      </c>
      <c r="F43" s="19" t="e">
        <f t="shared" si="2"/>
        <v>#DIV/0!</v>
      </c>
      <c r="G43" s="19" t="e">
        <f t="shared" si="3"/>
        <v>#DIV/0!</v>
      </c>
      <c r="H43" s="18" t="e">
        <f t="shared" si="4"/>
        <v>#DIV/0!</v>
      </c>
      <c r="I43" s="184"/>
      <c r="J43" s="187"/>
      <c r="K43" s="22" t="s">
        <v>220</v>
      </c>
      <c r="L43" s="23"/>
      <c r="M43" s="29"/>
      <c r="N43" s="27">
        <f t="shared" si="15"/>
        <v>0</v>
      </c>
      <c r="O43" s="30"/>
      <c r="P43" s="30"/>
      <c r="Q43" s="30"/>
      <c r="R43" s="30"/>
      <c r="S43" s="24">
        <v>0</v>
      </c>
      <c r="T43" s="24">
        <v>0</v>
      </c>
      <c r="U43" s="35">
        <v>0</v>
      </c>
      <c r="V43" s="30"/>
      <c r="W43" s="30"/>
      <c r="X43" s="36"/>
      <c r="Y43" s="17">
        <f t="shared" si="16"/>
        <v>0</v>
      </c>
      <c r="Z43" s="30"/>
      <c r="AA43" s="30"/>
      <c r="AB43" s="30"/>
      <c r="AC43" s="30"/>
      <c r="AD43" s="30"/>
      <c r="AE43" s="30"/>
      <c r="AF43" s="24">
        <f t="shared" si="17"/>
        <v>0</v>
      </c>
      <c r="AG43" s="30"/>
      <c r="AH43" s="30"/>
      <c r="AI43" s="30"/>
      <c r="AJ43" s="30"/>
      <c r="AK43" s="30"/>
      <c r="AL43" s="30"/>
      <c r="AM43" s="24">
        <f t="shared" si="18"/>
        <v>0</v>
      </c>
      <c r="AN43" s="30"/>
      <c r="AO43" s="30"/>
      <c r="AP43" s="30"/>
      <c r="AQ43" s="30"/>
      <c r="AR43" s="30"/>
      <c r="AS43" s="30"/>
      <c r="AT43" s="30"/>
      <c r="AU43" s="30"/>
      <c r="AV43" s="24">
        <f t="shared" si="19"/>
        <v>0</v>
      </c>
      <c r="AW43" s="36"/>
      <c r="AX43" s="42"/>
      <c r="AY43" s="36"/>
      <c r="AZ43" s="42"/>
      <c r="BA43" s="36"/>
      <c r="BB43" s="36"/>
      <c r="BC43" s="36"/>
      <c r="BD43" s="42"/>
      <c r="BE43" s="36"/>
      <c r="BF43" s="42"/>
      <c r="BG43" s="36"/>
      <c r="BH43" s="42"/>
      <c r="BI43" s="36"/>
      <c r="BJ43" s="42"/>
      <c r="BK43" s="36"/>
      <c r="BL43" s="42"/>
      <c r="BM43" s="23">
        <f t="shared" si="20"/>
        <v>0</v>
      </c>
      <c r="BN43" s="46"/>
      <c r="BO43" s="46"/>
      <c r="BP43" s="46"/>
      <c r="BQ43" s="46"/>
      <c r="BR43" s="46"/>
      <c r="BS43" s="46"/>
      <c r="BT43" s="30"/>
      <c r="BU43" s="30"/>
      <c r="BV43" s="30"/>
      <c r="BW43" s="30"/>
      <c r="BX43" s="30"/>
      <c r="BY43" s="30"/>
      <c r="BZ43" s="30"/>
      <c r="CA43" s="30"/>
      <c r="CB43" s="23">
        <f t="shared" si="21"/>
        <v>0</v>
      </c>
      <c r="CC43" s="30"/>
      <c r="CD43" s="23">
        <f t="shared" si="22"/>
        <v>0</v>
      </c>
      <c r="CE43" s="27">
        <f t="shared" si="23"/>
        <v>0</v>
      </c>
      <c r="CF43" s="23">
        <f t="shared" si="37"/>
        <v>0</v>
      </c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23">
        <f t="shared" si="24"/>
        <v>0</v>
      </c>
      <c r="CS43" s="31"/>
      <c r="CT43" s="31"/>
      <c r="CU43" s="31"/>
      <c r="CV43" s="23">
        <f t="shared" si="7"/>
        <v>0</v>
      </c>
      <c r="CW43" s="23">
        <f t="shared" si="8"/>
        <v>0</v>
      </c>
      <c r="CX43" s="49">
        <f t="shared" si="38"/>
        <v>0</v>
      </c>
      <c r="CY43" s="49">
        <f t="shared" si="25"/>
        <v>0</v>
      </c>
      <c r="CZ43" s="49">
        <f t="shared" si="26"/>
        <v>0</v>
      </c>
      <c r="DA43" s="31"/>
      <c r="DB43" s="31"/>
      <c r="DC43" s="23">
        <f t="shared" si="27"/>
        <v>0</v>
      </c>
      <c r="DD43" s="50"/>
      <c r="DE43" s="50"/>
      <c r="DF43" s="50"/>
      <c r="DG43" s="23">
        <f t="shared" si="28"/>
        <v>0</v>
      </c>
      <c r="DH43" s="49">
        <f t="shared" si="29"/>
        <v>0</v>
      </c>
      <c r="DI43" s="27">
        <f t="shared" si="39"/>
        <v>0</v>
      </c>
      <c r="DJ43" s="53">
        <f t="shared" si="63"/>
        <v>0</v>
      </c>
      <c r="DK43" s="49">
        <f t="shared" si="30"/>
        <v>0</v>
      </c>
      <c r="DL43" s="54">
        <f t="shared" si="31"/>
        <v>0</v>
      </c>
      <c r="DM43" s="55">
        <v>180</v>
      </c>
      <c r="DN43" s="55">
        <v>5</v>
      </c>
      <c r="DO43" s="55">
        <v>15</v>
      </c>
      <c r="DP43" s="27">
        <f t="shared" si="32"/>
        <v>0</v>
      </c>
      <c r="DQ43" s="58" t="e">
        <f t="shared" si="33"/>
        <v>#DIV/0!</v>
      </c>
      <c r="DR43" s="195"/>
      <c r="DS43" s="58" t="e">
        <f t="shared" si="12"/>
        <v>#DIV/0!</v>
      </c>
      <c r="DT43" s="197"/>
      <c r="DU43" s="63">
        <f t="shared" si="41"/>
        <v>0</v>
      </c>
      <c r="DV43" s="61">
        <f t="shared" si="42"/>
        <v>0</v>
      </c>
      <c r="DW43" s="64" t="e">
        <f t="shared" si="36"/>
        <v>#DIV/0!</v>
      </c>
      <c r="DX43" s="65"/>
    </row>
    <row r="44" spans="1:128">
      <c r="A44" s="17">
        <v>100</v>
      </c>
      <c r="B44" s="17">
        <v>14000</v>
      </c>
      <c r="C44" s="181" t="e">
        <f t="shared" si="64"/>
        <v>#DIV/0!</v>
      </c>
      <c r="D44" s="19" t="e">
        <f t="shared" si="0"/>
        <v>#DIV/0!</v>
      </c>
      <c r="E44" s="19" t="e">
        <f t="shared" si="1"/>
        <v>#DIV/0!</v>
      </c>
      <c r="F44" s="19" t="e">
        <f t="shared" si="2"/>
        <v>#DIV/0!</v>
      </c>
      <c r="G44" s="19" t="e">
        <f t="shared" si="3"/>
        <v>#DIV/0!</v>
      </c>
      <c r="H44" s="18" t="e">
        <f t="shared" si="4"/>
        <v>#DIV/0!</v>
      </c>
      <c r="I44" s="183" t="e">
        <f t="shared" si="65"/>
        <v>#DIV/0!</v>
      </c>
      <c r="J44" s="187" t="s">
        <v>249</v>
      </c>
      <c r="K44" s="22" t="s">
        <v>222</v>
      </c>
      <c r="L44" s="23"/>
      <c r="M44" s="29"/>
      <c r="N44" s="27">
        <f t="shared" si="15"/>
        <v>0</v>
      </c>
      <c r="O44" s="30"/>
      <c r="P44" s="30"/>
      <c r="Q44" s="30"/>
      <c r="R44" s="30"/>
      <c r="S44" s="24">
        <v>0</v>
      </c>
      <c r="T44" s="24">
        <v>0</v>
      </c>
      <c r="U44" s="35">
        <v>0</v>
      </c>
      <c r="V44" s="30"/>
      <c r="W44" s="30"/>
      <c r="X44" s="36"/>
      <c r="Y44" s="17">
        <f t="shared" si="16"/>
        <v>0</v>
      </c>
      <c r="Z44" s="30"/>
      <c r="AA44" s="30"/>
      <c r="AB44" s="30"/>
      <c r="AC44" s="30"/>
      <c r="AD44" s="30"/>
      <c r="AE44" s="30"/>
      <c r="AF44" s="24">
        <f t="shared" si="17"/>
        <v>0</v>
      </c>
      <c r="AG44" s="30"/>
      <c r="AH44" s="30"/>
      <c r="AI44" s="30"/>
      <c r="AJ44" s="30"/>
      <c r="AK44" s="30"/>
      <c r="AL44" s="30"/>
      <c r="AM44" s="24">
        <f t="shared" si="18"/>
        <v>0</v>
      </c>
      <c r="AN44" s="30"/>
      <c r="AO44" s="30"/>
      <c r="AP44" s="30"/>
      <c r="AQ44" s="30"/>
      <c r="AR44" s="30"/>
      <c r="AS44" s="30"/>
      <c r="AT44" s="30"/>
      <c r="AU44" s="30"/>
      <c r="AV44" s="24">
        <f t="shared" si="19"/>
        <v>0</v>
      </c>
      <c r="AW44" s="36"/>
      <c r="AX44" s="42"/>
      <c r="AY44" s="36"/>
      <c r="AZ44" s="42"/>
      <c r="BA44" s="36"/>
      <c r="BB44" s="36"/>
      <c r="BC44" s="36"/>
      <c r="BD44" s="42"/>
      <c r="BE44" s="36"/>
      <c r="BF44" s="42"/>
      <c r="BG44" s="36"/>
      <c r="BH44" s="42"/>
      <c r="BI44" s="36"/>
      <c r="BJ44" s="42"/>
      <c r="BK44" s="36"/>
      <c r="BL44" s="42"/>
      <c r="BM44" s="23">
        <f t="shared" si="20"/>
        <v>0</v>
      </c>
      <c r="BN44" s="46"/>
      <c r="BO44" s="46"/>
      <c r="BP44" s="46"/>
      <c r="BQ44" s="46"/>
      <c r="BR44" s="46"/>
      <c r="BS44" s="46"/>
      <c r="BT44" s="30"/>
      <c r="BU44" s="30"/>
      <c r="BV44" s="30"/>
      <c r="BW44" s="30"/>
      <c r="BX44" s="30"/>
      <c r="BY44" s="30"/>
      <c r="BZ44" s="30"/>
      <c r="CA44" s="30"/>
      <c r="CB44" s="23">
        <f t="shared" si="21"/>
        <v>0</v>
      </c>
      <c r="CC44" s="30"/>
      <c r="CD44" s="23">
        <f t="shared" si="22"/>
        <v>0</v>
      </c>
      <c r="CE44" s="27">
        <f t="shared" si="23"/>
        <v>0</v>
      </c>
      <c r="CF44" s="23">
        <f t="shared" si="37"/>
        <v>0</v>
      </c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23">
        <f t="shared" si="24"/>
        <v>0</v>
      </c>
      <c r="CS44" s="31"/>
      <c r="CT44" s="31"/>
      <c r="CU44" s="31"/>
      <c r="CV44" s="23">
        <f t="shared" si="7"/>
        <v>0</v>
      </c>
      <c r="CW44" s="23">
        <f t="shared" si="8"/>
        <v>0</v>
      </c>
      <c r="CX44" s="49">
        <f t="shared" si="38"/>
        <v>0</v>
      </c>
      <c r="CY44" s="49">
        <f t="shared" si="25"/>
        <v>0</v>
      </c>
      <c r="CZ44" s="49">
        <f t="shared" si="26"/>
        <v>0</v>
      </c>
      <c r="DA44" s="31"/>
      <c r="DB44" s="31"/>
      <c r="DC44" s="23">
        <f t="shared" si="27"/>
        <v>0</v>
      </c>
      <c r="DD44" s="50"/>
      <c r="DE44" s="50"/>
      <c r="DF44" s="50"/>
      <c r="DG44" s="23">
        <f t="shared" si="28"/>
        <v>0</v>
      </c>
      <c r="DH44" s="49">
        <f t="shared" si="29"/>
        <v>0</v>
      </c>
      <c r="DI44" s="27">
        <f t="shared" si="39"/>
        <v>0</v>
      </c>
      <c r="DJ44" s="53">
        <f t="shared" si="63"/>
        <v>0</v>
      </c>
      <c r="DK44" s="49">
        <f t="shared" si="30"/>
        <v>0</v>
      </c>
      <c r="DL44" s="54">
        <f t="shared" si="31"/>
        <v>0</v>
      </c>
      <c r="DM44" s="55">
        <v>180</v>
      </c>
      <c r="DN44" s="55">
        <v>5</v>
      </c>
      <c r="DO44" s="55">
        <v>15</v>
      </c>
      <c r="DP44" s="27">
        <f t="shared" si="32"/>
        <v>0</v>
      </c>
      <c r="DQ44" s="58" t="e">
        <f t="shared" si="33"/>
        <v>#DIV/0!</v>
      </c>
      <c r="DR44" s="194" t="e">
        <f t="shared" si="66"/>
        <v>#DIV/0!</v>
      </c>
      <c r="DS44" s="58" t="e">
        <f t="shared" si="12"/>
        <v>#DIV/0!</v>
      </c>
      <c r="DT44" s="196" t="e">
        <f t="shared" si="67"/>
        <v>#DIV/0!</v>
      </c>
      <c r="DU44" s="63">
        <f t="shared" si="41"/>
        <v>0</v>
      </c>
      <c r="DV44" s="61">
        <f t="shared" si="42"/>
        <v>0</v>
      </c>
      <c r="DW44" s="64" t="e">
        <f t="shared" si="36"/>
        <v>#DIV/0!</v>
      </c>
      <c r="DX44" s="65"/>
    </row>
    <row r="45" spans="1:128">
      <c r="A45" s="17">
        <v>100</v>
      </c>
      <c r="B45" s="17">
        <v>14000</v>
      </c>
      <c r="C45" s="182"/>
      <c r="D45" s="19" t="e">
        <f t="shared" si="0"/>
        <v>#DIV/0!</v>
      </c>
      <c r="E45" s="19" t="e">
        <f t="shared" si="1"/>
        <v>#DIV/0!</v>
      </c>
      <c r="F45" s="19" t="e">
        <f t="shared" si="2"/>
        <v>#DIV/0!</v>
      </c>
      <c r="G45" s="19" t="e">
        <f t="shared" si="3"/>
        <v>#DIV/0!</v>
      </c>
      <c r="H45" s="18" t="e">
        <f t="shared" si="4"/>
        <v>#DIV/0!</v>
      </c>
      <c r="I45" s="184"/>
      <c r="J45" s="187"/>
      <c r="K45" s="22" t="s">
        <v>223</v>
      </c>
      <c r="L45" s="23"/>
      <c r="M45" s="29"/>
      <c r="N45" s="27">
        <f t="shared" si="15"/>
        <v>0</v>
      </c>
      <c r="O45" s="30"/>
      <c r="P45" s="30"/>
      <c r="Q45" s="30"/>
      <c r="R45" s="30"/>
      <c r="S45" s="24">
        <v>0</v>
      </c>
      <c r="T45" s="24">
        <v>0</v>
      </c>
      <c r="U45" s="35">
        <v>0</v>
      </c>
      <c r="V45" s="30"/>
      <c r="W45" s="30"/>
      <c r="X45" s="36"/>
      <c r="Y45" s="17">
        <f t="shared" si="16"/>
        <v>0</v>
      </c>
      <c r="Z45" s="30"/>
      <c r="AA45" s="30"/>
      <c r="AB45" s="30"/>
      <c r="AC45" s="30"/>
      <c r="AD45" s="30"/>
      <c r="AE45" s="30"/>
      <c r="AF45" s="24">
        <f t="shared" si="17"/>
        <v>0</v>
      </c>
      <c r="AG45" s="30"/>
      <c r="AH45" s="30"/>
      <c r="AI45" s="30"/>
      <c r="AJ45" s="30"/>
      <c r="AK45" s="30"/>
      <c r="AL45" s="30"/>
      <c r="AM45" s="24">
        <f t="shared" si="18"/>
        <v>0</v>
      </c>
      <c r="AN45" s="30"/>
      <c r="AO45" s="30"/>
      <c r="AP45" s="30"/>
      <c r="AQ45" s="30"/>
      <c r="AR45" s="30"/>
      <c r="AS45" s="30"/>
      <c r="AT45" s="30"/>
      <c r="AU45" s="30"/>
      <c r="AV45" s="24">
        <f t="shared" si="19"/>
        <v>0</v>
      </c>
      <c r="AW45" s="36"/>
      <c r="AX45" s="42"/>
      <c r="AY45" s="36"/>
      <c r="AZ45" s="42"/>
      <c r="BA45" s="36"/>
      <c r="BB45" s="36"/>
      <c r="BC45" s="36"/>
      <c r="BD45" s="42"/>
      <c r="BE45" s="36"/>
      <c r="BF45" s="42"/>
      <c r="BG45" s="36"/>
      <c r="BH45" s="42"/>
      <c r="BI45" s="36"/>
      <c r="BJ45" s="42"/>
      <c r="BK45" s="36"/>
      <c r="BL45" s="42"/>
      <c r="BM45" s="23">
        <f t="shared" si="20"/>
        <v>0</v>
      </c>
      <c r="BN45" s="46"/>
      <c r="BO45" s="46"/>
      <c r="BP45" s="46"/>
      <c r="BQ45" s="46"/>
      <c r="BR45" s="46"/>
      <c r="BS45" s="46"/>
      <c r="BT45" s="30"/>
      <c r="BU45" s="30"/>
      <c r="BV45" s="30"/>
      <c r="BW45" s="30"/>
      <c r="BX45" s="30"/>
      <c r="BY45" s="30"/>
      <c r="BZ45" s="30"/>
      <c r="CA45" s="30"/>
      <c r="CB45" s="23">
        <f t="shared" si="21"/>
        <v>0</v>
      </c>
      <c r="CC45" s="30"/>
      <c r="CD45" s="23">
        <f t="shared" si="22"/>
        <v>0</v>
      </c>
      <c r="CE45" s="27">
        <f t="shared" si="23"/>
        <v>0</v>
      </c>
      <c r="CF45" s="23">
        <f t="shared" si="37"/>
        <v>0</v>
      </c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23">
        <f t="shared" si="24"/>
        <v>0</v>
      </c>
      <c r="CS45" s="31"/>
      <c r="CT45" s="31"/>
      <c r="CU45" s="31"/>
      <c r="CV45" s="23">
        <f t="shared" si="7"/>
        <v>0</v>
      </c>
      <c r="CW45" s="23">
        <f t="shared" si="8"/>
        <v>0</v>
      </c>
      <c r="CX45" s="49">
        <f t="shared" si="38"/>
        <v>0</v>
      </c>
      <c r="CY45" s="49">
        <f t="shared" si="25"/>
        <v>0</v>
      </c>
      <c r="CZ45" s="49">
        <f t="shared" si="26"/>
        <v>0</v>
      </c>
      <c r="DA45" s="31"/>
      <c r="DB45" s="31"/>
      <c r="DC45" s="23">
        <f t="shared" si="27"/>
        <v>0</v>
      </c>
      <c r="DD45" s="50"/>
      <c r="DE45" s="50"/>
      <c r="DF45" s="50"/>
      <c r="DG45" s="23">
        <f t="shared" si="28"/>
        <v>0</v>
      </c>
      <c r="DH45" s="49">
        <f t="shared" si="29"/>
        <v>0</v>
      </c>
      <c r="DI45" s="27">
        <f t="shared" si="39"/>
        <v>0</v>
      </c>
      <c r="DJ45" s="53">
        <f t="shared" si="63"/>
        <v>0</v>
      </c>
      <c r="DK45" s="49">
        <f t="shared" si="30"/>
        <v>0</v>
      </c>
      <c r="DL45" s="54">
        <f t="shared" si="31"/>
        <v>0</v>
      </c>
      <c r="DM45" s="55">
        <v>180</v>
      </c>
      <c r="DN45" s="55">
        <v>5</v>
      </c>
      <c r="DO45" s="55">
        <v>15</v>
      </c>
      <c r="DP45" s="27">
        <f t="shared" si="32"/>
        <v>0</v>
      </c>
      <c r="DQ45" s="58" t="e">
        <f t="shared" si="33"/>
        <v>#DIV/0!</v>
      </c>
      <c r="DR45" s="195"/>
      <c r="DS45" s="58" t="e">
        <f t="shared" si="12"/>
        <v>#DIV/0!</v>
      </c>
      <c r="DT45" s="197"/>
      <c r="DU45" s="63">
        <f t="shared" si="41"/>
        <v>0</v>
      </c>
      <c r="DV45" s="61">
        <f t="shared" si="42"/>
        <v>0</v>
      </c>
      <c r="DW45" s="64" t="e">
        <f t="shared" si="36"/>
        <v>#DIV/0!</v>
      </c>
      <c r="DX45" s="65"/>
    </row>
    <row r="46" spans="1:128">
      <c r="A46" s="17">
        <v>100</v>
      </c>
      <c r="B46" s="17">
        <v>14000</v>
      </c>
      <c r="C46" s="181" t="e">
        <f t="shared" ref="C46:C50" si="68">(DH46+DH47)/(N46+N47)</f>
        <v>#DIV/0!</v>
      </c>
      <c r="D46" s="19" t="e">
        <f t="shared" si="0"/>
        <v>#DIV/0!</v>
      </c>
      <c r="E46" s="19" t="e">
        <f t="shared" si="1"/>
        <v>#DIV/0!</v>
      </c>
      <c r="F46" s="19" t="e">
        <f t="shared" si="2"/>
        <v>#DIV/0!</v>
      </c>
      <c r="G46" s="19" t="e">
        <f t="shared" si="3"/>
        <v>#DIV/0!</v>
      </c>
      <c r="H46" s="18" t="e">
        <f t="shared" si="4"/>
        <v>#DIV/0!</v>
      </c>
      <c r="I46" s="183" t="e">
        <f t="shared" ref="I46:I50" si="69">(CD46+CD47)/(DI46+DI47)</f>
        <v>#DIV/0!</v>
      </c>
      <c r="J46" s="187" t="s">
        <v>250</v>
      </c>
      <c r="K46" s="22" t="s">
        <v>222</v>
      </c>
      <c r="L46" s="23"/>
      <c r="M46" s="29"/>
      <c r="N46" s="27">
        <f t="shared" si="15"/>
        <v>0</v>
      </c>
      <c r="O46" s="30"/>
      <c r="P46" s="31"/>
      <c r="Q46" s="30"/>
      <c r="R46" s="30"/>
      <c r="S46" s="24">
        <v>0</v>
      </c>
      <c r="T46" s="24">
        <v>0</v>
      </c>
      <c r="U46" s="35">
        <v>0</v>
      </c>
      <c r="V46" s="30"/>
      <c r="W46" s="30"/>
      <c r="X46" s="36"/>
      <c r="Y46" s="17">
        <f t="shared" si="16"/>
        <v>0</v>
      </c>
      <c r="Z46" s="30"/>
      <c r="AA46" s="30"/>
      <c r="AB46" s="30"/>
      <c r="AC46" s="30"/>
      <c r="AD46" s="30"/>
      <c r="AE46" s="30"/>
      <c r="AF46" s="24">
        <f t="shared" si="17"/>
        <v>0</v>
      </c>
      <c r="AG46" s="30"/>
      <c r="AH46" s="30"/>
      <c r="AI46" s="30"/>
      <c r="AJ46" s="30"/>
      <c r="AK46" s="30"/>
      <c r="AL46" s="30"/>
      <c r="AM46" s="24">
        <f t="shared" si="18"/>
        <v>0</v>
      </c>
      <c r="AN46" s="30"/>
      <c r="AO46" s="30"/>
      <c r="AP46" s="30"/>
      <c r="AQ46" s="30"/>
      <c r="AR46" s="30"/>
      <c r="AS46" s="30"/>
      <c r="AT46" s="30"/>
      <c r="AU46" s="30"/>
      <c r="AV46" s="24">
        <f t="shared" si="19"/>
        <v>0</v>
      </c>
      <c r="AW46" s="36"/>
      <c r="AX46" s="42"/>
      <c r="AY46" s="36"/>
      <c r="AZ46" s="42"/>
      <c r="BA46" s="36"/>
      <c r="BB46" s="36"/>
      <c r="BC46" s="36"/>
      <c r="BD46" s="42"/>
      <c r="BE46" s="36"/>
      <c r="BF46" s="42"/>
      <c r="BG46" s="36"/>
      <c r="BH46" s="42"/>
      <c r="BI46" s="36"/>
      <c r="BJ46" s="42"/>
      <c r="BK46" s="36"/>
      <c r="BL46" s="42"/>
      <c r="BM46" s="23">
        <f t="shared" si="20"/>
        <v>0</v>
      </c>
      <c r="BN46" s="46"/>
      <c r="BO46" s="46"/>
      <c r="BP46" s="46"/>
      <c r="BQ46" s="46"/>
      <c r="BR46" s="46"/>
      <c r="BS46" s="46"/>
      <c r="BT46" s="30"/>
      <c r="BU46" s="30"/>
      <c r="BV46" s="30"/>
      <c r="BW46" s="30"/>
      <c r="BX46" s="30"/>
      <c r="BY46" s="30"/>
      <c r="BZ46" s="30"/>
      <c r="CA46" s="30"/>
      <c r="CB46" s="23">
        <f t="shared" si="21"/>
        <v>0</v>
      </c>
      <c r="CC46" s="30"/>
      <c r="CD46" s="23">
        <f t="shared" si="22"/>
        <v>0</v>
      </c>
      <c r="CE46" s="27">
        <f t="shared" si="23"/>
        <v>0</v>
      </c>
      <c r="CF46" s="23">
        <f t="shared" si="37"/>
        <v>0</v>
      </c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23">
        <f t="shared" si="24"/>
        <v>0</v>
      </c>
      <c r="CS46" s="31"/>
      <c r="CT46" s="31"/>
      <c r="CU46" s="31"/>
      <c r="CV46" s="23">
        <f t="shared" si="7"/>
        <v>0</v>
      </c>
      <c r="CW46" s="23">
        <f t="shared" si="8"/>
        <v>0</v>
      </c>
      <c r="CX46" s="49">
        <f t="shared" si="38"/>
        <v>0</v>
      </c>
      <c r="CY46" s="49">
        <f t="shared" si="25"/>
        <v>0</v>
      </c>
      <c r="CZ46" s="49">
        <f t="shared" si="26"/>
        <v>0</v>
      </c>
      <c r="DA46" s="31"/>
      <c r="DB46" s="31"/>
      <c r="DC46" s="23">
        <f t="shared" si="27"/>
        <v>0</v>
      </c>
      <c r="DD46" s="50"/>
      <c r="DE46" s="50"/>
      <c r="DF46" s="50"/>
      <c r="DG46" s="23">
        <f t="shared" si="28"/>
        <v>0</v>
      </c>
      <c r="DH46" s="49">
        <f t="shared" si="29"/>
        <v>0</v>
      </c>
      <c r="DI46" s="27">
        <f t="shared" si="39"/>
        <v>0</v>
      </c>
      <c r="DJ46" s="53">
        <f t="shared" si="63"/>
        <v>0</v>
      </c>
      <c r="DK46" s="49">
        <f t="shared" si="30"/>
        <v>0</v>
      </c>
      <c r="DL46" s="54">
        <f t="shared" si="31"/>
        <v>0</v>
      </c>
      <c r="DM46" s="55">
        <v>180</v>
      </c>
      <c r="DN46" s="55">
        <v>5</v>
      </c>
      <c r="DO46" s="55">
        <v>15</v>
      </c>
      <c r="DP46" s="27">
        <f t="shared" si="32"/>
        <v>0</v>
      </c>
      <c r="DQ46" s="58" t="e">
        <f t="shared" si="33"/>
        <v>#DIV/0!</v>
      </c>
      <c r="DR46" s="194" t="e">
        <f t="shared" ref="DR46:DR50" si="70">(CY46+CY47)/(CY46+CY47+DP46+DP47)</f>
        <v>#DIV/0!</v>
      </c>
      <c r="DS46" s="58" t="e">
        <f t="shared" si="12"/>
        <v>#DIV/0!</v>
      </c>
      <c r="DT46" s="196" t="e">
        <f t="shared" ref="DT46:DT50" si="71">(CY46+CY47)/(CY46+CY47+CD46+CD47)</f>
        <v>#DIV/0!</v>
      </c>
      <c r="DU46" s="63">
        <f t="shared" si="41"/>
        <v>0</v>
      </c>
      <c r="DV46" s="61">
        <f t="shared" si="42"/>
        <v>0</v>
      </c>
      <c r="DW46" s="64" t="e">
        <f t="shared" si="36"/>
        <v>#DIV/0!</v>
      </c>
      <c r="DX46" s="65"/>
    </row>
    <row r="47" spans="1:128">
      <c r="A47" s="17">
        <v>100</v>
      </c>
      <c r="B47" s="17">
        <v>14000</v>
      </c>
      <c r="C47" s="182"/>
      <c r="D47" s="19" t="e">
        <f t="shared" si="0"/>
        <v>#DIV/0!</v>
      </c>
      <c r="E47" s="19" t="e">
        <f t="shared" si="1"/>
        <v>#DIV/0!</v>
      </c>
      <c r="F47" s="19" t="e">
        <f t="shared" si="2"/>
        <v>#DIV/0!</v>
      </c>
      <c r="G47" s="19" t="e">
        <f t="shared" si="3"/>
        <v>#DIV/0!</v>
      </c>
      <c r="H47" s="18" t="e">
        <f t="shared" si="4"/>
        <v>#DIV/0!</v>
      </c>
      <c r="I47" s="184"/>
      <c r="J47" s="187"/>
      <c r="K47" s="32" t="s">
        <v>220</v>
      </c>
      <c r="L47" s="23"/>
      <c r="M47" s="29"/>
      <c r="N47" s="27">
        <f t="shared" si="15"/>
        <v>0</v>
      </c>
      <c r="O47" s="30"/>
      <c r="P47" s="30"/>
      <c r="Q47" s="30"/>
      <c r="R47" s="30"/>
      <c r="S47" s="24">
        <v>0</v>
      </c>
      <c r="T47" s="24">
        <v>0</v>
      </c>
      <c r="U47" s="35">
        <v>0</v>
      </c>
      <c r="V47" s="30"/>
      <c r="W47" s="30"/>
      <c r="X47" s="30"/>
      <c r="Y47" s="17">
        <f t="shared" si="16"/>
        <v>0</v>
      </c>
      <c r="Z47" s="30"/>
      <c r="AA47" s="30"/>
      <c r="AB47" s="30"/>
      <c r="AC47" s="30"/>
      <c r="AD47" s="30"/>
      <c r="AE47" s="30"/>
      <c r="AF47" s="24">
        <f t="shared" si="17"/>
        <v>0</v>
      </c>
      <c r="AG47" s="30"/>
      <c r="AH47" s="30"/>
      <c r="AI47" s="30"/>
      <c r="AJ47" s="30"/>
      <c r="AK47" s="30"/>
      <c r="AL47" s="30"/>
      <c r="AM47" s="24">
        <f t="shared" si="18"/>
        <v>0</v>
      </c>
      <c r="AN47" s="30"/>
      <c r="AO47" s="30"/>
      <c r="AP47" s="30"/>
      <c r="AQ47" s="30"/>
      <c r="AR47" s="30"/>
      <c r="AS47" s="30"/>
      <c r="AT47" s="30"/>
      <c r="AU47" s="30"/>
      <c r="AV47" s="24">
        <f t="shared" si="19"/>
        <v>0</v>
      </c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23">
        <f t="shared" si="20"/>
        <v>0</v>
      </c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23">
        <f t="shared" si="21"/>
        <v>0</v>
      </c>
      <c r="CC47" s="30"/>
      <c r="CD47" s="23">
        <f t="shared" si="22"/>
        <v>0</v>
      </c>
      <c r="CE47" s="27">
        <f t="shared" si="23"/>
        <v>0</v>
      </c>
      <c r="CF47" s="23">
        <f t="shared" si="37"/>
        <v>0</v>
      </c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23">
        <f t="shared" si="24"/>
        <v>0</v>
      </c>
      <c r="CS47" s="30"/>
      <c r="CT47" s="30"/>
      <c r="CU47" s="30"/>
      <c r="CV47" s="23">
        <f t="shared" si="7"/>
        <v>0</v>
      </c>
      <c r="CW47" s="23">
        <f t="shared" si="8"/>
        <v>0</v>
      </c>
      <c r="CX47" s="49">
        <f t="shared" si="38"/>
        <v>0</v>
      </c>
      <c r="CY47" s="49">
        <f t="shared" si="25"/>
        <v>0</v>
      </c>
      <c r="CZ47" s="49">
        <f t="shared" si="26"/>
        <v>0</v>
      </c>
      <c r="DA47" s="30"/>
      <c r="DB47" s="30"/>
      <c r="DC47" s="23">
        <f t="shared" si="27"/>
        <v>0</v>
      </c>
      <c r="DD47" s="50"/>
      <c r="DE47" s="50"/>
      <c r="DF47" s="50"/>
      <c r="DG47" s="23">
        <f t="shared" si="28"/>
        <v>0</v>
      </c>
      <c r="DH47" s="49">
        <f t="shared" si="29"/>
        <v>0</v>
      </c>
      <c r="DI47" s="27">
        <f t="shared" si="39"/>
        <v>0</v>
      </c>
      <c r="DJ47" s="53">
        <f t="shared" si="63"/>
        <v>0</v>
      </c>
      <c r="DK47" s="49">
        <f t="shared" si="30"/>
        <v>0</v>
      </c>
      <c r="DL47" s="54">
        <f t="shared" si="31"/>
        <v>0</v>
      </c>
      <c r="DM47" s="55">
        <v>180</v>
      </c>
      <c r="DN47" s="55">
        <v>5</v>
      </c>
      <c r="DO47" s="55">
        <v>15</v>
      </c>
      <c r="DP47" s="27">
        <f t="shared" si="32"/>
        <v>0</v>
      </c>
      <c r="DQ47" s="58" t="e">
        <f t="shared" si="33"/>
        <v>#DIV/0!</v>
      </c>
      <c r="DR47" s="195"/>
      <c r="DS47" s="58" t="e">
        <f t="shared" si="12"/>
        <v>#DIV/0!</v>
      </c>
      <c r="DT47" s="197"/>
      <c r="DU47" s="63">
        <f t="shared" si="41"/>
        <v>0</v>
      </c>
      <c r="DV47" s="61">
        <f t="shared" si="42"/>
        <v>0</v>
      </c>
      <c r="DW47" s="64" t="e">
        <f t="shared" si="36"/>
        <v>#DIV/0!</v>
      </c>
      <c r="DX47" s="65"/>
    </row>
    <row r="48" spans="1:128">
      <c r="A48" s="17">
        <v>100</v>
      </c>
      <c r="B48" s="17">
        <v>14000</v>
      </c>
      <c r="C48" s="181" t="e">
        <f t="shared" si="68"/>
        <v>#DIV/0!</v>
      </c>
      <c r="D48" s="19" t="e">
        <f t="shared" si="0"/>
        <v>#DIV/0!</v>
      </c>
      <c r="E48" s="19" t="e">
        <f t="shared" si="1"/>
        <v>#DIV/0!</v>
      </c>
      <c r="F48" s="19" t="e">
        <f t="shared" si="2"/>
        <v>#DIV/0!</v>
      </c>
      <c r="G48" s="19" t="e">
        <f t="shared" si="3"/>
        <v>#DIV/0!</v>
      </c>
      <c r="H48" s="18" t="e">
        <f t="shared" si="4"/>
        <v>#DIV/0!</v>
      </c>
      <c r="I48" s="183" t="e">
        <f t="shared" si="69"/>
        <v>#DIV/0!</v>
      </c>
      <c r="J48" s="188" t="s">
        <v>251</v>
      </c>
      <c r="K48" s="22" t="s">
        <v>222</v>
      </c>
      <c r="L48" s="23"/>
      <c r="M48" s="29"/>
      <c r="N48" s="27">
        <f t="shared" si="15"/>
        <v>0</v>
      </c>
      <c r="O48" s="29"/>
      <c r="P48" s="30"/>
      <c r="Q48" s="29"/>
      <c r="R48" s="29"/>
      <c r="S48" s="24">
        <v>0</v>
      </c>
      <c r="T48" s="24">
        <v>0</v>
      </c>
      <c r="U48" s="35">
        <v>0</v>
      </c>
      <c r="V48" s="29"/>
      <c r="W48" s="29"/>
      <c r="X48" s="29"/>
      <c r="Y48" s="17">
        <f t="shared" si="16"/>
        <v>0</v>
      </c>
      <c r="Z48" s="29"/>
      <c r="AA48" s="29"/>
      <c r="AB48" s="29"/>
      <c r="AC48" s="29"/>
      <c r="AD48" s="29"/>
      <c r="AE48" s="29"/>
      <c r="AF48" s="24">
        <f t="shared" si="17"/>
        <v>0</v>
      </c>
      <c r="AG48" s="29"/>
      <c r="AH48" s="29"/>
      <c r="AI48" s="29"/>
      <c r="AJ48" s="29"/>
      <c r="AK48" s="29"/>
      <c r="AL48" s="29"/>
      <c r="AM48" s="24">
        <f t="shared" si="18"/>
        <v>0</v>
      </c>
      <c r="AN48" s="29"/>
      <c r="AO48" s="29"/>
      <c r="AP48" s="29"/>
      <c r="AQ48" s="29"/>
      <c r="AR48" s="29"/>
      <c r="AS48" s="29"/>
      <c r="AT48" s="29"/>
      <c r="AU48" s="29"/>
      <c r="AV48" s="24">
        <f t="shared" si="19"/>
        <v>0</v>
      </c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3">
        <f t="shared" si="20"/>
        <v>0</v>
      </c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3">
        <f t="shared" si="21"/>
        <v>0</v>
      </c>
      <c r="CC48" s="29"/>
      <c r="CD48" s="23">
        <f t="shared" si="22"/>
        <v>0</v>
      </c>
      <c r="CE48" s="27">
        <f t="shared" si="23"/>
        <v>0</v>
      </c>
      <c r="CF48" s="23">
        <f t="shared" si="37"/>
        <v>0</v>
      </c>
      <c r="CG48" s="30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3">
        <f t="shared" si="24"/>
        <v>0</v>
      </c>
      <c r="CS48" s="29"/>
      <c r="CT48" s="29"/>
      <c r="CU48" s="29"/>
      <c r="CV48" s="23">
        <f t="shared" si="7"/>
        <v>0</v>
      </c>
      <c r="CW48" s="23">
        <f t="shared" si="8"/>
        <v>0</v>
      </c>
      <c r="CX48" s="49">
        <f t="shared" si="38"/>
        <v>0</v>
      </c>
      <c r="CY48" s="49">
        <f t="shared" si="25"/>
        <v>0</v>
      </c>
      <c r="CZ48" s="49">
        <f t="shared" si="26"/>
        <v>0</v>
      </c>
      <c r="DA48" s="29"/>
      <c r="DB48" s="29"/>
      <c r="DC48" s="23">
        <f t="shared" si="27"/>
        <v>0</v>
      </c>
      <c r="DD48" s="50"/>
      <c r="DE48" s="50"/>
      <c r="DF48" s="50"/>
      <c r="DG48" s="23">
        <f t="shared" si="28"/>
        <v>0</v>
      </c>
      <c r="DH48" s="49">
        <f t="shared" si="29"/>
        <v>0</v>
      </c>
      <c r="DI48" s="27">
        <f t="shared" si="39"/>
        <v>0</v>
      </c>
      <c r="DJ48" s="53">
        <f t="shared" si="63"/>
        <v>0</v>
      </c>
      <c r="DK48" s="49">
        <f t="shared" si="30"/>
        <v>0</v>
      </c>
      <c r="DL48" s="54">
        <f t="shared" si="31"/>
        <v>0</v>
      </c>
      <c r="DM48" s="55">
        <v>180</v>
      </c>
      <c r="DN48" s="55">
        <v>5</v>
      </c>
      <c r="DO48" s="55">
        <v>15</v>
      </c>
      <c r="DP48" s="27">
        <f t="shared" si="32"/>
        <v>0</v>
      </c>
      <c r="DQ48" s="58" t="e">
        <f t="shared" si="33"/>
        <v>#DIV/0!</v>
      </c>
      <c r="DR48" s="194" t="e">
        <f t="shared" si="70"/>
        <v>#DIV/0!</v>
      </c>
      <c r="DS48" s="58" t="e">
        <f t="shared" si="12"/>
        <v>#DIV/0!</v>
      </c>
      <c r="DT48" s="196" t="e">
        <f t="shared" si="71"/>
        <v>#DIV/0!</v>
      </c>
      <c r="DU48" s="63">
        <f t="shared" si="41"/>
        <v>0</v>
      </c>
      <c r="DV48" s="61">
        <f t="shared" si="42"/>
        <v>0</v>
      </c>
      <c r="DW48" s="64" t="e">
        <f t="shared" si="36"/>
        <v>#DIV/0!</v>
      </c>
      <c r="DX48" s="65"/>
    </row>
    <row r="49" spans="1:128">
      <c r="A49" s="17">
        <v>100</v>
      </c>
      <c r="B49" s="17">
        <v>14000</v>
      </c>
      <c r="C49" s="182"/>
      <c r="D49" s="19" t="e">
        <f t="shared" si="0"/>
        <v>#DIV/0!</v>
      </c>
      <c r="E49" s="19" t="e">
        <f t="shared" si="1"/>
        <v>#DIV/0!</v>
      </c>
      <c r="F49" s="19" t="e">
        <f t="shared" si="2"/>
        <v>#DIV/0!</v>
      </c>
      <c r="G49" s="19" t="e">
        <f t="shared" si="3"/>
        <v>#DIV/0!</v>
      </c>
      <c r="H49" s="18" t="e">
        <f t="shared" si="4"/>
        <v>#DIV/0!</v>
      </c>
      <c r="I49" s="184"/>
      <c r="J49" s="189"/>
      <c r="K49" s="22" t="s">
        <v>223</v>
      </c>
      <c r="L49" s="23"/>
      <c r="M49" s="29"/>
      <c r="N49" s="27">
        <f t="shared" si="15"/>
        <v>0</v>
      </c>
      <c r="O49" s="30"/>
      <c r="P49" s="30"/>
      <c r="Q49" s="30"/>
      <c r="R49" s="30"/>
      <c r="S49" s="24">
        <v>0</v>
      </c>
      <c r="T49" s="24">
        <v>0</v>
      </c>
      <c r="U49" s="35">
        <v>0</v>
      </c>
      <c r="V49" s="30"/>
      <c r="W49" s="30"/>
      <c r="X49" s="36"/>
      <c r="Y49" s="17">
        <f t="shared" si="16"/>
        <v>0</v>
      </c>
      <c r="Z49" s="30"/>
      <c r="AA49" s="30"/>
      <c r="AB49" s="30"/>
      <c r="AC49" s="30"/>
      <c r="AD49" s="30"/>
      <c r="AE49" s="30"/>
      <c r="AF49" s="24">
        <f t="shared" si="17"/>
        <v>0</v>
      </c>
      <c r="AG49" s="30"/>
      <c r="AH49" s="30"/>
      <c r="AI49" s="30"/>
      <c r="AJ49" s="30"/>
      <c r="AK49" s="30"/>
      <c r="AL49" s="30"/>
      <c r="AM49" s="24">
        <f t="shared" si="18"/>
        <v>0</v>
      </c>
      <c r="AN49" s="30"/>
      <c r="AO49" s="30"/>
      <c r="AP49" s="30"/>
      <c r="AQ49" s="30"/>
      <c r="AR49" s="30"/>
      <c r="AS49" s="30"/>
      <c r="AT49" s="30"/>
      <c r="AU49" s="30"/>
      <c r="AV49" s="24">
        <f t="shared" si="19"/>
        <v>0</v>
      </c>
      <c r="AW49" s="36"/>
      <c r="AX49" s="42"/>
      <c r="AY49" s="36"/>
      <c r="AZ49" s="42"/>
      <c r="BA49" s="36"/>
      <c r="BB49" s="36"/>
      <c r="BC49" s="36"/>
      <c r="BD49" s="42"/>
      <c r="BE49" s="36"/>
      <c r="BF49" s="42"/>
      <c r="BG49" s="36"/>
      <c r="BH49" s="42"/>
      <c r="BI49" s="36"/>
      <c r="BJ49" s="42"/>
      <c r="BK49" s="36"/>
      <c r="BL49" s="42"/>
      <c r="BM49" s="23">
        <f t="shared" si="20"/>
        <v>0</v>
      </c>
      <c r="BN49" s="46"/>
      <c r="BO49" s="46"/>
      <c r="BP49" s="46"/>
      <c r="BQ49" s="46"/>
      <c r="BR49" s="46"/>
      <c r="BS49" s="46"/>
      <c r="BT49" s="30"/>
      <c r="BU49" s="30"/>
      <c r="BV49" s="30"/>
      <c r="BW49" s="30"/>
      <c r="BX49" s="30"/>
      <c r="BY49" s="30"/>
      <c r="BZ49" s="30"/>
      <c r="CA49" s="30"/>
      <c r="CB49" s="23">
        <f t="shared" si="21"/>
        <v>0</v>
      </c>
      <c r="CC49" s="30"/>
      <c r="CD49" s="23">
        <f t="shared" si="22"/>
        <v>0</v>
      </c>
      <c r="CE49" s="27">
        <f t="shared" si="23"/>
        <v>0</v>
      </c>
      <c r="CF49" s="23">
        <f t="shared" si="37"/>
        <v>0</v>
      </c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23">
        <f t="shared" si="24"/>
        <v>0</v>
      </c>
      <c r="CS49" s="31"/>
      <c r="CT49" s="31"/>
      <c r="CU49" s="31"/>
      <c r="CV49" s="23">
        <f t="shared" si="7"/>
        <v>0</v>
      </c>
      <c r="CW49" s="23">
        <f t="shared" si="8"/>
        <v>0</v>
      </c>
      <c r="CX49" s="49">
        <f t="shared" si="38"/>
        <v>0</v>
      </c>
      <c r="CY49" s="49">
        <f t="shared" si="25"/>
        <v>0</v>
      </c>
      <c r="CZ49" s="49">
        <f t="shared" si="26"/>
        <v>0</v>
      </c>
      <c r="DA49" s="31"/>
      <c r="DB49" s="31"/>
      <c r="DC49" s="23">
        <f t="shared" si="27"/>
        <v>0</v>
      </c>
      <c r="DD49" s="50"/>
      <c r="DE49" s="50"/>
      <c r="DF49" s="50"/>
      <c r="DG49" s="23">
        <f t="shared" si="28"/>
        <v>0</v>
      </c>
      <c r="DH49" s="49">
        <f t="shared" si="29"/>
        <v>0</v>
      </c>
      <c r="DI49" s="27">
        <f t="shared" si="39"/>
        <v>0</v>
      </c>
      <c r="DJ49" s="53">
        <f t="shared" si="63"/>
        <v>0</v>
      </c>
      <c r="DK49" s="49">
        <f t="shared" si="30"/>
        <v>0</v>
      </c>
      <c r="DL49" s="54">
        <f t="shared" si="31"/>
        <v>0</v>
      </c>
      <c r="DM49" s="55">
        <v>180</v>
      </c>
      <c r="DN49" s="55">
        <v>5</v>
      </c>
      <c r="DO49" s="55">
        <v>15</v>
      </c>
      <c r="DP49" s="27">
        <f t="shared" si="32"/>
        <v>0</v>
      </c>
      <c r="DQ49" s="58" t="e">
        <f t="shared" si="33"/>
        <v>#DIV/0!</v>
      </c>
      <c r="DR49" s="195"/>
      <c r="DS49" s="58" t="e">
        <f t="shared" si="12"/>
        <v>#DIV/0!</v>
      </c>
      <c r="DT49" s="197"/>
      <c r="DU49" s="63">
        <f t="shared" si="41"/>
        <v>0</v>
      </c>
      <c r="DV49" s="61">
        <f t="shared" si="42"/>
        <v>0</v>
      </c>
      <c r="DW49" s="64" t="e">
        <f t="shared" si="36"/>
        <v>#DIV/0!</v>
      </c>
      <c r="DX49" s="65"/>
    </row>
    <row r="50" spans="1:128">
      <c r="A50" s="17">
        <v>100</v>
      </c>
      <c r="B50" s="17">
        <v>14000</v>
      </c>
      <c r="C50" s="181" t="e">
        <f t="shared" si="68"/>
        <v>#DIV/0!</v>
      </c>
      <c r="D50" s="19" t="e">
        <f t="shared" si="0"/>
        <v>#DIV/0!</v>
      </c>
      <c r="E50" s="19" t="e">
        <f t="shared" si="1"/>
        <v>#DIV/0!</v>
      </c>
      <c r="F50" s="19" t="e">
        <f t="shared" si="2"/>
        <v>#DIV/0!</v>
      </c>
      <c r="G50" s="19" t="e">
        <f t="shared" si="3"/>
        <v>#DIV/0!</v>
      </c>
      <c r="H50" s="18" t="e">
        <f t="shared" si="4"/>
        <v>#DIV/0!</v>
      </c>
      <c r="I50" s="183" t="e">
        <f t="shared" si="69"/>
        <v>#DIV/0!</v>
      </c>
      <c r="J50" s="188" t="s">
        <v>252</v>
      </c>
      <c r="K50" s="22" t="s">
        <v>225</v>
      </c>
      <c r="L50" s="23"/>
      <c r="M50" s="29"/>
      <c r="N50" s="27">
        <f t="shared" si="15"/>
        <v>0</v>
      </c>
      <c r="O50" s="30"/>
      <c r="P50" s="30"/>
      <c r="Q50" s="30"/>
      <c r="R50" s="30"/>
      <c r="S50" s="24">
        <v>0</v>
      </c>
      <c r="T50" s="24">
        <v>0</v>
      </c>
      <c r="U50" s="35">
        <v>0</v>
      </c>
      <c r="V50" s="30"/>
      <c r="W50" s="30"/>
      <c r="X50" s="36"/>
      <c r="Y50" s="17">
        <f t="shared" si="16"/>
        <v>0</v>
      </c>
      <c r="Z50" s="30"/>
      <c r="AA50" s="30"/>
      <c r="AB50" s="30"/>
      <c r="AC50" s="30"/>
      <c r="AD50" s="30"/>
      <c r="AE50" s="30"/>
      <c r="AF50" s="24">
        <f t="shared" si="17"/>
        <v>0</v>
      </c>
      <c r="AG50" s="30"/>
      <c r="AH50" s="30"/>
      <c r="AI50" s="30"/>
      <c r="AJ50" s="30"/>
      <c r="AK50" s="30"/>
      <c r="AL50" s="30"/>
      <c r="AM50" s="24">
        <f t="shared" si="18"/>
        <v>0</v>
      </c>
      <c r="AN50" s="30"/>
      <c r="AO50" s="30"/>
      <c r="AP50" s="30"/>
      <c r="AQ50" s="30"/>
      <c r="AR50" s="30"/>
      <c r="AS50" s="30"/>
      <c r="AT50" s="30"/>
      <c r="AU50" s="30"/>
      <c r="AV50" s="24">
        <f t="shared" si="19"/>
        <v>0</v>
      </c>
      <c r="AW50" s="36"/>
      <c r="AX50" s="42"/>
      <c r="AY50" s="36"/>
      <c r="AZ50" s="42"/>
      <c r="BA50" s="36"/>
      <c r="BB50" s="36"/>
      <c r="BC50" s="36"/>
      <c r="BD50" s="42"/>
      <c r="BE50" s="36"/>
      <c r="BF50" s="42"/>
      <c r="BG50" s="36"/>
      <c r="BH50" s="42"/>
      <c r="BI50" s="36"/>
      <c r="BJ50" s="42"/>
      <c r="BK50" s="36"/>
      <c r="BL50" s="42"/>
      <c r="BM50" s="23">
        <f t="shared" si="20"/>
        <v>0</v>
      </c>
      <c r="BN50" s="46"/>
      <c r="BO50" s="46"/>
      <c r="BP50" s="46"/>
      <c r="BQ50" s="46"/>
      <c r="BR50" s="46"/>
      <c r="BS50" s="46"/>
      <c r="BT50" s="30"/>
      <c r="BU50" s="30"/>
      <c r="BV50" s="30"/>
      <c r="BW50" s="30"/>
      <c r="BX50" s="30"/>
      <c r="BY50" s="30"/>
      <c r="BZ50" s="30"/>
      <c r="CA50" s="30"/>
      <c r="CB50" s="23">
        <f t="shared" si="21"/>
        <v>0</v>
      </c>
      <c r="CC50" s="30"/>
      <c r="CD50" s="23">
        <f t="shared" si="22"/>
        <v>0</v>
      </c>
      <c r="CE50" s="27">
        <f t="shared" si="23"/>
        <v>0</v>
      </c>
      <c r="CF50" s="23">
        <f t="shared" si="37"/>
        <v>0</v>
      </c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23">
        <f t="shared" si="24"/>
        <v>0</v>
      </c>
      <c r="CS50" s="31"/>
      <c r="CT50" s="31"/>
      <c r="CU50" s="31"/>
      <c r="CV50" s="23">
        <f t="shared" si="7"/>
        <v>0</v>
      </c>
      <c r="CW50" s="23">
        <f t="shared" si="8"/>
        <v>0</v>
      </c>
      <c r="CX50" s="49">
        <f t="shared" si="38"/>
        <v>0</v>
      </c>
      <c r="CY50" s="49">
        <f t="shared" si="25"/>
        <v>0</v>
      </c>
      <c r="CZ50" s="49">
        <f t="shared" si="26"/>
        <v>0</v>
      </c>
      <c r="DA50" s="31"/>
      <c r="DB50" s="31"/>
      <c r="DC50" s="23">
        <f t="shared" si="27"/>
        <v>0</v>
      </c>
      <c r="DD50" s="50"/>
      <c r="DE50" s="50"/>
      <c r="DF50" s="50"/>
      <c r="DG50" s="23">
        <f t="shared" si="28"/>
        <v>0</v>
      </c>
      <c r="DH50" s="49">
        <f t="shared" si="29"/>
        <v>0</v>
      </c>
      <c r="DI50" s="27">
        <f t="shared" si="39"/>
        <v>0</v>
      </c>
      <c r="DJ50" s="53">
        <f t="shared" si="63"/>
        <v>0</v>
      </c>
      <c r="DK50" s="49">
        <f t="shared" si="30"/>
        <v>0</v>
      </c>
      <c r="DL50" s="54">
        <f t="shared" si="31"/>
        <v>0</v>
      </c>
      <c r="DM50" s="55">
        <v>180</v>
      </c>
      <c r="DN50" s="55">
        <v>5</v>
      </c>
      <c r="DO50" s="55">
        <v>15</v>
      </c>
      <c r="DP50" s="27">
        <f t="shared" si="32"/>
        <v>0</v>
      </c>
      <c r="DQ50" s="58" t="e">
        <f t="shared" si="33"/>
        <v>#DIV/0!</v>
      </c>
      <c r="DR50" s="194" t="e">
        <f t="shared" si="70"/>
        <v>#DIV/0!</v>
      </c>
      <c r="DS50" s="58" t="e">
        <f t="shared" si="12"/>
        <v>#DIV/0!</v>
      </c>
      <c r="DT50" s="196" t="e">
        <f t="shared" si="71"/>
        <v>#DIV/0!</v>
      </c>
      <c r="DU50" s="63">
        <f t="shared" si="41"/>
        <v>0</v>
      </c>
      <c r="DV50" s="61">
        <f t="shared" si="42"/>
        <v>0</v>
      </c>
      <c r="DW50" s="64" t="e">
        <f t="shared" si="36"/>
        <v>#DIV/0!</v>
      </c>
      <c r="DX50" s="65"/>
    </row>
    <row r="51" spans="1:128">
      <c r="A51" s="17">
        <v>100</v>
      </c>
      <c r="B51" s="17">
        <v>14000</v>
      </c>
      <c r="C51" s="182"/>
      <c r="D51" s="19" t="e">
        <f t="shared" si="0"/>
        <v>#DIV/0!</v>
      </c>
      <c r="E51" s="19" t="e">
        <f t="shared" si="1"/>
        <v>#DIV/0!</v>
      </c>
      <c r="F51" s="19" t="e">
        <f t="shared" si="2"/>
        <v>#DIV/0!</v>
      </c>
      <c r="G51" s="19" t="e">
        <f t="shared" si="3"/>
        <v>#DIV/0!</v>
      </c>
      <c r="H51" s="18" t="e">
        <f t="shared" si="4"/>
        <v>#DIV/0!</v>
      </c>
      <c r="I51" s="184"/>
      <c r="J51" s="189"/>
      <c r="K51" s="22" t="s">
        <v>226</v>
      </c>
      <c r="L51" s="23"/>
      <c r="M51" s="29"/>
      <c r="N51" s="27">
        <f t="shared" si="15"/>
        <v>0</v>
      </c>
      <c r="O51" s="30"/>
      <c r="P51" s="30"/>
      <c r="Q51" s="30"/>
      <c r="R51" s="30"/>
      <c r="S51" s="24">
        <v>0</v>
      </c>
      <c r="T51" s="24">
        <v>0</v>
      </c>
      <c r="U51" s="35">
        <v>0</v>
      </c>
      <c r="V51" s="30"/>
      <c r="W51" s="30"/>
      <c r="X51" s="36"/>
      <c r="Y51" s="17">
        <f t="shared" si="16"/>
        <v>0</v>
      </c>
      <c r="Z51" s="30"/>
      <c r="AA51" s="30"/>
      <c r="AB51" s="30"/>
      <c r="AC51" s="30"/>
      <c r="AD51" s="30"/>
      <c r="AE51" s="30"/>
      <c r="AF51" s="24">
        <f t="shared" si="17"/>
        <v>0</v>
      </c>
      <c r="AG51" s="30"/>
      <c r="AH51" s="30"/>
      <c r="AI51" s="30"/>
      <c r="AJ51" s="30"/>
      <c r="AK51" s="30"/>
      <c r="AL51" s="30"/>
      <c r="AM51" s="24">
        <f t="shared" si="18"/>
        <v>0</v>
      </c>
      <c r="AN51" s="30"/>
      <c r="AO51" s="30"/>
      <c r="AP51" s="30"/>
      <c r="AQ51" s="30"/>
      <c r="AR51" s="30"/>
      <c r="AS51" s="30"/>
      <c r="AT51" s="30"/>
      <c r="AU51" s="30"/>
      <c r="AV51" s="24">
        <f t="shared" si="19"/>
        <v>0</v>
      </c>
      <c r="AW51" s="36"/>
      <c r="AX51" s="42"/>
      <c r="AY51" s="36"/>
      <c r="AZ51" s="42"/>
      <c r="BA51" s="36"/>
      <c r="BB51" s="36"/>
      <c r="BC51" s="36"/>
      <c r="BD51" s="42"/>
      <c r="BE51" s="36"/>
      <c r="BF51" s="42"/>
      <c r="BG51" s="36"/>
      <c r="BH51" s="42"/>
      <c r="BI51" s="36"/>
      <c r="BJ51" s="42"/>
      <c r="BK51" s="36"/>
      <c r="BL51" s="42"/>
      <c r="BM51" s="23">
        <f t="shared" si="20"/>
        <v>0</v>
      </c>
      <c r="BN51" s="46"/>
      <c r="BO51" s="46"/>
      <c r="BP51" s="46"/>
      <c r="BQ51" s="46"/>
      <c r="BR51" s="46"/>
      <c r="BS51" s="46"/>
      <c r="BT51" s="30"/>
      <c r="BU51" s="30"/>
      <c r="BV51" s="30"/>
      <c r="BW51" s="30"/>
      <c r="BX51" s="30"/>
      <c r="BY51" s="30"/>
      <c r="BZ51" s="30"/>
      <c r="CA51" s="30"/>
      <c r="CB51" s="23">
        <f t="shared" si="21"/>
        <v>0</v>
      </c>
      <c r="CC51" s="30"/>
      <c r="CD51" s="23">
        <f t="shared" si="22"/>
        <v>0</v>
      </c>
      <c r="CE51" s="27">
        <f t="shared" si="23"/>
        <v>0</v>
      </c>
      <c r="CF51" s="23">
        <f t="shared" si="37"/>
        <v>0</v>
      </c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23">
        <f t="shared" si="24"/>
        <v>0</v>
      </c>
      <c r="CS51" s="31"/>
      <c r="CT51" s="31"/>
      <c r="CU51" s="31"/>
      <c r="CV51" s="23">
        <f t="shared" si="7"/>
        <v>0</v>
      </c>
      <c r="CW51" s="23">
        <f t="shared" si="8"/>
        <v>0</v>
      </c>
      <c r="CX51" s="49">
        <f t="shared" si="38"/>
        <v>0</v>
      </c>
      <c r="CY51" s="49">
        <f t="shared" si="25"/>
        <v>0</v>
      </c>
      <c r="CZ51" s="49">
        <f t="shared" si="26"/>
        <v>0</v>
      </c>
      <c r="DA51" s="31"/>
      <c r="DB51" s="31"/>
      <c r="DC51" s="23">
        <f t="shared" si="27"/>
        <v>0</v>
      </c>
      <c r="DD51" s="50"/>
      <c r="DE51" s="50"/>
      <c r="DF51" s="50"/>
      <c r="DG51" s="23">
        <f t="shared" si="28"/>
        <v>0</v>
      </c>
      <c r="DH51" s="49">
        <f t="shared" si="29"/>
        <v>0</v>
      </c>
      <c r="DI51" s="27">
        <f t="shared" si="39"/>
        <v>0</v>
      </c>
      <c r="DJ51" s="53">
        <f t="shared" si="63"/>
        <v>0</v>
      </c>
      <c r="DK51" s="49">
        <f t="shared" si="30"/>
        <v>0</v>
      </c>
      <c r="DL51" s="54">
        <f t="shared" si="31"/>
        <v>0</v>
      </c>
      <c r="DM51" s="55">
        <v>180</v>
      </c>
      <c r="DN51" s="55">
        <v>5</v>
      </c>
      <c r="DO51" s="55">
        <v>15</v>
      </c>
      <c r="DP51" s="27">
        <f t="shared" si="32"/>
        <v>0</v>
      </c>
      <c r="DQ51" s="58" t="e">
        <f t="shared" si="33"/>
        <v>#DIV/0!</v>
      </c>
      <c r="DR51" s="195"/>
      <c r="DS51" s="58" t="e">
        <f t="shared" si="12"/>
        <v>#DIV/0!</v>
      </c>
      <c r="DT51" s="197"/>
      <c r="DU51" s="63">
        <f t="shared" si="41"/>
        <v>0</v>
      </c>
      <c r="DV51" s="61">
        <f t="shared" si="42"/>
        <v>0</v>
      </c>
      <c r="DW51" s="64" t="e">
        <f t="shared" si="36"/>
        <v>#DIV/0!</v>
      </c>
      <c r="DX51" s="65"/>
    </row>
    <row r="52" spans="1:128">
      <c r="A52" s="17">
        <v>100</v>
      </c>
      <c r="B52" s="17">
        <v>14000</v>
      </c>
      <c r="C52" s="181" t="e">
        <f t="shared" ref="C52:C56" si="72">(DH52+DH53)/(N52+N53)</f>
        <v>#DIV/0!</v>
      </c>
      <c r="D52" s="19" t="e">
        <f t="shared" si="0"/>
        <v>#DIV/0!</v>
      </c>
      <c r="E52" s="19" t="e">
        <f t="shared" si="1"/>
        <v>#DIV/0!</v>
      </c>
      <c r="F52" s="19" t="e">
        <f t="shared" si="2"/>
        <v>#DIV/0!</v>
      </c>
      <c r="G52" s="19" t="e">
        <f t="shared" si="3"/>
        <v>#DIV/0!</v>
      </c>
      <c r="H52" s="18" t="e">
        <f t="shared" si="4"/>
        <v>#DIV/0!</v>
      </c>
      <c r="I52" s="183" t="e">
        <f t="shared" ref="I52:I56" si="73">(CD52+CD53)/(DI52+DI53)</f>
        <v>#DIV/0!</v>
      </c>
      <c r="J52" s="188" t="s">
        <v>253</v>
      </c>
      <c r="K52" s="22" t="s">
        <v>225</v>
      </c>
      <c r="L52" s="23"/>
      <c r="M52" s="29"/>
      <c r="N52" s="27">
        <f t="shared" si="15"/>
        <v>0</v>
      </c>
      <c r="O52" s="30"/>
      <c r="P52" s="30"/>
      <c r="Q52" s="30"/>
      <c r="R52" s="30"/>
      <c r="S52" s="24">
        <v>0</v>
      </c>
      <c r="T52" s="24">
        <v>0</v>
      </c>
      <c r="U52" s="35">
        <v>0</v>
      </c>
      <c r="V52" s="30"/>
      <c r="W52" s="30"/>
      <c r="X52" s="36"/>
      <c r="Y52" s="17">
        <f t="shared" si="16"/>
        <v>0</v>
      </c>
      <c r="Z52" s="30"/>
      <c r="AA52" s="30"/>
      <c r="AB52" s="30"/>
      <c r="AC52" s="30"/>
      <c r="AD52" s="30"/>
      <c r="AE52" s="30"/>
      <c r="AF52" s="24">
        <f t="shared" si="17"/>
        <v>0</v>
      </c>
      <c r="AG52" s="30"/>
      <c r="AH52" s="30"/>
      <c r="AI52" s="30"/>
      <c r="AJ52" s="30"/>
      <c r="AK52" s="30"/>
      <c r="AL52" s="30"/>
      <c r="AM52" s="24">
        <f t="shared" si="18"/>
        <v>0</v>
      </c>
      <c r="AN52" s="30"/>
      <c r="AO52" s="30"/>
      <c r="AP52" s="30"/>
      <c r="AQ52" s="30"/>
      <c r="AR52" s="30"/>
      <c r="AS52" s="30"/>
      <c r="AT52" s="30"/>
      <c r="AU52" s="30"/>
      <c r="AV52" s="24">
        <f t="shared" si="19"/>
        <v>0</v>
      </c>
      <c r="AW52" s="36"/>
      <c r="AX52" s="42"/>
      <c r="AY52" s="36"/>
      <c r="AZ52" s="42"/>
      <c r="BA52" s="42"/>
      <c r="BB52" s="36"/>
      <c r="BC52" s="36"/>
      <c r="BD52" s="42"/>
      <c r="BE52" s="36"/>
      <c r="BF52" s="42"/>
      <c r="BG52" s="36"/>
      <c r="BH52" s="42"/>
      <c r="BI52" s="36"/>
      <c r="BJ52" s="42"/>
      <c r="BK52" s="36"/>
      <c r="BL52" s="42"/>
      <c r="BM52" s="23">
        <f t="shared" si="20"/>
        <v>0</v>
      </c>
      <c r="BN52" s="46"/>
      <c r="BO52" s="46"/>
      <c r="BP52" s="46"/>
      <c r="BQ52" s="46"/>
      <c r="BR52" s="46"/>
      <c r="BS52" s="46"/>
      <c r="BT52" s="30"/>
      <c r="BU52" s="30"/>
      <c r="BV52" s="30"/>
      <c r="BW52" s="30"/>
      <c r="BX52" s="30"/>
      <c r="BY52" s="30"/>
      <c r="BZ52" s="30"/>
      <c r="CA52" s="30"/>
      <c r="CB52" s="23">
        <f t="shared" si="21"/>
        <v>0</v>
      </c>
      <c r="CC52" s="30"/>
      <c r="CD52" s="23">
        <f t="shared" si="22"/>
        <v>0</v>
      </c>
      <c r="CE52" s="27">
        <f t="shared" si="23"/>
        <v>0</v>
      </c>
      <c r="CF52" s="23">
        <f t="shared" si="37"/>
        <v>0</v>
      </c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23">
        <f t="shared" si="24"/>
        <v>0</v>
      </c>
      <c r="CS52" s="31"/>
      <c r="CT52" s="31"/>
      <c r="CU52" s="31"/>
      <c r="CV52" s="23">
        <f t="shared" si="7"/>
        <v>0</v>
      </c>
      <c r="CW52" s="23">
        <f t="shared" si="8"/>
        <v>0</v>
      </c>
      <c r="CX52" s="49">
        <f t="shared" si="38"/>
        <v>0</v>
      </c>
      <c r="CY52" s="49">
        <f t="shared" si="25"/>
        <v>0</v>
      </c>
      <c r="CZ52" s="49">
        <f t="shared" si="26"/>
        <v>0</v>
      </c>
      <c r="DA52" s="31"/>
      <c r="DB52" s="31"/>
      <c r="DC52" s="23">
        <f t="shared" si="27"/>
        <v>0</v>
      </c>
      <c r="DD52" s="50"/>
      <c r="DE52" s="50"/>
      <c r="DF52" s="50"/>
      <c r="DG52" s="23">
        <f t="shared" si="28"/>
        <v>0</v>
      </c>
      <c r="DH52" s="49">
        <f t="shared" si="29"/>
        <v>0</v>
      </c>
      <c r="DI52" s="27">
        <f t="shared" si="39"/>
        <v>0</v>
      </c>
      <c r="DJ52" s="53">
        <f t="shared" si="63"/>
        <v>0</v>
      </c>
      <c r="DK52" s="49">
        <f t="shared" si="30"/>
        <v>0</v>
      </c>
      <c r="DL52" s="54">
        <f t="shared" si="31"/>
        <v>0</v>
      </c>
      <c r="DM52" s="55">
        <v>180</v>
      </c>
      <c r="DN52" s="55">
        <v>5</v>
      </c>
      <c r="DO52" s="55">
        <v>15</v>
      </c>
      <c r="DP52" s="27">
        <f t="shared" si="32"/>
        <v>0</v>
      </c>
      <c r="DQ52" s="58" t="e">
        <f t="shared" si="33"/>
        <v>#DIV/0!</v>
      </c>
      <c r="DR52" s="194" t="e">
        <f t="shared" ref="DR52:DR56" si="74">(CY52+CY53)/(CY52+CY53+DP52+DP53)</f>
        <v>#DIV/0!</v>
      </c>
      <c r="DS52" s="58" t="e">
        <f t="shared" si="12"/>
        <v>#DIV/0!</v>
      </c>
      <c r="DT52" s="196" t="e">
        <f t="shared" ref="DT52:DT56" si="75">(CY52+CY53)/(CY52+CY53+CD52+CD53)</f>
        <v>#DIV/0!</v>
      </c>
      <c r="DU52" s="63">
        <f t="shared" si="41"/>
        <v>0</v>
      </c>
      <c r="DV52" s="61">
        <f t="shared" si="42"/>
        <v>0</v>
      </c>
      <c r="DW52" s="64" t="e">
        <f t="shared" si="36"/>
        <v>#DIV/0!</v>
      </c>
      <c r="DX52" s="65"/>
    </row>
    <row r="53" spans="1:128">
      <c r="A53" s="17">
        <v>100</v>
      </c>
      <c r="B53" s="17">
        <v>14000</v>
      </c>
      <c r="C53" s="182"/>
      <c r="D53" s="19" t="e">
        <f t="shared" si="0"/>
        <v>#DIV/0!</v>
      </c>
      <c r="E53" s="19" t="e">
        <f t="shared" si="1"/>
        <v>#DIV/0!</v>
      </c>
      <c r="F53" s="19" t="e">
        <f t="shared" si="2"/>
        <v>#DIV/0!</v>
      </c>
      <c r="G53" s="19" t="e">
        <f t="shared" si="3"/>
        <v>#DIV/0!</v>
      </c>
      <c r="H53" s="18" t="e">
        <f t="shared" si="4"/>
        <v>#DIV/0!</v>
      </c>
      <c r="I53" s="184"/>
      <c r="J53" s="189"/>
      <c r="K53" s="22" t="s">
        <v>223</v>
      </c>
      <c r="L53" s="23"/>
      <c r="M53" s="29"/>
      <c r="N53" s="27">
        <f t="shared" si="15"/>
        <v>0</v>
      </c>
      <c r="O53" s="30"/>
      <c r="P53" s="30"/>
      <c r="Q53" s="30"/>
      <c r="R53" s="30"/>
      <c r="S53" s="24">
        <v>0</v>
      </c>
      <c r="T53" s="24">
        <v>0</v>
      </c>
      <c r="U53" s="35">
        <v>0</v>
      </c>
      <c r="V53" s="30"/>
      <c r="W53" s="30"/>
      <c r="X53" s="36"/>
      <c r="Y53" s="17">
        <f t="shared" si="16"/>
        <v>0</v>
      </c>
      <c r="Z53" s="30"/>
      <c r="AA53" s="30"/>
      <c r="AB53" s="30"/>
      <c r="AC53" s="30"/>
      <c r="AD53" s="30"/>
      <c r="AE53" s="30"/>
      <c r="AF53" s="24">
        <f t="shared" si="17"/>
        <v>0</v>
      </c>
      <c r="AG53" s="30"/>
      <c r="AH53" s="30"/>
      <c r="AI53" s="30"/>
      <c r="AJ53" s="30"/>
      <c r="AK53" s="30"/>
      <c r="AL53" s="30"/>
      <c r="AM53" s="24">
        <f t="shared" si="18"/>
        <v>0</v>
      </c>
      <c r="AN53" s="30"/>
      <c r="AO53" s="30"/>
      <c r="AP53" s="30"/>
      <c r="AQ53" s="30"/>
      <c r="AR53" s="30"/>
      <c r="AS53" s="30"/>
      <c r="AT53" s="30"/>
      <c r="AU53" s="30"/>
      <c r="AV53" s="24">
        <f t="shared" si="19"/>
        <v>0</v>
      </c>
      <c r="AW53" s="36"/>
      <c r="AX53" s="42"/>
      <c r="AY53" s="36"/>
      <c r="AZ53" s="42"/>
      <c r="BA53" s="36"/>
      <c r="BB53" s="36"/>
      <c r="BC53" s="36"/>
      <c r="BD53" s="42"/>
      <c r="BE53" s="36"/>
      <c r="BF53" s="42"/>
      <c r="BG53" s="36"/>
      <c r="BH53" s="42"/>
      <c r="BI53" s="36"/>
      <c r="BJ53" s="42"/>
      <c r="BK53" s="36"/>
      <c r="BL53" s="42"/>
      <c r="BM53" s="23">
        <f t="shared" si="20"/>
        <v>0</v>
      </c>
      <c r="BN53" s="46"/>
      <c r="BO53" s="46"/>
      <c r="BP53" s="46"/>
      <c r="BQ53" s="46"/>
      <c r="BR53" s="46"/>
      <c r="BS53" s="46"/>
      <c r="BT53" s="30"/>
      <c r="BU53" s="30"/>
      <c r="BV53" s="30"/>
      <c r="BW53" s="30"/>
      <c r="BX53" s="30"/>
      <c r="BY53" s="30"/>
      <c r="BZ53" s="30"/>
      <c r="CA53" s="30"/>
      <c r="CB53" s="23">
        <f t="shared" si="21"/>
        <v>0</v>
      </c>
      <c r="CC53" s="30"/>
      <c r="CD53" s="23">
        <f t="shared" si="22"/>
        <v>0</v>
      </c>
      <c r="CE53" s="27">
        <f t="shared" si="23"/>
        <v>0</v>
      </c>
      <c r="CF53" s="23">
        <f t="shared" si="37"/>
        <v>0</v>
      </c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23">
        <f t="shared" si="24"/>
        <v>0</v>
      </c>
      <c r="CS53" s="31"/>
      <c r="CT53" s="31"/>
      <c r="CU53" s="31"/>
      <c r="CV53" s="23">
        <f t="shared" si="7"/>
        <v>0</v>
      </c>
      <c r="CW53" s="23">
        <f t="shared" si="8"/>
        <v>0</v>
      </c>
      <c r="CX53" s="49">
        <f t="shared" si="38"/>
        <v>0</v>
      </c>
      <c r="CY53" s="49">
        <f t="shared" si="25"/>
        <v>0</v>
      </c>
      <c r="CZ53" s="49">
        <f t="shared" si="26"/>
        <v>0</v>
      </c>
      <c r="DA53" s="31"/>
      <c r="DB53" s="31"/>
      <c r="DC53" s="23">
        <f t="shared" si="27"/>
        <v>0</v>
      </c>
      <c r="DD53" s="50"/>
      <c r="DE53" s="50"/>
      <c r="DF53" s="50"/>
      <c r="DG53" s="23">
        <f t="shared" si="28"/>
        <v>0</v>
      </c>
      <c r="DH53" s="49">
        <f t="shared" si="29"/>
        <v>0</v>
      </c>
      <c r="DI53" s="27">
        <f t="shared" si="39"/>
        <v>0</v>
      </c>
      <c r="DJ53" s="53">
        <f t="shared" si="63"/>
        <v>0</v>
      </c>
      <c r="DK53" s="49">
        <f t="shared" si="30"/>
        <v>0</v>
      </c>
      <c r="DL53" s="54">
        <f t="shared" si="31"/>
        <v>0</v>
      </c>
      <c r="DM53" s="55">
        <v>180</v>
      </c>
      <c r="DN53" s="55">
        <v>5</v>
      </c>
      <c r="DO53" s="55">
        <v>15</v>
      </c>
      <c r="DP53" s="27">
        <f t="shared" si="32"/>
        <v>0</v>
      </c>
      <c r="DQ53" s="58" t="e">
        <f t="shared" si="33"/>
        <v>#DIV/0!</v>
      </c>
      <c r="DR53" s="195"/>
      <c r="DS53" s="58" t="e">
        <f t="shared" si="12"/>
        <v>#DIV/0!</v>
      </c>
      <c r="DT53" s="197"/>
      <c r="DU53" s="63">
        <f t="shared" si="41"/>
        <v>0</v>
      </c>
      <c r="DV53" s="61">
        <f t="shared" si="42"/>
        <v>0</v>
      </c>
      <c r="DW53" s="64" t="e">
        <f t="shared" si="36"/>
        <v>#DIV/0!</v>
      </c>
      <c r="DX53" s="65"/>
    </row>
    <row r="54" spans="1:128">
      <c r="A54" s="17">
        <v>100</v>
      </c>
      <c r="B54" s="17">
        <v>14000</v>
      </c>
      <c r="C54" s="181" t="e">
        <f t="shared" si="72"/>
        <v>#DIV/0!</v>
      </c>
      <c r="D54" s="19" t="e">
        <f t="shared" si="0"/>
        <v>#DIV/0!</v>
      </c>
      <c r="E54" s="19" t="e">
        <f t="shared" si="1"/>
        <v>#DIV/0!</v>
      </c>
      <c r="F54" s="19" t="e">
        <f t="shared" si="2"/>
        <v>#DIV/0!</v>
      </c>
      <c r="G54" s="19" t="e">
        <f t="shared" si="3"/>
        <v>#DIV/0!</v>
      </c>
      <c r="H54" s="18" t="e">
        <f t="shared" si="4"/>
        <v>#DIV/0!</v>
      </c>
      <c r="I54" s="183" t="e">
        <f t="shared" si="73"/>
        <v>#DIV/0!</v>
      </c>
      <c r="J54" s="188" t="s">
        <v>254</v>
      </c>
      <c r="K54" s="22" t="s">
        <v>225</v>
      </c>
      <c r="L54" s="23"/>
      <c r="M54" s="29"/>
      <c r="N54" s="27">
        <f t="shared" si="15"/>
        <v>0</v>
      </c>
      <c r="O54" s="30"/>
      <c r="P54" s="30"/>
      <c r="Q54" s="30"/>
      <c r="R54" s="30"/>
      <c r="S54" s="24">
        <v>0</v>
      </c>
      <c r="T54" s="24">
        <v>0</v>
      </c>
      <c r="U54" s="35">
        <v>0</v>
      </c>
      <c r="V54" s="30"/>
      <c r="W54" s="30"/>
      <c r="X54" s="36"/>
      <c r="Y54" s="17">
        <f t="shared" si="16"/>
        <v>0</v>
      </c>
      <c r="Z54" s="30"/>
      <c r="AA54" s="30"/>
      <c r="AB54" s="30"/>
      <c r="AC54" s="30"/>
      <c r="AD54" s="30"/>
      <c r="AE54" s="30"/>
      <c r="AF54" s="24">
        <f t="shared" si="17"/>
        <v>0</v>
      </c>
      <c r="AG54" s="30"/>
      <c r="AH54" s="30"/>
      <c r="AI54" s="30"/>
      <c r="AJ54" s="30"/>
      <c r="AK54" s="30"/>
      <c r="AL54" s="30"/>
      <c r="AM54" s="24">
        <f t="shared" si="18"/>
        <v>0</v>
      </c>
      <c r="AN54" s="30"/>
      <c r="AO54" s="30"/>
      <c r="AP54" s="30"/>
      <c r="AQ54" s="30"/>
      <c r="AR54" s="30"/>
      <c r="AS54" s="30"/>
      <c r="AT54" s="30"/>
      <c r="AU54" s="30"/>
      <c r="AV54" s="24">
        <f t="shared" si="19"/>
        <v>0</v>
      </c>
      <c r="AW54" s="36"/>
      <c r="AX54" s="42"/>
      <c r="AY54" s="36"/>
      <c r="AZ54" s="42"/>
      <c r="BA54" s="36"/>
      <c r="BB54" s="36"/>
      <c r="BC54" s="36"/>
      <c r="BD54" s="42"/>
      <c r="BE54" s="36"/>
      <c r="BF54" s="42"/>
      <c r="BG54" s="36"/>
      <c r="BH54" s="42"/>
      <c r="BI54" s="36"/>
      <c r="BJ54" s="42"/>
      <c r="BK54" s="36"/>
      <c r="BL54" s="42"/>
      <c r="BM54" s="23">
        <f t="shared" si="20"/>
        <v>0</v>
      </c>
      <c r="BN54" s="46"/>
      <c r="BO54" s="46"/>
      <c r="BP54" s="46"/>
      <c r="BQ54" s="46"/>
      <c r="BR54" s="46"/>
      <c r="BS54" s="46"/>
      <c r="BT54" s="30"/>
      <c r="BU54" s="30"/>
      <c r="BV54" s="30"/>
      <c r="BW54" s="30"/>
      <c r="BX54" s="30"/>
      <c r="BY54" s="30"/>
      <c r="BZ54" s="30"/>
      <c r="CA54" s="30"/>
      <c r="CB54" s="23">
        <f t="shared" si="21"/>
        <v>0</v>
      </c>
      <c r="CC54" s="30"/>
      <c r="CD54" s="23">
        <f t="shared" si="22"/>
        <v>0</v>
      </c>
      <c r="CE54" s="27">
        <f t="shared" si="23"/>
        <v>0</v>
      </c>
      <c r="CF54" s="23">
        <f t="shared" si="37"/>
        <v>0</v>
      </c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23">
        <f t="shared" si="24"/>
        <v>0</v>
      </c>
      <c r="CS54" s="31"/>
      <c r="CT54" s="31"/>
      <c r="CU54" s="31"/>
      <c r="CV54" s="23">
        <f t="shared" si="7"/>
        <v>0</v>
      </c>
      <c r="CW54" s="23">
        <f t="shared" si="8"/>
        <v>0</v>
      </c>
      <c r="CX54" s="49">
        <f t="shared" si="38"/>
        <v>0</v>
      </c>
      <c r="CY54" s="49">
        <f t="shared" si="25"/>
        <v>0</v>
      </c>
      <c r="CZ54" s="49">
        <f t="shared" si="26"/>
        <v>0</v>
      </c>
      <c r="DA54" s="31"/>
      <c r="DB54" s="31"/>
      <c r="DC54" s="23">
        <f t="shared" si="27"/>
        <v>0</v>
      </c>
      <c r="DD54" s="50"/>
      <c r="DE54" s="50"/>
      <c r="DF54" s="50"/>
      <c r="DG54" s="23">
        <f t="shared" si="28"/>
        <v>0</v>
      </c>
      <c r="DH54" s="49">
        <f t="shared" si="29"/>
        <v>0</v>
      </c>
      <c r="DI54" s="27">
        <f t="shared" si="39"/>
        <v>0</v>
      </c>
      <c r="DJ54" s="53">
        <f t="shared" si="63"/>
        <v>0</v>
      </c>
      <c r="DK54" s="49">
        <f t="shared" si="30"/>
        <v>0</v>
      </c>
      <c r="DL54" s="54">
        <f t="shared" si="31"/>
        <v>0</v>
      </c>
      <c r="DM54" s="55">
        <v>180</v>
      </c>
      <c r="DN54" s="55">
        <v>5</v>
      </c>
      <c r="DO54" s="55">
        <v>15</v>
      </c>
      <c r="DP54" s="27">
        <f t="shared" si="32"/>
        <v>0</v>
      </c>
      <c r="DQ54" s="58" t="e">
        <f t="shared" si="33"/>
        <v>#DIV/0!</v>
      </c>
      <c r="DR54" s="194" t="e">
        <f t="shared" si="74"/>
        <v>#DIV/0!</v>
      </c>
      <c r="DS54" s="58" t="e">
        <f t="shared" si="12"/>
        <v>#DIV/0!</v>
      </c>
      <c r="DT54" s="196" t="e">
        <f t="shared" si="75"/>
        <v>#DIV/0!</v>
      </c>
      <c r="DU54" s="63">
        <f t="shared" si="41"/>
        <v>0</v>
      </c>
      <c r="DV54" s="61">
        <f t="shared" si="42"/>
        <v>0</v>
      </c>
      <c r="DW54" s="64" t="e">
        <f t="shared" si="36"/>
        <v>#DIV/0!</v>
      </c>
      <c r="DX54" s="65"/>
    </row>
    <row r="55" spans="1:128">
      <c r="A55" s="17">
        <v>100</v>
      </c>
      <c r="B55" s="17">
        <v>14000</v>
      </c>
      <c r="C55" s="182"/>
      <c r="D55" s="19" t="e">
        <f t="shared" si="0"/>
        <v>#DIV/0!</v>
      </c>
      <c r="E55" s="19" t="e">
        <f t="shared" si="1"/>
        <v>#DIV/0!</v>
      </c>
      <c r="F55" s="19" t="e">
        <f t="shared" si="2"/>
        <v>#DIV/0!</v>
      </c>
      <c r="G55" s="19" t="e">
        <f t="shared" si="3"/>
        <v>#DIV/0!</v>
      </c>
      <c r="H55" s="18" t="e">
        <f t="shared" si="4"/>
        <v>#DIV/0!</v>
      </c>
      <c r="I55" s="184"/>
      <c r="J55" s="189"/>
      <c r="K55" s="33" t="s">
        <v>226</v>
      </c>
      <c r="L55" s="23"/>
      <c r="M55" s="29"/>
      <c r="N55" s="27">
        <f t="shared" si="15"/>
        <v>0</v>
      </c>
      <c r="O55" s="30"/>
      <c r="P55" s="30"/>
      <c r="Q55" s="30"/>
      <c r="R55" s="30"/>
      <c r="S55" s="24">
        <v>0</v>
      </c>
      <c r="T55" s="24">
        <v>0</v>
      </c>
      <c r="U55" s="35">
        <v>0</v>
      </c>
      <c r="V55" s="30"/>
      <c r="W55" s="30"/>
      <c r="X55" s="36"/>
      <c r="Y55" s="17">
        <f t="shared" si="16"/>
        <v>0</v>
      </c>
      <c r="Z55" s="30"/>
      <c r="AA55" s="30"/>
      <c r="AB55" s="30"/>
      <c r="AC55" s="30"/>
      <c r="AD55" s="30"/>
      <c r="AE55" s="30"/>
      <c r="AF55" s="24">
        <f t="shared" si="17"/>
        <v>0</v>
      </c>
      <c r="AG55" s="30"/>
      <c r="AH55" s="30"/>
      <c r="AI55" s="30"/>
      <c r="AJ55" s="30"/>
      <c r="AK55" s="30"/>
      <c r="AL55" s="30"/>
      <c r="AM55" s="24">
        <f t="shared" si="18"/>
        <v>0</v>
      </c>
      <c r="AN55" s="30"/>
      <c r="AO55" s="30"/>
      <c r="AP55" s="30"/>
      <c r="AQ55" s="30"/>
      <c r="AR55" s="30"/>
      <c r="AS55" s="30"/>
      <c r="AT55" s="30"/>
      <c r="AU55" s="30"/>
      <c r="AV55" s="24">
        <f t="shared" si="19"/>
        <v>0</v>
      </c>
      <c r="AW55" s="36"/>
      <c r="AX55" s="42"/>
      <c r="AY55" s="36"/>
      <c r="AZ55" s="42"/>
      <c r="BA55" s="36"/>
      <c r="BB55" s="36"/>
      <c r="BC55" s="36"/>
      <c r="BD55" s="42"/>
      <c r="BE55" s="36"/>
      <c r="BF55" s="42"/>
      <c r="BG55" s="36"/>
      <c r="BH55" s="42"/>
      <c r="BI55" s="36"/>
      <c r="BJ55" s="42"/>
      <c r="BK55" s="36"/>
      <c r="BL55" s="42"/>
      <c r="BM55" s="23">
        <f t="shared" si="20"/>
        <v>0</v>
      </c>
      <c r="BN55" s="46"/>
      <c r="BO55" s="46"/>
      <c r="BP55" s="46"/>
      <c r="BQ55" s="46"/>
      <c r="BR55" s="46"/>
      <c r="BS55" s="46"/>
      <c r="BT55" s="30"/>
      <c r="BU55" s="30"/>
      <c r="BV55" s="30"/>
      <c r="BW55" s="30"/>
      <c r="BX55" s="30"/>
      <c r="BY55" s="30"/>
      <c r="BZ55" s="30"/>
      <c r="CA55" s="30"/>
      <c r="CB55" s="23">
        <f t="shared" si="21"/>
        <v>0</v>
      </c>
      <c r="CC55" s="30"/>
      <c r="CD55" s="23">
        <f t="shared" si="22"/>
        <v>0</v>
      </c>
      <c r="CE55" s="27">
        <f t="shared" si="23"/>
        <v>0</v>
      </c>
      <c r="CF55" s="23">
        <f t="shared" si="37"/>
        <v>0</v>
      </c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23">
        <f t="shared" si="24"/>
        <v>0</v>
      </c>
      <c r="CS55" s="31"/>
      <c r="CT55" s="31"/>
      <c r="CU55" s="31"/>
      <c r="CV55" s="23">
        <f t="shared" si="7"/>
        <v>0</v>
      </c>
      <c r="CW55" s="23">
        <f t="shared" si="8"/>
        <v>0</v>
      </c>
      <c r="CX55" s="49">
        <f t="shared" si="38"/>
        <v>0</v>
      </c>
      <c r="CY55" s="49">
        <f t="shared" si="25"/>
        <v>0</v>
      </c>
      <c r="CZ55" s="49">
        <f t="shared" si="26"/>
        <v>0</v>
      </c>
      <c r="DA55" s="31"/>
      <c r="DB55" s="31"/>
      <c r="DC55" s="23">
        <f t="shared" si="27"/>
        <v>0</v>
      </c>
      <c r="DD55" s="50"/>
      <c r="DE55" s="50"/>
      <c r="DF55" s="50"/>
      <c r="DG55" s="23">
        <f t="shared" si="28"/>
        <v>0</v>
      </c>
      <c r="DH55" s="49">
        <f t="shared" si="29"/>
        <v>0</v>
      </c>
      <c r="DI55" s="27">
        <f t="shared" si="39"/>
        <v>0</v>
      </c>
      <c r="DJ55" s="53">
        <f t="shared" si="63"/>
        <v>0</v>
      </c>
      <c r="DK55" s="49">
        <f t="shared" si="30"/>
        <v>0</v>
      </c>
      <c r="DL55" s="54">
        <f t="shared" si="31"/>
        <v>0</v>
      </c>
      <c r="DM55" s="55">
        <v>180</v>
      </c>
      <c r="DN55" s="55">
        <v>5</v>
      </c>
      <c r="DO55" s="55">
        <v>15</v>
      </c>
      <c r="DP55" s="27">
        <f t="shared" si="32"/>
        <v>0</v>
      </c>
      <c r="DQ55" s="58" t="e">
        <f t="shared" si="33"/>
        <v>#DIV/0!</v>
      </c>
      <c r="DR55" s="195"/>
      <c r="DS55" s="58" t="e">
        <f t="shared" si="12"/>
        <v>#DIV/0!</v>
      </c>
      <c r="DT55" s="197"/>
      <c r="DU55" s="63">
        <f t="shared" si="41"/>
        <v>0</v>
      </c>
      <c r="DV55" s="61">
        <f t="shared" si="42"/>
        <v>0</v>
      </c>
      <c r="DW55" s="64" t="e">
        <f t="shared" si="36"/>
        <v>#DIV/0!</v>
      </c>
      <c r="DX55" s="65"/>
    </row>
    <row r="56" spans="1:128">
      <c r="A56" s="17">
        <v>100</v>
      </c>
      <c r="B56" s="17">
        <v>14000</v>
      </c>
      <c r="C56" s="181" t="e">
        <f t="shared" si="72"/>
        <v>#DIV/0!</v>
      </c>
      <c r="D56" s="19" t="e">
        <f t="shared" si="0"/>
        <v>#DIV/0!</v>
      </c>
      <c r="E56" s="19" t="e">
        <f t="shared" si="1"/>
        <v>#DIV/0!</v>
      </c>
      <c r="F56" s="19" t="e">
        <f t="shared" si="2"/>
        <v>#DIV/0!</v>
      </c>
      <c r="G56" s="19" t="e">
        <f t="shared" si="3"/>
        <v>#DIV/0!</v>
      </c>
      <c r="H56" s="18" t="e">
        <f t="shared" si="4"/>
        <v>#DIV/0!</v>
      </c>
      <c r="I56" s="183" t="e">
        <f t="shared" si="73"/>
        <v>#DIV/0!</v>
      </c>
      <c r="J56" s="188" t="s">
        <v>255</v>
      </c>
      <c r="K56" s="22" t="s">
        <v>219</v>
      </c>
      <c r="L56" s="23"/>
      <c r="M56" s="29"/>
      <c r="N56" s="27">
        <f t="shared" si="15"/>
        <v>0</v>
      </c>
      <c r="O56" s="30"/>
      <c r="P56" s="30"/>
      <c r="Q56" s="30"/>
      <c r="R56" s="30"/>
      <c r="S56" s="24">
        <v>0</v>
      </c>
      <c r="T56" s="24">
        <v>0</v>
      </c>
      <c r="U56" s="35">
        <v>0</v>
      </c>
      <c r="V56" s="30"/>
      <c r="W56" s="30"/>
      <c r="X56" s="36"/>
      <c r="Y56" s="17">
        <f t="shared" si="16"/>
        <v>0</v>
      </c>
      <c r="Z56" s="30"/>
      <c r="AA56" s="30"/>
      <c r="AB56" s="30"/>
      <c r="AC56" s="30"/>
      <c r="AD56" s="30"/>
      <c r="AE56" s="30"/>
      <c r="AF56" s="24">
        <f t="shared" si="17"/>
        <v>0</v>
      </c>
      <c r="AG56" s="30"/>
      <c r="AH56" s="30"/>
      <c r="AI56" s="30"/>
      <c r="AJ56" s="30"/>
      <c r="AK56" s="30"/>
      <c r="AL56" s="30"/>
      <c r="AM56" s="24">
        <f t="shared" si="18"/>
        <v>0</v>
      </c>
      <c r="AN56" s="30"/>
      <c r="AO56" s="30"/>
      <c r="AP56" s="30"/>
      <c r="AQ56" s="30"/>
      <c r="AR56" s="30"/>
      <c r="AS56" s="30"/>
      <c r="AT56" s="30"/>
      <c r="AU56" s="30"/>
      <c r="AV56" s="24">
        <f t="shared" si="19"/>
        <v>0</v>
      </c>
      <c r="AW56" s="36"/>
      <c r="AX56" s="42"/>
      <c r="AY56" s="36"/>
      <c r="AZ56" s="42"/>
      <c r="BA56" s="36"/>
      <c r="BB56" s="36"/>
      <c r="BC56" s="36"/>
      <c r="BD56" s="42"/>
      <c r="BE56" s="36"/>
      <c r="BF56" s="42"/>
      <c r="BG56" s="36"/>
      <c r="BH56" s="42"/>
      <c r="BI56" s="36"/>
      <c r="BJ56" s="42"/>
      <c r="BK56" s="36"/>
      <c r="BL56" s="42"/>
      <c r="BM56" s="23">
        <f t="shared" si="20"/>
        <v>0</v>
      </c>
      <c r="BN56" s="46"/>
      <c r="BO56" s="46"/>
      <c r="BP56" s="46"/>
      <c r="BQ56" s="46"/>
      <c r="BR56" s="46"/>
      <c r="BS56" s="46"/>
      <c r="BT56" s="30"/>
      <c r="BU56" s="30"/>
      <c r="BV56" s="30"/>
      <c r="BW56" s="30"/>
      <c r="BX56" s="30"/>
      <c r="BY56" s="30"/>
      <c r="BZ56" s="30"/>
      <c r="CA56" s="30"/>
      <c r="CB56" s="23">
        <f t="shared" si="21"/>
        <v>0</v>
      </c>
      <c r="CC56" s="30"/>
      <c r="CD56" s="23">
        <f t="shared" si="22"/>
        <v>0</v>
      </c>
      <c r="CE56" s="27">
        <f t="shared" si="23"/>
        <v>0</v>
      </c>
      <c r="CF56" s="23">
        <f t="shared" si="37"/>
        <v>0</v>
      </c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23">
        <f t="shared" si="24"/>
        <v>0</v>
      </c>
      <c r="CS56" s="31"/>
      <c r="CT56" s="31"/>
      <c r="CU56" s="31"/>
      <c r="CV56" s="23">
        <f t="shared" si="7"/>
        <v>0</v>
      </c>
      <c r="CW56" s="23">
        <f t="shared" si="8"/>
        <v>0</v>
      </c>
      <c r="CX56" s="49">
        <f t="shared" si="38"/>
        <v>0</v>
      </c>
      <c r="CY56" s="49">
        <f t="shared" si="25"/>
        <v>0</v>
      </c>
      <c r="CZ56" s="49">
        <f t="shared" si="26"/>
        <v>0</v>
      </c>
      <c r="DA56" s="31"/>
      <c r="DB56" s="31"/>
      <c r="DC56" s="23">
        <f t="shared" si="27"/>
        <v>0</v>
      </c>
      <c r="DD56" s="50"/>
      <c r="DE56" s="50"/>
      <c r="DF56" s="50"/>
      <c r="DG56" s="23">
        <f t="shared" si="28"/>
        <v>0</v>
      </c>
      <c r="DH56" s="49">
        <f t="shared" si="29"/>
        <v>0</v>
      </c>
      <c r="DI56" s="27">
        <f t="shared" si="39"/>
        <v>0</v>
      </c>
      <c r="DJ56" s="53">
        <f t="shared" si="63"/>
        <v>0</v>
      </c>
      <c r="DK56" s="49">
        <f t="shared" si="30"/>
        <v>0</v>
      </c>
      <c r="DL56" s="54">
        <f t="shared" si="31"/>
        <v>0</v>
      </c>
      <c r="DM56" s="55">
        <v>180</v>
      </c>
      <c r="DN56" s="55">
        <v>5</v>
      </c>
      <c r="DO56" s="55">
        <v>15</v>
      </c>
      <c r="DP56" s="27">
        <f t="shared" si="32"/>
        <v>0</v>
      </c>
      <c r="DQ56" s="58" t="e">
        <f t="shared" si="33"/>
        <v>#DIV/0!</v>
      </c>
      <c r="DR56" s="194" t="e">
        <f t="shared" si="74"/>
        <v>#DIV/0!</v>
      </c>
      <c r="DS56" s="58" t="e">
        <f t="shared" si="12"/>
        <v>#DIV/0!</v>
      </c>
      <c r="DT56" s="196" t="e">
        <f t="shared" si="75"/>
        <v>#DIV/0!</v>
      </c>
      <c r="DU56" s="63">
        <f t="shared" si="41"/>
        <v>0</v>
      </c>
      <c r="DV56" s="61">
        <f t="shared" si="42"/>
        <v>0</v>
      </c>
      <c r="DW56" s="64" t="e">
        <f t="shared" si="36"/>
        <v>#DIV/0!</v>
      </c>
      <c r="DX56" s="65"/>
    </row>
    <row r="57" spans="1:128">
      <c r="A57" s="17">
        <v>100</v>
      </c>
      <c r="B57" s="17">
        <v>14000</v>
      </c>
      <c r="C57" s="182"/>
      <c r="D57" s="19" t="e">
        <f t="shared" si="0"/>
        <v>#DIV/0!</v>
      </c>
      <c r="E57" s="19" t="e">
        <f t="shared" si="1"/>
        <v>#DIV/0!</v>
      </c>
      <c r="F57" s="19" t="e">
        <f t="shared" si="2"/>
        <v>#DIV/0!</v>
      </c>
      <c r="G57" s="19" t="e">
        <f t="shared" si="3"/>
        <v>#DIV/0!</v>
      </c>
      <c r="H57" s="18" t="e">
        <f t="shared" si="4"/>
        <v>#DIV/0!</v>
      </c>
      <c r="I57" s="184"/>
      <c r="J57" s="189"/>
      <c r="K57" s="22" t="s">
        <v>220</v>
      </c>
      <c r="L57" s="23"/>
      <c r="M57" s="29"/>
      <c r="N57" s="27">
        <f t="shared" si="15"/>
        <v>0</v>
      </c>
      <c r="O57" s="30"/>
      <c r="P57" s="30"/>
      <c r="Q57" s="30"/>
      <c r="R57" s="30"/>
      <c r="S57" s="24">
        <v>0</v>
      </c>
      <c r="T57" s="24">
        <v>0</v>
      </c>
      <c r="U57" s="35">
        <v>0</v>
      </c>
      <c r="V57" s="30"/>
      <c r="W57" s="30"/>
      <c r="X57" s="36"/>
      <c r="Y57" s="17">
        <f t="shared" si="16"/>
        <v>0</v>
      </c>
      <c r="Z57" s="30"/>
      <c r="AA57" s="30"/>
      <c r="AB57" s="30"/>
      <c r="AC57" s="30"/>
      <c r="AD57" s="30"/>
      <c r="AE57" s="30"/>
      <c r="AF57" s="24">
        <f t="shared" si="17"/>
        <v>0</v>
      </c>
      <c r="AG57" s="30"/>
      <c r="AH57" s="30"/>
      <c r="AI57" s="30"/>
      <c r="AJ57" s="30"/>
      <c r="AK57" s="30"/>
      <c r="AL57" s="30"/>
      <c r="AM57" s="24">
        <f t="shared" si="18"/>
        <v>0</v>
      </c>
      <c r="AN57" s="30"/>
      <c r="AO57" s="30"/>
      <c r="AP57" s="30"/>
      <c r="AQ57" s="30"/>
      <c r="AR57" s="30"/>
      <c r="AS57" s="30"/>
      <c r="AT57" s="30"/>
      <c r="AU57" s="30"/>
      <c r="AV57" s="24">
        <f t="shared" si="19"/>
        <v>0</v>
      </c>
      <c r="AW57" s="36"/>
      <c r="AX57" s="42"/>
      <c r="AY57" s="36"/>
      <c r="AZ57" s="42"/>
      <c r="BA57" s="36"/>
      <c r="BB57" s="36"/>
      <c r="BC57" s="36"/>
      <c r="BD57" s="42"/>
      <c r="BE57" s="36"/>
      <c r="BF57" s="42"/>
      <c r="BG57" s="36"/>
      <c r="BH57" s="42"/>
      <c r="BI57" s="36"/>
      <c r="BJ57" s="42"/>
      <c r="BK57" s="36"/>
      <c r="BL57" s="42"/>
      <c r="BM57" s="23">
        <f t="shared" si="20"/>
        <v>0</v>
      </c>
      <c r="BN57" s="46"/>
      <c r="BO57" s="46"/>
      <c r="BP57" s="46"/>
      <c r="BQ57" s="46"/>
      <c r="BR57" s="46"/>
      <c r="BS57" s="46"/>
      <c r="BT57" s="30"/>
      <c r="BU57" s="30"/>
      <c r="BV57" s="30"/>
      <c r="BW57" s="30"/>
      <c r="BX57" s="30"/>
      <c r="BY57" s="30"/>
      <c r="BZ57" s="30"/>
      <c r="CA57" s="30"/>
      <c r="CB57" s="23">
        <f t="shared" si="21"/>
        <v>0</v>
      </c>
      <c r="CC57" s="30"/>
      <c r="CD57" s="23">
        <f t="shared" si="22"/>
        <v>0</v>
      </c>
      <c r="CE57" s="27">
        <f t="shared" si="23"/>
        <v>0</v>
      </c>
      <c r="CF57" s="23">
        <f t="shared" si="37"/>
        <v>0</v>
      </c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23">
        <f t="shared" si="24"/>
        <v>0</v>
      </c>
      <c r="CS57" s="31"/>
      <c r="CT57" s="31"/>
      <c r="CU57" s="31"/>
      <c r="CV57" s="23">
        <f t="shared" si="7"/>
        <v>0</v>
      </c>
      <c r="CW57" s="23">
        <f t="shared" si="8"/>
        <v>0</v>
      </c>
      <c r="CX57" s="49">
        <f t="shared" si="38"/>
        <v>0</v>
      </c>
      <c r="CY57" s="49">
        <f t="shared" si="25"/>
        <v>0</v>
      </c>
      <c r="CZ57" s="49">
        <f t="shared" si="26"/>
        <v>0</v>
      </c>
      <c r="DA57" s="31"/>
      <c r="DB57" s="31"/>
      <c r="DC57" s="23">
        <f t="shared" si="27"/>
        <v>0</v>
      </c>
      <c r="DD57" s="50"/>
      <c r="DE57" s="50"/>
      <c r="DF57" s="50"/>
      <c r="DG57" s="23">
        <f t="shared" si="28"/>
        <v>0</v>
      </c>
      <c r="DH57" s="49">
        <f t="shared" si="29"/>
        <v>0</v>
      </c>
      <c r="DI57" s="27">
        <f t="shared" si="39"/>
        <v>0</v>
      </c>
      <c r="DJ57" s="53">
        <f t="shared" si="63"/>
        <v>0</v>
      </c>
      <c r="DK57" s="49">
        <f t="shared" si="30"/>
        <v>0</v>
      </c>
      <c r="DL57" s="54">
        <f t="shared" si="31"/>
        <v>0</v>
      </c>
      <c r="DM57" s="55">
        <v>180</v>
      </c>
      <c r="DN57" s="55">
        <v>5</v>
      </c>
      <c r="DO57" s="55">
        <v>15</v>
      </c>
      <c r="DP57" s="27">
        <f t="shared" si="32"/>
        <v>0</v>
      </c>
      <c r="DQ57" s="58" t="e">
        <f t="shared" si="33"/>
        <v>#DIV/0!</v>
      </c>
      <c r="DR57" s="195"/>
      <c r="DS57" s="58" t="e">
        <f t="shared" si="12"/>
        <v>#DIV/0!</v>
      </c>
      <c r="DT57" s="197"/>
      <c r="DU57" s="63">
        <f t="shared" si="41"/>
        <v>0</v>
      </c>
      <c r="DV57" s="61">
        <f t="shared" si="42"/>
        <v>0</v>
      </c>
      <c r="DW57" s="64" t="e">
        <f t="shared" si="36"/>
        <v>#DIV/0!</v>
      </c>
      <c r="DX57" s="65"/>
    </row>
    <row r="58" spans="1:128">
      <c r="A58" s="17">
        <v>100</v>
      </c>
      <c r="B58" s="17">
        <v>14000</v>
      </c>
      <c r="C58" s="181" t="e">
        <f t="shared" ref="C58:C62" si="76">(DH58+DH59)/(N58+N59)</f>
        <v>#DIV/0!</v>
      </c>
      <c r="D58" s="19" t="e">
        <f t="shared" si="0"/>
        <v>#DIV/0!</v>
      </c>
      <c r="E58" s="19" t="e">
        <f t="shared" si="1"/>
        <v>#DIV/0!</v>
      </c>
      <c r="F58" s="19" t="e">
        <f t="shared" si="2"/>
        <v>#DIV/0!</v>
      </c>
      <c r="G58" s="19" t="e">
        <f t="shared" si="3"/>
        <v>#DIV/0!</v>
      </c>
      <c r="H58" s="18" t="e">
        <f t="shared" si="4"/>
        <v>#DIV/0!</v>
      </c>
      <c r="I58" s="183" t="e">
        <f t="shared" ref="I58:I62" si="77">(CD58+CD59)/(DI58+DI59)</f>
        <v>#DIV/0!</v>
      </c>
      <c r="J58" s="188" t="s">
        <v>256</v>
      </c>
      <c r="K58" s="22" t="s">
        <v>219</v>
      </c>
      <c r="L58" s="23"/>
      <c r="M58" s="29"/>
      <c r="N58" s="27">
        <f t="shared" si="15"/>
        <v>0</v>
      </c>
      <c r="O58" s="30"/>
      <c r="P58" s="30"/>
      <c r="Q58" s="30"/>
      <c r="R58" s="30"/>
      <c r="S58" s="24">
        <v>0</v>
      </c>
      <c r="T58" s="24">
        <v>0</v>
      </c>
      <c r="U58" s="35">
        <v>0</v>
      </c>
      <c r="V58" s="30"/>
      <c r="W58" s="30"/>
      <c r="X58" s="38"/>
      <c r="Y58" s="17">
        <f t="shared" si="16"/>
        <v>0</v>
      </c>
      <c r="Z58" s="30"/>
      <c r="AA58" s="30"/>
      <c r="AB58" s="30"/>
      <c r="AC58" s="30"/>
      <c r="AD58" s="30"/>
      <c r="AE58" s="30"/>
      <c r="AF58" s="24">
        <f t="shared" si="17"/>
        <v>0</v>
      </c>
      <c r="AG58" s="30"/>
      <c r="AH58" s="30"/>
      <c r="AI58" s="30"/>
      <c r="AJ58" s="30"/>
      <c r="AK58" s="30"/>
      <c r="AL58" s="30"/>
      <c r="AM58" s="24">
        <f t="shared" si="18"/>
        <v>0</v>
      </c>
      <c r="AN58" s="30"/>
      <c r="AO58" s="30"/>
      <c r="AP58" s="30"/>
      <c r="AQ58" s="30"/>
      <c r="AR58" s="30"/>
      <c r="AS58" s="30"/>
      <c r="AT58" s="30"/>
      <c r="AU58" s="30"/>
      <c r="AV58" s="24">
        <f t="shared" si="19"/>
        <v>0</v>
      </c>
      <c r="AW58" s="36"/>
      <c r="AX58" s="42"/>
      <c r="AY58" s="36"/>
      <c r="AZ58" s="42"/>
      <c r="BA58" s="36"/>
      <c r="BB58" s="36"/>
      <c r="BC58" s="36"/>
      <c r="BD58" s="42"/>
      <c r="BE58" s="36"/>
      <c r="BF58" s="42"/>
      <c r="BG58" s="36"/>
      <c r="BH58" s="42"/>
      <c r="BI58" s="36"/>
      <c r="BJ58" s="42"/>
      <c r="BK58" s="36"/>
      <c r="BL58" s="42"/>
      <c r="BM58" s="23">
        <f t="shared" si="20"/>
        <v>0</v>
      </c>
      <c r="BN58" s="46"/>
      <c r="BO58" s="46"/>
      <c r="BP58" s="46"/>
      <c r="BQ58" s="46"/>
      <c r="BR58" s="46"/>
      <c r="BS58" s="46"/>
      <c r="BT58" s="30"/>
      <c r="BU58" s="30"/>
      <c r="BV58" s="30"/>
      <c r="BW58" s="30"/>
      <c r="BX58" s="30"/>
      <c r="BY58" s="30"/>
      <c r="BZ58" s="30"/>
      <c r="CA58" s="30"/>
      <c r="CB58" s="23">
        <f t="shared" si="21"/>
        <v>0</v>
      </c>
      <c r="CC58" s="30"/>
      <c r="CD58" s="23">
        <f t="shared" si="22"/>
        <v>0</v>
      </c>
      <c r="CE58" s="27">
        <f t="shared" si="23"/>
        <v>0</v>
      </c>
      <c r="CF58" s="23">
        <f t="shared" si="37"/>
        <v>0</v>
      </c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23">
        <f t="shared" si="24"/>
        <v>0</v>
      </c>
      <c r="CS58" s="31"/>
      <c r="CT58" s="31"/>
      <c r="CU58" s="31"/>
      <c r="CV58" s="23">
        <f t="shared" si="7"/>
        <v>0</v>
      </c>
      <c r="CW58" s="23">
        <f t="shared" si="8"/>
        <v>0</v>
      </c>
      <c r="CX58" s="49">
        <f t="shared" si="38"/>
        <v>0</v>
      </c>
      <c r="CY58" s="49">
        <f t="shared" si="25"/>
        <v>0</v>
      </c>
      <c r="CZ58" s="49">
        <f t="shared" si="26"/>
        <v>0</v>
      </c>
      <c r="DA58" s="31"/>
      <c r="DB58" s="31"/>
      <c r="DC58" s="23">
        <f t="shared" si="27"/>
        <v>0</v>
      </c>
      <c r="DD58" s="50"/>
      <c r="DE58" s="50"/>
      <c r="DF58" s="50"/>
      <c r="DG58" s="23">
        <f t="shared" si="28"/>
        <v>0</v>
      </c>
      <c r="DH58" s="49">
        <f t="shared" si="29"/>
        <v>0</v>
      </c>
      <c r="DI58" s="27">
        <f t="shared" si="39"/>
        <v>0</v>
      </c>
      <c r="DJ58" s="53">
        <f t="shared" si="63"/>
        <v>0</v>
      </c>
      <c r="DK58" s="49">
        <f t="shared" si="30"/>
        <v>0</v>
      </c>
      <c r="DL58" s="54">
        <f t="shared" si="31"/>
        <v>0</v>
      </c>
      <c r="DM58" s="55">
        <v>180</v>
      </c>
      <c r="DN58" s="55">
        <v>5</v>
      </c>
      <c r="DO58" s="55">
        <v>15</v>
      </c>
      <c r="DP58" s="27">
        <f t="shared" si="32"/>
        <v>0</v>
      </c>
      <c r="DQ58" s="58" t="e">
        <f t="shared" si="33"/>
        <v>#DIV/0!</v>
      </c>
      <c r="DR58" s="194" t="e">
        <f t="shared" ref="DR58:DR62" si="78">(CY58+CY59)/(CY58+CY59+DP58+DP59)</f>
        <v>#DIV/0!</v>
      </c>
      <c r="DS58" s="58" t="e">
        <f t="shared" si="12"/>
        <v>#DIV/0!</v>
      </c>
      <c r="DT58" s="196" t="e">
        <f t="shared" ref="DT58:DT62" si="79">(CY58+CY59)/(CY58+CY59+CD58+CD59)</f>
        <v>#DIV/0!</v>
      </c>
      <c r="DU58" s="63">
        <f t="shared" si="41"/>
        <v>0</v>
      </c>
      <c r="DV58" s="61">
        <f t="shared" si="42"/>
        <v>0</v>
      </c>
      <c r="DW58" s="64" t="e">
        <f t="shared" si="36"/>
        <v>#DIV/0!</v>
      </c>
      <c r="DX58" s="65"/>
    </row>
    <row r="59" spans="1:128">
      <c r="A59" s="17">
        <v>100</v>
      </c>
      <c r="B59" s="17">
        <v>14000</v>
      </c>
      <c r="C59" s="182"/>
      <c r="D59" s="19" t="e">
        <f t="shared" si="0"/>
        <v>#DIV/0!</v>
      </c>
      <c r="E59" s="19" t="e">
        <f t="shared" si="1"/>
        <v>#DIV/0!</v>
      </c>
      <c r="F59" s="19" t="e">
        <f t="shared" si="2"/>
        <v>#DIV/0!</v>
      </c>
      <c r="G59" s="19" t="e">
        <f t="shared" si="3"/>
        <v>#DIV/0!</v>
      </c>
      <c r="H59" s="18" t="e">
        <f t="shared" si="4"/>
        <v>#DIV/0!</v>
      </c>
      <c r="I59" s="184"/>
      <c r="J59" s="189"/>
      <c r="K59" s="22" t="s">
        <v>226</v>
      </c>
      <c r="L59" s="23"/>
      <c r="M59" s="29"/>
      <c r="N59" s="27">
        <f t="shared" si="15"/>
        <v>0</v>
      </c>
      <c r="O59" s="30"/>
      <c r="P59" s="30"/>
      <c r="Q59" s="30"/>
      <c r="R59" s="30"/>
      <c r="S59" s="24">
        <v>0</v>
      </c>
      <c r="T59" s="24">
        <v>0</v>
      </c>
      <c r="U59" s="35">
        <v>0</v>
      </c>
      <c r="V59" s="30"/>
      <c r="W59" s="30"/>
      <c r="X59" s="30"/>
      <c r="Y59" s="17">
        <f t="shared" si="16"/>
        <v>0</v>
      </c>
      <c r="Z59" s="30"/>
      <c r="AA59" s="30"/>
      <c r="AB59" s="30"/>
      <c r="AC59" s="30"/>
      <c r="AD59" s="30"/>
      <c r="AE59" s="30"/>
      <c r="AF59" s="24">
        <f t="shared" si="17"/>
        <v>0</v>
      </c>
      <c r="AG59" s="30"/>
      <c r="AH59" s="30"/>
      <c r="AI59" s="30"/>
      <c r="AJ59" s="30"/>
      <c r="AK59" s="30"/>
      <c r="AL59" s="30"/>
      <c r="AM59" s="24">
        <f t="shared" si="18"/>
        <v>0</v>
      </c>
      <c r="AN59" s="30"/>
      <c r="AO59" s="30"/>
      <c r="AP59" s="30"/>
      <c r="AQ59" s="30"/>
      <c r="AR59" s="30"/>
      <c r="AS59" s="30"/>
      <c r="AT59" s="30"/>
      <c r="AU59" s="30"/>
      <c r="AV59" s="24">
        <f t="shared" si="19"/>
        <v>0</v>
      </c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23">
        <f t="shared" si="20"/>
        <v>0</v>
      </c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23">
        <f t="shared" si="21"/>
        <v>0</v>
      </c>
      <c r="CC59" s="30"/>
      <c r="CD59" s="23">
        <f t="shared" si="22"/>
        <v>0</v>
      </c>
      <c r="CE59" s="27">
        <f t="shared" si="23"/>
        <v>0</v>
      </c>
      <c r="CF59" s="23">
        <f t="shared" si="37"/>
        <v>0</v>
      </c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23">
        <f t="shared" si="24"/>
        <v>0</v>
      </c>
      <c r="CS59" s="30"/>
      <c r="CT59" s="30"/>
      <c r="CU59" s="30"/>
      <c r="CV59" s="23">
        <f t="shared" si="7"/>
        <v>0</v>
      </c>
      <c r="CW59" s="23">
        <f t="shared" si="8"/>
        <v>0</v>
      </c>
      <c r="CX59" s="49">
        <f t="shared" si="38"/>
        <v>0</v>
      </c>
      <c r="CY59" s="49">
        <f t="shared" si="25"/>
        <v>0</v>
      </c>
      <c r="CZ59" s="49">
        <f t="shared" si="26"/>
        <v>0</v>
      </c>
      <c r="DA59" s="30"/>
      <c r="DB59" s="30"/>
      <c r="DC59" s="23">
        <f t="shared" si="27"/>
        <v>0</v>
      </c>
      <c r="DD59" s="50"/>
      <c r="DE59" s="50"/>
      <c r="DF59" s="50"/>
      <c r="DG59" s="23">
        <f t="shared" si="28"/>
        <v>0</v>
      </c>
      <c r="DH59" s="49">
        <f t="shared" si="29"/>
        <v>0</v>
      </c>
      <c r="DI59" s="27">
        <f t="shared" si="39"/>
        <v>0</v>
      </c>
      <c r="DJ59" s="53">
        <f t="shared" si="63"/>
        <v>0</v>
      </c>
      <c r="DK59" s="49">
        <f t="shared" si="30"/>
        <v>0</v>
      </c>
      <c r="DL59" s="54">
        <f t="shared" si="31"/>
        <v>0</v>
      </c>
      <c r="DM59" s="55">
        <v>180</v>
      </c>
      <c r="DN59" s="55">
        <v>5</v>
      </c>
      <c r="DO59" s="55">
        <v>15</v>
      </c>
      <c r="DP59" s="27">
        <f t="shared" si="32"/>
        <v>0</v>
      </c>
      <c r="DQ59" s="58" t="e">
        <f t="shared" si="33"/>
        <v>#DIV/0!</v>
      </c>
      <c r="DR59" s="195"/>
      <c r="DS59" s="58" t="e">
        <f t="shared" si="12"/>
        <v>#DIV/0!</v>
      </c>
      <c r="DT59" s="197"/>
      <c r="DU59" s="63">
        <f t="shared" si="41"/>
        <v>0</v>
      </c>
      <c r="DV59" s="61">
        <f t="shared" si="42"/>
        <v>0</v>
      </c>
      <c r="DW59" s="64" t="e">
        <f t="shared" si="36"/>
        <v>#DIV/0!</v>
      </c>
      <c r="DX59" s="65"/>
    </row>
    <row r="60" spans="1:128">
      <c r="A60" s="17">
        <v>100</v>
      </c>
      <c r="B60" s="17">
        <v>14000</v>
      </c>
      <c r="C60" s="181" t="e">
        <f t="shared" si="76"/>
        <v>#DIV/0!</v>
      </c>
      <c r="D60" s="19" t="e">
        <f t="shared" si="0"/>
        <v>#DIV/0!</v>
      </c>
      <c r="E60" s="19" t="e">
        <f t="shared" si="1"/>
        <v>#DIV/0!</v>
      </c>
      <c r="F60" s="19" t="e">
        <f t="shared" si="2"/>
        <v>#DIV/0!</v>
      </c>
      <c r="G60" s="19" t="e">
        <f t="shared" si="3"/>
        <v>#DIV/0!</v>
      </c>
      <c r="H60" s="18" t="e">
        <f t="shared" si="4"/>
        <v>#DIV/0!</v>
      </c>
      <c r="I60" s="183" t="e">
        <f t="shared" si="77"/>
        <v>#DIV/0!</v>
      </c>
      <c r="J60" s="188" t="s">
        <v>257</v>
      </c>
      <c r="K60" s="22" t="s">
        <v>219</v>
      </c>
      <c r="L60" s="23"/>
      <c r="M60" s="29"/>
      <c r="N60" s="27">
        <f t="shared" si="15"/>
        <v>0</v>
      </c>
      <c r="O60" s="29"/>
      <c r="P60" s="29"/>
      <c r="Q60" s="29"/>
      <c r="R60" s="29"/>
      <c r="S60" s="24">
        <v>0</v>
      </c>
      <c r="T60" s="24">
        <v>0</v>
      </c>
      <c r="U60" s="35">
        <v>0</v>
      </c>
      <c r="V60" s="29"/>
      <c r="W60" s="29"/>
      <c r="X60" s="29"/>
      <c r="Y60" s="17">
        <f t="shared" si="16"/>
        <v>0</v>
      </c>
      <c r="Z60" s="29"/>
      <c r="AA60" s="29"/>
      <c r="AB60" s="29"/>
      <c r="AC60" s="29"/>
      <c r="AD60" s="29"/>
      <c r="AE60" s="29"/>
      <c r="AF60" s="24">
        <f t="shared" si="17"/>
        <v>0</v>
      </c>
      <c r="AG60" s="29"/>
      <c r="AH60" s="29"/>
      <c r="AI60" s="29"/>
      <c r="AJ60" s="29"/>
      <c r="AK60" s="29"/>
      <c r="AL60" s="29"/>
      <c r="AM60" s="24">
        <f t="shared" si="18"/>
        <v>0</v>
      </c>
      <c r="AN60" s="29"/>
      <c r="AO60" s="29"/>
      <c r="AP60" s="29"/>
      <c r="AQ60" s="29"/>
      <c r="AR60" s="29"/>
      <c r="AS60" s="29"/>
      <c r="AT60" s="29"/>
      <c r="AU60" s="29"/>
      <c r="AV60" s="24">
        <f t="shared" si="19"/>
        <v>0</v>
      </c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3">
        <f t="shared" si="20"/>
        <v>0</v>
      </c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3">
        <f t="shared" si="21"/>
        <v>0</v>
      </c>
      <c r="CC60" s="29"/>
      <c r="CD60" s="23">
        <f t="shared" si="22"/>
        <v>0</v>
      </c>
      <c r="CE60" s="27">
        <f t="shared" si="23"/>
        <v>0</v>
      </c>
      <c r="CF60" s="23">
        <f t="shared" si="37"/>
        <v>0</v>
      </c>
      <c r="CG60" s="30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3">
        <f t="shared" si="24"/>
        <v>0</v>
      </c>
      <c r="CS60" s="29"/>
      <c r="CT60" s="29"/>
      <c r="CU60" s="29"/>
      <c r="CV60" s="23">
        <f t="shared" si="7"/>
        <v>0</v>
      </c>
      <c r="CW60" s="23">
        <f t="shared" si="8"/>
        <v>0</v>
      </c>
      <c r="CX60" s="49">
        <f t="shared" si="38"/>
        <v>0</v>
      </c>
      <c r="CY60" s="49">
        <f t="shared" si="25"/>
        <v>0</v>
      </c>
      <c r="CZ60" s="49">
        <f t="shared" si="26"/>
        <v>0</v>
      </c>
      <c r="DA60" s="29"/>
      <c r="DB60" s="29"/>
      <c r="DC60" s="23">
        <f t="shared" si="27"/>
        <v>0</v>
      </c>
      <c r="DD60" s="50"/>
      <c r="DE60" s="50"/>
      <c r="DF60" s="50"/>
      <c r="DG60" s="23">
        <f t="shared" si="28"/>
        <v>0</v>
      </c>
      <c r="DH60" s="49">
        <f t="shared" si="29"/>
        <v>0</v>
      </c>
      <c r="DI60" s="27">
        <f t="shared" si="39"/>
        <v>0</v>
      </c>
      <c r="DJ60" s="53">
        <f t="shared" si="63"/>
        <v>0</v>
      </c>
      <c r="DK60" s="49">
        <f t="shared" si="30"/>
        <v>0</v>
      </c>
      <c r="DL60" s="54">
        <f t="shared" si="31"/>
        <v>0</v>
      </c>
      <c r="DM60" s="55">
        <v>180</v>
      </c>
      <c r="DN60" s="55">
        <v>5</v>
      </c>
      <c r="DO60" s="55">
        <v>15</v>
      </c>
      <c r="DP60" s="27">
        <f t="shared" si="32"/>
        <v>0</v>
      </c>
      <c r="DQ60" s="58" t="e">
        <f t="shared" si="33"/>
        <v>#DIV/0!</v>
      </c>
      <c r="DR60" s="194" t="e">
        <f t="shared" si="78"/>
        <v>#DIV/0!</v>
      </c>
      <c r="DS60" s="58" t="e">
        <f t="shared" si="12"/>
        <v>#DIV/0!</v>
      </c>
      <c r="DT60" s="196" t="e">
        <f t="shared" si="79"/>
        <v>#DIV/0!</v>
      </c>
      <c r="DU60" s="63">
        <f t="shared" si="41"/>
        <v>0</v>
      </c>
      <c r="DV60" s="61">
        <f t="shared" si="42"/>
        <v>0</v>
      </c>
      <c r="DW60" s="64" t="e">
        <f t="shared" si="36"/>
        <v>#DIV/0!</v>
      </c>
      <c r="DX60" s="65"/>
    </row>
    <row r="61" spans="1:128">
      <c r="A61" s="17">
        <v>100</v>
      </c>
      <c r="B61" s="17">
        <v>14000</v>
      </c>
      <c r="C61" s="182"/>
      <c r="D61" s="19" t="e">
        <f t="shared" si="0"/>
        <v>#DIV/0!</v>
      </c>
      <c r="E61" s="19" t="e">
        <f t="shared" si="1"/>
        <v>#DIV/0!</v>
      </c>
      <c r="F61" s="19" t="e">
        <f t="shared" si="2"/>
        <v>#DIV/0!</v>
      </c>
      <c r="G61" s="19" t="e">
        <f t="shared" si="3"/>
        <v>#DIV/0!</v>
      </c>
      <c r="H61" s="18" t="e">
        <f t="shared" si="4"/>
        <v>#DIV/0!</v>
      </c>
      <c r="I61" s="184"/>
      <c r="J61" s="189"/>
      <c r="K61" s="22" t="s">
        <v>220</v>
      </c>
      <c r="L61" s="23"/>
      <c r="M61" s="29"/>
      <c r="N61" s="27">
        <f t="shared" si="15"/>
        <v>0</v>
      </c>
      <c r="O61" s="30"/>
      <c r="P61" s="30"/>
      <c r="Q61" s="30"/>
      <c r="R61" s="30"/>
      <c r="S61" s="24">
        <v>0</v>
      </c>
      <c r="T61" s="24">
        <v>0</v>
      </c>
      <c r="U61" s="35">
        <v>0</v>
      </c>
      <c r="V61" s="30"/>
      <c r="W61" s="30"/>
      <c r="X61" s="38"/>
      <c r="Y61" s="17">
        <f t="shared" si="16"/>
        <v>0</v>
      </c>
      <c r="Z61" s="30"/>
      <c r="AA61" s="30"/>
      <c r="AB61" s="30"/>
      <c r="AC61" s="30"/>
      <c r="AD61" s="30"/>
      <c r="AE61" s="30"/>
      <c r="AF61" s="24">
        <f t="shared" si="17"/>
        <v>0</v>
      </c>
      <c r="AG61" s="30"/>
      <c r="AH61" s="30"/>
      <c r="AI61" s="30"/>
      <c r="AJ61" s="30"/>
      <c r="AK61" s="30"/>
      <c r="AL61" s="30"/>
      <c r="AM61" s="24">
        <f t="shared" si="18"/>
        <v>0</v>
      </c>
      <c r="AN61" s="30"/>
      <c r="AO61" s="30"/>
      <c r="AP61" s="30"/>
      <c r="AQ61" s="30"/>
      <c r="AR61" s="30"/>
      <c r="AS61" s="30"/>
      <c r="AT61" s="30"/>
      <c r="AU61" s="30"/>
      <c r="AV61" s="24">
        <f t="shared" si="19"/>
        <v>0</v>
      </c>
      <c r="AW61" s="36"/>
      <c r="AX61" s="42"/>
      <c r="AY61" s="36"/>
      <c r="AZ61" s="42"/>
      <c r="BA61" s="36"/>
      <c r="BB61" s="36"/>
      <c r="BC61" s="36"/>
      <c r="BD61" s="42"/>
      <c r="BE61" s="36"/>
      <c r="BF61" s="42"/>
      <c r="BG61" s="36"/>
      <c r="BH61" s="42"/>
      <c r="BI61" s="36"/>
      <c r="BJ61" s="42"/>
      <c r="BK61" s="36"/>
      <c r="BL61" s="42"/>
      <c r="BM61" s="23">
        <f t="shared" si="20"/>
        <v>0</v>
      </c>
      <c r="BN61" s="46"/>
      <c r="BO61" s="46"/>
      <c r="BP61" s="46"/>
      <c r="BQ61" s="46"/>
      <c r="BR61" s="46"/>
      <c r="BS61" s="46"/>
      <c r="BT61" s="30"/>
      <c r="BU61" s="30"/>
      <c r="BV61" s="30"/>
      <c r="BW61" s="30"/>
      <c r="BX61" s="30"/>
      <c r="BY61" s="30"/>
      <c r="BZ61" s="30"/>
      <c r="CA61" s="30"/>
      <c r="CB61" s="23">
        <f t="shared" si="21"/>
        <v>0</v>
      </c>
      <c r="CC61" s="30"/>
      <c r="CD61" s="23">
        <f t="shared" si="22"/>
        <v>0</v>
      </c>
      <c r="CE61" s="27">
        <f t="shared" si="23"/>
        <v>0</v>
      </c>
      <c r="CF61" s="23">
        <f t="shared" si="37"/>
        <v>0</v>
      </c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23">
        <f t="shared" si="24"/>
        <v>0</v>
      </c>
      <c r="CS61" s="31"/>
      <c r="CT61" s="31"/>
      <c r="CU61" s="31"/>
      <c r="CV61" s="23">
        <f t="shared" si="7"/>
        <v>0</v>
      </c>
      <c r="CW61" s="23">
        <f t="shared" si="8"/>
        <v>0</v>
      </c>
      <c r="CX61" s="49">
        <f t="shared" si="38"/>
        <v>0</v>
      </c>
      <c r="CY61" s="49">
        <f t="shared" si="25"/>
        <v>0</v>
      </c>
      <c r="CZ61" s="49">
        <f t="shared" si="26"/>
        <v>0</v>
      </c>
      <c r="DA61" s="31"/>
      <c r="DB61" s="31"/>
      <c r="DC61" s="23">
        <f t="shared" si="27"/>
        <v>0</v>
      </c>
      <c r="DD61" s="50"/>
      <c r="DE61" s="50"/>
      <c r="DF61" s="50"/>
      <c r="DG61" s="23">
        <f t="shared" si="28"/>
        <v>0</v>
      </c>
      <c r="DH61" s="49">
        <f t="shared" si="29"/>
        <v>0</v>
      </c>
      <c r="DI61" s="27">
        <f t="shared" si="39"/>
        <v>0</v>
      </c>
      <c r="DJ61" s="53">
        <f t="shared" si="63"/>
        <v>0</v>
      </c>
      <c r="DK61" s="49">
        <f t="shared" si="30"/>
        <v>0</v>
      </c>
      <c r="DL61" s="54">
        <f t="shared" si="31"/>
        <v>0</v>
      </c>
      <c r="DM61" s="55">
        <v>180</v>
      </c>
      <c r="DN61" s="55">
        <v>5</v>
      </c>
      <c r="DO61" s="55">
        <v>15</v>
      </c>
      <c r="DP61" s="27">
        <f t="shared" si="32"/>
        <v>0</v>
      </c>
      <c r="DQ61" s="58" t="e">
        <f t="shared" si="33"/>
        <v>#DIV/0!</v>
      </c>
      <c r="DR61" s="195"/>
      <c r="DS61" s="58" t="e">
        <f t="shared" si="12"/>
        <v>#DIV/0!</v>
      </c>
      <c r="DT61" s="197"/>
      <c r="DU61" s="63">
        <f t="shared" si="41"/>
        <v>0</v>
      </c>
      <c r="DV61" s="61">
        <f t="shared" si="42"/>
        <v>0</v>
      </c>
      <c r="DW61" s="64" t="e">
        <f t="shared" si="36"/>
        <v>#DIV/0!</v>
      </c>
      <c r="DX61" s="65"/>
    </row>
    <row r="62" spans="1:128">
      <c r="A62" s="17">
        <v>100</v>
      </c>
      <c r="B62" s="17">
        <v>14000</v>
      </c>
      <c r="C62" s="181" t="e">
        <f t="shared" si="76"/>
        <v>#DIV/0!</v>
      </c>
      <c r="D62" s="19" t="e">
        <f t="shared" si="0"/>
        <v>#DIV/0!</v>
      </c>
      <c r="E62" s="19" t="e">
        <f t="shared" si="1"/>
        <v>#DIV/0!</v>
      </c>
      <c r="F62" s="19" t="e">
        <f t="shared" si="2"/>
        <v>#DIV/0!</v>
      </c>
      <c r="G62" s="19" t="e">
        <f t="shared" si="3"/>
        <v>#DIV/0!</v>
      </c>
      <c r="H62" s="18" t="e">
        <f t="shared" si="4"/>
        <v>#DIV/0!</v>
      </c>
      <c r="I62" s="183" t="e">
        <f t="shared" si="77"/>
        <v>#DIV/0!</v>
      </c>
      <c r="J62" s="188" t="s">
        <v>258</v>
      </c>
      <c r="K62" s="22" t="s">
        <v>222</v>
      </c>
      <c r="L62" s="23"/>
      <c r="M62" s="29"/>
      <c r="N62" s="27">
        <f t="shared" si="15"/>
        <v>0</v>
      </c>
      <c r="O62" s="30"/>
      <c r="P62" s="30"/>
      <c r="Q62" s="30"/>
      <c r="R62" s="30"/>
      <c r="S62" s="24">
        <v>0</v>
      </c>
      <c r="T62" s="24">
        <v>0</v>
      </c>
      <c r="U62" s="35">
        <v>0</v>
      </c>
      <c r="V62" s="30"/>
      <c r="W62" s="30"/>
      <c r="X62" s="36"/>
      <c r="Y62" s="17">
        <f t="shared" si="16"/>
        <v>0</v>
      </c>
      <c r="Z62" s="30"/>
      <c r="AA62" s="30"/>
      <c r="AB62" s="30"/>
      <c r="AC62" s="30"/>
      <c r="AD62" s="30"/>
      <c r="AE62" s="30"/>
      <c r="AF62" s="24">
        <f t="shared" si="17"/>
        <v>0</v>
      </c>
      <c r="AG62" s="30"/>
      <c r="AH62" s="30"/>
      <c r="AI62" s="30"/>
      <c r="AJ62" s="30"/>
      <c r="AK62" s="30"/>
      <c r="AL62" s="30"/>
      <c r="AM62" s="24">
        <f t="shared" si="18"/>
        <v>0</v>
      </c>
      <c r="AN62" s="30"/>
      <c r="AO62" s="30"/>
      <c r="AP62" s="30"/>
      <c r="AQ62" s="30"/>
      <c r="AR62" s="30"/>
      <c r="AS62" s="30"/>
      <c r="AT62" s="30"/>
      <c r="AU62" s="30"/>
      <c r="AV62" s="24">
        <f t="shared" si="19"/>
        <v>0</v>
      </c>
      <c r="AW62" s="36"/>
      <c r="AX62" s="42"/>
      <c r="AY62" s="36"/>
      <c r="AZ62" s="42"/>
      <c r="BA62" s="36"/>
      <c r="BB62" s="36"/>
      <c r="BC62" s="36"/>
      <c r="BD62" s="42"/>
      <c r="BE62" s="36"/>
      <c r="BF62" s="42"/>
      <c r="BG62" s="36"/>
      <c r="BH62" s="42"/>
      <c r="BI62" s="36"/>
      <c r="BJ62" s="42"/>
      <c r="BK62" s="36"/>
      <c r="BL62" s="42"/>
      <c r="BM62" s="23">
        <f t="shared" si="20"/>
        <v>0</v>
      </c>
      <c r="BN62" s="46"/>
      <c r="BO62" s="46"/>
      <c r="BP62" s="46"/>
      <c r="BQ62" s="46"/>
      <c r="BR62" s="46"/>
      <c r="BS62" s="46"/>
      <c r="BT62" s="30"/>
      <c r="BU62" s="30"/>
      <c r="BV62" s="30"/>
      <c r="BW62" s="30"/>
      <c r="BX62" s="30"/>
      <c r="BY62" s="30"/>
      <c r="BZ62" s="30"/>
      <c r="CA62" s="30"/>
      <c r="CB62" s="23">
        <f t="shared" si="21"/>
        <v>0</v>
      </c>
      <c r="CC62" s="30"/>
      <c r="CD62" s="23">
        <f t="shared" si="22"/>
        <v>0</v>
      </c>
      <c r="CE62" s="27">
        <f t="shared" si="23"/>
        <v>0</v>
      </c>
      <c r="CF62" s="23">
        <f t="shared" si="37"/>
        <v>0</v>
      </c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23">
        <f t="shared" si="24"/>
        <v>0</v>
      </c>
      <c r="CS62" s="31"/>
      <c r="CT62" s="31"/>
      <c r="CU62" s="31"/>
      <c r="CV62" s="23">
        <f t="shared" si="7"/>
        <v>0</v>
      </c>
      <c r="CW62" s="23">
        <f t="shared" si="8"/>
        <v>0</v>
      </c>
      <c r="CX62" s="49">
        <f t="shared" si="38"/>
        <v>0</v>
      </c>
      <c r="CY62" s="49">
        <f t="shared" si="25"/>
        <v>0</v>
      </c>
      <c r="CZ62" s="49">
        <f t="shared" si="26"/>
        <v>0</v>
      </c>
      <c r="DA62" s="31"/>
      <c r="DB62" s="31"/>
      <c r="DC62" s="23">
        <f t="shared" si="27"/>
        <v>0</v>
      </c>
      <c r="DD62" s="50"/>
      <c r="DE62" s="50"/>
      <c r="DF62" s="50"/>
      <c r="DG62" s="23">
        <f t="shared" si="28"/>
        <v>0</v>
      </c>
      <c r="DH62" s="49">
        <f t="shared" si="29"/>
        <v>0</v>
      </c>
      <c r="DI62" s="27">
        <f t="shared" si="39"/>
        <v>0</v>
      </c>
      <c r="DJ62" s="53">
        <f t="shared" si="63"/>
        <v>0</v>
      </c>
      <c r="DK62" s="49">
        <f t="shared" si="30"/>
        <v>0</v>
      </c>
      <c r="DL62" s="54">
        <f t="shared" si="31"/>
        <v>0</v>
      </c>
      <c r="DM62" s="55">
        <v>180</v>
      </c>
      <c r="DN62" s="55">
        <v>5</v>
      </c>
      <c r="DO62" s="55">
        <v>15</v>
      </c>
      <c r="DP62" s="27">
        <f t="shared" si="32"/>
        <v>0</v>
      </c>
      <c r="DQ62" s="58" t="e">
        <f t="shared" si="33"/>
        <v>#DIV/0!</v>
      </c>
      <c r="DR62" s="194" t="e">
        <f t="shared" si="78"/>
        <v>#DIV/0!</v>
      </c>
      <c r="DS62" s="58" t="e">
        <f t="shared" si="12"/>
        <v>#DIV/0!</v>
      </c>
      <c r="DT62" s="196" t="e">
        <f t="shared" si="79"/>
        <v>#DIV/0!</v>
      </c>
      <c r="DU62" s="63">
        <f t="shared" si="41"/>
        <v>0</v>
      </c>
      <c r="DV62" s="61">
        <f t="shared" si="42"/>
        <v>0</v>
      </c>
      <c r="DW62" s="64" t="e">
        <f t="shared" si="36"/>
        <v>#DIV/0!</v>
      </c>
      <c r="DX62" s="65"/>
    </row>
    <row r="63" spans="1:128">
      <c r="A63" s="17">
        <v>100</v>
      </c>
      <c r="B63" s="17">
        <v>14000</v>
      </c>
      <c r="C63" s="182"/>
      <c r="D63" s="19" t="e">
        <f t="shared" si="0"/>
        <v>#DIV/0!</v>
      </c>
      <c r="E63" s="19" t="e">
        <f t="shared" si="1"/>
        <v>#DIV/0!</v>
      </c>
      <c r="F63" s="19" t="e">
        <f t="shared" si="2"/>
        <v>#DIV/0!</v>
      </c>
      <c r="G63" s="19" t="e">
        <f t="shared" si="3"/>
        <v>#DIV/0!</v>
      </c>
      <c r="H63" s="18" t="e">
        <f t="shared" si="4"/>
        <v>#DIV/0!</v>
      </c>
      <c r="I63" s="184"/>
      <c r="J63" s="189"/>
      <c r="K63" s="22" t="s">
        <v>223</v>
      </c>
      <c r="L63" s="23"/>
      <c r="M63" s="29"/>
      <c r="N63" s="27">
        <f t="shared" si="15"/>
        <v>0</v>
      </c>
      <c r="O63" s="30"/>
      <c r="P63" s="30"/>
      <c r="Q63" s="30"/>
      <c r="R63" s="30"/>
      <c r="S63" s="24">
        <v>0</v>
      </c>
      <c r="T63" s="24">
        <v>0</v>
      </c>
      <c r="U63" s="35">
        <v>0</v>
      </c>
      <c r="V63" s="30"/>
      <c r="W63" s="30"/>
      <c r="X63" s="36"/>
      <c r="Y63" s="17">
        <f t="shared" si="16"/>
        <v>0</v>
      </c>
      <c r="Z63" s="30"/>
      <c r="AA63" s="30"/>
      <c r="AB63" s="30"/>
      <c r="AC63" s="30"/>
      <c r="AD63" s="30"/>
      <c r="AE63" s="30"/>
      <c r="AF63" s="24">
        <f t="shared" si="17"/>
        <v>0</v>
      </c>
      <c r="AG63" s="30"/>
      <c r="AH63" s="30"/>
      <c r="AI63" s="30"/>
      <c r="AJ63" s="30"/>
      <c r="AK63" s="30"/>
      <c r="AL63" s="30"/>
      <c r="AM63" s="24">
        <f t="shared" si="18"/>
        <v>0</v>
      </c>
      <c r="AN63" s="30"/>
      <c r="AO63" s="30"/>
      <c r="AP63" s="30"/>
      <c r="AQ63" s="30"/>
      <c r="AR63" s="30"/>
      <c r="AS63" s="30"/>
      <c r="AT63" s="30"/>
      <c r="AU63" s="30"/>
      <c r="AV63" s="24">
        <f t="shared" si="19"/>
        <v>0</v>
      </c>
      <c r="AW63" s="36"/>
      <c r="AX63" s="42"/>
      <c r="AY63" s="36"/>
      <c r="AZ63" s="42"/>
      <c r="BA63" s="36"/>
      <c r="BB63" s="36"/>
      <c r="BC63" s="36"/>
      <c r="BD63" s="42"/>
      <c r="BE63" s="36"/>
      <c r="BF63" s="42"/>
      <c r="BG63" s="36"/>
      <c r="BH63" s="42"/>
      <c r="BI63" s="36"/>
      <c r="BJ63" s="42"/>
      <c r="BK63" s="36"/>
      <c r="BL63" s="42"/>
      <c r="BM63" s="23">
        <f t="shared" si="20"/>
        <v>0</v>
      </c>
      <c r="BN63" s="46"/>
      <c r="BO63" s="46"/>
      <c r="BP63" s="46"/>
      <c r="BQ63" s="46"/>
      <c r="BR63" s="46"/>
      <c r="BS63" s="46"/>
      <c r="BT63" s="30"/>
      <c r="BU63" s="30"/>
      <c r="BV63" s="30"/>
      <c r="BW63" s="30"/>
      <c r="BX63" s="30"/>
      <c r="BY63" s="30"/>
      <c r="BZ63" s="30"/>
      <c r="CA63" s="30"/>
      <c r="CB63" s="23">
        <f t="shared" si="21"/>
        <v>0</v>
      </c>
      <c r="CC63" s="30"/>
      <c r="CD63" s="23">
        <f t="shared" si="22"/>
        <v>0</v>
      </c>
      <c r="CE63" s="27">
        <f t="shared" si="23"/>
        <v>0</v>
      </c>
      <c r="CF63" s="23">
        <f t="shared" si="37"/>
        <v>0</v>
      </c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23">
        <f t="shared" si="24"/>
        <v>0</v>
      </c>
      <c r="CS63" s="31"/>
      <c r="CT63" s="31"/>
      <c r="CU63" s="31"/>
      <c r="CV63" s="23">
        <f t="shared" si="7"/>
        <v>0</v>
      </c>
      <c r="CW63" s="23">
        <f t="shared" si="8"/>
        <v>0</v>
      </c>
      <c r="CX63" s="49">
        <f t="shared" si="38"/>
        <v>0</v>
      </c>
      <c r="CY63" s="49">
        <f t="shared" si="25"/>
        <v>0</v>
      </c>
      <c r="CZ63" s="49">
        <f t="shared" si="26"/>
        <v>0</v>
      </c>
      <c r="DA63" s="31"/>
      <c r="DB63" s="31"/>
      <c r="DC63" s="23">
        <f t="shared" si="27"/>
        <v>0</v>
      </c>
      <c r="DD63" s="50"/>
      <c r="DE63" s="50"/>
      <c r="DF63" s="50"/>
      <c r="DG63" s="23">
        <f t="shared" si="28"/>
        <v>0</v>
      </c>
      <c r="DH63" s="49">
        <f t="shared" si="29"/>
        <v>0</v>
      </c>
      <c r="DI63" s="27">
        <f t="shared" si="39"/>
        <v>0</v>
      </c>
      <c r="DJ63" s="53">
        <f t="shared" si="63"/>
        <v>0</v>
      </c>
      <c r="DK63" s="49">
        <f t="shared" si="30"/>
        <v>0</v>
      </c>
      <c r="DL63" s="54">
        <f t="shared" si="31"/>
        <v>0</v>
      </c>
      <c r="DM63" s="55">
        <v>180</v>
      </c>
      <c r="DN63" s="55">
        <v>5</v>
      </c>
      <c r="DO63" s="55">
        <v>15</v>
      </c>
      <c r="DP63" s="27">
        <f t="shared" si="32"/>
        <v>0</v>
      </c>
      <c r="DQ63" s="58" t="e">
        <f t="shared" si="33"/>
        <v>#DIV/0!</v>
      </c>
      <c r="DR63" s="195"/>
      <c r="DS63" s="58" t="e">
        <f t="shared" si="12"/>
        <v>#DIV/0!</v>
      </c>
      <c r="DT63" s="197"/>
      <c r="DU63" s="63">
        <f t="shared" si="41"/>
        <v>0</v>
      </c>
      <c r="DV63" s="61">
        <f t="shared" si="42"/>
        <v>0</v>
      </c>
      <c r="DW63" s="64" t="e">
        <f t="shared" si="36"/>
        <v>#DIV/0!</v>
      </c>
      <c r="DX63" s="65"/>
    </row>
    <row r="64" spans="1:128">
      <c r="A64" s="17">
        <v>100</v>
      </c>
      <c r="B64" s="17">
        <v>14000</v>
      </c>
      <c r="C64" s="181" t="e">
        <f>(DH64+DH65)/(N64+N65)</f>
        <v>#DIV/0!</v>
      </c>
      <c r="D64" s="19" t="e">
        <f t="shared" si="0"/>
        <v>#DIV/0!</v>
      </c>
      <c r="E64" s="19" t="e">
        <f t="shared" si="1"/>
        <v>#DIV/0!</v>
      </c>
      <c r="F64" s="19" t="e">
        <f t="shared" si="2"/>
        <v>#DIV/0!</v>
      </c>
      <c r="G64" s="19" t="e">
        <f t="shared" si="3"/>
        <v>#DIV/0!</v>
      </c>
      <c r="H64" s="18" t="e">
        <f t="shared" si="4"/>
        <v>#DIV/0!</v>
      </c>
      <c r="I64" s="183" t="e">
        <f>(CD64+CD65)/(DI64+DI65)</f>
        <v>#DIV/0!</v>
      </c>
      <c r="J64" s="188" t="s">
        <v>259</v>
      </c>
      <c r="K64" s="22" t="s">
        <v>222</v>
      </c>
      <c r="L64" s="23"/>
      <c r="M64" s="29"/>
      <c r="N64" s="27">
        <f t="shared" si="15"/>
        <v>0</v>
      </c>
      <c r="O64" s="30"/>
      <c r="P64" s="30"/>
      <c r="Q64" s="30"/>
      <c r="R64" s="30"/>
      <c r="S64" s="24">
        <v>0</v>
      </c>
      <c r="T64" s="24">
        <v>0</v>
      </c>
      <c r="U64" s="35">
        <v>0</v>
      </c>
      <c r="V64" s="30"/>
      <c r="W64" s="30"/>
      <c r="X64" s="36"/>
      <c r="Y64" s="17">
        <f t="shared" si="16"/>
        <v>0</v>
      </c>
      <c r="Z64" s="30"/>
      <c r="AA64" s="30"/>
      <c r="AB64" s="30"/>
      <c r="AC64" s="30"/>
      <c r="AD64" s="30"/>
      <c r="AE64" s="30"/>
      <c r="AF64" s="24">
        <f t="shared" si="17"/>
        <v>0</v>
      </c>
      <c r="AG64" s="30"/>
      <c r="AH64" s="30"/>
      <c r="AI64" s="30"/>
      <c r="AJ64" s="30"/>
      <c r="AK64" s="30"/>
      <c r="AL64" s="30"/>
      <c r="AM64" s="24">
        <f t="shared" si="18"/>
        <v>0</v>
      </c>
      <c r="AN64" s="30"/>
      <c r="AO64" s="30"/>
      <c r="AP64" s="30"/>
      <c r="AQ64" s="30"/>
      <c r="AR64" s="30"/>
      <c r="AS64" s="30"/>
      <c r="AT64" s="30"/>
      <c r="AU64" s="30"/>
      <c r="AV64" s="24">
        <f t="shared" si="19"/>
        <v>0</v>
      </c>
      <c r="AW64" s="36"/>
      <c r="AX64" s="42"/>
      <c r="AY64" s="36"/>
      <c r="AZ64" s="42"/>
      <c r="BA64" s="36"/>
      <c r="BB64" s="36"/>
      <c r="BC64" s="36"/>
      <c r="BD64" s="42"/>
      <c r="BE64" s="36"/>
      <c r="BF64" s="42"/>
      <c r="BG64" s="36"/>
      <c r="BH64" s="42"/>
      <c r="BI64" s="36"/>
      <c r="BJ64" s="42"/>
      <c r="BK64" s="36"/>
      <c r="BL64" s="42"/>
      <c r="BM64" s="23">
        <f t="shared" si="20"/>
        <v>0</v>
      </c>
      <c r="BN64" s="46"/>
      <c r="BO64" s="46"/>
      <c r="BP64" s="46"/>
      <c r="BQ64" s="46"/>
      <c r="BR64" s="46"/>
      <c r="BS64" s="46"/>
      <c r="BT64" s="30"/>
      <c r="BU64" s="30"/>
      <c r="BV64" s="30"/>
      <c r="BW64" s="30"/>
      <c r="BX64" s="30"/>
      <c r="BY64" s="30"/>
      <c r="BZ64" s="30"/>
      <c r="CA64" s="30"/>
      <c r="CB64" s="23">
        <f t="shared" si="21"/>
        <v>0</v>
      </c>
      <c r="CC64" s="30"/>
      <c r="CD64" s="23">
        <f t="shared" si="22"/>
        <v>0</v>
      </c>
      <c r="CE64" s="27">
        <f t="shared" si="23"/>
        <v>0</v>
      </c>
      <c r="CF64" s="23">
        <f t="shared" si="37"/>
        <v>0</v>
      </c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23">
        <f t="shared" si="24"/>
        <v>0</v>
      </c>
      <c r="CS64" s="31"/>
      <c r="CT64" s="31"/>
      <c r="CU64" s="31"/>
      <c r="CV64" s="23">
        <f t="shared" si="7"/>
        <v>0</v>
      </c>
      <c r="CW64" s="23">
        <f t="shared" si="8"/>
        <v>0</v>
      </c>
      <c r="CX64" s="49">
        <f t="shared" si="38"/>
        <v>0</v>
      </c>
      <c r="CY64" s="49">
        <f t="shared" si="25"/>
        <v>0</v>
      </c>
      <c r="CZ64" s="49">
        <f t="shared" si="26"/>
        <v>0</v>
      </c>
      <c r="DA64" s="31"/>
      <c r="DB64" s="31"/>
      <c r="DC64" s="23">
        <f t="shared" si="27"/>
        <v>0</v>
      </c>
      <c r="DD64" s="50"/>
      <c r="DE64" s="50"/>
      <c r="DF64" s="50"/>
      <c r="DG64" s="23">
        <f t="shared" si="28"/>
        <v>0</v>
      </c>
      <c r="DH64" s="49">
        <f t="shared" si="29"/>
        <v>0</v>
      </c>
      <c r="DI64" s="27">
        <f t="shared" si="39"/>
        <v>0</v>
      </c>
      <c r="DJ64" s="53">
        <f t="shared" si="63"/>
        <v>0</v>
      </c>
      <c r="DK64" s="49">
        <f t="shared" si="30"/>
        <v>0</v>
      </c>
      <c r="DL64" s="54">
        <f t="shared" si="31"/>
        <v>0</v>
      </c>
      <c r="DM64" s="55">
        <v>180</v>
      </c>
      <c r="DN64" s="55">
        <v>5</v>
      </c>
      <c r="DO64" s="55">
        <v>15</v>
      </c>
      <c r="DP64" s="27">
        <f t="shared" si="32"/>
        <v>0</v>
      </c>
      <c r="DQ64" s="58" t="e">
        <f t="shared" si="33"/>
        <v>#DIV/0!</v>
      </c>
      <c r="DR64" s="194" t="e">
        <f>(CY64+CY65)/(CY64+CY65+DP64+DP65)</f>
        <v>#DIV/0!</v>
      </c>
      <c r="DS64" s="58" t="e">
        <f t="shared" si="12"/>
        <v>#DIV/0!</v>
      </c>
      <c r="DT64" s="196" t="e">
        <f>(CY64+CY65)/(CY64+CY65+CD64+CD65)</f>
        <v>#DIV/0!</v>
      </c>
      <c r="DU64" s="63">
        <f t="shared" si="41"/>
        <v>0</v>
      </c>
      <c r="DV64" s="61">
        <f t="shared" si="42"/>
        <v>0</v>
      </c>
      <c r="DW64" s="64" t="e">
        <f t="shared" si="36"/>
        <v>#DIV/0!</v>
      </c>
      <c r="DX64" s="65"/>
    </row>
    <row r="65" spans="1:128">
      <c r="A65" s="17">
        <v>100</v>
      </c>
      <c r="B65" s="17">
        <v>14000</v>
      </c>
      <c r="C65" s="182"/>
      <c r="D65" s="19" t="e">
        <f t="shared" si="0"/>
        <v>#DIV/0!</v>
      </c>
      <c r="E65" s="19" t="e">
        <f t="shared" si="1"/>
        <v>#DIV/0!</v>
      </c>
      <c r="F65" s="19" t="e">
        <f t="shared" si="2"/>
        <v>#DIV/0!</v>
      </c>
      <c r="G65" s="19" t="e">
        <f t="shared" si="3"/>
        <v>#DIV/0!</v>
      </c>
      <c r="H65" s="18" t="e">
        <f t="shared" si="4"/>
        <v>#DIV/0!</v>
      </c>
      <c r="I65" s="184"/>
      <c r="J65" s="189"/>
      <c r="K65" s="22" t="s">
        <v>220</v>
      </c>
      <c r="L65" s="23"/>
      <c r="M65" s="29"/>
      <c r="N65" s="27">
        <f t="shared" si="15"/>
        <v>0</v>
      </c>
      <c r="O65" s="30"/>
      <c r="P65" s="30"/>
      <c r="Q65" s="30"/>
      <c r="R65" s="30"/>
      <c r="S65" s="24">
        <v>0</v>
      </c>
      <c r="T65" s="24">
        <v>0</v>
      </c>
      <c r="U65" s="35">
        <v>0</v>
      </c>
      <c r="V65" s="30"/>
      <c r="W65" s="30"/>
      <c r="X65" s="36"/>
      <c r="Y65" s="17">
        <f t="shared" si="16"/>
        <v>0</v>
      </c>
      <c r="Z65" s="30"/>
      <c r="AA65" s="30"/>
      <c r="AB65" s="30"/>
      <c r="AC65" s="30"/>
      <c r="AD65" s="30"/>
      <c r="AE65" s="30"/>
      <c r="AF65" s="24">
        <f t="shared" si="17"/>
        <v>0</v>
      </c>
      <c r="AG65" s="30"/>
      <c r="AH65" s="30"/>
      <c r="AI65" s="30"/>
      <c r="AJ65" s="30"/>
      <c r="AK65" s="30"/>
      <c r="AL65" s="30"/>
      <c r="AM65" s="24">
        <f t="shared" si="18"/>
        <v>0</v>
      </c>
      <c r="AN65" s="30"/>
      <c r="AO65" s="30"/>
      <c r="AP65" s="30"/>
      <c r="AQ65" s="30"/>
      <c r="AR65" s="30"/>
      <c r="AS65" s="30"/>
      <c r="AT65" s="30"/>
      <c r="AU65" s="30"/>
      <c r="AV65" s="24">
        <f t="shared" si="19"/>
        <v>0</v>
      </c>
      <c r="AW65" s="36"/>
      <c r="AX65" s="42"/>
      <c r="AY65" s="36"/>
      <c r="AZ65" s="42"/>
      <c r="BA65" s="36"/>
      <c r="BB65" s="36"/>
      <c r="BC65" s="36"/>
      <c r="BD65" s="42"/>
      <c r="BE65" s="36"/>
      <c r="BF65" s="42"/>
      <c r="BG65" s="36"/>
      <c r="BH65" s="42"/>
      <c r="BI65" s="36"/>
      <c r="BJ65" s="42"/>
      <c r="BK65" s="36"/>
      <c r="BL65" s="42"/>
      <c r="BM65" s="23">
        <f t="shared" si="20"/>
        <v>0</v>
      </c>
      <c r="BN65" s="46"/>
      <c r="BO65" s="46"/>
      <c r="BP65" s="46"/>
      <c r="BQ65" s="46"/>
      <c r="BR65" s="46"/>
      <c r="BS65" s="46"/>
      <c r="BT65" s="30"/>
      <c r="BU65" s="30"/>
      <c r="BV65" s="30"/>
      <c r="BW65" s="30"/>
      <c r="BX65" s="30"/>
      <c r="BY65" s="30"/>
      <c r="BZ65" s="30"/>
      <c r="CA65" s="30"/>
      <c r="CB65" s="23">
        <f t="shared" si="21"/>
        <v>0</v>
      </c>
      <c r="CC65" s="30"/>
      <c r="CD65" s="23">
        <f t="shared" si="22"/>
        <v>0</v>
      </c>
      <c r="CE65" s="27">
        <f t="shared" si="23"/>
        <v>0</v>
      </c>
      <c r="CF65" s="23">
        <f t="shared" si="37"/>
        <v>0</v>
      </c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23">
        <f t="shared" si="24"/>
        <v>0</v>
      </c>
      <c r="CS65" s="31"/>
      <c r="CT65" s="31"/>
      <c r="CU65" s="31"/>
      <c r="CV65" s="23">
        <f t="shared" si="7"/>
        <v>0</v>
      </c>
      <c r="CW65" s="23">
        <f t="shared" si="8"/>
        <v>0</v>
      </c>
      <c r="CX65" s="49">
        <f t="shared" si="38"/>
        <v>0</v>
      </c>
      <c r="CY65" s="49">
        <f t="shared" si="25"/>
        <v>0</v>
      </c>
      <c r="CZ65" s="49">
        <f t="shared" si="26"/>
        <v>0</v>
      </c>
      <c r="DA65" s="31"/>
      <c r="DB65" s="31"/>
      <c r="DC65" s="23">
        <f t="shared" si="27"/>
        <v>0</v>
      </c>
      <c r="DD65" s="50"/>
      <c r="DE65" s="50"/>
      <c r="DF65" s="50"/>
      <c r="DG65" s="23">
        <f t="shared" si="28"/>
        <v>0</v>
      </c>
      <c r="DH65" s="49">
        <f t="shared" si="29"/>
        <v>0</v>
      </c>
      <c r="DI65" s="27">
        <f t="shared" si="39"/>
        <v>0</v>
      </c>
      <c r="DJ65" s="53">
        <f t="shared" si="63"/>
        <v>0</v>
      </c>
      <c r="DK65" s="49">
        <f t="shared" si="30"/>
        <v>0</v>
      </c>
      <c r="DL65" s="54">
        <f t="shared" si="31"/>
        <v>0</v>
      </c>
      <c r="DM65" s="55">
        <v>180</v>
      </c>
      <c r="DN65" s="55">
        <v>5</v>
      </c>
      <c r="DO65" s="55">
        <v>15</v>
      </c>
      <c r="DP65" s="27">
        <f t="shared" si="32"/>
        <v>0</v>
      </c>
      <c r="DQ65" s="58" t="e">
        <f t="shared" si="33"/>
        <v>#DIV/0!</v>
      </c>
      <c r="DR65" s="195"/>
      <c r="DS65" s="58" t="e">
        <f t="shared" si="12"/>
        <v>#DIV/0!</v>
      </c>
      <c r="DT65" s="197"/>
      <c r="DU65" s="63">
        <f t="shared" si="41"/>
        <v>0</v>
      </c>
      <c r="DV65" s="61">
        <f t="shared" si="42"/>
        <v>0</v>
      </c>
      <c r="DW65" s="64" t="e">
        <f t="shared" si="36"/>
        <v>#DIV/0!</v>
      </c>
      <c r="DX65" s="65"/>
    </row>
  </sheetData>
  <mergeCells count="174">
    <mergeCell ref="DT62:DT63"/>
    <mergeCell ref="DT64:DT65"/>
    <mergeCell ref="DU1:DU2"/>
    <mergeCell ref="DV1:DV2"/>
    <mergeCell ref="DW1:DW3"/>
    <mergeCell ref="DX1:DX2"/>
    <mergeCell ref="DT44:DT45"/>
    <mergeCell ref="DT46:DT47"/>
    <mergeCell ref="DT48:DT49"/>
    <mergeCell ref="DT50:DT51"/>
    <mergeCell ref="DT52:DT53"/>
    <mergeCell ref="DT54:DT55"/>
    <mergeCell ref="DT56:DT57"/>
    <mergeCell ref="DT58:DT59"/>
    <mergeCell ref="DT60:DT61"/>
    <mergeCell ref="DR58:DR59"/>
    <mergeCell ref="DR60:DR61"/>
    <mergeCell ref="DR62:DR63"/>
    <mergeCell ref="DR64:DR65"/>
    <mergeCell ref="DT4:DT5"/>
    <mergeCell ref="DT6:DT7"/>
    <mergeCell ref="DT8:DT9"/>
    <mergeCell ref="DT10:DT11"/>
    <mergeCell ref="DT12:DT13"/>
    <mergeCell ref="DT14:DT15"/>
    <mergeCell ref="DT16:DT17"/>
    <mergeCell ref="DT18:DT19"/>
    <mergeCell ref="DT20:DT21"/>
    <mergeCell ref="DT22:DT23"/>
    <mergeCell ref="DT24:DT25"/>
    <mergeCell ref="DT26:DT27"/>
    <mergeCell ref="DT28:DT29"/>
    <mergeCell ref="DT30:DT31"/>
    <mergeCell ref="DT32:DT33"/>
    <mergeCell ref="DT34:DT35"/>
    <mergeCell ref="DT36:DT37"/>
    <mergeCell ref="DT38:DT39"/>
    <mergeCell ref="DT40:DT41"/>
    <mergeCell ref="DT42:DT43"/>
    <mergeCell ref="DR40:DR41"/>
    <mergeCell ref="DR42:DR43"/>
    <mergeCell ref="DR44:DR45"/>
    <mergeCell ref="DR46:DR47"/>
    <mergeCell ref="DR48:DR49"/>
    <mergeCell ref="DR50:DR51"/>
    <mergeCell ref="DR52:DR53"/>
    <mergeCell ref="DR54:DR55"/>
    <mergeCell ref="DR56:DR57"/>
    <mergeCell ref="J58:J59"/>
    <mergeCell ref="J60:J61"/>
    <mergeCell ref="J62:J63"/>
    <mergeCell ref="J64:J65"/>
    <mergeCell ref="K1:K2"/>
    <mergeCell ref="DP1:DP2"/>
    <mergeCell ref="DR4:DR5"/>
    <mergeCell ref="DR6:DR7"/>
    <mergeCell ref="DR8:DR9"/>
    <mergeCell ref="DR10:DR11"/>
    <mergeCell ref="DR12:DR13"/>
    <mergeCell ref="DR14:DR15"/>
    <mergeCell ref="DR16:DR17"/>
    <mergeCell ref="DR18:DR19"/>
    <mergeCell ref="DR20:DR21"/>
    <mergeCell ref="DR22:DR23"/>
    <mergeCell ref="DR24:DR25"/>
    <mergeCell ref="DR26:DR27"/>
    <mergeCell ref="DR28:DR29"/>
    <mergeCell ref="DR30:DR31"/>
    <mergeCell ref="DR32:DR33"/>
    <mergeCell ref="DR34:DR35"/>
    <mergeCell ref="DR36:DR37"/>
    <mergeCell ref="DR38:DR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I56:I57"/>
    <mergeCell ref="I58:I59"/>
    <mergeCell ref="I60:I61"/>
    <mergeCell ref="I62:I63"/>
    <mergeCell ref="I64:I65"/>
    <mergeCell ref="J1:J2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C58:C59"/>
    <mergeCell ref="C60:C61"/>
    <mergeCell ref="C62:C63"/>
    <mergeCell ref="C64:C65"/>
    <mergeCell ref="D1:D2"/>
    <mergeCell ref="H1:H2"/>
    <mergeCell ref="I1:I2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L1:M1"/>
    <mergeCell ref="N1:CD1"/>
    <mergeCell ref="CE1:CX1"/>
    <mergeCell ref="CY1:DG1"/>
    <mergeCell ref="DI1:DL1"/>
    <mergeCell ref="DM1:DO1"/>
    <mergeCell ref="A1:A2"/>
    <mergeCell ref="B1:B2"/>
    <mergeCell ref="C1:C2"/>
  </mergeCells>
  <phoneticPr fontId="17" type="noConversion"/>
  <conditionalFormatting sqref="U2">
    <cfRule type="cellIs" dxfId="2" priority="1" stopIfTrue="1" operator="between">
      <formula>1</formula>
      <formula>1440</formula>
    </cfRule>
  </conditionalFormatting>
  <dataValidations count="1">
    <dataValidation allowBlank="1" showInputMessage="1" showErrorMessage="1" promptTitle="备注：" prompt="按照实际清洗排查（加强清洗）时间填写。当日有此现象的具体的时间写在批注里，第二天必须上报扫描件，节假日可以顺延，如果没有及时上报的将不做剔除。" sqref="U2 U4:U65"/>
  </dataValidations>
  <pageMargins left="0.75" right="0.75" top="1" bottom="1" header="0.51180555555555596" footer="0.51180555555555596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Y65"/>
  <sheetViews>
    <sheetView workbookViewId="0">
      <pane xSplit="11" ySplit="2" topLeftCell="DV3" activePane="bottomRight" state="frozen"/>
      <selection pane="topRight"/>
      <selection pane="bottomLeft"/>
      <selection pane="bottomRight" activeCell="DV12" sqref="DV12"/>
    </sheetView>
  </sheetViews>
  <sheetFormatPr defaultColWidth="9" defaultRowHeight="14.25"/>
  <cols>
    <col min="1" max="1" width="8.125" customWidth="1"/>
    <col min="2" max="2" width="7.5" customWidth="1"/>
    <col min="3" max="8" width="9" customWidth="1"/>
    <col min="9" max="9" width="8.25" customWidth="1"/>
    <col min="10" max="10" width="6.75" style="14" customWidth="1"/>
    <col min="11" max="11" width="8.5" style="14" customWidth="1"/>
    <col min="12" max="12" width="7.875" customWidth="1"/>
    <col min="13" max="13" width="6.125" customWidth="1"/>
    <col min="14" max="14" width="9" customWidth="1"/>
    <col min="15" max="15" width="6.875" customWidth="1"/>
    <col min="16" max="16" width="5" customWidth="1"/>
    <col min="17" max="17" width="5.75" customWidth="1"/>
    <col min="18" max="18" width="4" customWidth="1"/>
    <col min="19" max="20" width="9" customWidth="1"/>
    <col min="21" max="21" width="0.25" customWidth="1"/>
    <col min="22" max="22" width="6.875" customWidth="1"/>
    <col min="23" max="23" width="6" customWidth="1"/>
    <col min="24" max="24" width="5.75" customWidth="1"/>
    <col min="25" max="25" width="9" customWidth="1"/>
    <col min="26" max="26" width="7.875" customWidth="1"/>
    <col min="27" max="27" width="4.75" customWidth="1"/>
    <col min="28" max="28" width="4.5" customWidth="1"/>
    <col min="29" max="29" width="4.625" customWidth="1"/>
    <col min="30" max="30" width="4.875" customWidth="1"/>
    <col min="31" max="31" width="6" customWidth="1"/>
    <col min="32" max="32" width="9" customWidth="1"/>
    <col min="33" max="33" width="6.125" customWidth="1"/>
    <col min="34" max="34" width="6.625" customWidth="1"/>
    <col min="35" max="42" width="4.25" customWidth="1"/>
    <col min="43" max="47" width="3.875" customWidth="1"/>
    <col min="48" max="48" width="9" customWidth="1"/>
    <col min="49" max="49" width="5" customWidth="1"/>
    <col min="50" max="50" width="4.125" customWidth="1"/>
    <col min="51" max="51" width="3.875" customWidth="1"/>
    <col min="52" max="52" width="4.375" customWidth="1"/>
    <col min="53" max="56" width="4.5" customWidth="1"/>
    <col min="57" max="64" width="4.375" customWidth="1"/>
    <col min="65" max="65" width="9" customWidth="1"/>
    <col min="66" max="79" width="3.875" customWidth="1"/>
    <col min="80" max="80" width="9" customWidth="1"/>
    <col min="81" max="81" width="7.125" customWidth="1"/>
    <col min="82" max="84" width="9" customWidth="1"/>
    <col min="85" max="85" width="7.5" customWidth="1"/>
    <col min="86" max="87" width="7" customWidth="1"/>
    <col min="88" max="88" width="5" customWidth="1"/>
    <col min="89" max="89" width="3.875" customWidth="1"/>
    <col min="90" max="90" width="4.625" customWidth="1"/>
    <col min="91" max="92" width="4.5" customWidth="1"/>
    <col min="93" max="93" width="4.375" customWidth="1"/>
    <col min="94" max="94" width="5.125" customWidth="1"/>
    <col min="95" max="95" width="3.375" customWidth="1"/>
    <col min="96" max="96" width="9" customWidth="1"/>
    <col min="97" max="97" width="6.25" customWidth="1"/>
    <col min="98" max="98" width="4.625" customWidth="1"/>
    <col min="100" max="104" width="9" customWidth="1"/>
    <col min="105" max="105" width="7.125" customWidth="1"/>
    <col min="106" max="106" width="7.25" customWidth="1"/>
    <col min="107" max="113" width="9" customWidth="1"/>
    <col min="114" max="114" width="11" customWidth="1"/>
    <col min="115" max="126" width="9" customWidth="1"/>
    <col min="128" max="128" width="36.75" customWidth="1"/>
  </cols>
  <sheetData>
    <row r="1" spans="1:129" ht="20.100000000000001" customHeight="1">
      <c r="A1" s="177" t="s">
        <v>110</v>
      </c>
      <c r="B1" s="177" t="s">
        <v>111</v>
      </c>
      <c r="C1" s="179" t="s">
        <v>112</v>
      </c>
      <c r="D1" s="177" t="s">
        <v>113</v>
      </c>
      <c r="E1" s="15" t="s">
        <v>114</v>
      </c>
      <c r="F1" s="15" t="s">
        <v>115</v>
      </c>
      <c r="G1" s="15" t="s">
        <v>116</v>
      </c>
      <c r="H1" s="179" t="s">
        <v>117</v>
      </c>
      <c r="I1" s="179" t="s">
        <v>118</v>
      </c>
      <c r="J1" s="185" t="s">
        <v>119</v>
      </c>
      <c r="K1" s="190" t="s">
        <v>120</v>
      </c>
      <c r="L1" s="163" t="s">
        <v>121</v>
      </c>
      <c r="M1" s="164"/>
      <c r="N1" s="165" t="s">
        <v>122</v>
      </c>
      <c r="O1" s="166"/>
      <c r="P1" s="166"/>
      <c r="Q1" s="166"/>
      <c r="R1" s="166"/>
      <c r="S1" s="167"/>
      <c r="T1" s="167"/>
      <c r="U1" s="167"/>
      <c r="V1" s="166"/>
      <c r="W1" s="166"/>
      <c r="X1" s="168"/>
      <c r="Y1" s="166"/>
      <c r="Z1" s="166"/>
      <c r="AA1" s="166"/>
      <c r="AB1" s="166"/>
      <c r="AC1" s="166"/>
      <c r="AD1" s="166"/>
      <c r="AE1" s="166"/>
      <c r="AF1" s="167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8"/>
      <c r="AX1" s="169"/>
      <c r="AY1" s="168"/>
      <c r="AZ1" s="169"/>
      <c r="BA1" s="168"/>
      <c r="BB1" s="168"/>
      <c r="BC1" s="168"/>
      <c r="BD1" s="169"/>
      <c r="BE1" s="168"/>
      <c r="BF1" s="169"/>
      <c r="BG1" s="169"/>
      <c r="BH1" s="169"/>
      <c r="BI1" s="169"/>
      <c r="BJ1" s="169"/>
      <c r="BK1" s="169"/>
      <c r="BL1" s="169"/>
      <c r="BM1" s="166"/>
      <c r="BN1" s="168"/>
      <c r="BO1" s="168"/>
      <c r="BP1" s="168"/>
      <c r="BQ1" s="168"/>
      <c r="BR1" s="168"/>
      <c r="BS1" s="168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70"/>
      <c r="CE1" s="163" t="s">
        <v>123</v>
      </c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64"/>
      <c r="CY1" s="163" t="s">
        <v>124</v>
      </c>
      <c r="CZ1" s="171"/>
      <c r="DA1" s="171"/>
      <c r="DB1" s="171"/>
      <c r="DC1" s="172"/>
      <c r="DD1" s="171"/>
      <c r="DE1" s="171"/>
      <c r="DF1" s="171"/>
      <c r="DG1" s="164"/>
      <c r="DH1" s="21" t="s">
        <v>125</v>
      </c>
      <c r="DI1" s="173" t="s">
        <v>126</v>
      </c>
      <c r="DJ1" s="173"/>
      <c r="DK1" s="173"/>
      <c r="DL1" s="163"/>
      <c r="DM1" s="174" t="s">
        <v>127</v>
      </c>
      <c r="DN1" s="175"/>
      <c r="DO1" s="176"/>
      <c r="DP1" s="192" t="s">
        <v>51</v>
      </c>
      <c r="DQ1" s="23" t="s">
        <v>128</v>
      </c>
      <c r="DR1" s="23" t="s">
        <v>128</v>
      </c>
      <c r="DS1" s="23" t="s">
        <v>129</v>
      </c>
      <c r="DT1" s="52" t="s">
        <v>129</v>
      </c>
      <c r="DU1" s="198" t="s">
        <v>130</v>
      </c>
      <c r="DV1" s="200" t="s">
        <v>131</v>
      </c>
      <c r="DW1" s="202" t="s">
        <v>132</v>
      </c>
      <c r="DX1" s="203" t="s">
        <v>133</v>
      </c>
      <c r="DY1" s="66"/>
    </row>
    <row r="2" spans="1:129" ht="59.1" customHeight="1">
      <c r="A2" s="178"/>
      <c r="B2" s="178"/>
      <c r="C2" s="180"/>
      <c r="D2" s="178"/>
      <c r="E2" s="16" t="s">
        <v>134</v>
      </c>
      <c r="F2" s="16" t="s">
        <v>135</v>
      </c>
      <c r="G2" s="16" t="s">
        <v>136</v>
      </c>
      <c r="H2" s="180"/>
      <c r="I2" s="180"/>
      <c r="J2" s="186"/>
      <c r="K2" s="191"/>
      <c r="L2" s="23" t="s">
        <v>137</v>
      </c>
      <c r="M2" s="24" t="s">
        <v>13</v>
      </c>
      <c r="N2" s="23" t="s">
        <v>138</v>
      </c>
      <c r="O2" s="25" t="s">
        <v>139</v>
      </c>
      <c r="P2" s="25" t="s">
        <v>140</v>
      </c>
      <c r="Q2" s="25" t="s">
        <v>141</v>
      </c>
      <c r="R2" s="25" t="s">
        <v>142</v>
      </c>
      <c r="S2" s="28" t="s">
        <v>143</v>
      </c>
      <c r="T2" s="28" t="s">
        <v>144</v>
      </c>
      <c r="U2" s="34" t="s">
        <v>145</v>
      </c>
      <c r="V2" s="25" t="s">
        <v>146</v>
      </c>
      <c r="W2" s="25" t="s">
        <v>147</v>
      </c>
      <c r="X2" s="25" t="s">
        <v>148</v>
      </c>
      <c r="Y2" s="24" t="s">
        <v>149</v>
      </c>
      <c r="Z2" s="24" t="s">
        <v>150</v>
      </c>
      <c r="AA2" s="24" t="s">
        <v>99</v>
      </c>
      <c r="AB2" s="25" t="s">
        <v>151</v>
      </c>
      <c r="AC2" s="25" t="s">
        <v>152</v>
      </c>
      <c r="AD2" s="25" t="s">
        <v>153</v>
      </c>
      <c r="AE2" s="25" t="s">
        <v>154</v>
      </c>
      <c r="AF2" s="39" t="s">
        <v>155</v>
      </c>
      <c r="AG2" s="40" t="s">
        <v>156</v>
      </c>
      <c r="AH2" s="40" t="s">
        <v>157</v>
      </c>
      <c r="AI2" s="40" t="s">
        <v>158</v>
      </c>
      <c r="AJ2" s="40" t="s">
        <v>159</v>
      </c>
      <c r="AK2" s="40" t="s">
        <v>160</v>
      </c>
      <c r="AL2" s="40" t="s">
        <v>161</v>
      </c>
      <c r="AM2" s="39" t="s">
        <v>162</v>
      </c>
      <c r="AN2" s="40" t="s">
        <v>163</v>
      </c>
      <c r="AO2" s="40" t="s">
        <v>164</v>
      </c>
      <c r="AP2" s="40" t="s">
        <v>165</v>
      </c>
      <c r="AQ2" s="40" t="s">
        <v>164</v>
      </c>
      <c r="AR2" s="40" t="s">
        <v>166</v>
      </c>
      <c r="AS2" s="40" t="s">
        <v>164</v>
      </c>
      <c r="AT2" s="40" t="s">
        <v>166</v>
      </c>
      <c r="AU2" s="40" t="s">
        <v>164</v>
      </c>
      <c r="AV2" s="39" t="s">
        <v>167</v>
      </c>
      <c r="AW2" s="25" t="s">
        <v>168</v>
      </c>
      <c r="AX2" s="25" t="s">
        <v>164</v>
      </c>
      <c r="AY2" s="25" t="s">
        <v>169</v>
      </c>
      <c r="AZ2" s="25" t="s">
        <v>164</v>
      </c>
      <c r="BA2" s="25" t="s">
        <v>170</v>
      </c>
      <c r="BB2" s="25" t="s">
        <v>164</v>
      </c>
      <c r="BC2" s="25" t="s">
        <v>171</v>
      </c>
      <c r="BD2" s="25" t="s">
        <v>164</v>
      </c>
      <c r="BE2" s="25" t="s">
        <v>174</v>
      </c>
      <c r="BF2" s="25" t="s">
        <v>164</v>
      </c>
      <c r="BG2" s="25" t="s">
        <v>166</v>
      </c>
      <c r="BH2" s="25" t="s">
        <v>164</v>
      </c>
      <c r="BI2" s="25" t="s">
        <v>166</v>
      </c>
      <c r="BJ2" s="25" t="s">
        <v>164</v>
      </c>
      <c r="BK2" s="25" t="s">
        <v>166</v>
      </c>
      <c r="BL2" s="25" t="s">
        <v>164</v>
      </c>
      <c r="BM2" s="23" t="s">
        <v>175</v>
      </c>
      <c r="BN2" s="25" t="s">
        <v>176</v>
      </c>
      <c r="BO2" s="25" t="s">
        <v>164</v>
      </c>
      <c r="BP2" s="25" t="s">
        <v>177</v>
      </c>
      <c r="BQ2" s="25" t="s">
        <v>164</v>
      </c>
      <c r="BR2" s="25" t="s">
        <v>178</v>
      </c>
      <c r="BS2" s="25" t="s">
        <v>164</v>
      </c>
      <c r="BT2" s="25" t="s">
        <v>179</v>
      </c>
      <c r="BU2" s="25" t="s">
        <v>164</v>
      </c>
      <c r="BV2" s="25" t="s">
        <v>180</v>
      </c>
      <c r="BW2" s="25" t="s">
        <v>164</v>
      </c>
      <c r="BX2" s="25" t="s">
        <v>180</v>
      </c>
      <c r="BY2" s="25" t="s">
        <v>164</v>
      </c>
      <c r="BZ2" s="25" t="s">
        <v>180</v>
      </c>
      <c r="CA2" s="25" t="s">
        <v>164</v>
      </c>
      <c r="CB2" s="23" t="s">
        <v>181</v>
      </c>
      <c r="CC2" s="25" t="s">
        <v>182</v>
      </c>
      <c r="CD2" s="23" t="s">
        <v>183</v>
      </c>
      <c r="CE2" s="23" t="s">
        <v>184</v>
      </c>
      <c r="CF2" s="23" t="s">
        <v>29</v>
      </c>
      <c r="CG2" s="25" t="s">
        <v>185</v>
      </c>
      <c r="CH2" s="25" t="s">
        <v>186</v>
      </c>
      <c r="CI2" s="25" t="s">
        <v>187</v>
      </c>
      <c r="CJ2" s="25" t="s">
        <v>188</v>
      </c>
      <c r="CK2" s="25" t="s">
        <v>164</v>
      </c>
      <c r="CL2" s="25" t="s">
        <v>189</v>
      </c>
      <c r="CM2" s="25" t="s">
        <v>164</v>
      </c>
      <c r="CN2" s="25" t="s">
        <v>166</v>
      </c>
      <c r="CO2" s="25" t="s">
        <v>164</v>
      </c>
      <c r="CP2" s="25" t="s">
        <v>190</v>
      </c>
      <c r="CQ2" s="25" t="s">
        <v>164</v>
      </c>
      <c r="CR2" s="47" t="s">
        <v>191</v>
      </c>
      <c r="CS2" s="25" t="s">
        <v>192</v>
      </c>
      <c r="CT2" s="25" t="s">
        <v>193</v>
      </c>
      <c r="CU2" s="25" t="s">
        <v>194</v>
      </c>
      <c r="CV2" s="23" t="s">
        <v>195</v>
      </c>
      <c r="CW2" s="23" t="s">
        <v>196</v>
      </c>
      <c r="CX2" s="23" t="s">
        <v>197</v>
      </c>
      <c r="CY2" s="23" t="s">
        <v>198</v>
      </c>
      <c r="CZ2" s="23" t="s">
        <v>199</v>
      </c>
      <c r="DA2" s="25" t="s">
        <v>200</v>
      </c>
      <c r="DB2" s="25" t="s">
        <v>201</v>
      </c>
      <c r="DC2" s="23" t="s">
        <v>202</v>
      </c>
      <c r="DD2" s="25" t="s">
        <v>203</v>
      </c>
      <c r="DE2" s="25" t="s">
        <v>204</v>
      </c>
      <c r="DF2" s="25" t="s">
        <v>205</v>
      </c>
      <c r="DG2" s="23" t="s">
        <v>206</v>
      </c>
      <c r="DH2" s="23" t="s">
        <v>207</v>
      </c>
      <c r="DI2" s="23" t="s">
        <v>208</v>
      </c>
      <c r="DJ2" s="23" t="s">
        <v>209</v>
      </c>
      <c r="DK2" s="23" t="s">
        <v>210</v>
      </c>
      <c r="DL2" s="52" t="s">
        <v>43</v>
      </c>
      <c r="DM2" s="23" t="s">
        <v>139</v>
      </c>
      <c r="DN2" s="23" t="s">
        <v>141</v>
      </c>
      <c r="DO2" s="23" t="s">
        <v>211</v>
      </c>
      <c r="DP2" s="193"/>
      <c r="DQ2" s="56" t="s">
        <v>212</v>
      </c>
      <c r="DR2" s="56" t="s">
        <v>213</v>
      </c>
      <c r="DS2" s="56" t="s">
        <v>214</v>
      </c>
      <c r="DT2" s="57" t="s">
        <v>215</v>
      </c>
      <c r="DU2" s="199"/>
      <c r="DV2" s="201"/>
      <c r="DW2" s="202"/>
      <c r="DX2" s="204"/>
      <c r="DY2" s="66"/>
    </row>
    <row r="3" spans="1:129" ht="22.5">
      <c r="A3" s="17">
        <f>A4</f>
        <v>180</v>
      </c>
      <c r="B3" s="17">
        <f>B4</f>
        <v>16800</v>
      </c>
      <c r="C3" s="18">
        <f>D3</f>
        <v>0.61422288473857978</v>
      </c>
      <c r="D3" s="19">
        <f t="shared" ref="D3:D65" si="0">G3*F3*E3</f>
        <v>0.61422288473857978</v>
      </c>
      <c r="E3" s="18">
        <f t="shared" ref="E3:E65" si="1">CE3/N3</f>
        <v>0.79392319190525473</v>
      </c>
      <c r="F3" s="18">
        <f t="shared" ref="F3:F65" si="2">CY3/CE3</f>
        <v>0.77799134136438175</v>
      </c>
      <c r="G3" s="18">
        <f t="shared" ref="G3:G65" si="3">DH3/CY3</f>
        <v>0.9944266192589124</v>
      </c>
      <c r="H3" s="20">
        <f t="shared" ref="H3:H65" si="4">CD3/DI3</f>
        <v>1.219852223616339E-3</v>
      </c>
      <c r="I3" s="19">
        <f>H3</f>
        <v>1.219852223616339E-3</v>
      </c>
      <c r="J3" s="26" t="s">
        <v>216</v>
      </c>
      <c r="K3" s="22" t="s">
        <v>217</v>
      </c>
      <c r="L3" s="23">
        <f t="shared" ref="L3:BW3" si="5">SUM(L4:L65)</f>
        <v>18720</v>
      </c>
      <c r="M3" s="27">
        <f t="shared" si="5"/>
        <v>1326</v>
      </c>
      <c r="N3" s="27">
        <f t="shared" si="5"/>
        <v>17394</v>
      </c>
      <c r="O3" s="28">
        <f t="shared" si="5"/>
        <v>2848</v>
      </c>
      <c r="P3" s="28">
        <f t="shared" si="5"/>
        <v>13</v>
      </c>
      <c r="Q3" s="28">
        <f t="shared" si="5"/>
        <v>200</v>
      </c>
      <c r="R3" s="28">
        <f t="shared" si="5"/>
        <v>40</v>
      </c>
      <c r="S3" s="28">
        <f t="shared" si="5"/>
        <v>0</v>
      </c>
      <c r="T3" s="28">
        <f t="shared" si="5"/>
        <v>0</v>
      </c>
      <c r="U3" s="28">
        <f t="shared" si="5"/>
        <v>0</v>
      </c>
      <c r="V3" s="28">
        <f t="shared" si="5"/>
        <v>15</v>
      </c>
      <c r="W3" s="28">
        <f t="shared" si="5"/>
        <v>1</v>
      </c>
      <c r="X3" s="28">
        <f t="shared" si="5"/>
        <v>0</v>
      </c>
      <c r="Y3" s="17">
        <f t="shared" si="5"/>
        <v>3063</v>
      </c>
      <c r="Z3" s="17">
        <f t="shared" si="5"/>
        <v>0</v>
      </c>
      <c r="AA3" s="17">
        <f t="shared" si="5"/>
        <v>285</v>
      </c>
      <c r="AB3" s="28">
        <f t="shared" si="5"/>
        <v>0</v>
      </c>
      <c r="AC3" s="28">
        <f t="shared" si="5"/>
        <v>0</v>
      </c>
      <c r="AD3" s="28">
        <f t="shared" si="5"/>
        <v>25</v>
      </c>
      <c r="AE3" s="28">
        <f t="shared" si="5"/>
        <v>179</v>
      </c>
      <c r="AF3" s="28">
        <f t="shared" si="5"/>
        <v>204</v>
      </c>
      <c r="AG3" s="28">
        <f t="shared" si="5"/>
        <v>0</v>
      </c>
      <c r="AH3" s="28">
        <f t="shared" si="5"/>
        <v>0</v>
      </c>
      <c r="AI3" s="28">
        <f t="shared" si="5"/>
        <v>0</v>
      </c>
      <c r="AJ3" s="28">
        <f t="shared" si="5"/>
        <v>10</v>
      </c>
      <c r="AK3" s="28">
        <f t="shared" si="5"/>
        <v>0</v>
      </c>
      <c r="AL3" s="28">
        <f t="shared" si="5"/>
        <v>5</v>
      </c>
      <c r="AM3" s="24">
        <f t="shared" si="5"/>
        <v>504</v>
      </c>
      <c r="AN3" s="28">
        <f t="shared" si="5"/>
        <v>0</v>
      </c>
      <c r="AO3" s="28">
        <f t="shared" si="5"/>
        <v>0</v>
      </c>
      <c r="AP3" s="28">
        <f t="shared" si="5"/>
        <v>0</v>
      </c>
      <c r="AQ3" s="28">
        <f t="shared" si="5"/>
        <v>0</v>
      </c>
      <c r="AR3" s="28">
        <f t="shared" si="5"/>
        <v>0</v>
      </c>
      <c r="AS3" s="28">
        <f t="shared" si="5"/>
        <v>0</v>
      </c>
      <c r="AT3" s="28">
        <f t="shared" si="5"/>
        <v>0</v>
      </c>
      <c r="AU3" s="28">
        <f t="shared" si="5"/>
        <v>0</v>
      </c>
      <c r="AV3" s="24">
        <f t="shared" si="5"/>
        <v>0</v>
      </c>
      <c r="AW3" s="28">
        <f t="shared" si="5"/>
        <v>0</v>
      </c>
      <c r="AX3" s="28">
        <f t="shared" si="5"/>
        <v>0</v>
      </c>
      <c r="AY3" s="28">
        <f t="shared" si="5"/>
        <v>0</v>
      </c>
      <c r="AZ3" s="28">
        <f t="shared" si="5"/>
        <v>0</v>
      </c>
      <c r="BA3" s="28">
        <f t="shared" si="5"/>
        <v>2.5</v>
      </c>
      <c r="BB3" s="28">
        <f t="shared" si="5"/>
        <v>1</v>
      </c>
      <c r="BC3" s="28">
        <f t="shared" si="5"/>
        <v>0</v>
      </c>
      <c r="BD3" s="28">
        <f t="shared" si="5"/>
        <v>0</v>
      </c>
      <c r="BE3" s="28">
        <f t="shared" si="5"/>
        <v>0</v>
      </c>
      <c r="BF3" s="28">
        <f t="shared" si="5"/>
        <v>0</v>
      </c>
      <c r="BG3" s="28">
        <f t="shared" si="5"/>
        <v>0</v>
      </c>
      <c r="BH3" s="28">
        <f t="shared" si="5"/>
        <v>0</v>
      </c>
      <c r="BI3" s="28">
        <f t="shared" si="5"/>
        <v>0</v>
      </c>
      <c r="BJ3" s="28">
        <f t="shared" si="5"/>
        <v>0</v>
      </c>
      <c r="BK3" s="28">
        <f t="shared" si="5"/>
        <v>0</v>
      </c>
      <c r="BL3" s="28">
        <f t="shared" si="5"/>
        <v>0</v>
      </c>
      <c r="BM3" s="24">
        <f t="shared" si="5"/>
        <v>2.5</v>
      </c>
      <c r="BN3" s="28">
        <f t="shared" si="5"/>
        <v>0</v>
      </c>
      <c r="BO3" s="28">
        <f t="shared" si="5"/>
        <v>0</v>
      </c>
      <c r="BP3" s="28">
        <f t="shared" si="5"/>
        <v>15</v>
      </c>
      <c r="BQ3" s="28">
        <f t="shared" si="5"/>
        <v>1</v>
      </c>
      <c r="BR3" s="28">
        <f t="shared" si="5"/>
        <v>0</v>
      </c>
      <c r="BS3" s="28">
        <f t="shared" si="5"/>
        <v>0</v>
      </c>
      <c r="BT3" s="28">
        <f t="shared" si="5"/>
        <v>0</v>
      </c>
      <c r="BU3" s="28">
        <f t="shared" si="5"/>
        <v>0</v>
      </c>
      <c r="BV3" s="28">
        <f t="shared" si="5"/>
        <v>0</v>
      </c>
      <c r="BW3" s="28">
        <f t="shared" si="5"/>
        <v>0</v>
      </c>
      <c r="BX3" s="28">
        <f t="shared" ref="BX3:CU3" si="6">SUM(BX4:BX65)</f>
        <v>0</v>
      </c>
      <c r="BY3" s="28">
        <f t="shared" si="6"/>
        <v>0</v>
      </c>
      <c r="BZ3" s="28">
        <f t="shared" si="6"/>
        <v>0</v>
      </c>
      <c r="CA3" s="28">
        <f t="shared" si="6"/>
        <v>0</v>
      </c>
      <c r="CB3" s="24">
        <f t="shared" si="6"/>
        <v>15</v>
      </c>
      <c r="CC3" s="28">
        <f t="shared" si="6"/>
        <v>0</v>
      </c>
      <c r="CD3" s="28">
        <f t="shared" si="6"/>
        <v>17.5</v>
      </c>
      <c r="CE3" s="28">
        <f t="shared" si="6"/>
        <v>13809.5</v>
      </c>
      <c r="CF3" s="28">
        <f t="shared" si="6"/>
        <v>3866660</v>
      </c>
      <c r="CG3" s="28">
        <f t="shared" si="6"/>
        <v>327.10180000000003</v>
      </c>
      <c r="CH3" s="28">
        <f t="shared" si="6"/>
        <v>2991462</v>
      </c>
      <c r="CI3" s="28">
        <f t="shared" si="6"/>
        <v>3008477</v>
      </c>
      <c r="CJ3" s="47">
        <f t="shared" si="6"/>
        <v>0</v>
      </c>
      <c r="CK3" s="47">
        <f t="shared" si="6"/>
        <v>0</v>
      </c>
      <c r="CL3" s="47">
        <f t="shared" si="6"/>
        <v>0</v>
      </c>
      <c r="CM3" s="47">
        <f t="shared" si="6"/>
        <v>0</v>
      </c>
      <c r="CN3" s="47">
        <f t="shared" si="6"/>
        <v>0</v>
      </c>
      <c r="CO3" s="47">
        <f t="shared" si="6"/>
        <v>0</v>
      </c>
      <c r="CP3" s="47">
        <f t="shared" si="6"/>
        <v>3.125</v>
      </c>
      <c r="CQ3" s="47">
        <f t="shared" si="6"/>
        <v>1</v>
      </c>
      <c r="CR3" s="47">
        <f t="shared" si="6"/>
        <v>3.125</v>
      </c>
      <c r="CS3" s="47">
        <f t="shared" si="6"/>
        <v>0</v>
      </c>
      <c r="CT3" s="47">
        <f t="shared" si="6"/>
        <v>0</v>
      </c>
      <c r="CU3" s="47">
        <f t="shared" si="6"/>
        <v>0</v>
      </c>
      <c r="CV3" s="23">
        <f t="shared" ref="CV3:CV65" si="7">CS3+CT3+CU3</f>
        <v>0</v>
      </c>
      <c r="CW3" s="23">
        <f t="shared" ref="CW3:CW65" si="8">CR3+CV3</f>
        <v>3.125</v>
      </c>
      <c r="CX3" s="49">
        <f t="shared" ref="CX3:CZ3" si="9">SUM(CX4:CX65)</f>
        <v>3062.7035714285716</v>
      </c>
      <c r="CY3" s="49">
        <f t="shared" si="9"/>
        <v>10743.67142857143</v>
      </c>
      <c r="CZ3" s="49">
        <f t="shared" si="9"/>
        <v>59.878571428571433</v>
      </c>
      <c r="DA3" s="47">
        <f t="shared" ref="DA3:DG3" si="10">SUM(DA4:DA63)</f>
        <v>2057</v>
      </c>
      <c r="DB3" s="47">
        <f t="shared" si="10"/>
        <v>4362</v>
      </c>
      <c r="DC3" s="23">
        <f t="shared" si="10"/>
        <v>10347</v>
      </c>
      <c r="DD3" s="47">
        <f t="shared" si="10"/>
        <v>0</v>
      </c>
      <c r="DE3" s="47">
        <f t="shared" si="10"/>
        <v>0</v>
      </c>
      <c r="DF3" s="47">
        <f t="shared" si="10"/>
        <v>0</v>
      </c>
      <c r="DG3" s="23">
        <f t="shared" si="10"/>
        <v>16766</v>
      </c>
      <c r="DH3" s="49">
        <f t="shared" ref="DH3:DQ3" si="11">SUM(DH4:DH65)</f>
        <v>10683.792857142857</v>
      </c>
      <c r="DI3" s="49">
        <f t="shared" si="11"/>
        <v>14346</v>
      </c>
      <c r="DJ3" s="49">
        <f t="shared" si="11"/>
        <v>344304</v>
      </c>
      <c r="DK3" s="49">
        <f t="shared" si="11"/>
        <v>10683.792857142857</v>
      </c>
      <c r="DL3" s="49">
        <f t="shared" si="11"/>
        <v>1326</v>
      </c>
      <c r="DM3" s="49">
        <f t="shared" si="11"/>
        <v>13330</v>
      </c>
      <c r="DN3" s="49">
        <f t="shared" si="11"/>
        <v>310</v>
      </c>
      <c r="DO3" s="49">
        <f t="shared" si="11"/>
        <v>930</v>
      </c>
      <c r="DP3" s="49">
        <f t="shared" si="11"/>
        <v>1061</v>
      </c>
      <c r="DQ3" s="49" t="e">
        <f t="shared" si="11"/>
        <v>#DIV/0!</v>
      </c>
      <c r="DR3" s="58" t="e">
        <f>DQ3</f>
        <v>#DIV/0!</v>
      </c>
      <c r="DS3" s="58">
        <f t="shared" ref="DS3:DS65" si="12">CY3/(CY3+CD3)</f>
        <v>0.9983737829922924</v>
      </c>
      <c r="DT3" s="59">
        <f>DS3</f>
        <v>0.9983737829922924</v>
      </c>
      <c r="DU3" s="60">
        <f>SUM(DU4:DU65)</f>
        <v>2848</v>
      </c>
      <c r="DV3" s="61">
        <f>SUM(DV4:DV65)</f>
        <v>14331</v>
      </c>
      <c r="DW3" s="202"/>
      <c r="DX3" s="62"/>
      <c r="DY3" s="66"/>
    </row>
    <row r="4" spans="1:129">
      <c r="A4" s="17">
        <v>180</v>
      </c>
      <c r="B4" s="17">
        <v>16800</v>
      </c>
      <c r="C4" s="181">
        <f t="shared" ref="C4:C8" si="13">(DH4+DH5)/(N4+N5)</f>
        <v>0.62523515579071143</v>
      </c>
      <c r="D4" s="19">
        <f t="shared" si="0"/>
        <v>0.76986607142857144</v>
      </c>
      <c r="E4" s="19">
        <f t="shared" si="1"/>
        <v>0.98828125</v>
      </c>
      <c r="F4" s="19">
        <f t="shared" si="2"/>
        <v>0.78266516092603045</v>
      </c>
      <c r="G4" s="19">
        <f t="shared" si="3"/>
        <v>0.99531058365197322</v>
      </c>
      <c r="H4" s="18">
        <f t="shared" si="4"/>
        <v>3.9370078740157497E-3</v>
      </c>
      <c r="I4" s="183">
        <f t="shared" ref="I4:I8" si="14">(CD4+CD5)/(DI4+DI5)</f>
        <v>2.5252525252525298E-3</v>
      </c>
      <c r="J4" s="187" t="s">
        <v>218</v>
      </c>
      <c r="K4" s="22" t="s">
        <v>219</v>
      </c>
      <c r="L4" s="23">
        <v>660</v>
      </c>
      <c r="M4" s="29">
        <v>20</v>
      </c>
      <c r="N4" s="27">
        <f t="shared" ref="N4:N65" si="15">L4-M4</f>
        <v>640</v>
      </c>
      <c r="O4" s="30"/>
      <c r="P4" s="30"/>
      <c r="Q4" s="30">
        <v>5</v>
      </c>
      <c r="R4" s="30">
        <v>1</v>
      </c>
      <c r="S4" s="24">
        <v>0</v>
      </c>
      <c r="T4" s="24">
        <v>0</v>
      </c>
      <c r="U4" s="35">
        <v>0</v>
      </c>
      <c r="V4" s="30"/>
      <c r="W4" s="30"/>
      <c r="X4" s="36"/>
      <c r="Y4" s="17">
        <f t="shared" ref="Y4:Y65" si="16">O4+Q4+S4+U4+V4+X4</f>
        <v>5</v>
      </c>
      <c r="Z4" s="30"/>
      <c r="AA4" s="30"/>
      <c r="AB4" s="30"/>
      <c r="AC4" s="30"/>
      <c r="AD4" s="30"/>
      <c r="AE4" s="30"/>
      <c r="AF4" s="24">
        <f t="shared" ref="AF4:AF65" si="17">AB4+AC4+AD4+AE4</f>
        <v>0</v>
      </c>
      <c r="AG4" s="30"/>
      <c r="AH4" s="30"/>
      <c r="AI4" s="30"/>
      <c r="AJ4" s="30"/>
      <c r="AK4" s="30"/>
      <c r="AL4" s="30"/>
      <c r="AM4" s="24">
        <f t="shared" ref="AM4:AM65" si="18">SUM(Z4:AL4)-AF4</f>
        <v>0</v>
      </c>
      <c r="AN4" s="30"/>
      <c r="AO4" s="30"/>
      <c r="AP4" s="30"/>
      <c r="AQ4" s="30"/>
      <c r="AR4" s="30"/>
      <c r="AS4" s="30"/>
      <c r="AT4" s="30"/>
      <c r="AU4" s="30"/>
      <c r="AV4" s="24">
        <f t="shared" ref="AV4:AV65" si="19">AN4+AP4+AR4+AT4</f>
        <v>0</v>
      </c>
      <c r="AW4" s="36"/>
      <c r="AX4" s="42"/>
      <c r="AY4" s="36"/>
      <c r="AZ4" s="42"/>
      <c r="BA4" s="31">
        <v>2.5</v>
      </c>
      <c r="BB4" s="36">
        <v>1</v>
      </c>
      <c r="BC4" s="36"/>
      <c r="BD4" s="42"/>
      <c r="BE4" s="36"/>
      <c r="BF4" s="42"/>
      <c r="BG4" s="36"/>
      <c r="BH4" s="42"/>
      <c r="BI4" s="36"/>
      <c r="BJ4" s="42"/>
      <c r="BK4" s="36"/>
      <c r="BL4" s="42"/>
      <c r="BM4" s="23">
        <f t="shared" ref="BM4:BM65" si="20">AW4+AY4+BA4+BC4+BE4+BG4+BI4+BK4</f>
        <v>2.5</v>
      </c>
      <c r="BN4" s="46"/>
      <c r="BO4" s="46"/>
      <c r="BP4" s="46"/>
      <c r="BQ4" s="46"/>
      <c r="BR4" s="46"/>
      <c r="BS4" s="46"/>
      <c r="BT4" s="30"/>
      <c r="BU4" s="30"/>
      <c r="BV4" s="30"/>
      <c r="BW4" s="30"/>
      <c r="BX4" s="30"/>
      <c r="BY4" s="30"/>
      <c r="BZ4" s="30"/>
      <c r="CA4" s="30"/>
      <c r="CB4" s="23">
        <f t="shared" ref="CB4:CB65" si="21">BN4+BP4+BR4+BT4+BV4+BX4+BZ4</f>
        <v>0</v>
      </c>
      <c r="CC4" s="30"/>
      <c r="CD4" s="23">
        <f t="shared" ref="CD4:CD65" si="22">AV4+BM4+CB4+CC4</f>
        <v>2.5</v>
      </c>
      <c r="CE4" s="27">
        <f t="shared" ref="CE4:CE65" si="23">N4-CD4-Y4-AM4</f>
        <v>632.5</v>
      </c>
      <c r="CF4" s="23">
        <f t="shared" ref="CF4:CF65" si="24">CE4*B4/60</f>
        <v>177100</v>
      </c>
      <c r="CG4" s="31">
        <v>13.7508</v>
      </c>
      <c r="CH4" s="31">
        <v>137960</v>
      </c>
      <c r="CI4" s="31">
        <v>138610</v>
      </c>
      <c r="CJ4" s="31"/>
      <c r="CK4" s="31"/>
      <c r="CL4" s="31"/>
      <c r="CM4" s="31"/>
      <c r="CN4" s="31"/>
      <c r="CO4" s="31"/>
      <c r="CP4" s="31"/>
      <c r="CQ4" s="31"/>
      <c r="CR4" s="23">
        <f t="shared" ref="CR4:CR65" si="25">CJ4*CK4+CL4*CM4+CN4*CO4+CP4*CQ4</f>
        <v>0</v>
      </c>
      <c r="CS4" s="31"/>
      <c r="CT4" s="31"/>
      <c r="CU4" s="31"/>
      <c r="CV4" s="23">
        <f t="shared" si="7"/>
        <v>0</v>
      </c>
      <c r="CW4" s="23">
        <f t="shared" si="8"/>
        <v>0</v>
      </c>
      <c r="CX4" s="49">
        <f t="shared" ref="CX4:CX65" si="26">(CF4-CH4-DG4)/B4*60-CW4</f>
        <v>137.46428571428572</v>
      </c>
      <c r="CY4" s="49">
        <f t="shared" ref="CY4:CY65" si="27">CE4-CX4-CW4</f>
        <v>495.03571428571428</v>
      </c>
      <c r="CZ4" s="49">
        <f t="shared" ref="CZ4:CZ65" si="28">DG4/B4*60</f>
        <v>2.3214285714285716</v>
      </c>
      <c r="DA4" s="31">
        <v>56</v>
      </c>
      <c r="DB4" s="31">
        <v>160</v>
      </c>
      <c r="DC4" s="23">
        <f t="shared" ref="DC4:DC65" si="29">CI4-CH4-DA4-DB4</f>
        <v>434</v>
      </c>
      <c r="DD4" s="50"/>
      <c r="DE4" s="50"/>
      <c r="DF4" s="50"/>
      <c r="DG4" s="23">
        <f t="shared" ref="DG4:DG65" si="30">SUM(DA4:DC4)</f>
        <v>650</v>
      </c>
      <c r="DH4" s="49">
        <f t="shared" ref="DH4:DH65" si="31">CY4-CZ4</f>
        <v>492.71428571428572</v>
      </c>
      <c r="DI4" s="27">
        <f t="shared" ref="DI4:DI65" si="32">L4-M4-O4-Q4</f>
        <v>635</v>
      </c>
      <c r="DJ4" s="53">
        <f t="shared" ref="DJ4:DJ65" si="33">DI4*60/2.5</f>
        <v>15240</v>
      </c>
      <c r="DK4" s="49">
        <f t="shared" ref="DK4:DK65" si="34">CH4/B4*60</f>
        <v>492.71428571428572</v>
      </c>
      <c r="DL4" s="54">
        <f t="shared" ref="DL4:DL65" si="35">L4-Y4-AM4-CD4-CW4-CX4-CZ4-DK4</f>
        <v>19.999999999999943</v>
      </c>
      <c r="DM4" s="55">
        <v>215</v>
      </c>
      <c r="DN4" s="55">
        <v>5</v>
      </c>
      <c r="DO4" s="55">
        <v>15</v>
      </c>
      <c r="DP4" s="27">
        <f t="shared" ref="DP4:DP65" si="36">(N4-CE4-CD4)-(DM4*P4+DN4*R4+DO4*W4)+AM4</f>
        <v>0</v>
      </c>
      <c r="DQ4" s="58">
        <f t="shared" ref="DQ4:DQ65" si="37">CY4/(CY4+DP4)</f>
        <v>1</v>
      </c>
      <c r="DR4" s="194">
        <f t="shared" ref="DR4:DR8" si="38">(CY4+CY5)/(CY4+CY5+DP4+DP5)</f>
        <v>0.97449002833428999</v>
      </c>
      <c r="DS4" s="58">
        <f t="shared" si="12"/>
        <v>0.99497523508721553</v>
      </c>
      <c r="DT4" s="196">
        <f t="shared" ref="DT4:DT8" si="39">(CY4+CY5)/(CY4+CY5+CD4+CD5)</f>
        <v>0.99673845178965814</v>
      </c>
      <c r="DU4" s="63">
        <f t="shared" ref="DU4:DU65" si="40">O4+0</f>
        <v>0</v>
      </c>
      <c r="DV4" s="61">
        <f>L4-M4-DU4-DN4*R4-W4*DO4</f>
        <v>635</v>
      </c>
      <c r="DW4" s="64">
        <f t="shared" ref="DW4:DW65" si="41">CH4/DV4*60</f>
        <v>13035.590551181102</v>
      </c>
      <c r="DX4" s="65"/>
    </row>
    <row r="5" spans="1:129">
      <c r="A5" s="17">
        <v>180</v>
      </c>
      <c r="B5" s="17">
        <v>16800</v>
      </c>
      <c r="C5" s="182"/>
      <c r="D5" s="19">
        <f t="shared" si="0"/>
        <v>0.46425465838509322</v>
      </c>
      <c r="E5" s="19">
        <f t="shared" si="1"/>
        <v>0.6</v>
      </c>
      <c r="F5" s="19">
        <f t="shared" si="2"/>
        <v>0.77962732919254663</v>
      </c>
      <c r="G5" s="19">
        <f t="shared" si="3"/>
        <v>0.99247131931166355</v>
      </c>
      <c r="H5" s="18">
        <f t="shared" si="4"/>
        <v>0</v>
      </c>
      <c r="I5" s="184"/>
      <c r="J5" s="187"/>
      <c r="K5" s="22" t="s">
        <v>226</v>
      </c>
      <c r="L5" s="23">
        <v>780</v>
      </c>
      <c r="M5" s="30">
        <v>205</v>
      </c>
      <c r="N5" s="27">
        <f t="shared" si="15"/>
        <v>575</v>
      </c>
      <c r="O5" s="30">
        <v>215</v>
      </c>
      <c r="P5" s="30">
        <v>1</v>
      </c>
      <c r="Q5" s="30">
        <v>5</v>
      </c>
      <c r="R5" s="30">
        <v>1</v>
      </c>
      <c r="S5" s="24">
        <v>0</v>
      </c>
      <c r="T5" s="24">
        <v>0</v>
      </c>
      <c r="U5" s="35">
        <v>0</v>
      </c>
      <c r="V5" s="30"/>
      <c r="W5" s="30"/>
      <c r="X5" s="36"/>
      <c r="Y5" s="17">
        <f t="shared" si="16"/>
        <v>220</v>
      </c>
      <c r="Z5" s="30"/>
      <c r="AA5" s="30"/>
      <c r="AB5" s="30"/>
      <c r="AC5" s="30"/>
      <c r="AD5" s="30"/>
      <c r="AE5" s="30"/>
      <c r="AF5" s="24">
        <f t="shared" si="17"/>
        <v>0</v>
      </c>
      <c r="AG5" s="30"/>
      <c r="AH5" s="30"/>
      <c r="AI5" s="30"/>
      <c r="AJ5" s="30">
        <v>10</v>
      </c>
      <c r="AK5" s="30"/>
      <c r="AL5" s="30"/>
      <c r="AM5" s="24">
        <f t="shared" si="18"/>
        <v>10</v>
      </c>
      <c r="AN5" s="30"/>
      <c r="AO5" s="30"/>
      <c r="AP5" s="30"/>
      <c r="AQ5" s="30"/>
      <c r="AR5" s="30"/>
      <c r="AS5" s="30"/>
      <c r="AT5" s="30"/>
      <c r="AU5" s="30"/>
      <c r="AV5" s="24">
        <f t="shared" si="19"/>
        <v>0</v>
      </c>
      <c r="AW5" s="36"/>
      <c r="AX5" s="42"/>
      <c r="AY5" s="36"/>
      <c r="AZ5" s="42"/>
      <c r="BA5" s="36"/>
      <c r="BB5" s="36"/>
      <c r="BC5" s="36"/>
      <c r="BD5" s="42"/>
      <c r="BE5" s="36"/>
      <c r="BF5" s="42"/>
      <c r="BG5" s="36"/>
      <c r="BH5" s="42"/>
      <c r="BI5" s="36"/>
      <c r="BJ5" s="42"/>
      <c r="BK5" s="36"/>
      <c r="BL5" s="42"/>
      <c r="BM5" s="23">
        <f t="shared" si="20"/>
        <v>0</v>
      </c>
      <c r="BN5" s="46"/>
      <c r="BO5" s="46"/>
      <c r="BP5" s="46"/>
      <c r="BQ5" s="46"/>
      <c r="BR5" s="46"/>
      <c r="BS5" s="46"/>
      <c r="BT5" s="30"/>
      <c r="BU5" s="30"/>
      <c r="BV5" s="30"/>
      <c r="BW5" s="30"/>
      <c r="BX5" s="30"/>
      <c r="BY5" s="30"/>
      <c r="BZ5" s="30"/>
      <c r="CA5" s="30"/>
      <c r="CB5" s="23">
        <f t="shared" si="21"/>
        <v>0</v>
      </c>
      <c r="CC5" s="30"/>
      <c r="CD5" s="23">
        <f t="shared" si="22"/>
        <v>0</v>
      </c>
      <c r="CE5" s="27">
        <f t="shared" si="23"/>
        <v>345</v>
      </c>
      <c r="CF5" s="23">
        <f t="shared" si="24"/>
        <v>96600</v>
      </c>
      <c r="CG5" s="31">
        <v>12.507999999999999</v>
      </c>
      <c r="CH5" s="31">
        <v>74745</v>
      </c>
      <c r="CI5" s="31">
        <v>75312</v>
      </c>
      <c r="CJ5" s="31"/>
      <c r="CK5" s="31"/>
      <c r="CL5" s="31"/>
      <c r="CM5" s="31"/>
      <c r="CN5" s="31"/>
      <c r="CO5" s="31"/>
      <c r="CP5" s="31"/>
      <c r="CQ5" s="31"/>
      <c r="CR5" s="23">
        <f t="shared" si="25"/>
        <v>0</v>
      </c>
      <c r="CS5" s="31"/>
      <c r="CT5" s="31"/>
      <c r="CU5" s="31"/>
      <c r="CV5" s="23">
        <f t="shared" si="7"/>
        <v>0</v>
      </c>
      <c r="CW5" s="23">
        <f t="shared" si="8"/>
        <v>0</v>
      </c>
      <c r="CX5" s="49">
        <f t="shared" si="26"/>
        <v>76.028571428571425</v>
      </c>
      <c r="CY5" s="49">
        <f t="shared" si="27"/>
        <v>268.97142857142859</v>
      </c>
      <c r="CZ5" s="49">
        <f t="shared" si="28"/>
        <v>2.0250000000000004</v>
      </c>
      <c r="DA5" s="31">
        <v>68</v>
      </c>
      <c r="DB5" s="31">
        <v>160</v>
      </c>
      <c r="DC5" s="23">
        <f t="shared" si="29"/>
        <v>339</v>
      </c>
      <c r="DD5" s="50"/>
      <c r="DE5" s="50"/>
      <c r="DF5" s="50"/>
      <c r="DG5" s="23">
        <f t="shared" si="30"/>
        <v>567</v>
      </c>
      <c r="DH5" s="49">
        <f t="shared" si="31"/>
        <v>266.94642857142861</v>
      </c>
      <c r="DI5" s="27">
        <f t="shared" si="32"/>
        <v>355</v>
      </c>
      <c r="DJ5" s="53">
        <f t="shared" si="33"/>
        <v>8520</v>
      </c>
      <c r="DK5" s="49">
        <f t="shared" si="34"/>
        <v>266.94642857142856</v>
      </c>
      <c r="DL5" s="54">
        <f t="shared" si="35"/>
        <v>205.00000000000006</v>
      </c>
      <c r="DM5" s="55">
        <v>215</v>
      </c>
      <c r="DN5" s="55">
        <v>5</v>
      </c>
      <c r="DO5" s="55">
        <v>15</v>
      </c>
      <c r="DP5" s="27">
        <f t="shared" si="36"/>
        <v>20</v>
      </c>
      <c r="DQ5" s="58">
        <f t="shared" si="37"/>
        <v>0.93078900533913389</v>
      </c>
      <c r="DR5" s="195"/>
      <c r="DS5" s="58">
        <f t="shared" si="12"/>
        <v>1</v>
      </c>
      <c r="DT5" s="197"/>
      <c r="DU5" s="63">
        <f t="shared" si="40"/>
        <v>215</v>
      </c>
      <c r="DV5" s="61">
        <f t="shared" ref="DV5:DV65" si="42">L5-M5-DU5-DN5*R5-W5*DO5</f>
        <v>355</v>
      </c>
      <c r="DW5" s="64">
        <f t="shared" ref="DW5:DW16" si="43">CH5/DV5*60</f>
        <v>12632.957746478873</v>
      </c>
      <c r="DX5" s="65"/>
    </row>
    <row r="6" spans="1:129">
      <c r="A6" s="17">
        <v>180</v>
      </c>
      <c r="B6" s="17">
        <v>16800</v>
      </c>
      <c r="C6" s="181">
        <f t="shared" si="13"/>
        <v>0.57626164596273288</v>
      </c>
      <c r="D6" s="19">
        <f t="shared" si="0"/>
        <v>0.75541237113402093</v>
      </c>
      <c r="E6" s="19">
        <f t="shared" si="1"/>
        <v>0.96907216494845405</v>
      </c>
      <c r="F6" s="19">
        <f t="shared" si="2"/>
        <v>0.78342705167173254</v>
      </c>
      <c r="G6" s="19">
        <f t="shared" si="3"/>
        <v>0.99501450062561225</v>
      </c>
      <c r="H6" s="18">
        <f t="shared" si="4"/>
        <v>0</v>
      </c>
      <c r="I6" s="183">
        <f t="shared" si="14"/>
        <v>0</v>
      </c>
      <c r="J6" s="187" t="s">
        <v>221</v>
      </c>
      <c r="K6" s="22" t="s">
        <v>219</v>
      </c>
      <c r="L6" s="23">
        <v>660</v>
      </c>
      <c r="M6" s="29">
        <v>175</v>
      </c>
      <c r="N6" s="27">
        <f t="shared" si="15"/>
        <v>485</v>
      </c>
      <c r="O6" s="30"/>
      <c r="P6" s="30"/>
      <c r="Q6" s="30">
        <v>15</v>
      </c>
      <c r="R6" s="30">
        <v>3</v>
      </c>
      <c r="S6" s="24">
        <v>0</v>
      </c>
      <c r="T6" s="24">
        <v>0</v>
      </c>
      <c r="U6" s="35">
        <v>0</v>
      </c>
      <c r="V6" s="30"/>
      <c r="W6" s="30"/>
      <c r="X6" s="36"/>
      <c r="Y6" s="17">
        <f t="shared" si="16"/>
        <v>15</v>
      </c>
      <c r="Z6" s="30"/>
      <c r="AA6" s="30"/>
      <c r="AB6" s="30"/>
      <c r="AC6" s="30"/>
      <c r="AD6" s="30"/>
      <c r="AE6" s="30"/>
      <c r="AF6" s="24">
        <f t="shared" si="17"/>
        <v>0</v>
      </c>
      <c r="AG6" s="30"/>
      <c r="AH6" s="30"/>
      <c r="AI6" s="30"/>
      <c r="AJ6" s="30"/>
      <c r="AK6" s="30"/>
      <c r="AL6" s="30"/>
      <c r="AM6" s="24">
        <f t="shared" si="18"/>
        <v>0</v>
      </c>
      <c r="AN6" s="30"/>
      <c r="AO6" s="30"/>
      <c r="AP6" s="30"/>
      <c r="AQ6" s="30"/>
      <c r="AR6" s="30"/>
      <c r="AS6" s="30"/>
      <c r="AT6" s="30"/>
      <c r="AU6" s="30"/>
      <c r="AV6" s="24">
        <f t="shared" si="19"/>
        <v>0</v>
      </c>
      <c r="AW6" s="36"/>
      <c r="AX6" s="42"/>
      <c r="AY6" s="36"/>
      <c r="AZ6" s="42"/>
      <c r="BA6" s="36"/>
      <c r="BB6" s="36"/>
      <c r="BC6" s="36"/>
      <c r="BD6" s="42"/>
      <c r="BE6" s="36"/>
      <c r="BF6" s="42"/>
      <c r="BG6" s="36"/>
      <c r="BH6" s="42"/>
      <c r="BI6" s="36"/>
      <c r="BJ6" s="42"/>
      <c r="BK6" s="36"/>
      <c r="BL6" s="42"/>
      <c r="BM6" s="23">
        <f t="shared" si="20"/>
        <v>0</v>
      </c>
      <c r="BN6" s="46"/>
      <c r="BO6" s="46"/>
      <c r="BP6" s="46"/>
      <c r="BQ6" s="46"/>
      <c r="BR6" s="46"/>
      <c r="BS6" s="46"/>
      <c r="BT6" s="30"/>
      <c r="BU6" s="30"/>
      <c r="BV6" s="30"/>
      <c r="BW6" s="30"/>
      <c r="BX6" s="30"/>
      <c r="BY6" s="30"/>
      <c r="BZ6" s="30"/>
      <c r="CA6" s="30"/>
      <c r="CB6" s="23">
        <f t="shared" si="21"/>
        <v>0</v>
      </c>
      <c r="CC6" s="30"/>
      <c r="CD6" s="23">
        <f t="shared" si="22"/>
        <v>0</v>
      </c>
      <c r="CE6" s="27">
        <f t="shared" si="23"/>
        <v>470</v>
      </c>
      <c r="CF6" s="23">
        <f t="shared" si="24"/>
        <v>131600</v>
      </c>
      <c r="CG6" s="31">
        <v>15.657</v>
      </c>
      <c r="CH6" s="31">
        <v>102585</v>
      </c>
      <c r="CI6" s="31">
        <v>103099</v>
      </c>
      <c r="CJ6" s="31"/>
      <c r="CK6" s="31"/>
      <c r="CL6" s="31"/>
      <c r="CM6" s="31"/>
      <c r="CN6" s="31"/>
      <c r="CO6" s="31"/>
      <c r="CP6" s="31"/>
      <c r="CQ6" s="31"/>
      <c r="CR6" s="23">
        <f t="shared" si="25"/>
        <v>0</v>
      </c>
      <c r="CS6" s="31"/>
      <c r="CT6" s="31"/>
      <c r="CU6" s="31"/>
      <c r="CV6" s="23">
        <f t="shared" si="7"/>
        <v>0</v>
      </c>
      <c r="CW6" s="23">
        <f t="shared" si="8"/>
        <v>0</v>
      </c>
      <c r="CX6" s="49">
        <f t="shared" si="26"/>
        <v>101.78928571428571</v>
      </c>
      <c r="CY6" s="49">
        <f t="shared" si="27"/>
        <v>368.21071428571429</v>
      </c>
      <c r="CZ6" s="49">
        <f t="shared" si="28"/>
        <v>1.8357142857142856</v>
      </c>
      <c r="DA6" s="31">
        <v>89</v>
      </c>
      <c r="DB6" s="31">
        <v>160</v>
      </c>
      <c r="DC6" s="23">
        <f t="shared" si="29"/>
        <v>265</v>
      </c>
      <c r="DD6" s="50"/>
      <c r="DE6" s="50"/>
      <c r="DF6" s="50"/>
      <c r="DG6" s="23">
        <f t="shared" si="30"/>
        <v>514</v>
      </c>
      <c r="DH6" s="49">
        <f t="shared" si="31"/>
        <v>366.375</v>
      </c>
      <c r="DI6" s="27">
        <f t="shared" si="32"/>
        <v>470</v>
      </c>
      <c r="DJ6" s="53">
        <f t="shared" si="33"/>
        <v>11280</v>
      </c>
      <c r="DK6" s="49">
        <f t="shared" si="34"/>
        <v>366.375</v>
      </c>
      <c r="DL6" s="54">
        <f t="shared" si="35"/>
        <v>175</v>
      </c>
      <c r="DM6" s="55">
        <v>215</v>
      </c>
      <c r="DN6" s="55">
        <v>5</v>
      </c>
      <c r="DO6" s="55">
        <v>15</v>
      </c>
      <c r="DP6" s="27">
        <f t="shared" si="36"/>
        <v>0</v>
      </c>
      <c r="DQ6" s="58">
        <f t="shared" si="37"/>
        <v>1</v>
      </c>
      <c r="DR6" s="194">
        <f t="shared" si="38"/>
        <v>1</v>
      </c>
      <c r="DS6" s="58">
        <f t="shared" si="12"/>
        <v>1</v>
      </c>
      <c r="DT6" s="196">
        <f t="shared" si="39"/>
        <v>1</v>
      </c>
      <c r="DU6" s="63">
        <f t="shared" si="40"/>
        <v>0</v>
      </c>
      <c r="DV6" s="61">
        <f t="shared" si="42"/>
        <v>470</v>
      </c>
      <c r="DW6" s="64">
        <f t="shared" si="43"/>
        <v>13095.95744680851</v>
      </c>
      <c r="DX6" s="65"/>
    </row>
    <row r="7" spans="1:129">
      <c r="A7" s="17">
        <v>180</v>
      </c>
      <c r="B7" s="17">
        <v>16800</v>
      </c>
      <c r="C7" s="182"/>
      <c r="D7" s="19">
        <f t="shared" si="0"/>
        <v>0.37651888341543488</v>
      </c>
      <c r="E7" s="19">
        <f t="shared" si="1"/>
        <v>0.49425287356321801</v>
      </c>
      <c r="F7" s="19">
        <f t="shared" si="2"/>
        <v>0.77591362126245844</v>
      </c>
      <c r="G7" s="19">
        <f t="shared" si="3"/>
        <v>0.9818026118604154</v>
      </c>
      <c r="H7" s="18">
        <f t="shared" si="4"/>
        <v>0</v>
      </c>
      <c r="I7" s="184"/>
      <c r="J7" s="187"/>
      <c r="K7" s="22" t="s">
        <v>223</v>
      </c>
      <c r="L7" s="23">
        <v>780</v>
      </c>
      <c r="M7" s="29">
        <v>345</v>
      </c>
      <c r="N7" s="27">
        <f t="shared" si="15"/>
        <v>435</v>
      </c>
      <c r="O7" s="30">
        <v>215</v>
      </c>
      <c r="P7" s="30">
        <v>1</v>
      </c>
      <c r="Q7" s="30">
        <v>5</v>
      </c>
      <c r="R7" s="30">
        <v>1</v>
      </c>
      <c r="S7" s="24">
        <v>0</v>
      </c>
      <c r="T7" s="24">
        <v>0</v>
      </c>
      <c r="U7" s="35">
        <v>0</v>
      </c>
      <c r="V7" s="30"/>
      <c r="W7" s="30"/>
      <c r="X7" s="36"/>
      <c r="Y7" s="17">
        <f t="shared" si="16"/>
        <v>220</v>
      </c>
      <c r="Z7" s="30"/>
      <c r="AA7" s="30"/>
      <c r="AB7" s="30"/>
      <c r="AC7" s="30"/>
      <c r="AD7" s="30"/>
      <c r="AE7" s="30"/>
      <c r="AF7" s="24">
        <f t="shared" si="17"/>
        <v>0</v>
      </c>
      <c r="AG7" s="30"/>
      <c r="AH7" s="30"/>
      <c r="AI7" s="30"/>
      <c r="AJ7" s="30"/>
      <c r="AK7" s="30"/>
      <c r="AL7" s="30"/>
      <c r="AM7" s="24">
        <f t="shared" si="18"/>
        <v>0</v>
      </c>
      <c r="AN7" s="30"/>
      <c r="AO7" s="30"/>
      <c r="AP7" s="30"/>
      <c r="AQ7" s="30"/>
      <c r="AR7" s="30"/>
      <c r="AS7" s="30"/>
      <c r="AT7" s="30"/>
      <c r="AU7" s="30"/>
      <c r="AV7" s="24">
        <f t="shared" si="19"/>
        <v>0</v>
      </c>
      <c r="AW7" s="36"/>
      <c r="AX7" s="42"/>
      <c r="AY7" s="36"/>
      <c r="AZ7" s="42"/>
      <c r="BA7" s="43"/>
      <c r="BB7" s="36"/>
      <c r="BC7" s="36"/>
      <c r="BD7" s="42"/>
      <c r="BE7" s="36"/>
      <c r="BF7" s="42"/>
      <c r="BG7" s="36"/>
      <c r="BH7" s="42"/>
      <c r="BI7" s="36"/>
      <c r="BJ7" s="42"/>
      <c r="BK7" s="36"/>
      <c r="BL7" s="42"/>
      <c r="BM7" s="23">
        <f t="shared" si="20"/>
        <v>0</v>
      </c>
      <c r="BN7" s="46"/>
      <c r="BO7" s="46"/>
      <c r="BP7" s="46"/>
      <c r="BQ7" s="46"/>
      <c r="BR7" s="46"/>
      <c r="BS7" s="46"/>
      <c r="BT7" s="30"/>
      <c r="BU7" s="30"/>
      <c r="BV7" s="30"/>
      <c r="BW7" s="30"/>
      <c r="BX7" s="30"/>
      <c r="BY7" s="30"/>
      <c r="BZ7" s="30"/>
      <c r="CA7" s="30"/>
      <c r="CB7" s="23">
        <f t="shared" si="21"/>
        <v>0</v>
      </c>
      <c r="CC7" s="30"/>
      <c r="CD7" s="23">
        <f t="shared" si="22"/>
        <v>0</v>
      </c>
      <c r="CE7" s="27">
        <f t="shared" si="23"/>
        <v>215</v>
      </c>
      <c r="CF7" s="23">
        <f t="shared" si="24"/>
        <v>60200</v>
      </c>
      <c r="CG7" s="31">
        <v>4.5860000000000003</v>
      </c>
      <c r="CH7" s="31">
        <v>45860</v>
      </c>
      <c r="CI7" s="31">
        <v>46710</v>
      </c>
      <c r="CJ7" s="31"/>
      <c r="CK7" s="31"/>
      <c r="CL7" s="31"/>
      <c r="CM7" s="31"/>
      <c r="CN7" s="31"/>
      <c r="CO7" s="31"/>
      <c r="CP7" s="31"/>
      <c r="CQ7" s="31"/>
      <c r="CR7" s="23">
        <f t="shared" si="25"/>
        <v>0</v>
      </c>
      <c r="CS7" s="31"/>
      <c r="CT7" s="31"/>
      <c r="CU7" s="31"/>
      <c r="CV7" s="23">
        <f t="shared" si="7"/>
        <v>0</v>
      </c>
      <c r="CW7" s="23">
        <f t="shared" si="8"/>
        <v>0</v>
      </c>
      <c r="CX7" s="49">
        <f t="shared" si="26"/>
        <v>48.178571428571431</v>
      </c>
      <c r="CY7" s="49">
        <f t="shared" si="27"/>
        <v>166.82142857142856</v>
      </c>
      <c r="CZ7" s="49">
        <f t="shared" si="28"/>
        <v>3.0357142857142856</v>
      </c>
      <c r="DA7" s="31">
        <v>18</v>
      </c>
      <c r="DB7" s="31">
        <v>32</v>
      </c>
      <c r="DC7" s="23">
        <f t="shared" si="29"/>
        <v>800</v>
      </c>
      <c r="DD7" s="50"/>
      <c r="DE7" s="50"/>
      <c r="DF7" s="50"/>
      <c r="DG7" s="23">
        <f t="shared" si="30"/>
        <v>850</v>
      </c>
      <c r="DH7" s="49">
        <f t="shared" si="31"/>
        <v>163.78571428571428</v>
      </c>
      <c r="DI7" s="27">
        <f t="shared" si="32"/>
        <v>215</v>
      </c>
      <c r="DJ7" s="53">
        <f t="shared" si="33"/>
        <v>5160</v>
      </c>
      <c r="DK7" s="49">
        <f t="shared" si="34"/>
        <v>163.78571428571428</v>
      </c>
      <c r="DL7" s="54">
        <f t="shared" si="35"/>
        <v>345</v>
      </c>
      <c r="DM7" s="55">
        <v>215</v>
      </c>
      <c r="DN7" s="55">
        <v>5</v>
      </c>
      <c r="DO7" s="55">
        <v>15</v>
      </c>
      <c r="DP7" s="27">
        <f t="shared" si="36"/>
        <v>0</v>
      </c>
      <c r="DQ7" s="58">
        <f t="shared" si="37"/>
        <v>1</v>
      </c>
      <c r="DR7" s="195"/>
      <c r="DS7" s="58">
        <f t="shared" si="12"/>
        <v>1</v>
      </c>
      <c r="DT7" s="197"/>
      <c r="DU7" s="63">
        <f t="shared" si="40"/>
        <v>215</v>
      </c>
      <c r="DV7" s="61">
        <f t="shared" si="42"/>
        <v>215</v>
      </c>
      <c r="DW7" s="64">
        <f t="shared" si="43"/>
        <v>12798.13953488372</v>
      </c>
      <c r="DX7" s="65"/>
    </row>
    <row r="8" spans="1:129">
      <c r="A8" s="17">
        <v>180</v>
      </c>
      <c r="B8" s="17">
        <v>16800</v>
      </c>
      <c r="C8" s="181">
        <f t="shared" si="13"/>
        <v>0.68511275356063883</v>
      </c>
      <c r="D8" s="19">
        <f t="shared" si="0"/>
        <v>0.57651371807000928</v>
      </c>
      <c r="E8" s="19">
        <f t="shared" si="1"/>
        <v>0.73841059602648995</v>
      </c>
      <c r="F8" s="19">
        <f t="shared" si="2"/>
        <v>0.78465727098014093</v>
      </c>
      <c r="G8" s="19">
        <f t="shared" si="3"/>
        <v>0.99501979834265419</v>
      </c>
      <c r="H8" s="18">
        <f t="shared" si="4"/>
        <v>0</v>
      </c>
      <c r="I8" s="183">
        <f t="shared" si="14"/>
        <v>0</v>
      </c>
      <c r="J8" s="187" t="s">
        <v>224</v>
      </c>
      <c r="K8" s="22" t="s">
        <v>222</v>
      </c>
      <c r="L8" s="23">
        <v>660</v>
      </c>
      <c r="M8" s="29">
        <v>56</v>
      </c>
      <c r="N8" s="27">
        <f t="shared" si="15"/>
        <v>604</v>
      </c>
      <c r="O8" s="30">
        <v>108</v>
      </c>
      <c r="P8" s="30">
        <v>0.5</v>
      </c>
      <c r="Q8" s="30"/>
      <c r="R8" s="30"/>
      <c r="S8" s="24">
        <v>0</v>
      </c>
      <c r="T8" s="24">
        <v>0</v>
      </c>
      <c r="U8" s="35">
        <v>0</v>
      </c>
      <c r="V8" s="30"/>
      <c r="W8" s="30"/>
      <c r="X8" s="36"/>
      <c r="Y8" s="17">
        <f t="shared" si="16"/>
        <v>108</v>
      </c>
      <c r="Z8" s="30"/>
      <c r="AA8" s="30">
        <v>40</v>
      </c>
      <c r="AB8" s="30"/>
      <c r="AC8" s="30"/>
      <c r="AD8" s="30"/>
      <c r="AE8" s="30">
        <v>10</v>
      </c>
      <c r="AF8" s="24">
        <f t="shared" si="17"/>
        <v>10</v>
      </c>
      <c r="AG8" s="30"/>
      <c r="AH8" s="30"/>
      <c r="AI8" s="30"/>
      <c r="AJ8" s="30"/>
      <c r="AK8" s="30"/>
      <c r="AL8" s="30"/>
      <c r="AM8" s="24">
        <f t="shared" si="18"/>
        <v>50</v>
      </c>
      <c r="AN8" s="30"/>
      <c r="AO8" s="30"/>
      <c r="AP8" s="30"/>
      <c r="AQ8" s="30"/>
      <c r="AR8" s="30"/>
      <c r="AS8" s="30"/>
      <c r="AT8" s="30"/>
      <c r="AU8" s="30"/>
      <c r="AV8" s="24">
        <f t="shared" si="19"/>
        <v>0</v>
      </c>
      <c r="AW8" s="36"/>
      <c r="AX8" s="42"/>
      <c r="AY8" s="36"/>
      <c r="AZ8" s="42"/>
      <c r="BA8" s="36"/>
      <c r="BB8" s="36"/>
      <c r="BC8" s="36"/>
      <c r="BD8" s="42"/>
      <c r="BE8" s="36"/>
      <c r="BF8" s="42"/>
      <c r="BG8" s="36"/>
      <c r="BH8" s="42"/>
      <c r="BI8" s="36"/>
      <c r="BJ8" s="42"/>
      <c r="BK8" s="36"/>
      <c r="BL8" s="42"/>
      <c r="BM8" s="23">
        <f t="shared" si="20"/>
        <v>0</v>
      </c>
      <c r="BN8" s="46"/>
      <c r="BO8" s="46"/>
      <c r="BP8" s="46"/>
      <c r="BQ8" s="46"/>
      <c r="BR8" s="46"/>
      <c r="BS8" s="46"/>
      <c r="BT8" s="30"/>
      <c r="BU8" s="30"/>
      <c r="BV8" s="30"/>
      <c r="BW8" s="30"/>
      <c r="BX8" s="30"/>
      <c r="BY8" s="30"/>
      <c r="BZ8" s="30"/>
      <c r="CA8" s="30"/>
      <c r="CB8" s="23">
        <f t="shared" si="21"/>
        <v>0</v>
      </c>
      <c r="CC8" s="30"/>
      <c r="CD8" s="23">
        <f t="shared" si="22"/>
        <v>0</v>
      </c>
      <c r="CE8" s="27">
        <f t="shared" si="23"/>
        <v>446</v>
      </c>
      <c r="CF8" s="23">
        <f t="shared" si="24"/>
        <v>124880</v>
      </c>
      <c r="CG8" s="31">
        <v>17.55</v>
      </c>
      <c r="CH8" s="31">
        <v>97500</v>
      </c>
      <c r="CI8" s="31">
        <v>97988</v>
      </c>
      <c r="CJ8" s="31"/>
      <c r="CK8" s="31"/>
      <c r="CL8" s="31"/>
      <c r="CM8" s="31"/>
      <c r="CN8" s="30"/>
      <c r="CO8" s="31"/>
      <c r="CP8" s="31"/>
      <c r="CQ8" s="31"/>
      <c r="CR8" s="23">
        <f t="shared" si="25"/>
        <v>0</v>
      </c>
      <c r="CS8" s="31"/>
      <c r="CT8" s="31"/>
      <c r="CU8" s="31"/>
      <c r="CV8" s="23">
        <f t="shared" si="7"/>
        <v>0</v>
      </c>
      <c r="CW8" s="23">
        <f t="shared" si="8"/>
        <v>0</v>
      </c>
      <c r="CX8" s="49">
        <f t="shared" si="26"/>
        <v>96.042857142857144</v>
      </c>
      <c r="CY8" s="49">
        <f t="shared" si="27"/>
        <v>349.95714285714286</v>
      </c>
      <c r="CZ8" s="49">
        <f t="shared" si="28"/>
        <v>1.7428571428571429</v>
      </c>
      <c r="DA8" s="31">
        <v>60</v>
      </c>
      <c r="DB8" s="31">
        <v>180</v>
      </c>
      <c r="DC8" s="23">
        <f t="shared" si="29"/>
        <v>248</v>
      </c>
      <c r="DD8" s="50"/>
      <c r="DE8" s="50"/>
      <c r="DF8" s="50"/>
      <c r="DG8" s="23">
        <f t="shared" si="30"/>
        <v>488</v>
      </c>
      <c r="DH8" s="49">
        <f t="shared" si="31"/>
        <v>348.21428571428572</v>
      </c>
      <c r="DI8" s="27">
        <f t="shared" si="32"/>
        <v>496</v>
      </c>
      <c r="DJ8" s="53">
        <f t="shared" si="33"/>
        <v>11904</v>
      </c>
      <c r="DK8" s="49">
        <f t="shared" si="34"/>
        <v>348.21428571428572</v>
      </c>
      <c r="DL8" s="54">
        <f t="shared" si="35"/>
        <v>56</v>
      </c>
      <c r="DM8" s="55">
        <v>215</v>
      </c>
      <c r="DN8" s="55">
        <v>5</v>
      </c>
      <c r="DO8" s="55">
        <v>15</v>
      </c>
      <c r="DP8" s="27">
        <f t="shared" si="36"/>
        <v>100.5</v>
      </c>
      <c r="DQ8" s="58">
        <f t="shared" si="37"/>
        <v>0.77689331472789547</v>
      </c>
      <c r="DR8" s="194">
        <f t="shared" si="38"/>
        <v>0.90064506561874402</v>
      </c>
      <c r="DS8" s="58">
        <f t="shared" si="12"/>
        <v>1</v>
      </c>
      <c r="DT8" s="196">
        <f t="shared" si="39"/>
        <v>1</v>
      </c>
      <c r="DU8" s="63">
        <f t="shared" si="40"/>
        <v>108</v>
      </c>
      <c r="DV8" s="61">
        <f t="shared" si="42"/>
        <v>496</v>
      </c>
      <c r="DW8" s="64">
        <f t="shared" si="43"/>
        <v>11794.354838709676</v>
      </c>
      <c r="DX8" s="65"/>
    </row>
    <row r="9" spans="1:129">
      <c r="A9" s="17">
        <v>180</v>
      </c>
      <c r="B9" s="17">
        <v>16800</v>
      </c>
      <c r="C9" s="182"/>
      <c r="D9" s="19">
        <f t="shared" si="0"/>
        <v>0.7762152777777781</v>
      </c>
      <c r="E9" s="19">
        <f t="shared" si="1"/>
        <v>0.99305555555555602</v>
      </c>
      <c r="F9" s="19">
        <f t="shared" si="2"/>
        <v>0.78471028971028978</v>
      </c>
      <c r="G9" s="19">
        <f t="shared" si="3"/>
        <v>0.99609163648400045</v>
      </c>
      <c r="H9" s="18">
        <f t="shared" si="4"/>
        <v>0</v>
      </c>
      <c r="I9" s="184"/>
      <c r="J9" s="187"/>
      <c r="K9" s="22" t="s">
        <v>223</v>
      </c>
      <c r="L9" s="23">
        <v>780</v>
      </c>
      <c r="M9" s="29">
        <v>60</v>
      </c>
      <c r="N9" s="27">
        <f t="shared" si="15"/>
        <v>720</v>
      </c>
      <c r="O9" s="30"/>
      <c r="P9" s="30"/>
      <c r="Q9" s="30">
        <v>5</v>
      </c>
      <c r="R9" s="30">
        <v>1</v>
      </c>
      <c r="S9" s="24">
        <v>0</v>
      </c>
      <c r="T9" s="24">
        <v>0</v>
      </c>
      <c r="U9" s="35">
        <v>0</v>
      </c>
      <c r="V9" s="30"/>
      <c r="W9" s="30"/>
      <c r="X9" s="36"/>
      <c r="Y9" s="17">
        <f t="shared" si="16"/>
        <v>5</v>
      </c>
      <c r="Z9" s="30"/>
      <c r="AA9" s="30"/>
      <c r="AB9" s="30"/>
      <c r="AC9" s="30"/>
      <c r="AD9" s="30"/>
      <c r="AE9" s="30"/>
      <c r="AF9" s="24">
        <f t="shared" si="17"/>
        <v>0</v>
      </c>
      <c r="AG9" s="30"/>
      <c r="AH9" s="30"/>
      <c r="AI9" s="30"/>
      <c r="AJ9" s="30"/>
      <c r="AK9" s="30"/>
      <c r="AL9" s="30"/>
      <c r="AM9" s="24">
        <f t="shared" si="18"/>
        <v>0</v>
      </c>
      <c r="AN9" s="30"/>
      <c r="AO9" s="30"/>
      <c r="AP9" s="30"/>
      <c r="AQ9" s="30"/>
      <c r="AR9" s="30"/>
      <c r="AS9" s="30"/>
      <c r="AT9" s="30"/>
      <c r="AU9" s="30"/>
      <c r="AV9" s="24">
        <f t="shared" si="19"/>
        <v>0</v>
      </c>
      <c r="AW9" s="36"/>
      <c r="AX9" s="42"/>
      <c r="AY9" s="36"/>
      <c r="AZ9" s="42"/>
      <c r="BA9" s="36"/>
      <c r="BB9" s="36"/>
      <c r="BC9" s="36"/>
      <c r="BD9" s="42"/>
      <c r="BE9" s="36"/>
      <c r="BF9" s="42"/>
      <c r="BG9" s="36"/>
      <c r="BH9" s="42"/>
      <c r="BI9" s="36"/>
      <c r="BJ9" s="42"/>
      <c r="BK9" s="36"/>
      <c r="BL9" s="42"/>
      <c r="BM9" s="23">
        <f t="shared" si="20"/>
        <v>0</v>
      </c>
      <c r="BN9" s="46"/>
      <c r="BO9" s="46"/>
      <c r="BP9" s="46"/>
      <c r="BQ9" s="46"/>
      <c r="BR9" s="46"/>
      <c r="BS9" s="46"/>
      <c r="BT9" s="30"/>
      <c r="BU9" s="30"/>
      <c r="BV9" s="30"/>
      <c r="BW9" s="30"/>
      <c r="BX9" s="30"/>
      <c r="BY9" s="30"/>
      <c r="BZ9" s="30"/>
      <c r="CA9" s="30"/>
      <c r="CB9" s="23">
        <f t="shared" si="21"/>
        <v>0</v>
      </c>
      <c r="CC9" s="30"/>
      <c r="CD9" s="23">
        <f t="shared" si="22"/>
        <v>0</v>
      </c>
      <c r="CE9" s="27">
        <f t="shared" si="23"/>
        <v>715</v>
      </c>
      <c r="CF9" s="23">
        <f t="shared" si="24"/>
        <v>200200</v>
      </c>
      <c r="CG9" s="31">
        <v>15.085000000000001</v>
      </c>
      <c r="CH9" s="31">
        <v>156485</v>
      </c>
      <c r="CI9" s="31">
        <v>157099</v>
      </c>
      <c r="CJ9" s="31"/>
      <c r="CK9" s="31"/>
      <c r="CL9" s="31"/>
      <c r="CM9" s="31"/>
      <c r="CN9" s="31"/>
      <c r="CO9" s="31"/>
      <c r="CP9" s="31"/>
      <c r="CQ9" s="31"/>
      <c r="CR9" s="23">
        <f t="shared" si="25"/>
        <v>0</v>
      </c>
      <c r="CS9" s="31"/>
      <c r="CT9" s="31"/>
      <c r="CU9" s="31"/>
      <c r="CV9" s="23">
        <f t="shared" si="7"/>
        <v>0</v>
      </c>
      <c r="CW9" s="23">
        <f t="shared" si="8"/>
        <v>0</v>
      </c>
      <c r="CX9" s="49">
        <f t="shared" si="26"/>
        <v>153.93214285714285</v>
      </c>
      <c r="CY9" s="49">
        <f t="shared" si="27"/>
        <v>561.06785714285718</v>
      </c>
      <c r="CZ9" s="49">
        <f t="shared" si="28"/>
        <v>2.1928571428571431</v>
      </c>
      <c r="DA9" s="31">
        <v>58</v>
      </c>
      <c r="DB9" s="31">
        <v>160</v>
      </c>
      <c r="DC9" s="23">
        <f t="shared" si="29"/>
        <v>396</v>
      </c>
      <c r="DD9" s="50"/>
      <c r="DE9" s="50"/>
      <c r="DF9" s="50"/>
      <c r="DG9" s="23">
        <f t="shared" si="30"/>
        <v>614</v>
      </c>
      <c r="DH9" s="49">
        <f t="shared" si="31"/>
        <v>558.875</v>
      </c>
      <c r="DI9" s="27">
        <f t="shared" si="32"/>
        <v>715</v>
      </c>
      <c r="DJ9" s="53">
        <f t="shared" si="33"/>
        <v>17160</v>
      </c>
      <c r="DK9" s="49">
        <f t="shared" si="34"/>
        <v>558.875</v>
      </c>
      <c r="DL9" s="54">
        <f t="shared" si="35"/>
        <v>60</v>
      </c>
      <c r="DM9" s="55">
        <v>215</v>
      </c>
      <c r="DN9" s="55">
        <v>5</v>
      </c>
      <c r="DO9" s="55">
        <v>15</v>
      </c>
      <c r="DP9" s="27">
        <f t="shared" si="36"/>
        <v>0</v>
      </c>
      <c r="DQ9" s="58">
        <f t="shared" si="37"/>
        <v>1</v>
      </c>
      <c r="DR9" s="195"/>
      <c r="DS9" s="58">
        <f t="shared" si="12"/>
        <v>1</v>
      </c>
      <c r="DT9" s="197"/>
      <c r="DU9" s="63">
        <f t="shared" si="40"/>
        <v>0</v>
      </c>
      <c r="DV9" s="61">
        <f t="shared" si="42"/>
        <v>715</v>
      </c>
      <c r="DW9" s="64">
        <f t="shared" si="43"/>
        <v>13131.608391608392</v>
      </c>
      <c r="DX9" s="65"/>
    </row>
    <row r="10" spans="1:129">
      <c r="A10" s="17">
        <v>180</v>
      </c>
      <c r="B10" s="17">
        <v>16800</v>
      </c>
      <c r="C10" s="181">
        <f t="shared" ref="C10:C14" si="44">(DH10+DH11)/(N10+N11)</f>
        <v>0.64679811507936491</v>
      </c>
      <c r="D10" s="19">
        <f t="shared" si="0"/>
        <v>0.5170454545454547</v>
      </c>
      <c r="E10" s="19">
        <f t="shared" si="1"/>
        <v>0.66666666666666696</v>
      </c>
      <c r="F10" s="19">
        <f t="shared" si="2"/>
        <v>0.77930194805194797</v>
      </c>
      <c r="G10" s="19">
        <f t="shared" si="3"/>
        <v>0.99520883241329017</v>
      </c>
      <c r="H10" s="18">
        <f t="shared" si="4"/>
        <v>0</v>
      </c>
      <c r="I10" s="183">
        <f t="shared" ref="I10:I14" si="45">(CD10+CD11)/(DI10+DI11)</f>
        <v>0</v>
      </c>
      <c r="J10" s="187" t="s">
        <v>227</v>
      </c>
      <c r="K10" s="22" t="s">
        <v>219</v>
      </c>
      <c r="L10" s="23">
        <v>660</v>
      </c>
      <c r="M10" s="29"/>
      <c r="N10" s="27">
        <f t="shared" si="15"/>
        <v>660</v>
      </c>
      <c r="O10" s="30">
        <v>215</v>
      </c>
      <c r="P10" s="30">
        <v>1</v>
      </c>
      <c r="Q10" s="30">
        <v>5</v>
      </c>
      <c r="R10" s="30">
        <v>1</v>
      </c>
      <c r="S10" s="24">
        <v>0</v>
      </c>
      <c r="T10" s="24">
        <v>0</v>
      </c>
      <c r="U10" s="35">
        <v>0</v>
      </c>
      <c r="V10" s="30"/>
      <c r="W10" s="30"/>
      <c r="X10" s="36"/>
      <c r="Y10" s="17">
        <f t="shared" si="16"/>
        <v>220</v>
      </c>
      <c r="Z10" s="30"/>
      <c r="AA10" s="30"/>
      <c r="AB10" s="30"/>
      <c r="AC10" s="30"/>
      <c r="AD10" s="30"/>
      <c r="AE10" s="30"/>
      <c r="AF10" s="24">
        <f t="shared" si="17"/>
        <v>0</v>
      </c>
      <c r="AG10" s="30"/>
      <c r="AH10" s="30"/>
      <c r="AI10" s="30"/>
      <c r="AJ10" s="30"/>
      <c r="AK10" s="30"/>
      <c r="AL10" s="30"/>
      <c r="AM10" s="24">
        <f t="shared" si="18"/>
        <v>0</v>
      </c>
      <c r="AN10" s="30"/>
      <c r="AO10" s="30"/>
      <c r="AP10" s="30"/>
      <c r="AQ10" s="30"/>
      <c r="AR10" s="30"/>
      <c r="AS10" s="30"/>
      <c r="AT10" s="30"/>
      <c r="AU10" s="30"/>
      <c r="AV10" s="24">
        <f t="shared" si="19"/>
        <v>0</v>
      </c>
      <c r="AW10" s="36"/>
      <c r="AX10" s="42"/>
      <c r="AY10" s="36"/>
      <c r="AZ10" s="42"/>
      <c r="BA10" s="36"/>
      <c r="BB10" s="36"/>
      <c r="BC10" s="36"/>
      <c r="BD10" s="42"/>
      <c r="BE10" s="36"/>
      <c r="BF10" s="42"/>
      <c r="BG10" s="36"/>
      <c r="BH10" s="42"/>
      <c r="BI10" s="36"/>
      <c r="BJ10" s="42"/>
      <c r="BK10" s="36"/>
      <c r="BL10" s="42"/>
      <c r="BM10" s="23">
        <f t="shared" si="20"/>
        <v>0</v>
      </c>
      <c r="BN10" s="46"/>
      <c r="BO10" s="46"/>
      <c r="BP10" s="46"/>
      <c r="BQ10" s="46"/>
      <c r="BR10" s="46"/>
      <c r="BS10" s="46"/>
      <c r="BT10" s="30"/>
      <c r="BU10" s="30"/>
      <c r="BV10" s="30"/>
      <c r="BW10" s="30"/>
      <c r="BX10" s="30"/>
      <c r="BY10" s="30"/>
      <c r="BZ10" s="30"/>
      <c r="CA10" s="30"/>
      <c r="CB10" s="23">
        <f t="shared" si="21"/>
        <v>0</v>
      </c>
      <c r="CC10" s="30"/>
      <c r="CD10" s="23">
        <f t="shared" si="22"/>
        <v>0</v>
      </c>
      <c r="CE10" s="27">
        <f t="shared" si="23"/>
        <v>440</v>
      </c>
      <c r="CF10" s="23">
        <f t="shared" si="24"/>
        <v>123200</v>
      </c>
      <c r="CG10" s="31">
        <v>10.345000000000001</v>
      </c>
      <c r="CH10" s="31">
        <v>95550</v>
      </c>
      <c r="CI10" s="31">
        <v>96010</v>
      </c>
      <c r="CJ10" s="31"/>
      <c r="CK10" s="31"/>
      <c r="CL10" s="31"/>
      <c r="CM10" s="31"/>
      <c r="CN10" s="31"/>
      <c r="CO10" s="31"/>
      <c r="CP10" s="31"/>
      <c r="CQ10" s="31"/>
      <c r="CR10" s="23">
        <f t="shared" si="25"/>
        <v>0</v>
      </c>
      <c r="CS10" s="31"/>
      <c r="CT10" s="31"/>
      <c r="CU10" s="31"/>
      <c r="CV10" s="23">
        <f t="shared" si="7"/>
        <v>0</v>
      </c>
      <c r="CW10" s="23">
        <f t="shared" si="8"/>
        <v>0</v>
      </c>
      <c r="CX10" s="49">
        <f t="shared" si="26"/>
        <v>97.107142857142861</v>
      </c>
      <c r="CY10" s="49">
        <f t="shared" si="27"/>
        <v>342.89285714285711</v>
      </c>
      <c r="CZ10" s="49">
        <f t="shared" si="28"/>
        <v>1.6428571428571428</v>
      </c>
      <c r="DA10" s="31">
        <v>68</v>
      </c>
      <c r="DB10" s="31">
        <v>160</v>
      </c>
      <c r="DC10" s="23">
        <f t="shared" si="29"/>
        <v>232</v>
      </c>
      <c r="DD10" s="50"/>
      <c r="DE10" s="50"/>
      <c r="DF10" s="50"/>
      <c r="DG10" s="23">
        <f t="shared" si="30"/>
        <v>460</v>
      </c>
      <c r="DH10" s="49">
        <f t="shared" si="31"/>
        <v>341.24999999999994</v>
      </c>
      <c r="DI10" s="27">
        <f t="shared" si="32"/>
        <v>440</v>
      </c>
      <c r="DJ10" s="53">
        <f t="shared" si="33"/>
        <v>10560</v>
      </c>
      <c r="DK10" s="49">
        <f t="shared" si="34"/>
        <v>341.25</v>
      </c>
      <c r="DL10" s="54">
        <f t="shared" si="35"/>
        <v>0</v>
      </c>
      <c r="DM10" s="55">
        <v>215</v>
      </c>
      <c r="DN10" s="55">
        <v>5</v>
      </c>
      <c r="DO10" s="55">
        <v>15</v>
      </c>
      <c r="DP10" s="27">
        <f t="shared" si="36"/>
        <v>0</v>
      </c>
      <c r="DQ10" s="58">
        <f t="shared" si="37"/>
        <v>1</v>
      </c>
      <c r="DR10" s="194">
        <f t="shared" ref="DR10:DR14" si="46">(CY10+CY11)/(CY10+CY11+DP10+DP11)</f>
        <v>1</v>
      </c>
      <c r="DS10" s="58">
        <f t="shared" si="12"/>
        <v>1</v>
      </c>
      <c r="DT10" s="196">
        <f t="shared" ref="DT10:DT14" si="47">(CY10+CY11)/(CY10+CY11+CD10+CD11)</f>
        <v>1</v>
      </c>
      <c r="DU10" s="63">
        <f t="shared" si="40"/>
        <v>215</v>
      </c>
      <c r="DV10" s="61">
        <f t="shared" si="42"/>
        <v>440</v>
      </c>
      <c r="DW10" s="64">
        <f t="shared" si="43"/>
        <v>13029.545454545454</v>
      </c>
      <c r="DX10" s="65"/>
    </row>
    <row r="11" spans="1:129">
      <c r="A11" s="17">
        <v>180</v>
      </c>
      <c r="B11" s="17">
        <v>16800</v>
      </c>
      <c r="C11" s="182"/>
      <c r="D11" s="19">
        <f t="shared" si="0"/>
        <v>0.75658882783882742</v>
      </c>
      <c r="E11" s="19">
        <f t="shared" si="1"/>
        <v>0.97435897435897401</v>
      </c>
      <c r="F11" s="19">
        <f t="shared" si="2"/>
        <v>0.77817199248120295</v>
      </c>
      <c r="G11" s="19">
        <f t="shared" si="3"/>
        <v>0.99785017663576792</v>
      </c>
      <c r="H11" s="18">
        <f t="shared" si="4"/>
        <v>0</v>
      </c>
      <c r="I11" s="184"/>
      <c r="J11" s="187"/>
      <c r="K11" s="22" t="s">
        <v>220</v>
      </c>
      <c r="L11" s="23">
        <v>780</v>
      </c>
      <c r="M11" s="29"/>
      <c r="N11" s="27">
        <f t="shared" si="15"/>
        <v>780</v>
      </c>
      <c r="O11" s="30"/>
      <c r="P11" s="30"/>
      <c r="Q11" s="30">
        <v>20</v>
      </c>
      <c r="R11" s="30">
        <v>4</v>
      </c>
      <c r="S11" s="24">
        <v>0</v>
      </c>
      <c r="T11" s="24">
        <v>0</v>
      </c>
      <c r="U11" s="35">
        <v>0</v>
      </c>
      <c r="V11" s="30"/>
      <c r="W11" s="30"/>
      <c r="X11" s="36"/>
      <c r="Y11" s="17">
        <f t="shared" si="16"/>
        <v>20</v>
      </c>
      <c r="Z11" s="30"/>
      <c r="AA11" s="30"/>
      <c r="AB11" s="30"/>
      <c r="AC11" s="30"/>
      <c r="AD11" s="30"/>
      <c r="AE11" s="30"/>
      <c r="AF11" s="24">
        <f t="shared" si="17"/>
        <v>0</v>
      </c>
      <c r="AG11" s="30"/>
      <c r="AH11" s="30"/>
      <c r="AI11" s="30"/>
      <c r="AJ11" s="30"/>
      <c r="AK11" s="30"/>
      <c r="AL11" s="30"/>
      <c r="AM11" s="24">
        <f t="shared" si="18"/>
        <v>0</v>
      </c>
      <c r="AN11" s="30"/>
      <c r="AO11" s="30"/>
      <c r="AP11" s="30"/>
      <c r="AQ11" s="30"/>
      <c r="AR11" s="30"/>
      <c r="AS11" s="30"/>
      <c r="AT11" s="30"/>
      <c r="AU11" s="30"/>
      <c r="AV11" s="24">
        <f t="shared" si="19"/>
        <v>0</v>
      </c>
      <c r="AW11" s="36"/>
      <c r="AX11" s="42"/>
      <c r="AY11" s="36"/>
      <c r="AZ11" s="42"/>
      <c r="BA11" s="36"/>
      <c r="BB11" s="36"/>
      <c r="BC11" s="36"/>
      <c r="BD11" s="42"/>
      <c r="BE11" s="36"/>
      <c r="BF11" s="42"/>
      <c r="BG11" s="36"/>
      <c r="BH11" s="42"/>
      <c r="BI11" s="36"/>
      <c r="BJ11" s="42"/>
      <c r="BK11" s="36"/>
      <c r="BL11" s="42"/>
      <c r="BM11" s="23">
        <f t="shared" si="20"/>
        <v>0</v>
      </c>
      <c r="BN11" s="46"/>
      <c r="BO11" s="46"/>
      <c r="BP11" s="46"/>
      <c r="BQ11" s="46"/>
      <c r="BR11" s="46"/>
      <c r="BS11" s="46"/>
      <c r="BT11" s="30"/>
      <c r="BU11" s="30"/>
      <c r="BV11" s="30"/>
      <c r="BW11" s="30"/>
      <c r="BX11" s="30"/>
      <c r="BY11" s="30"/>
      <c r="BZ11" s="30"/>
      <c r="CA11" s="30"/>
      <c r="CB11" s="23">
        <f t="shared" si="21"/>
        <v>0</v>
      </c>
      <c r="CC11" s="30"/>
      <c r="CD11" s="23">
        <f t="shared" si="22"/>
        <v>0</v>
      </c>
      <c r="CE11" s="27">
        <f t="shared" si="23"/>
        <v>760</v>
      </c>
      <c r="CF11" s="23">
        <f t="shared" si="24"/>
        <v>212800</v>
      </c>
      <c r="CG11" s="31">
        <v>16.991</v>
      </c>
      <c r="CH11" s="31">
        <v>165239</v>
      </c>
      <c r="CI11" s="31">
        <v>165595</v>
      </c>
      <c r="CJ11" s="31"/>
      <c r="CK11" s="31"/>
      <c r="CL11" s="31"/>
      <c r="CM11" s="31"/>
      <c r="CN11" s="31"/>
      <c r="CO11" s="31"/>
      <c r="CP11" s="31"/>
      <c r="CQ11" s="31"/>
      <c r="CR11" s="23">
        <f t="shared" si="25"/>
        <v>0</v>
      </c>
      <c r="CS11" s="31"/>
      <c r="CT11" s="31"/>
      <c r="CU11" s="31"/>
      <c r="CV11" s="23">
        <f t="shared" si="7"/>
        <v>0</v>
      </c>
      <c r="CW11" s="23">
        <f t="shared" si="8"/>
        <v>0</v>
      </c>
      <c r="CX11" s="49">
        <f t="shared" si="26"/>
        <v>168.58928571428572</v>
      </c>
      <c r="CY11" s="49">
        <f t="shared" si="27"/>
        <v>591.41071428571422</v>
      </c>
      <c r="CZ11" s="49">
        <f t="shared" si="28"/>
        <v>1.2714285714285714</v>
      </c>
      <c r="DA11" s="31">
        <v>120</v>
      </c>
      <c r="DB11" s="31">
        <v>160</v>
      </c>
      <c r="DC11" s="23">
        <f t="shared" si="29"/>
        <v>76</v>
      </c>
      <c r="DD11" s="50"/>
      <c r="DE11" s="50"/>
      <c r="DF11" s="50"/>
      <c r="DG11" s="23">
        <f t="shared" si="30"/>
        <v>356</v>
      </c>
      <c r="DH11" s="49">
        <f t="shared" si="31"/>
        <v>590.13928571428562</v>
      </c>
      <c r="DI11" s="27">
        <f t="shared" si="32"/>
        <v>760</v>
      </c>
      <c r="DJ11" s="53">
        <f t="shared" si="33"/>
        <v>18240</v>
      </c>
      <c r="DK11" s="49">
        <f t="shared" si="34"/>
        <v>590.13928571428573</v>
      </c>
      <c r="DL11" s="54">
        <f t="shared" si="35"/>
        <v>0</v>
      </c>
      <c r="DM11" s="55">
        <v>215</v>
      </c>
      <c r="DN11" s="55">
        <v>5</v>
      </c>
      <c r="DO11" s="55">
        <v>15</v>
      </c>
      <c r="DP11" s="27">
        <f t="shared" si="36"/>
        <v>0</v>
      </c>
      <c r="DQ11" s="58">
        <f t="shared" si="37"/>
        <v>1</v>
      </c>
      <c r="DR11" s="195"/>
      <c r="DS11" s="58">
        <f t="shared" si="12"/>
        <v>1</v>
      </c>
      <c r="DT11" s="197"/>
      <c r="DU11" s="63">
        <f t="shared" si="40"/>
        <v>0</v>
      </c>
      <c r="DV11" s="61">
        <f t="shared" si="42"/>
        <v>760</v>
      </c>
      <c r="DW11" s="64">
        <f t="shared" si="43"/>
        <v>13045.184210526317</v>
      </c>
      <c r="DX11" s="65"/>
    </row>
    <row r="12" spans="1:129">
      <c r="A12" s="17">
        <v>180</v>
      </c>
      <c r="B12" s="17">
        <v>16800</v>
      </c>
      <c r="C12" s="181">
        <f t="shared" si="44"/>
        <v>0.5629862637362637</v>
      </c>
      <c r="D12" s="19">
        <f t="shared" si="0"/>
        <v>0.62633116883116913</v>
      </c>
      <c r="E12" s="19">
        <f t="shared" si="1"/>
        <v>0.810606060606061</v>
      </c>
      <c r="F12" s="19">
        <f t="shared" si="2"/>
        <v>0.77584779706275031</v>
      </c>
      <c r="G12" s="19">
        <f t="shared" si="3"/>
        <v>0.99590438987455043</v>
      </c>
      <c r="H12" s="18">
        <f t="shared" si="4"/>
        <v>0</v>
      </c>
      <c r="I12" s="183">
        <f t="shared" si="45"/>
        <v>0</v>
      </c>
      <c r="J12" s="187" t="s">
        <v>228</v>
      </c>
      <c r="K12" s="22" t="s">
        <v>222</v>
      </c>
      <c r="L12" s="23">
        <v>660</v>
      </c>
      <c r="M12" s="29"/>
      <c r="N12" s="27">
        <f t="shared" si="15"/>
        <v>660</v>
      </c>
      <c r="O12" s="30">
        <v>115</v>
      </c>
      <c r="P12" s="30">
        <v>0.5</v>
      </c>
      <c r="Q12" s="30">
        <v>10</v>
      </c>
      <c r="R12" s="30">
        <v>2</v>
      </c>
      <c r="S12" s="24">
        <v>0</v>
      </c>
      <c r="T12" s="24">
        <v>0</v>
      </c>
      <c r="U12" s="35">
        <v>0</v>
      </c>
      <c r="V12" s="30"/>
      <c r="W12" s="30"/>
      <c r="X12" s="36"/>
      <c r="Y12" s="17">
        <f t="shared" si="16"/>
        <v>125</v>
      </c>
      <c r="Z12" s="30"/>
      <c r="AA12" s="30"/>
      <c r="AB12" s="30"/>
      <c r="AC12" s="30"/>
      <c r="AD12" s="30"/>
      <c r="AE12" s="30"/>
      <c r="AF12" s="24">
        <f t="shared" si="17"/>
        <v>0</v>
      </c>
      <c r="AG12" s="30"/>
      <c r="AH12" s="30"/>
      <c r="AI12" s="30"/>
      <c r="AJ12" s="30"/>
      <c r="AK12" s="30"/>
      <c r="AL12" s="30"/>
      <c r="AM12" s="24">
        <f t="shared" si="18"/>
        <v>0</v>
      </c>
      <c r="AN12" s="30"/>
      <c r="AO12" s="30"/>
      <c r="AP12" s="30"/>
      <c r="AQ12" s="30"/>
      <c r="AR12" s="30"/>
      <c r="AS12" s="30"/>
      <c r="AT12" s="30"/>
      <c r="AU12" s="30"/>
      <c r="AV12" s="24">
        <f t="shared" si="19"/>
        <v>0</v>
      </c>
      <c r="AW12" s="36"/>
      <c r="AX12" s="42"/>
      <c r="AY12" s="36"/>
      <c r="AZ12" s="42"/>
      <c r="BA12" s="36"/>
      <c r="BB12" s="36"/>
      <c r="BC12" s="36"/>
      <c r="BD12" s="42"/>
      <c r="BE12" s="36"/>
      <c r="BF12" s="42"/>
      <c r="BG12" s="36"/>
      <c r="BH12" s="42"/>
      <c r="BI12" s="36"/>
      <c r="BJ12" s="42"/>
      <c r="BK12" s="36"/>
      <c r="BL12" s="42"/>
      <c r="BM12" s="23">
        <f t="shared" si="20"/>
        <v>0</v>
      </c>
      <c r="BN12" s="46"/>
      <c r="BO12" s="46"/>
      <c r="BP12" s="46"/>
      <c r="BQ12" s="46"/>
      <c r="BR12" s="46"/>
      <c r="BS12" s="46"/>
      <c r="BT12" s="30"/>
      <c r="BU12" s="30"/>
      <c r="BV12" s="30"/>
      <c r="BW12" s="30"/>
      <c r="BX12" s="30"/>
      <c r="BY12" s="30"/>
      <c r="BZ12" s="30"/>
      <c r="CA12" s="30"/>
      <c r="CB12" s="23">
        <f t="shared" si="21"/>
        <v>0</v>
      </c>
      <c r="CC12" s="30"/>
      <c r="CD12" s="23">
        <f t="shared" si="22"/>
        <v>0</v>
      </c>
      <c r="CE12" s="27">
        <f t="shared" si="23"/>
        <v>535</v>
      </c>
      <c r="CF12" s="23">
        <f t="shared" si="24"/>
        <v>149800</v>
      </c>
      <c r="CG12" s="31">
        <v>13.202999999999999</v>
      </c>
      <c r="CH12" s="31">
        <v>115746</v>
      </c>
      <c r="CI12" s="31">
        <v>116222</v>
      </c>
      <c r="CJ12" s="31"/>
      <c r="CK12" s="31"/>
      <c r="CL12" s="31"/>
      <c r="CM12" s="31"/>
      <c r="CN12" s="31"/>
      <c r="CO12" s="31"/>
      <c r="CP12" s="31"/>
      <c r="CQ12" s="31"/>
      <c r="CR12" s="23">
        <f t="shared" si="25"/>
        <v>0</v>
      </c>
      <c r="CS12" s="31"/>
      <c r="CT12" s="31"/>
      <c r="CU12" s="31"/>
      <c r="CV12" s="23">
        <f t="shared" si="7"/>
        <v>0</v>
      </c>
      <c r="CW12" s="23">
        <f t="shared" si="8"/>
        <v>0</v>
      </c>
      <c r="CX12" s="49">
        <f t="shared" si="26"/>
        <v>119.92142857142858</v>
      </c>
      <c r="CY12" s="49">
        <f t="shared" si="27"/>
        <v>415.07857142857142</v>
      </c>
      <c r="CZ12" s="49">
        <f t="shared" si="28"/>
        <v>1.7</v>
      </c>
      <c r="DA12" s="31">
        <v>89</v>
      </c>
      <c r="DB12" s="31">
        <v>320</v>
      </c>
      <c r="DC12" s="23">
        <f t="shared" si="29"/>
        <v>67</v>
      </c>
      <c r="DD12" s="50"/>
      <c r="DE12" s="50"/>
      <c r="DF12" s="50"/>
      <c r="DG12" s="23">
        <f t="shared" si="30"/>
        <v>476</v>
      </c>
      <c r="DH12" s="49">
        <f t="shared" si="31"/>
        <v>413.37857142857143</v>
      </c>
      <c r="DI12" s="27">
        <f t="shared" si="32"/>
        <v>535</v>
      </c>
      <c r="DJ12" s="53">
        <f t="shared" si="33"/>
        <v>12840</v>
      </c>
      <c r="DK12" s="49">
        <f t="shared" si="34"/>
        <v>413.37857142857143</v>
      </c>
      <c r="DL12" s="54">
        <f t="shared" si="35"/>
        <v>0</v>
      </c>
      <c r="DM12" s="55">
        <v>215</v>
      </c>
      <c r="DN12" s="55">
        <v>5</v>
      </c>
      <c r="DO12" s="55">
        <v>15</v>
      </c>
      <c r="DP12" s="27">
        <f t="shared" si="36"/>
        <v>7.5</v>
      </c>
      <c r="DQ12" s="58">
        <f t="shared" si="37"/>
        <v>0.98225182130119504</v>
      </c>
      <c r="DR12" s="194">
        <f t="shared" si="46"/>
        <v>0.97679407822763586</v>
      </c>
      <c r="DS12" s="58">
        <f t="shared" si="12"/>
        <v>1</v>
      </c>
      <c r="DT12" s="196">
        <f t="shared" si="47"/>
        <v>1</v>
      </c>
      <c r="DU12" s="63">
        <f t="shared" si="40"/>
        <v>115</v>
      </c>
      <c r="DV12" s="61">
        <f t="shared" si="42"/>
        <v>535</v>
      </c>
      <c r="DW12" s="64">
        <f t="shared" si="43"/>
        <v>12980.859813084113</v>
      </c>
      <c r="DX12" s="65"/>
    </row>
    <row r="13" spans="1:129">
      <c r="A13" s="17">
        <v>180</v>
      </c>
      <c r="B13" s="17">
        <v>16800</v>
      </c>
      <c r="C13" s="182"/>
      <c r="D13" s="19">
        <f t="shared" si="0"/>
        <v>0.4976618303571429</v>
      </c>
      <c r="E13" s="19">
        <f t="shared" si="1"/>
        <v>0.640625</v>
      </c>
      <c r="F13" s="19">
        <f t="shared" si="2"/>
        <v>0.7842421602787456</v>
      </c>
      <c r="G13" s="19">
        <f t="shared" si="3"/>
        <v>0.99055880752185366</v>
      </c>
      <c r="H13" s="18">
        <f t="shared" si="4"/>
        <v>0</v>
      </c>
      <c r="I13" s="184"/>
      <c r="J13" s="187"/>
      <c r="K13" s="22" t="s">
        <v>223</v>
      </c>
      <c r="L13" s="23">
        <v>780</v>
      </c>
      <c r="M13" s="29">
        <v>140</v>
      </c>
      <c r="N13" s="27">
        <f t="shared" si="15"/>
        <v>640</v>
      </c>
      <c r="O13" s="30">
        <v>215</v>
      </c>
      <c r="P13" s="30">
        <v>1</v>
      </c>
      <c r="Q13" s="30">
        <v>10</v>
      </c>
      <c r="R13" s="30">
        <v>2</v>
      </c>
      <c r="S13" s="24">
        <v>0</v>
      </c>
      <c r="T13" s="24">
        <v>0</v>
      </c>
      <c r="U13" s="35">
        <v>0</v>
      </c>
      <c r="V13" s="30"/>
      <c r="W13" s="30"/>
      <c r="X13" s="36"/>
      <c r="Y13" s="17">
        <f t="shared" si="16"/>
        <v>225</v>
      </c>
      <c r="Z13" s="30"/>
      <c r="AA13" s="30"/>
      <c r="AB13" s="30"/>
      <c r="AC13" s="30"/>
      <c r="AD13" s="30"/>
      <c r="AE13" s="30"/>
      <c r="AF13" s="24">
        <f t="shared" si="17"/>
        <v>0</v>
      </c>
      <c r="AG13" s="30"/>
      <c r="AH13" s="30"/>
      <c r="AI13" s="30"/>
      <c r="AJ13" s="30"/>
      <c r="AK13" s="30"/>
      <c r="AL13" s="30">
        <v>5</v>
      </c>
      <c r="AM13" s="24">
        <f t="shared" si="18"/>
        <v>5</v>
      </c>
      <c r="AN13" s="30"/>
      <c r="AO13" s="30"/>
      <c r="AP13" s="30"/>
      <c r="AQ13" s="30"/>
      <c r="AR13" s="30"/>
      <c r="AS13" s="30"/>
      <c r="AT13" s="30"/>
      <c r="AU13" s="30"/>
      <c r="AV13" s="24">
        <f t="shared" si="19"/>
        <v>0</v>
      </c>
      <c r="AW13" s="36"/>
      <c r="AX13" s="42"/>
      <c r="AY13" s="36"/>
      <c r="AZ13" s="42"/>
      <c r="BA13" s="36"/>
      <c r="BB13" s="36"/>
      <c r="BC13" s="36"/>
      <c r="BD13" s="42"/>
      <c r="BE13" s="36"/>
      <c r="BF13" s="42"/>
      <c r="BG13" s="36"/>
      <c r="BH13" s="42"/>
      <c r="BI13" s="36"/>
      <c r="BJ13" s="42"/>
      <c r="BK13" s="36"/>
      <c r="BL13" s="42"/>
      <c r="BM13" s="23">
        <f t="shared" si="20"/>
        <v>0</v>
      </c>
      <c r="BN13" s="46"/>
      <c r="BO13" s="46"/>
      <c r="BP13" s="46"/>
      <c r="BQ13" s="46"/>
      <c r="BR13" s="46"/>
      <c r="BS13" s="46"/>
      <c r="BT13" s="30"/>
      <c r="BU13" s="30"/>
      <c r="BV13" s="30"/>
      <c r="BW13" s="30"/>
      <c r="BX13" s="30"/>
      <c r="BY13" s="30"/>
      <c r="BZ13" s="30"/>
      <c r="CA13" s="30"/>
      <c r="CB13" s="23">
        <f t="shared" si="21"/>
        <v>0</v>
      </c>
      <c r="CC13" s="30"/>
      <c r="CD13" s="23">
        <f t="shared" si="22"/>
        <v>0</v>
      </c>
      <c r="CE13" s="27">
        <f t="shared" si="23"/>
        <v>410</v>
      </c>
      <c r="CF13" s="23">
        <f t="shared" si="24"/>
        <v>114800</v>
      </c>
      <c r="CG13" s="31">
        <v>8.92</v>
      </c>
      <c r="CH13" s="31">
        <v>89181</v>
      </c>
      <c r="CI13" s="31">
        <v>90031</v>
      </c>
      <c r="CJ13" s="31"/>
      <c r="CK13" s="31"/>
      <c r="CL13" s="31"/>
      <c r="CM13" s="31"/>
      <c r="CN13" s="31"/>
      <c r="CO13" s="31"/>
      <c r="CP13" s="31"/>
      <c r="CQ13" s="31"/>
      <c r="CR13" s="23">
        <f t="shared" si="25"/>
        <v>0</v>
      </c>
      <c r="CS13" s="31"/>
      <c r="CT13" s="31"/>
      <c r="CU13" s="31"/>
      <c r="CV13" s="23">
        <f t="shared" si="7"/>
        <v>0</v>
      </c>
      <c r="CW13" s="23">
        <f t="shared" si="8"/>
        <v>0</v>
      </c>
      <c r="CX13" s="49">
        <f t="shared" si="26"/>
        <v>88.460714285714275</v>
      </c>
      <c r="CY13" s="49">
        <f t="shared" si="27"/>
        <v>321.53928571428571</v>
      </c>
      <c r="CZ13" s="49">
        <f t="shared" si="28"/>
        <v>3.0357142857142856</v>
      </c>
      <c r="DA13" s="31">
        <v>96</v>
      </c>
      <c r="DB13" s="31">
        <v>160</v>
      </c>
      <c r="DC13" s="23">
        <f t="shared" si="29"/>
        <v>594</v>
      </c>
      <c r="DD13" s="50"/>
      <c r="DE13" s="50"/>
      <c r="DF13" s="50"/>
      <c r="DG13" s="23">
        <f t="shared" si="30"/>
        <v>850</v>
      </c>
      <c r="DH13" s="49">
        <f t="shared" si="31"/>
        <v>318.50357142857143</v>
      </c>
      <c r="DI13" s="27">
        <f t="shared" si="32"/>
        <v>415</v>
      </c>
      <c r="DJ13" s="53">
        <f t="shared" si="33"/>
        <v>9960</v>
      </c>
      <c r="DK13" s="49">
        <f t="shared" si="34"/>
        <v>318.50357142857143</v>
      </c>
      <c r="DL13" s="54">
        <f t="shared" si="35"/>
        <v>140</v>
      </c>
      <c r="DM13" s="55">
        <v>215</v>
      </c>
      <c r="DN13" s="55">
        <v>5</v>
      </c>
      <c r="DO13" s="55">
        <v>15</v>
      </c>
      <c r="DP13" s="27">
        <f t="shared" si="36"/>
        <v>10</v>
      </c>
      <c r="DQ13" s="58">
        <f t="shared" si="37"/>
        <v>0.96983766198791355</v>
      </c>
      <c r="DR13" s="195"/>
      <c r="DS13" s="58">
        <f t="shared" si="12"/>
        <v>1</v>
      </c>
      <c r="DT13" s="197"/>
      <c r="DU13" s="63">
        <f t="shared" si="40"/>
        <v>215</v>
      </c>
      <c r="DV13" s="61">
        <f t="shared" si="42"/>
        <v>415</v>
      </c>
      <c r="DW13" s="64">
        <f t="shared" si="43"/>
        <v>12893.638554216868</v>
      </c>
      <c r="DX13" s="65"/>
    </row>
    <row r="14" spans="1:129">
      <c r="A14" s="17">
        <v>180</v>
      </c>
      <c r="B14" s="17">
        <v>16800</v>
      </c>
      <c r="C14" s="181">
        <f t="shared" si="44"/>
        <v>0.60889384920634915</v>
      </c>
      <c r="D14" s="19">
        <f t="shared" si="0"/>
        <v>0.68311688311688323</v>
      </c>
      <c r="E14" s="19">
        <f t="shared" si="1"/>
        <v>0.87878787878787901</v>
      </c>
      <c r="F14" s="19">
        <f t="shared" si="2"/>
        <v>0.78102832512315268</v>
      </c>
      <c r="G14" s="19">
        <f t="shared" si="3"/>
        <v>0.99527747774738051</v>
      </c>
      <c r="H14" s="18">
        <f t="shared" si="4"/>
        <v>0</v>
      </c>
      <c r="I14" s="183">
        <f t="shared" si="45"/>
        <v>0</v>
      </c>
      <c r="J14" s="187" t="s">
        <v>229</v>
      </c>
      <c r="K14" s="22" t="s">
        <v>225</v>
      </c>
      <c r="L14" s="23">
        <v>660</v>
      </c>
      <c r="M14" s="29"/>
      <c r="N14" s="27">
        <f t="shared" si="15"/>
        <v>660</v>
      </c>
      <c r="O14" s="30"/>
      <c r="P14" s="30"/>
      <c r="Q14" s="30">
        <v>15</v>
      </c>
      <c r="R14" s="30">
        <v>3</v>
      </c>
      <c r="S14" s="24">
        <v>0</v>
      </c>
      <c r="T14" s="24">
        <v>0</v>
      </c>
      <c r="U14" s="35">
        <v>0</v>
      </c>
      <c r="V14" s="30"/>
      <c r="W14" s="30"/>
      <c r="X14" s="36"/>
      <c r="Y14" s="17">
        <f t="shared" si="16"/>
        <v>15</v>
      </c>
      <c r="Z14" s="30"/>
      <c r="AA14" s="30">
        <v>40</v>
      </c>
      <c r="AB14" s="30"/>
      <c r="AC14" s="30"/>
      <c r="AD14" s="30">
        <v>25</v>
      </c>
      <c r="AE14" s="30"/>
      <c r="AF14" s="24">
        <f t="shared" si="17"/>
        <v>25</v>
      </c>
      <c r="AG14" s="30"/>
      <c r="AH14" s="30"/>
      <c r="AI14" s="30"/>
      <c r="AJ14" s="30"/>
      <c r="AK14" s="30"/>
      <c r="AL14" s="30"/>
      <c r="AM14" s="24">
        <f t="shared" si="18"/>
        <v>65</v>
      </c>
      <c r="AN14" s="30"/>
      <c r="AO14" s="30"/>
      <c r="AP14" s="30"/>
      <c r="AQ14" s="30"/>
      <c r="AR14" s="30"/>
      <c r="AS14" s="30"/>
      <c r="AT14" s="30"/>
      <c r="AU14" s="30"/>
      <c r="AV14" s="24">
        <f t="shared" si="19"/>
        <v>0</v>
      </c>
      <c r="AW14" s="36"/>
      <c r="AX14" s="42"/>
      <c r="AY14" s="36"/>
      <c r="AZ14" s="42"/>
      <c r="BA14" s="44"/>
      <c r="BB14" s="36"/>
      <c r="BC14" s="36"/>
      <c r="BD14" s="42"/>
      <c r="BE14" s="36"/>
      <c r="BF14" s="42"/>
      <c r="BG14" s="36"/>
      <c r="BH14" s="42"/>
      <c r="BI14" s="36"/>
      <c r="BJ14" s="42"/>
      <c r="BK14" s="36"/>
      <c r="BL14" s="42"/>
      <c r="BM14" s="23">
        <f t="shared" si="20"/>
        <v>0</v>
      </c>
      <c r="BN14" s="46"/>
      <c r="BO14" s="46"/>
      <c r="BP14" s="46"/>
      <c r="BQ14" s="46"/>
      <c r="BR14" s="46"/>
      <c r="BS14" s="46"/>
      <c r="BT14" s="30"/>
      <c r="BU14" s="30"/>
      <c r="BV14" s="30"/>
      <c r="BW14" s="30"/>
      <c r="BX14" s="30"/>
      <c r="BY14" s="30"/>
      <c r="BZ14" s="30"/>
      <c r="CA14" s="30"/>
      <c r="CB14" s="23">
        <f t="shared" si="21"/>
        <v>0</v>
      </c>
      <c r="CC14" s="30"/>
      <c r="CD14" s="23">
        <f t="shared" si="22"/>
        <v>0</v>
      </c>
      <c r="CE14" s="27">
        <f t="shared" si="23"/>
        <v>580</v>
      </c>
      <c r="CF14" s="23">
        <f t="shared" si="24"/>
        <v>162400</v>
      </c>
      <c r="CG14" s="31">
        <v>16.100000000000001</v>
      </c>
      <c r="CH14" s="31">
        <v>126240</v>
      </c>
      <c r="CI14" s="31">
        <v>126839</v>
      </c>
      <c r="CJ14" s="31"/>
      <c r="CK14" s="31"/>
      <c r="CL14" s="31"/>
      <c r="CM14" s="31"/>
      <c r="CN14" s="31"/>
      <c r="CO14" s="31"/>
      <c r="CP14" s="31"/>
      <c r="CQ14" s="31"/>
      <c r="CR14" s="23">
        <f t="shared" si="25"/>
        <v>0</v>
      </c>
      <c r="CS14" s="31"/>
      <c r="CT14" s="31"/>
      <c r="CU14" s="31"/>
      <c r="CV14" s="23">
        <f t="shared" si="7"/>
        <v>0</v>
      </c>
      <c r="CW14" s="23">
        <f t="shared" si="8"/>
        <v>0</v>
      </c>
      <c r="CX14" s="49">
        <f t="shared" si="26"/>
        <v>127.00357142857142</v>
      </c>
      <c r="CY14" s="49">
        <f t="shared" si="27"/>
        <v>452.99642857142857</v>
      </c>
      <c r="CZ14" s="49">
        <f t="shared" si="28"/>
        <v>2.1392857142857142</v>
      </c>
      <c r="DA14" s="31">
        <v>165</v>
      </c>
      <c r="DB14" s="31">
        <v>160</v>
      </c>
      <c r="DC14" s="23">
        <f t="shared" si="29"/>
        <v>274</v>
      </c>
      <c r="DD14" s="50"/>
      <c r="DE14" s="50"/>
      <c r="DF14" s="50"/>
      <c r="DG14" s="23">
        <f t="shared" si="30"/>
        <v>599</v>
      </c>
      <c r="DH14" s="49">
        <f t="shared" si="31"/>
        <v>450.85714285714283</v>
      </c>
      <c r="DI14" s="27">
        <f t="shared" si="32"/>
        <v>645</v>
      </c>
      <c r="DJ14" s="53">
        <f t="shared" si="33"/>
        <v>15480</v>
      </c>
      <c r="DK14" s="49">
        <f t="shared" si="34"/>
        <v>450.85714285714283</v>
      </c>
      <c r="DL14" s="54">
        <f t="shared" si="35"/>
        <v>0</v>
      </c>
      <c r="DM14" s="55">
        <v>215</v>
      </c>
      <c r="DN14" s="55">
        <v>5</v>
      </c>
      <c r="DO14" s="55">
        <v>15</v>
      </c>
      <c r="DP14" s="27">
        <f t="shared" si="36"/>
        <v>130</v>
      </c>
      <c r="DQ14" s="58">
        <f t="shared" si="37"/>
        <v>0.77701407139225298</v>
      </c>
      <c r="DR14" s="194">
        <f t="shared" si="46"/>
        <v>0.87138218219208574</v>
      </c>
      <c r="DS14" s="58">
        <f t="shared" si="12"/>
        <v>1</v>
      </c>
      <c r="DT14" s="196">
        <f t="shared" si="47"/>
        <v>1</v>
      </c>
      <c r="DU14" s="63">
        <f t="shared" si="40"/>
        <v>0</v>
      </c>
      <c r="DV14" s="61">
        <f t="shared" si="42"/>
        <v>645</v>
      </c>
      <c r="DW14" s="64">
        <f t="shared" si="43"/>
        <v>11743.255813953489</v>
      </c>
      <c r="DX14" s="65"/>
    </row>
    <row r="15" spans="1:129">
      <c r="A15" s="17">
        <v>180</v>
      </c>
      <c r="B15" s="17">
        <v>16800</v>
      </c>
      <c r="C15" s="182"/>
      <c r="D15" s="19">
        <f t="shared" si="0"/>
        <v>0.54608974358974338</v>
      </c>
      <c r="E15" s="19">
        <f t="shared" si="1"/>
        <v>0.70512820512820495</v>
      </c>
      <c r="F15" s="19">
        <f t="shared" si="2"/>
        <v>0.77772727272727271</v>
      </c>
      <c r="G15" s="19">
        <f t="shared" si="3"/>
        <v>0.99579193454120396</v>
      </c>
      <c r="H15" s="18">
        <f t="shared" si="4"/>
        <v>0</v>
      </c>
      <c r="I15" s="184"/>
      <c r="J15" s="187"/>
      <c r="K15" s="22" t="s">
        <v>226</v>
      </c>
      <c r="L15" s="23">
        <v>780</v>
      </c>
      <c r="M15" s="29"/>
      <c r="N15" s="27">
        <f t="shared" si="15"/>
        <v>780</v>
      </c>
      <c r="O15" s="30">
        <v>215</v>
      </c>
      <c r="P15" s="30">
        <v>1</v>
      </c>
      <c r="Q15" s="30">
        <v>15</v>
      </c>
      <c r="R15" s="30">
        <v>3</v>
      </c>
      <c r="S15" s="24">
        <v>0</v>
      </c>
      <c r="T15" s="24">
        <v>0</v>
      </c>
      <c r="U15" s="35">
        <v>0</v>
      </c>
      <c r="V15" s="30"/>
      <c r="W15" s="30"/>
      <c r="X15" s="36"/>
      <c r="Y15" s="17">
        <f t="shared" si="16"/>
        <v>230</v>
      </c>
      <c r="Z15" s="30"/>
      <c r="AA15" s="30"/>
      <c r="AB15" s="30"/>
      <c r="AC15" s="30"/>
      <c r="AD15" s="30"/>
      <c r="AE15" s="30"/>
      <c r="AF15" s="24">
        <f t="shared" si="17"/>
        <v>0</v>
      </c>
      <c r="AG15" s="30"/>
      <c r="AH15" s="30"/>
      <c r="AI15" s="30"/>
      <c r="AJ15" s="30"/>
      <c r="AK15" s="30"/>
      <c r="AL15" s="30"/>
      <c r="AM15" s="24">
        <f t="shared" si="18"/>
        <v>0</v>
      </c>
      <c r="AN15" s="30"/>
      <c r="AO15" s="30"/>
      <c r="AP15" s="30"/>
      <c r="AQ15" s="30"/>
      <c r="AR15" s="30"/>
      <c r="AS15" s="30"/>
      <c r="AT15" s="30"/>
      <c r="AU15" s="30"/>
      <c r="AV15" s="24">
        <f t="shared" si="19"/>
        <v>0</v>
      </c>
      <c r="AW15" s="36"/>
      <c r="AX15" s="42"/>
      <c r="AY15" s="36"/>
      <c r="AZ15" s="42"/>
      <c r="BA15" s="36"/>
      <c r="BB15" s="36"/>
      <c r="BC15" s="36"/>
      <c r="BD15" s="42"/>
      <c r="BE15" s="36"/>
      <c r="BF15" s="42"/>
      <c r="BG15" s="36"/>
      <c r="BH15" s="42"/>
      <c r="BI15" s="36"/>
      <c r="BJ15" s="42"/>
      <c r="BK15" s="36"/>
      <c r="BL15" s="42"/>
      <c r="BM15" s="23">
        <f t="shared" si="20"/>
        <v>0</v>
      </c>
      <c r="BN15" s="46"/>
      <c r="BO15" s="46"/>
      <c r="BP15" s="46"/>
      <c r="BQ15" s="46"/>
      <c r="BR15" s="46"/>
      <c r="BS15" s="46"/>
      <c r="BT15" s="30"/>
      <c r="BU15" s="30"/>
      <c r="BV15" s="30"/>
      <c r="BW15" s="30"/>
      <c r="BX15" s="30"/>
      <c r="BY15" s="30"/>
      <c r="BZ15" s="30"/>
      <c r="CA15" s="30"/>
      <c r="CB15" s="23">
        <f t="shared" si="21"/>
        <v>0</v>
      </c>
      <c r="CC15" s="30"/>
      <c r="CD15" s="23">
        <f t="shared" si="22"/>
        <v>0</v>
      </c>
      <c r="CE15" s="27">
        <f t="shared" si="23"/>
        <v>550</v>
      </c>
      <c r="CF15" s="23">
        <f t="shared" si="24"/>
        <v>154000</v>
      </c>
      <c r="CG15" s="31">
        <v>11.65</v>
      </c>
      <c r="CH15" s="31">
        <v>119266</v>
      </c>
      <c r="CI15" s="31">
        <v>119770</v>
      </c>
      <c r="CJ15" s="31"/>
      <c r="CK15" s="31"/>
      <c r="CL15" s="31"/>
      <c r="CM15" s="31"/>
      <c r="CN15" s="31"/>
      <c r="CO15" s="31"/>
      <c r="CP15" s="31"/>
      <c r="CQ15" s="31"/>
      <c r="CR15" s="23">
        <f t="shared" si="25"/>
        <v>0</v>
      </c>
      <c r="CS15" s="31"/>
      <c r="CT15" s="31"/>
      <c r="CU15" s="31"/>
      <c r="CV15" s="23">
        <f t="shared" si="7"/>
        <v>0</v>
      </c>
      <c r="CW15" s="23">
        <f t="shared" si="8"/>
        <v>0</v>
      </c>
      <c r="CX15" s="49">
        <f t="shared" si="26"/>
        <v>122.25</v>
      </c>
      <c r="CY15" s="49">
        <f t="shared" si="27"/>
        <v>427.75</v>
      </c>
      <c r="CZ15" s="49">
        <f t="shared" si="28"/>
        <v>1.7999999999999998</v>
      </c>
      <c r="DA15" s="31">
        <v>58</v>
      </c>
      <c r="DB15" s="31">
        <v>160</v>
      </c>
      <c r="DC15" s="23">
        <f t="shared" si="29"/>
        <v>286</v>
      </c>
      <c r="DD15" s="50"/>
      <c r="DE15" s="50"/>
      <c r="DF15" s="50"/>
      <c r="DG15" s="23">
        <f t="shared" si="30"/>
        <v>504</v>
      </c>
      <c r="DH15" s="49">
        <f t="shared" si="31"/>
        <v>425.95</v>
      </c>
      <c r="DI15" s="27">
        <f t="shared" si="32"/>
        <v>550</v>
      </c>
      <c r="DJ15" s="53">
        <f t="shared" si="33"/>
        <v>13200</v>
      </c>
      <c r="DK15" s="49">
        <f t="shared" si="34"/>
        <v>425.95000000000005</v>
      </c>
      <c r="DL15" s="54">
        <f t="shared" si="35"/>
        <v>0</v>
      </c>
      <c r="DM15" s="55">
        <v>215</v>
      </c>
      <c r="DN15" s="55">
        <v>5</v>
      </c>
      <c r="DO15" s="55">
        <v>15</v>
      </c>
      <c r="DP15" s="27">
        <f t="shared" si="36"/>
        <v>0</v>
      </c>
      <c r="DQ15" s="58">
        <f t="shared" si="37"/>
        <v>1</v>
      </c>
      <c r="DR15" s="195"/>
      <c r="DS15" s="58">
        <f t="shared" si="12"/>
        <v>1</v>
      </c>
      <c r="DT15" s="197"/>
      <c r="DU15" s="63">
        <f t="shared" si="40"/>
        <v>215</v>
      </c>
      <c r="DV15" s="61">
        <f t="shared" si="42"/>
        <v>550</v>
      </c>
      <c r="DW15" s="64">
        <f t="shared" si="43"/>
        <v>13010.836363636363</v>
      </c>
      <c r="DX15" s="65"/>
    </row>
    <row r="16" spans="1:129">
      <c r="A16" s="17">
        <v>180</v>
      </c>
      <c r="B16" s="17">
        <v>16800</v>
      </c>
      <c r="C16" s="181">
        <f t="shared" ref="C16:C20" si="48">(DH16+DH17)/(N16+N17)</f>
        <v>0.58493303571428579</v>
      </c>
      <c r="D16" s="19">
        <f t="shared" si="0"/>
        <v>0.64420485175202158</v>
      </c>
      <c r="E16" s="19">
        <f t="shared" si="1"/>
        <v>0.839622641509434</v>
      </c>
      <c r="F16" s="19">
        <f t="shared" si="2"/>
        <v>0.77479935794542532</v>
      </c>
      <c r="G16" s="19">
        <f t="shared" si="3"/>
        <v>0.99026310337683865</v>
      </c>
      <c r="H16" s="18">
        <f t="shared" si="4"/>
        <v>0</v>
      </c>
      <c r="I16" s="183">
        <f t="shared" ref="I16:I20" si="49">(CD16+CD17)/(DI16+DI17)</f>
        <v>0</v>
      </c>
      <c r="J16" s="187" t="s">
        <v>230</v>
      </c>
      <c r="K16" s="22" t="s">
        <v>219</v>
      </c>
      <c r="L16" s="23">
        <v>660</v>
      </c>
      <c r="M16" s="29">
        <v>130</v>
      </c>
      <c r="N16" s="27">
        <f t="shared" si="15"/>
        <v>530</v>
      </c>
      <c r="O16" s="30"/>
      <c r="P16" s="30"/>
      <c r="Q16" s="30"/>
      <c r="R16" s="30"/>
      <c r="S16" s="24">
        <v>0</v>
      </c>
      <c r="T16" s="24">
        <v>0</v>
      </c>
      <c r="U16" s="35">
        <v>0</v>
      </c>
      <c r="V16" s="30"/>
      <c r="W16" s="30"/>
      <c r="X16" s="36"/>
      <c r="Y16" s="17">
        <f t="shared" si="16"/>
        <v>0</v>
      </c>
      <c r="Z16" s="30"/>
      <c r="AA16" s="30">
        <v>40</v>
      </c>
      <c r="AB16" s="30"/>
      <c r="AC16" s="30"/>
      <c r="AD16" s="30"/>
      <c r="AE16" s="30">
        <v>45</v>
      </c>
      <c r="AF16" s="24">
        <f t="shared" si="17"/>
        <v>45</v>
      </c>
      <c r="AG16" s="30"/>
      <c r="AH16" s="30"/>
      <c r="AI16" s="30"/>
      <c r="AJ16" s="30"/>
      <c r="AK16" s="30"/>
      <c r="AL16" s="30"/>
      <c r="AM16" s="24">
        <f t="shared" si="18"/>
        <v>85</v>
      </c>
      <c r="AN16" s="30"/>
      <c r="AO16" s="30"/>
      <c r="AP16" s="30"/>
      <c r="AQ16" s="30"/>
      <c r="AR16" s="30"/>
      <c r="AS16" s="30"/>
      <c r="AT16" s="30"/>
      <c r="AU16" s="30"/>
      <c r="AV16" s="24">
        <f t="shared" si="19"/>
        <v>0</v>
      </c>
      <c r="AW16" s="36"/>
      <c r="AX16" s="42"/>
      <c r="AY16" s="36"/>
      <c r="AZ16" s="42"/>
      <c r="BA16" s="31"/>
      <c r="BB16" s="36"/>
      <c r="BC16" s="36"/>
      <c r="BD16" s="42"/>
      <c r="BE16" s="36"/>
      <c r="BF16" s="42"/>
      <c r="BG16" s="36"/>
      <c r="BH16" s="42"/>
      <c r="BI16" s="36"/>
      <c r="BJ16" s="42"/>
      <c r="BK16" s="36"/>
      <c r="BL16" s="42"/>
      <c r="BM16" s="23">
        <f t="shared" si="20"/>
        <v>0</v>
      </c>
      <c r="BN16" s="46"/>
      <c r="BO16" s="46"/>
      <c r="BP16" s="46"/>
      <c r="BQ16" s="46"/>
      <c r="BR16" s="46"/>
      <c r="BS16" s="46"/>
      <c r="BT16" s="30"/>
      <c r="BU16" s="30"/>
      <c r="BV16" s="30"/>
      <c r="BW16" s="30"/>
      <c r="BX16" s="30"/>
      <c r="BY16" s="30"/>
      <c r="BZ16" s="30"/>
      <c r="CA16" s="30"/>
      <c r="CB16" s="23">
        <f t="shared" si="21"/>
        <v>0</v>
      </c>
      <c r="CC16" s="30"/>
      <c r="CD16" s="23">
        <f t="shared" si="22"/>
        <v>0</v>
      </c>
      <c r="CE16" s="27">
        <f t="shared" si="23"/>
        <v>445</v>
      </c>
      <c r="CF16" s="23">
        <f t="shared" si="24"/>
        <v>124600</v>
      </c>
      <c r="CG16" s="31">
        <v>9.5</v>
      </c>
      <c r="CH16" s="31">
        <v>95600</v>
      </c>
      <c r="CI16" s="31">
        <v>96540</v>
      </c>
      <c r="CJ16" s="31"/>
      <c r="CK16" s="31"/>
      <c r="CL16" s="31"/>
      <c r="CM16" s="31"/>
      <c r="CN16" s="31"/>
      <c r="CO16" s="31"/>
      <c r="CP16" s="31"/>
      <c r="CQ16" s="31"/>
      <c r="CR16" s="23">
        <f t="shared" si="25"/>
        <v>0</v>
      </c>
      <c r="CS16" s="31"/>
      <c r="CT16" s="31"/>
      <c r="CU16" s="31"/>
      <c r="CV16" s="23">
        <f t="shared" si="7"/>
        <v>0</v>
      </c>
      <c r="CW16" s="23">
        <f t="shared" si="8"/>
        <v>0</v>
      </c>
      <c r="CX16" s="49">
        <f t="shared" si="26"/>
        <v>100.21428571428572</v>
      </c>
      <c r="CY16" s="49">
        <f t="shared" si="27"/>
        <v>344.78571428571428</v>
      </c>
      <c r="CZ16" s="49">
        <f t="shared" si="28"/>
        <v>3.3571428571428572</v>
      </c>
      <c r="DA16" s="31">
        <v>106</v>
      </c>
      <c r="DB16" s="31">
        <v>150</v>
      </c>
      <c r="DC16" s="23">
        <f t="shared" si="29"/>
        <v>684</v>
      </c>
      <c r="DD16" s="50"/>
      <c r="DE16" s="50"/>
      <c r="DF16" s="50"/>
      <c r="DG16" s="23">
        <f t="shared" si="30"/>
        <v>940</v>
      </c>
      <c r="DH16" s="49">
        <f t="shared" si="31"/>
        <v>341.42857142857144</v>
      </c>
      <c r="DI16" s="27">
        <f t="shared" si="32"/>
        <v>530</v>
      </c>
      <c r="DJ16" s="53">
        <f t="shared" si="33"/>
        <v>12720</v>
      </c>
      <c r="DK16" s="49">
        <f t="shared" si="34"/>
        <v>341.42857142857144</v>
      </c>
      <c r="DL16" s="54">
        <f t="shared" si="35"/>
        <v>130</v>
      </c>
      <c r="DM16" s="55">
        <v>215</v>
      </c>
      <c r="DN16" s="55">
        <v>5</v>
      </c>
      <c r="DO16" s="55">
        <v>15</v>
      </c>
      <c r="DP16" s="27">
        <f t="shared" si="36"/>
        <v>170</v>
      </c>
      <c r="DQ16" s="58">
        <f t="shared" si="37"/>
        <v>0.66976550575829064</v>
      </c>
      <c r="DR16" s="194">
        <f t="shared" ref="DR16:DR20" si="50">(CY16+CY17)/(CY16+CY17+DP16+DP17)</f>
        <v>0.81581798483206935</v>
      </c>
      <c r="DS16" s="58">
        <f t="shared" si="12"/>
        <v>1</v>
      </c>
      <c r="DT16" s="196">
        <f t="shared" ref="DT16:DT20" si="51">(CY16+CY17)/(CY16+CY17+CD16+CD17)</f>
        <v>1</v>
      </c>
      <c r="DU16" s="63">
        <f t="shared" si="40"/>
        <v>0</v>
      </c>
      <c r="DV16" s="61">
        <f t="shared" si="42"/>
        <v>530</v>
      </c>
      <c r="DW16" s="64">
        <f t="shared" si="43"/>
        <v>10822.641509433961</v>
      </c>
      <c r="DX16" s="65"/>
    </row>
    <row r="17" spans="1:128">
      <c r="A17" s="17">
        <v>180</v>
      </c>
      <c r="B17" s="17">
        <v>16800</v>
      </c>
      <c r="C17" s="182"/>
      <c r="D17" s="19">
        <f t="shared" si="0"/>
        <v>0.54304761904761878</v>
      </c>
      <c r="E17" s="19">
        <f t="shared" si="1"/>
        <v>0.69333333333333302</v>
      </c>
      <c r="F17" s="19">
        <f t="shared" si="2"/>
        <v>0.78502747252747251</v>
      </c>
      <c r="G17" s="19">
        <f t="shared" si="3"/>
        <v>0.99772528433945751</v>
      </c>
      <c r="H17" s="18">
        <f t="shared" si="4"/>
        <v>0</v>
      </c>
      <c r="I17" s="184"/>
      <c r="J17" s="187"/>
      <c r="K17" s="22" t="s">
        <v>223</v>
      </c>
      <c r="L17" s="23">
        <v>780</v>
      </c>
      <c r="M17" s="29">
        <v>30</v>
      </c>
      <c r="N17" s="27">
        <f t="shared" si="15"/>
        <v>750</v>
      </c>
      <c r="O17" s="30">
        <v>215</v>
      </c>
      <c r="P17" s="30">
        <v>1</v>
      </c>
      <c r="Q17" s="30">
        <v>15</v>
      </c>
      <c r="R17" s="30">
        <v>3</v>
      </c>
      <c r="S17" s="24">
        <v>0</v>
      </c>
      <c r="T17" s="24">
        <v>0</v>
      </c>
      <c r="U17" s="35">
        <v>0</v>
      </c>
      <c r="V17" s="30"/>
      <c r="W17" s="30"/>
      <c r="X17" s="36"/>
      <c r="Y17" s="17">
        <f t="shared" si="16"/>
        <v>230</v>
      </c>
      <c r="Z17" s="30"/>
      <c r="AA17" s="30"/>
      <c r="AB17" s="30"/>
      <c r="AC17" s="30"/>
      <c r="AD17" s="30"/>
      <c r="AE17" s="30"/>
      <c r="AF17" s="24">
        <f t="shared" si="17"/>
        <v>0</v>
      </c>
      <c r="AG17" s="30"/>
      <c r="AH17" s="30"/>
      <c r="AI17" s="30"/>
      <c r="AJ17" s="30"/>
      <c r="AK17" s="30"/>
      <c r="AL17" s="30"/>
      <c r="AM17" s="24">
        <f t="shared" si="18"/>
        <v>0</v>
      </c>
      <c r="AN17" s="30"/>
      <c r="AO17" s="30"/>
      <c r="AP17" s="30"/>
      <c r="AQ17" s="30"/>
      <c r="AR17" s="30"/>
      <c r="AS17" s="30"/>
      <c r="AT17" s="30"/>
      <c r="AU17" s="30"/>
      <c r="AV17" s="24">
        <f t="shared" si="19"/>
        <v>0</v>
      </c>
      <c r="AW17" s="36"/>
      <c r="AX17" s="42"/>
      <c r="AY17" s="36"/>
      <c r="AZ17" s="42"/>
      <c r="BA17" s="36"/>
      <c r="BB17" s="36"/>
      <c r="BC17" s="36"/>
      <c r="BD17" s="42"/>
      <c r="BE17" s="36"/>
      <c r="BF17" s="42"/>
      <c r="BG17" s="36"/>
      <c r="BH17" s="42"/>
      <c r="BI17" s="36"/>
      <c r="BJ17" s="42"/>
      <c r="BK17" s="36"/>
      <c r="BL17" s="42"/>
      <c r="BM17" s="23">
        <f t="shared" si="20"/>
        <v>0</v>
      </c>
      <c r="BN17" s="46"/>
      <c r="BO17" s="46"/>
      <c r="BP17" s="46"/>
      <c r="BQ17" s="46"/>
      <c r="BR17" s="46"/>
      <c r="BS17" s="46"/>
      <c r="BT17" s="30"/>
      <c r="BU17" s="30"/>
      <c r="BV17" s="30"/>
      <c r="BW17" s="30"/>
      <c r="BX17" s="30"/>
      <c r="BY17" s="30"/>
      <c r="BZ17" s="30"/>
      <c r="CA17" s="30"/>
      <c r="CB17" s="23">
        <f t="shared" si="21"/>
        <v>0</v>
      </c>
      <c r="CC17" s="30"/>
      <c r="CD17" s="23">
        <f t="shared" si="22"/>
        <v>0</v>
      </c>
      <c r="CE17" s="27">
        <f t="shared" si="23"/>
        <v>520</v>
      </c>
      <c r="CF17" s="23">
        <f t="shared" si="24"/>
        <v>145600</v>
      </c>
      <c r="CG17" s="31">
        <v>11.439</v>
      </c>
      <c r="CH17" s="31">
        <v>114040</v>
      </c>
      <c r="CI17" s="31">
        <v>114300</v>
      </c>
      <c r="CJ17" s="31"/>
      <c r="CK17" s="31"/>
      <c r="CL17" s="31"/>
      <c r="CM17" s="31"/>
      <c r="CN17" s="31"/>
      <c r="CO17" s="31"/>
      <c r="CP17" s="31"/>
      <c r="CQ17" s="31"/>
      <c r="CR17" s="23">
        <f t="shared" si="25"/>
        <v>0</v>
      </c>
      <c r="CS17" s="31"/>
      <c r="CT17" s="31"/>
      <c r="CU17" s="31"/>
      <c r="CV17" s="23">
        <f t="shared" si="7"/>
        <v>0</v>
      </c>
      <c r="CW17" s="23">
        <f t="shared" si="8"/>
        <v>0</v>
      </c>
      <c r="CX17" s="49">
        <f t="shared" si="26"/>
        <v>111.78571428571429</v>
      </c>
      <c r="CY17" s="49">
        <f t="shared" si="27"/>
        <v>408.21428571428572</v>
      </c>
      <c r="CZ17" s="49">
        <f t="shared" si="28"/>
        <v>0.9285714285714286</v>
      </c>
      <c r="DA17" s="31">
        <v>80</v>
      </c>
      <c r="DB17" s="31">
        <v>160</v>
      </c>
      <c r="DC17" s="23">
        <f t="shared" si="29"/>
        <v>20</v>
      </c>
      <c r="DD17" s="50"/>
      <c r="DE17" s="50"/>
      <c r="DF17" s="50"/>
      <c r="DG17" s="23">
        <f t="shared" si="30"/>
        <v>260</v>
      </c>
      <c r="DH17" s="49">
        <f t="shared" si="31"/>
        <v>407.28571428571428</v>
      </c>
      <c r="DI17" s="27">
        <f t="shared" si="32"/>
        <v>520</v>
      </c>
      <c r="DJ17" s="53">
        <f t="shared" si="33"/>
        <v>12480</v>
      </c>
      <c r="DK17" s="49">
        <f t="shared" si="34"/>
        <v>407.28571428571428</v>
      </c>
      <c r="DL17" s="54">
        <f t="shared" si="35"/>
        <v>30</v>
      </c>
      <c r="DM17" s="55">
        <v>215</v>
      </c>
      <c r="DN17" s="55">
        <v>5</v>
      </c>
      <c r="DO17" s="55">
        <v>15</v>
      </c>
      <c r="DP17" s="27">
        <f t="shared" si="36"/>
        <v>0</v>
      </c>
      <c r="DQ17" s="58">
        <f t="shared" si="37"/>
        <v>1</v>
      </c>
      <c r="DR17" s="195"/>
      <c r="DS17" s="58">
        <f t="shared" si="12"/>
        <v>1</v>
      </c>
      <c r="DT17" s="197"/>
      <c r="DU17" s="63">
        <f t="shared" si="40"/>
        <v>215</v>
      </c>
      <c r="DV17" s="61">
        <f t="shared" si="42"/>
        <v>520</v>
      </c>
      <c r="DW17" s="64">
        <f t="shared" si="41"/>
        <v>13158.461538461539</v>
      </c>
      <c r="DX17" s="65"/>
    </row>
    <row r="18" spans="1:128">
      <c r="A18" s="17">
        <v>180</v>
      </c>
      <c r="B18" s="17">
        <v>16800</v>
      </c>
      <c r="C18" s="181">
        <f t="shared" si="48"/>
        <v>0.59711743772241999</v>
      </c>
      <c r="D18" s="19">
        <f t="shared" si="0"/>
        <v>0.66696969696969688</v>
      </c>
      <c r="E18" s="19">
        <f t="shared" si="1"/>
        <v>0.90909090909090895</v>
      </c>
      <c r="F18" s="19">
        <f t="shared" si="2"/>
        <v>0.73750000000000004</v>
      </c>
      <c r="G18" s="19">
        <f t="shared" si="3"/>
        <v>0.99480225988700566</v>
      </c>
      <c r="H18" s="18">
        <f t="shared" si="4"/>
        <v>0</v>
      </c>
      <c r="I18" s="183">
        <f t="shared" si="49"/>
        <v>0</v>
      </c>
      <c r="J18" s="187" t="s">
        <v>231</v>
      </c>
      <c r="K18" s="22" t="s">
        <v>225</v>
      </c>
      <c r="L18" s="23">
        <v>660</v>
      </c>
      <c r="M18" s="29"/>
      <c r="N18" s="27">
        <f t="shared" si="15"/>
        <v>660</v>
      </c>
      <c r="O18" s="30"/>
      <c r="P18" s="30"/>
      <c r="Q18" s="30"/>
      <c r="R18" s="30"/>
      <c r="S18" s="24">
        <v>0</v>
      </c>
      <c r="T18" s="24">
        <v>0</v>
      </c>
      <c r="U18" s="35">
        <v>0</v>
      </c>
      <c r="V18" s="30">
        <v>15</v>
      </c>
      <c r="W18" s="30">
        <v>1</v>
      </c>
      <c r="X18" s="36"/>
      <c r="Y18" s="17">
        <f t="shared" si="16"/>
        <v>15</v>
      </c>
      <c r="Z18" s="30"/>
      <c r="AA18" s="30">
        <v>45</v>
      </c>
      <c r="AB18" s="30"/>
      <c r="AC18" s="30"/>
      <c r="AD18" s="30"/>
      <c r="AE18" s="30"/>
      <c r="AF18" s="24">
        <f t="shared" si="17"/>
        <v>0</v>
      </c>
      <c r="AG18" s="30"/>
      <c r="AH18" s="30"/>
      <c r="AI18" s="30"/>
      <c r="AJ18" s="30"/>
      <c r="AK18" s="30"/>
      <c r="AL18" s="30"/>
      <c r="AM18" s="24">
        <f t="shared" si="18"/>
        <v>45</v>
      </c>
      <c r="AN18" s="30"/>
      <c r="AO18" s="30"/>
      <c r="AP18" s="30"/>
      <c r="AQ18" s="30"/>
      <c r="AR18" s="30"/>
      <c r="AS18" s="30"/>
      <c r="AT18" s="30"/>
      <c r="AU18" s="30"/>
      <c r="AV18" s="24">
        <f t="shared" si="19"/>
        <v>0</v>
      </c>
      <c r="AW18" s="36"/>
      <c r="AX18" s="42"/>
      <c r="AY18" s="36"/>
      <c r="AZ18" s="42"/>
      <c r="BA18" s="36"/>
      <c r="BB18" s="36"/>
      <c r="BC18" s="45"/>
      <c r="BD18" s="42"/>
      <c r="BE18" s="36"/>
      <c r="BF18" s="42"/>
      <c r="BG18" s="36"/>
      <c r="BH18" s="42"/>
      <c r="BI18" s="36"/>
      <c r="BJ18" s="42"/>
      <c r="BK18" s="36"/>
      <c r="BL18" s="42"/>
      <c r="BM18" s="23">
        <f t="shared" si="20"/>
        <v>0</v>
      </c>
      <c r="BN18" s="46"/>
      <c r="BO18" s="46"/>
      <c r="BP18" s="46"/>
      <c r="BQ18" s="46"/>
      <c r="BR18" s="46"/>
      <c r="BS18" s="46"/>
      <c r="BT18" s="30"/>
      <c r="BU18" s="30"/>
      <c r="BV18" s="30"/>
      <c r="BW18" s="30"/>
      <c r="BX18" s="30"/>
      <c r="BY18" s="30"/>
      <c r="BZ18" s="30"/>
      <c r="CA18" s="30"/>
      <c r="CB18" s="23">
        <f t="shared" si="21"/>
        <v>0</v>
      </c>
      <c r="CC18" s="30"/>
      <c r="CD18" s="23">
        <f t="shared" si="22"/>
        <v>0</v>
      </c>
      <c r="CE18" s="27">
        <f t="shared" si="23"/>
        <v>600</v>
      </c>
      <c r="CF18" s="23">
        <f t="shared" si="24"/>
        <v>168000</v>
      </c>
      <c r="CG18" s="31">
        <v>14.624000000000001</v>
      </c>
      <c r="CH18" s="31">
        <v>123256</v>
      </c>
      <c r="CI18" s="31">
        <v>123900</v>
      </c>
      <c r="CJ18" s="31"/>
      <c r="CK18" s="31"/>
      <c r="CL18" s="31"/>
      <c r="CM18" s="31"/>
      <c r="CN18" s="31"/>
      <c r="CO18" s="31"/>
      <c r="CP18" s="31"/>
      <c r="CQ18" s="31"/>
      <c r="CR18" s="23">
        <f t="shared" si="25"/>
        <v>0</v>
      </c>
      <c r="CS18" s="31"/>
      <c r="CT18" s="31"/>
      <c r="CU18" s="31"/>
      <c r="CV18" s="23">
        <f t="shared" si="7"/>
        <v>0</v>
      </c>
      <c r="CW18" s="23">
        <f t="shared" si="8"/>
        <v>0</v>
      </c>
      <c r="CX18" s="49">
        <f t="shared" si="26"/>
        <v>157.5</v>
      </c>
      <c r="CY18" s="49">
        <f t="shared" si="27"/>
        <v>442.5</v>
      </c>
      <c r="CZ18" s="49">
        <f t="shared" si="28"/>
        <v>2.2999999999999998</v>
      </c>
      <c r="DA18" s="31">
        <v>84</v>
      </c>
      <c r="DB18" s="31">
        <v>320</v>
      </c>
      <c r="DC18" s="23">
        <f t="shared" si="29"/>
        <v>240</v>
      </c>
      <c r="DD18" s="50"/>
      <c r="DE18" s="50"/>
      <c r="DF18" s="50"/>
      <c r="DG18" s="23">
        <f t="shared" si="30"/>
        <v>644</v>
      </c>
      <c r="DH18" s="49">
        <f t="shared" si="31"/>
        <v>440.2</v>
      </c>
      <c r="DI18" s="27">
        <f t="shared" si="32"/>
        <v>660</v>
      </c>
      <c r="DJ18" s="53">
        <f t="shared" si="33"/>
        <v>15840</v>
      </c>
      <c r="DK18" s="49">
        <f t="shared" si="34"/>
        <v>440.2</v>
      </c>
      <c r="DL18" s="54">
        <f t="shared" si="35"/>
        <v>0</v>
      </c>
      <c r="DM18" s="55">
        <v>215</v>
      </c>
      <c r="DN18" s="55">
        <v>5</v>
      </c>
      <c r="DO18" s="55">
        <v>15</v>
      </c>
      <c r="DP18" s="27">
        <f t="shared" si="36"/>
        <v>90</v>
      </c>
      <c r="DQ18" s="58">
        <f t="shared" si="37"/>
        <v>0.83098591549295775</v>
      </c>
      <c r="DR18" s="194">
        <f t="shared" si="50"/>
        <v>0.90365130950105144</v>
      </c>
      <c r="DS18" s="58">
        <f t="shared" si="12"/>
        <v>1</v>
      </c>
      <c r="DT18" s="196">
        <f t="shared" si="51"/>
        <v>1</v>
      </c>
      <c r="DU18" s="63">
        <f t="shared" si="40"/>
        <v>0</v>
      </c>
      <c r="DV18" s="61">
        <f t="shared" si="42"/>
        <v>645</v>
      </c>
      <c r="DW18" s="64">
        <f t="shared" si="41"/>
        <v>11465.674418604651</v>
      </c>
      <c r="DX18" s="65"/>
    </row>
    <row r="19" spans="1:128">
      <c r="A19" s="17">
        <v>180</v>
      </c>
      <c r="B19" s="17">
        <v>16800</v>
      </c>
      <c r="C19" s="182"/>
      <c r="D19" s="19">
        <f t="shared" si="0"/>
        <v>0.53523489932885926</v>
      </c>
      <c r="E19" s="19">
        <f t="shared" si="1"/>
        <v>0.69127516778523501</v>
      </c>
      <c r="F19" s="19">
        <f t="shared" si="2"/>
        <v>0.77981969486823866</v>
      </c>
      <c r="G19" s="19">
        <f t="shared" si="3"/>
        <v>0.99288572698977329</v>
      </c>
      <c r="H19" s="18">
        <f t="shared" si="4"/>
        <v>0</v>
      </c>
      <c r="I19" s="184"/>
      <c r="J19" s="187"/>
      <c r="K19" s="22" t="s">
        <v>223</v>
      </c>
      <c r="L19" s="23">
        <v>780</v>
      </c>
      <c r="M19" s="29">
        <v>35</v>
      </c>
      <c r="N19" s="27">
        <f t="shared" si="15"/>
        <v>745</v>
      </c>
      <c r="O19" s="30">
        <v>215</v>
      </c>
      <c r="P19" s="30">
        <v>1</v>
      </c>
      <c r="Q19" s="30">
        <v>15</v>
      </c>
      <c r="R19" s="30">
        <v>3</v>
      </c>
      <c r="S19" s="24">
        <v>0</v>
      </c>
      <c r="T19" s="24">
        <v>0</v>
      </c>
      <c r="U19" s="35">
        <v>0</v>
      </c>
      <c r="V19" s="30"/>
      <c r="W19" s="30"/>
      <c r="X19" s="36"/>
      <c r="Y19" s="17">
        <f t="shared" si="16"/>
        <v>230</v>
      </c>
      <c r="Z19" s="30"/>
      <c r="AA19" s="30"/>
      <c r="AB19" s="30"/>
      <c r="AC19" s="30"/>
      <c r="AD19" s="30"/>
      <c r="AE19" s="30"/>
      <c r="AF19" s="24">
        <f t="shared" si="17"/>
        <v>0</v>
      </c>
      <c r="AG19" s="30"/>
      <c r="AH19" s="30"/>
      <c r="AI19" s="30"/>
      <c r="AJ19" s="30"/>
      <c r="AK19" s="30"/>
      <c r="AL19" s="30"/>
      <c r="AM19" s="24">
        <f t="shared" si="18"/>
        <v>0</v>
      </c>
      <c r="AN19" s="30"/>
      <c r="AO19" s="30"/>
      <c r="AP19" s="30"/>
      <c r="AQ19" s="30"/>
      <c r="AR19" s="30"/>
      <c r="AS19" s="30"/>
      <c r="AT19" s="30"/>
      <c r="AU19" s="30"/>
      <c r="AV19" s="24">
        <f t="shared" si="19"/>
        <v>0</v>
      </c>
      <c r="AW19" s="36"/>
      <c r="AX19" s="42"/>
      <c r="AY19" s="36"/>
      <c r="AZ19" s="42"/>
      <c r="BA19" s="36"/>
      <c r="BB19" s="36"/>
      <c r="BC19" s="36"/>
      <c r="BD19" s="42"/>
      <c r="BE19" s="36"/>
      <c r="BF19" s="42"/>
      <c r="BG19" s="36"/>
      <c r="BH19" s="42"/>
      <c r="BI19" s="36"/>
      <c r="BJ19" s="42"/>
      <c r="BK19" s="36"/>
      <c r="BL19" s="42"/>
      <c r="BM19" s="23">
        <f t="shared" si="20"/>
        <v>0</v>
      </c>
      <c r="BN19" s="46"/>
      <c r="BO19" s="46"/>
      <c r="BP19" s="46"/>
      <c r="BQ19" s="46"/>
      <c r="BR19" s="46"/>
      <c r="BS19" s="46"/>
      <c r="BT19" s="30"/>
      <c r="BU19" s="30"/>
      <c r="BV19" s="30"/>
      <c r="BW19" s="30"/>
      <c r="BX19" s="30"/>
      <c r="BY19" s="30"/>
      <c r="BZ19" s="30"/>
      <c r="CA19" s="30"/>
      <c r="CB19" s="23">
        <f t="shared" si="21"/>
        <v>0</v>
      </c>
      <c r="CC19" s="30"/>
      <c r="CD19" s="23">
        <f t="shared" si="22"/>
        <v>0</v>
      </c>
      <c r="CE19" s="27">
        <f t="shared" si="23"/>
        <v>515</v>
      </c>
      <c r="CF19" s="23">
        <f t="shared" si="24"/>
        <v>144200</v>
      </c>
      <c r="CG19" s="31">
        <v>11.164999999999999</v>
      </c>
      <c r="CH19" s="31">
        <v>111650</v>
      </c>
      <c r="CI19" s="31">
        <v>112450</v>
      </c>
      <c r="CJ19" s="31"/>
      <c r="CK19" s="31"/>
      <c r="CL19" s="31"/>
      <c r="CM19" s="31"/>
      <c r="CN19" s="31"/>
      <c r="CO19" s="31"/>
      <c r="CP19" s="31"/>
      <c r="CQ19" s="31"/>
      <c r="CR19" s="23">
        <f t="shared" si="25"/>
        <v>0</v>
      </c>
      <c r="CS19" s="31"/>
      <c r="CT19" s="31"/>
      <c r="CU19" s="31"/>
      <c r="CV19" s="23">
        <f t="shared" si="7"/>
        <v>0</v>
      </c>
      <c r="CW19" s="23">
        <f t="shared" si="8"/>
        <v>0</v>
      </c>
      <c r="CX19" s="49">
        <f t="shared" si="26"/>
        <v>113.39285714285714</v>
      </c>
      <c r="CY19" s="49">
        <f t="shared" si="27"/>
        <v>401.60714285714289</v>
      </c>
      <c r="CZ19" s="49">
        <f t="shared" si="28"/>
        <v>2.8571428571428568</v>
      </c>
      <c r="DA19" s="31">
        <v>98</v>
      </c>
      <c r="DB19" s="31">
        <v>240</v>
      </c>
      <c r="DC19" s="23">
        <f t="shared" si="29"/>
        <v>462</v>
      </c>
      <c r="DD19" s="50"/>
      <c r="DE19" s="50"/>
      <c r="DF19" s="50"/>
      <c r="DG19" s="23">
        <f t="shared" si="30"/>
        <v>800</v>
      </c>
      <c r="DH19" s="49">
        <f t="shared" si="31"/>
        <v>398.75000000000006</v>
      </c>
      <c r="DI19" s="27">
        <f t="shared" si="32"/>
        <v>515</v>
      </c>
      <c r="DJ19" s="53">
        <f t="shared" si="33"/>
        <v>12360</v>
      </c>
      <c r="DK19" s="49">
        <f t="shared" si="34"/>
        <v>398.75</v>
      </c>
      <c r="DL19" s="54">
        <f t="shared" si="35"/>
        <v>35.000000000000057</v>
      </c>
      <c r="DM19" s="55">
        <v>215</v>
      </c>
      <c r="DN19" s="55">
        <v>5</v>
      </c>
      <c r="DO19" s="55">
        <v>15</v>
      </c>
      <c r="DP19" s="27">
        <f t="shared" si="36"/>
        <v>0</v>
      </c>
      <c r="DQ19" s="58">
        <f t="shared" si="37"/>
        <v>1</v>
      </c>
      <c r="DR19" s="195"/>
      <c r="DS19" s="58">
        <f t="shared" si="12"/>
        <v>1</v>
      </c>
      <c r="DT19" s="197"/>
      <c r="DU19" s="63">
        <f t="shared" si="40"/>
        <v>215</v>
      </c>
      <c r="DV19" s="61">
        <f t="shared" si="42"/>
        <v>515</v>
      </c>
      <c r="DW19" s="64">
        <f t="shared" si="41"/>
        <v>13007.766990291262</v>
      </c>
      <c r="DX19" s="65"/>
    </row>
    <row r="20" spans="1:128">
      <c r="A20" s="17">
        <v>180</v>
      </c>
      <c r="B20" s="17">
        <v>16800</v>
      </c>
      <c r="C20" s="181">
        <f t="shared" si="48"/>
        <v>0.61853596757852081</v>
      </c>
      <c r="D20" s="19">
        <f t="shared" si="0"/>
        <v>0.4471088435374147</v>
      </c>
      <c r="E20" s="19">
        <f t="shared" si="1"/>
        <v>0.57936507936507897</v>
      </c>
      <c r="F20" s="19">
        <f t="shared" si="2"/>
        <v>0.78082191780821919</v>
      </c>
      <c r="G20" s="19">
        <f t="shared" si="3"/>
        <v>0.98834586466165419</v>
      </c>
      <c r="H20" s="18">
        <f t="shared" si="4"/>
        <v>0</v>
      </c>
      <c r="I20" s="183">
        <f t="shared" si="49"/>
        <v>0</v>
      </c>
      <c r="J20" s="187" t="s">
        <v>232</v>
      </c>
      <c r="K20" s="22" t="s">
        <v>219</v>
      </c>
      <c r="L20" s="23">
        <v>660</v>
      </c>
      <c r="M20" s="29">
        <v>30</v>
      </c>
      <c r="N20" s="27">
        <f t="shared" si="15"/>
        <v>630</v>
      </c>
      <c r="O20" s="30">
        <v>215</v>
      </c>
      <c r="P20" s="30">
        <v>1</v>
      </c>
      <c r="Q20" s="30">
        <v>10</v>
      </c>
      <c r="R20" s="30">
        <v>2</v>
      </c>
      <c r="S20" s="24">
        <v>0</v>
      </c>
      <c r="T20" s="24">
        <v>0</v>
      </c>
      <c r="U20" s="35">
        <v>0</v>
      </c>
      <c r="V20" s="30"/>
      <c r="W20" s="30"/>
      <c r="X20" s="36"/>
      <c r="Y20" s="17">
        <f t="shared" si="16"/>
        <v>225</v>
      </c>
      <c r="Z20" s="30"/>
      <c r="AA20" s="30">
        <v>40</v>
      </c>
      <c r="AB20" s="30"/>
      <c r="AC20" s="30"/>
      <c r="AD20" s="30"/>
      <c r="AE20" s="30"/>
      <c r="AF20" s="24">
        <f t="shared" si="17"/>
        <v>0</v>
      </c>
      <c r="AG20" s="30"/>
      <c r="AH20" s="30"/>
      <c r="AI20" s="30"/>
      <c r="AJ20" s="30"/>
      <c r="AK20" s="30"/>
      <c r="AL20" s="30"/>
      <c r="AM20" s="24">
        <f t="shared" si="18"/>
        <v>40</v>
      </c>
      <c r="AN20" s="30"/>
      <c r="AO20" s="30"/>
      <c r="AP20" s="30"/>
      <c r="AQ20" s="30"/>
      <c r="AR20" s="30"/>
      <c r="AS20" s="30"/>
      <c r="AT20" s="30"/>
      <c r="AU20" s="30"/>
      <c r="AV20" s="24">
        <f t="shared" si="19"/>
        <v>0</v>
      </c>
      <c r="AW20" s="36"/>
      <c r="AX20" s="42"/>
      <c r="AY20" s="36"/>
      <c r="AZ20" s="42"/>
      <c r="BA20" s="36"/>
      <c r="BB20" s="36"/>
      <c r="BC20" s="36"/>
      <c r="BD20" s="42"/>
      <c r="BE20" s="36"/>
      <c r="BF20" s="42"/>
      <c r="BG20" s="36"/>
      <c r="BH20" s="42"/>
      <c r="BI20" s="36"/>
      <c r="BJ20" s="42"/>
      <c r="BK20" s="36"/>
      <c r="BL20" s="42"/>
      <c r="BM20" s="23">
        <f t="shared" si="20"/>
        <v>0</v>
      </c>
      <c r="BN20" s="46"/>
      <c r="BO20" s="46"/>
      <c r="BP20" s="46"/>
      <c r="BQ20" s="46"/>
      <c r="BR20" s="46"/>
      <c r="BS20" s="46"/>
      <c r="BT20" s="30"/>
      <c r="BU20" s="30"/>
      <c r="BV20" s="30"/>
      <c r="BW20" s="30"/>
      <c r="BX20" s="30"/>
      <c r="BY20" s="30"/>
      <c r="BZ20" s="30"/>
      <c r="CA20" s="30"/>
      <c r="CB20" s="23">
        <f t="shared" si="21"/>
        <v>0</v>
      </c>
      <c r="CC20" s="30"/>
      <c r="CD20" s="23">
        <f t="shared" si="22"/>
        <v>0</v>
      </c>
      <c r="CE20" s="27">
        <f t="shared" si="23"/>
        <v>365</v>
      </c>
      <c r="CF20" s="23">
        <f t="shared" si="24"/>
        <v>102200</v>
      </c>
      <c r="CG20" s="31">
        <v>14.198</v>
      </c>
      <c r="CH20" s="31">
        <v>78870</v>
      </c>
      <c r="CI20" s="31">
        <v>79800</v>
      </c>
      <c r="CJ20" s="31"/>
      <c r="CK20" s="31"/>
      <c r="CL20" s="31"/>
      <c r="CM20" s="31"/>
      <c r="CN20" s="31"/>
      <c r="CO20" s="31"/>
      <c r="CP20" s="31"/>
      <c r="CQ20" s="31"/>
      <c r="CR20" s="23">
        <f t="shared" si="25"/>
        <v>0</v>
      </c>
      <c r="CS20" s="31"/>
      <c r="CT20" s="31"/>
      <c r="CU20" s="31"/>
      <c r="CV20" s="23">
        <f t="shared" si="7"/>
        <v>0</v>
      </c>
      <c r="CW20" s="23">
        <f t="shared" si="8"/>
        <v>0</v>
      </c>
      <c r="CX20" s="49">
        <f t="shared" si="26"/>
        <v>80</v>
      </c>
      <c r="CY20" s="49">
        <f t="shared" si="27"/>
        <v>285</v>
      </c>
      <c r="CZ20" s="49">
        <f t="shared" si="28"/>
        <v>3.3214285714285712</v>
      </c>
      <c r="DA20" s="31">
        <v>200</v>
      </c>
      <c r="DB20" s="31">
        <v>160</v>
      </c>
      <c r="DC20" s="23">
        <f t="shared" si="29"/>
        <v>570</v>
      </c>
      <c r="DD20" s="50"/>
      <c r="DE20" s="50"/>
      <c r="DF20" s="50"/>
      <c r="DG20" s="23">
        <f t="shared" si="30"/>
        <v>930</v>
      </c>
      <c r="DH20" s="49">
        <f t="shared" si="31"/>
        <v>281.67857142857144</v>
      </c>
      <c r="DI20" s="27">
        <f t="shared" si="32"/>
        <v>405</v>
      </c>
      <c r="DJ20" s="53">
        <f t="shared" si="33"/>
        <v>9720</v>
      </c>
      <c r="DK20" s="49">
        <f t="shared" si="34"/>
        <v>281.67857142857144</v>
      </c>
      <c r="DL20" s="54">
        <f t="shared" si="35"/>
        <v>30</v>
      </c>
      <c r="DM20" s="55">
        <v>215</v>
      </c>
      <c r="DN20" s="55">
        <v>5</v>
      </c>
      <c r="DO20" s="55">
        <v>15</v>
      </c>
      <c r="DP20" s="27">
        <f t="shared" si="36"/>
        <v>80</v>
      </c>
      <c r="DQ20" s="58">
        <f t="shared" si="37"/>
        <v>0.78082191780821919</v>
      </c>
      <c r="DR20" s="194">
        <f t="shared" si="50"/>
        <v>0.91644908616187992</v>
      </c>
      <c r="DS20" s="58">
        <f t="shared" si="12"/>
        <v>1</v>
      </c>
      <c r="DT20" s="196">
        <f t="shared" si="51"/>
        <v>1</v>
      </c>
      <c r="DU20" s="63">
        <f t="shared" si="40"/>
        <v>215</v>
      </c>
      <c r="DV20" s="61">
        <f t="shared" si="42"/>
        <v>405</v>
      </c>
      <c r="DW20" s="64">
        <f t="shared" si="41"/>
        <v>11684.444444444443</v>
      </c>
      <c r="DX20" s="65"/>
    </row>
    <row r="21" spans="1:128">
      <c r="A21" s="17">
        <v>180</v>
      </c>
      <c r="B21" s="17">
        <v>16800</v>
      </c>
      <c r="C21" s="182"/>
      <c r="D21" s="19">
        <f t="shared" si="0"/>
        <v>0.75699633699633706</v>
      </c>
      <c r="E21" s="19">
        <f t="shared" si="1"/>
        <v>0.98717948717948723</v>
      </c>
      <c r="F21" s="19">
        <f t="shared" si="2"/>
        <v>0.76948051948051943</v>
      </c>
      <c r="G21" s="19">
        <f t="shared" si="3"/>
        <v>0.99655213984327917</v>
      </c>
      <c r="H21" s="18">
        <f t="shared" si="4"/>
        <v>0</v>
      </c>
      <c r="I21" s="184"/>
      <c r="J21" s="187"/>
      <c r="K21" s="22" t="s">
        <v>220</v>
      </c>
      <c r="L21" s="23">
        <v>780</v>
      </c>
      <c r="M21" s="29"/>
      <c r="N21" s="27">
        <f t="shared" si="15"/>
        <v>780</v>
      </c>
      <c r="O21" s="29"/>
      <c r="P21" s="29"/>
      <c r="Q21" s="29">
        <v>10</v>
      </c>
      <c r="R21" s="29">
        <v>2</v>
      </c>
      <c r="S21" s="24">
        <v>0</v>
      </c>
      <c r="T21" s="24">
        <v>0</v>
      </c>
      <c r="U21" s="35">
        <v>0</v>
      </c>
      <c r="V21" s="29"/>
      <c r="W21" s="29"/>
      <c r="X21" s="29"/>
      <c r="Y21" s="17">
        <f t="shared" si="16"/>
        <v>10</v>
      </c>
      <c r="Z21" s="29"/>
      <c r="AA21" s="29"/>
      <c r="AB21" s="29"/>
      <c r="AC21" s="29"/>
      <c r="AD21" s="29"/>
      <c r="AE21" s="29"/>
      <c r="AF21" s="24">
        <f t="shared" si="17"/>
        <v>0</v>
      </c>
      <c r="AG21" s="29"/>
      <c r="AH21" s="29"/>
      <c r="AI21" s="29"/>
      <c r="AJ21" s="29"/>
      <c r="AK21" s="29"/>
      <c r="AL21" s="29"/>
      <c r="AM21" s="24">
        <f t="shared" si="18"/>
        <v>0</v>
      </c>
      <c r="AN21" s="29"/>
      <c r="AO21" s="29"/>
      <c r="AP21" s="29"/>
      <c r="AQ21" s="29"/>
      <c r="AR21" s="29"/>
      <c r="AS21" s="29"/>
      <c r="AT21" s="29"/>
      <c r="AU21" s="29"/>
      <c r="AV21" s="24">
        <f t="shared" si="19"/>
        <v>0</v>
      </c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3">
        <f t="shared" si="20"/>
        <v>0</v>
      </c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3">
        <f t="shared" si="21"/>
        <v>0</v>
      </c>
      <c r="CC21" s="29"/>
      <c r="CD21" s="23">
        <f t="shared" si="22"/>
        <v>0</v>
      </c>
      <c r="CE21" s="27">
        <f t="shared" si="23"/>
        <v>770</v>
      </c>
      <c r="CF21" s="23">
        <f t="shared" si="24"/>
        <v>215600</v>
      </c>
      <c r="CG21" s="30">
        <v>16.54</v>
      </c>
      <c r="CH21" s="29">
        <v>165328</v>
      </c>
      <c r="CI21" s="29">
        <v>165900</v>
      </c>
      <c r="CJ21" s="29"/>
      <c r="CK21" s="29"/>
      <c r="CL21" s="29"/>
      <c r="CM21" s="29"/>
      <c r="CN21" s="29"/>
      <c r="CO21" s="29"/>
      <c r="CP21" s="29"/>
      <c r="CQ21" s="29"/>
      <c r="CR21" s="23">
        <f t="shared" si="25"/>
        <v>0</v>
      </c>
      <c r="CS21" s="29"/>
      <c r="CT21" s="29"/>
      <c r="CU21" s="29"/>
      <c r="CV21" s="23">
        <f t="shared" si="7"/>
        <v>0</v>
      </c>
      <c r="CW21" s="23">
        <f t="shared" si="8"/>
        <v>0</v>
      </c>
      <c r="CX21" s="49">
        <f t="shared" si="26"/>
        <v>177.5</v>
      </c>
      <c r="CY21" s="49">
        <f t="shared" si="27"/>
        <v>592.5</v>
      </c>
      <c r="CZ21" s="49">
        <f t="shared" si="28"/>
        <v>2.0428571428571427</v>
      </c>
      <c r="DA21" s="31">
        <v>56</v>
      </c>
      <c r="DB21" s="31">
        <v>160</v>
      </c>
      <c r="DC21" s="23">
        <f t="shared" si="29"/>
        <v>356</v>
      </c>
      <c r="DD21" s="50"/>
      <c r="DE21" s="50"/>
      <c r="DF21" s="50"/>
      <c r="DG21" s="23">
        <f t="shared" si="30"/>
        <v>572</v>
      </c>
      <c r="DH21" s="49">
        <f t="shared" si="31"/>
        <v>590.45714285714291</v>
      </c>
      <c r="DI21" s="27">
        <f t="shared" si="32"/>
        <v>770</v>
      </c>
      <c r="DJ21" s="53">
        <f t="shared" si="33"/>
        <v>18480</v>
      </c>
      <c r="DK21" s="49">
        <f t="shared" si="34"/>
        <v>590.4571428571428</v>
      </c>
      <c r="DL21" s="54">
        <f t="shared" si="35"/>
        <v>0</v>
      </c>
      <c r="DM21" s="55">
        <v>215</v>
      </c>
      <c r="DN21" s="55">
        <v>5</v>
      </c>
      <c r="DO21" s="55">
        <v>15</v>
      </c>
      <c r="DP21" s="27">
        <f t="shared" si="36"/>
        <v>0</v>
      </c>
      <c r="DQ21" s="58">
        <f t="shared" si="37"/>
        <v>1</v>
      </c>
      <c r="DR21" s="195"/>
      <c r="DS21" s="58">
        <f t="shared" si="12"/>
        <v>1</v>
      </c>
      <c r="DT21" s="197"/>
      <c r="DU21" s="63">
        <f t="shared" si="40"/>
        <v>0</v>
      </c>
      <c r="DV21" s="61">
        <f t="shared" si="42"/>
        <v>770</v>
      </c>
      <c r="DW21" s="64">
        <f t="shared" si="41"/>
        <v>12882.701298701299</v>
      </c>
      <c r="DX21" s="65"/>
    </row>
    <row r="22" spans="1:128">
      <c r="A22" s="17">
        <v>180</v>
      </c>
      <c r="B22" s="17">
        <v>16800</v>
      </c>
      <c r="C22" s="181">
        <f t="shared" ref="C22:C26" si="52">(DH22+DH23)/(N22+N23)</f>
        <v>0.61202876984126975</v>
      </c>
      <c r="D22" s="19">
        <f t="shared" si="0"/>
        <v>0.68777056277056281</v>
      </c>
      <c r="E22" s="19">
        <f t="shared" si="1"/>
        <v>0.88787878787878804</v>
      </c>
      <c r="F22" s="19">
        <f t="shared" si="2"/>
        <v>0.7799853729887859</v>
      </c>
      <c r="G22" s="19">
        <f t="shared" si="3"/>
        <v>0.99312392561337703</v>
      </c>
      <c r="H22" s="18">
        <f t="shared" si="4"/>
        <v>0</v>
      </c>
      <c r="I22" s="183">
        <f t="shared" ref="I22:I26" si="53">(CD22+CD23)/(DI22+DI23)</f>
        <v>0</v>
      </c>
      <c r="J22" s="187" t="s">
        <v>233</v>
      </c>
      <c r="K22" s="22" t="s">
        <v>219</v>
      </c>
      <c r="L22" s="23">
        <v>660</v>
      </c>
      <c r="M22" s="29"/>
      <c r="N22" s="27">
        <f t="shared" si="15"/>
        <v>660</v>
      </c>
      <c r="O22" s="30"/>
      <c r="P22" s="30"/>
      <c r="Q22" s="30">
        <v>10</v>
      </c>
      <c r="R22" s="30">
        <v>2</v>
      </c>
      <c r="S22" s="24">
        <v>0</v>
      </c>
      <c r="T22" s="24">
        <v>0</v>
      </c>
      <c r="U22" s="35">
        <v>0</v>
      </c>
      <c r="V22" s="30"/>
      <c r="W22" s="30"/>
      <c r="X22" s="36"/>
      <c r="Y22" s="17">
        <f t="shared" si="16"/>
        <v>10</v>
      </c>
      <c r="Z22" s="30"/>
      <c r="AA22" s="30"/>
      <c r="AB22" s="30"/>
      <c r="AC22" s="30"/>
      <c r="AD22" s="30"/>
      <c r="AE22" s="30">
        <v>64</v>
      </c>
      <c r="AF22" s="24">
        <f t="shared" si="17"/>
        <v>64</v>
      </c>
      <c r="AG22" s="30"/>
      <c r="AH22" s="30"/>
      <c r="AI22" s="30"/>
      <c r="AJ22" s="30"/>
      <c r="AK22" s="30"/>
      <c r="AL22" s="30"/>
      <c r="AM22" s="24">
        <f t="shared" si="18"/>
        <v>64</v>
      </c>
      <c r="AN22" s="30"/>
      <c r="AO22" s="30"/>
      <c r="AP22" s="30"/>
      <c r="AQ22" s="30"/>
      <c r="AR22" s="30"/>
      <c r="AS22" s="30"/>
      <c r="AT22" s="30"/>
      <c r="AU22" s="30"/>
      <c r="AV22" s="24">
        <f t="shared" si="19"/>
        <v>0</v>
      </c>
      <c r="AW22" s="36"/>
      <c r="AX22" s="42"/>
      <c r="AY22" s="36"/>
      <c r="AZ22" s="42"/>
      <c r="BA22" s="36"/>
      <c r="BB22" s="36"/>
      <c r="BC22" s="36"/>
      <c r="BD22" s="42"/>
      <c r="BE22" s="36"/>
      <c r="BF22" s="42"/>
      <c r="BG22" s="36"/>
      <c r="BH22" s="42"/>
      <c r="BI22" s="36"/>
      <c r="BJ22" s="42"/>
      <c r="BK22" s="36"/>
      <c r="BL22" s="42"/>
      <c r="BM22" s="23">
        <f t="shared" si="20"/>
        <v>0</v>
      </c>
      <c r="BN22" s="46"/>
      <c r="BO22" s="46"/>
      <c r="BP22" s="46"/>
      <c r="BQ22" s="46"/>
      <c r="BR22" s="46"/>
      <c r="BS22" s="46"/>
      <c r="BT22" s="30"/>
      <c r="BU22" s="30"/>
      <c r="BV22" s="30"/>
      <c r="BW22" s="30"/>
      <c r="BX22" s="30"/>
      <c r="BY22" s="30"/>
      <c r="BZ22" s="30"/>
      <c r="CA22" s="30"/>
      <c r="CB22" s="23">
        <f t="shared" si="21"/>
        <v>0</v>
      </c>
      <c r="CC22" s="30"/>
      <c r="CD22" s="23">
        <f t="shared" si="22"/>
        <v>0</v>
      </c>
      <c r="CE22" s="27">
        <f t="shared" si="23"/>
        <v>586</v>
      </c>
      <c r="CF22" s="23">
        <f t="shared" si="24"/>
        <v>164080</v>
      </c>
      <c r="CG22" s="31">
        <v>12.71</v>
      </c>
      <c r="CH22" s="31">
        <v>127100</v>
      </c>
      <c r="CI22" s="31">
        <v>127980</v>
      </c>
      <c r="CJ22" s="31"/>
      <c r="CK22" s="31"/>
      <c r="CL22" s="31"/>
      <c r="CM22" s="31"/>
      <c r="CN22" s="31"/>
      <c r="CO22" s="31"/>
      <c r="CP22" s="31"/>
      <c r="CQ22" s="31"/>
      <c r="CR22" s="23">
        <f t="shared" si="25"/>
        <v>0</v>
      </c>
      <c r="CS22" s="31"/>
      <c r="CT22" s="31"/>
      <c r="CU22" s="31"/>
      <c r="CV22" s="23">
        <f t="shared" si="7"/>
        <v>0</v>
      </c>
      <c r="CW22" s="23">
        <f t="shared" si="8"/>
        <v>0</v>
      </c>
      <c r="CX22" s="49">
        <f t="shared" si="26"/>
        <v>128.92857142857142</v>
      </c>
      <c r="CY22" s="49">
        <f t="shared" si="27"/>
        <v>457.07142857142856</v>
      </c>
      <c r="CZ22" s="49">
        <f t="shared" si="28"/>
        <v>3.1428571428571428</v>
      </c>
      <c r="DA22" s="31">
        <v>56</v>
      </c>
      <c r="DB22" s="31">
        <v>160</v>
      </c>
      <c r="DC22" s="23">
        <f t="shared" si="29"/>
        <v>664</v>
      </c>
      <c r="DD22" s="50"/>
      <c r="DE22" s="50"/>
      <c r="DF22" s="50"/>
      <c r="DG22" s="23">
        <f t="shared" si="30"/>
        <v>880</v>
      </c>
      <c r="DH22" s="49">
        <f t="shared" si="31"/>
        <v>453.92857142857139</v>
      </c>
      <c r="DI22" s="27">
        <f t="shared" si="32"/>
        <v>650</v>
      </c>
      <c r="DJ22" s="53">
        <f t="shared" si="33"/>
        <v>15600</v>
      </c>
      <c r="DK22" s="49">
        <f t="shared" si="34"/>
        <v>453.92857142857144</v>
      </c>
      <c r="DL22" s="54">
        <f t="shared" si="35"/>
        <v>0</v>
      </c>
      <c r="DM22" s="55">
        <v>215</v>
      </c>
      <c r="DN22" s="55">
        <v>5</v>
      </c>
      <c r="DO22" s="55">
        <v>15</v>
      </c>
      <c r="DP22" s="27">
        <f t="shared" si="36"/>
        <v>128</v>
      </c>
      <c r="DQ22" s="58">
        <f t="shared" si="37"/>
        <v>0.78122329385911371</v>
      </c>
      <c r="DR22" s="194">
        <f t="shared" ref="DR22:DR26" si="54">(CY22+CY23)/(CY22+CY23+DP22+DP23)</f>
        <v>0.86099876759646599</v>
      </c>
      <c r="DS22" s="58">
        <f t="shared" si="12"/>
        <v>1</v>
      </c>
      <c r="DT22" s="196">
        <f t="shared" ref="DT22:DT26" si="55">(CY22+CY23)/(CY22+CY23+CD22+CD23)</f>
        <v>1</v>
      </c>
      <c r="DU22" s="63">
        <f t="shared" si="40"/>
        <v>0</v>
      </c>
      <c r="DV22" s="61">
        <f t="shared" si="42"/>
        <v>650</v>
      </c>
      <c r="DW22" s="64">
        <f t="shared" si="41"/>
        <v>11732.307692307693</v>
      </c>
      <c r="DX22" s="65"/>
    </row>
    <row r="23" spans="1:128">
      <c r="A23" s="17">
        <v>180</v>
      </c>
      <c r="B23" s="17">
        <v>16800</v>
      </c>
      <c r="C23" s="182"/>
      <c r="D23" s="19">
        <f t="shared" si="0"/>
        <v>0.54793956043956027</v>
      </c>
      <c r="E23" s="19">
        <f t="shared" si="1"/>
        <v>0.70512820512820495</v>
      </c>
      <c r="F23" s="19">
        <f t="shared" si="2"/>
        <v>0.77944805194805189</v>
      </c>
      <c r="G23" s="19">
        <f t="shared" si="3"/>
        <v>0.99695922022743366</v>
      </c>
      <c r="H23" s="18">
        <f t="shared" si="4"/>
        <v>0</v>
      </c>
      <c r="I23" s="184"/>
      <c r="J23" s="187"/>
      <c r="K23" s="22" t="s">
        <v>260</v>
      </c>
      <c r="L23" s="23">
        <v>780</v>
      </c>
      <c r="M23" s="29"/>
      <c r="N23" s="27">
        <f t="shared" si="15"/>
        <v>780</v>
      </c>
      <c r="O23" s="30">
        <v>230</v>
      </c>
      <c r="P23" s="30">
        <v>1</v>
      </c>
      <c r="Q23" s="30"/>
      <c r="R23" s="30"/>
      <c r="S23" s="24">
        <v>0</v>
      </c>
      <c r="T23" s="24">
        <v>0</v>
      </c>
      <c r="U23" s="35">
        <v>0</v>
      </c>
      <c r="V23" s="30"/>
      <c r="W23" s="30"/>
      <c r="X23" s="36"/>
      <c r="Y23" s="17">
        <f t="shared" si="16"/>
        <v>230</v>
      </c>
      <c r="Z23" s="30"/>
      <c r="AA23" s="30"/>
      <c r="AB23" s="30"/>
      <c r="AC23" s="30"/>
      <c r="AD23" s="30"/>
      <c r="AE23" s="30"/>
      <c r="AF23" s="24">
        <f t="shared" si="17"/>
        <v>0</v>
      </c>
      <c r="AG23" s="30"/>
      <c r="AH23" s="30"/>
      <c r="AI23" s="30"/>
      <c r="AJ23" s="30"/>
      <c r="AK23" s="30"/>
      <c r="AL23" s="30"/>
      <c r="AM23" s="24">
        <f t="shared" si="18"/>
        <v>0</v>
      </c>
      <c r="AN23" s="30"/>
      <c r="AO23" s="30"/>
      <c r="AP23" s="30"/>
      <c r="AQ23" s="30"/>
      <c r="AR23" s="30"/>
      <c r="AS23" s="30"/>
      <c r="AT23" s="30"/>
      <c r="AU23" s="30"/>
      <c r="AV23" s="24">
        <f t="shared" si="19"/>
        <v>0</v>
      </c>
      <c r="AW23" s="36"/>
      <c r="AX23" s="42"/>
      <c r="AY23" s="36"/>
      <c r="AZ23" s="42"/>
      <c r="BA23" s="36"/>
      <c r="BB23" s="36"/>
      <c r="BC23" s="36"/>
      <c r="BD23" s="42"/>
      <c r="BE23" s="36"/>
      <c r="BF23" s="42"/>
      <c r="BG23" s="36"/>
      <c r="BH23" s="42"/>
      <c r="BI23" s="36"/>
      <c r="BJ23" s="42"/>
      <c r="BK23" s="36"/>
      <c r="BL23" s="42"/>
      <c r="BM23" s="23">
        <f t="shared" si="20"/>
        <v>0</v>
      </c>
      <c r="BN23" s="46"/>
      <c r="BO23" s="46"/>
      <c r="BP23" s="46"/>
      <c r="BQ23" s="46"/>
      <c r="BR23" s="46"/>
      <c r="BS23" s="46"/>
      <c r="BT23" s="30"/>
      <c r="BU23" s="30"/>
      <c r="BV23" s="30"/>
      <c r="BW23" s="30"/>
      <c r="BX23" s="30"/>
      <c r="BY23" s="30"/>
      <c r="BZ23" s="30"/>
      <c r="CA23" s="30"/>
      <c r="CB23" s="23">
        <f t="shared" si="21"/>
        <v>0</v>
      </c>
      <c r="CC23" s="30"/>
      <c r="CD23" s="23">
        <f t="shared" si="22"/>
        <v>0</v>
      </c>
      <c r="CE23" s="27">
        <f t="shared" si="23"/>
        <v>550</v>
      </c>
      <c r="CF23" s="23">
        <f t="shared" si="24"/>
        <v>154000</v>
      </c>
      <c r="CG23" s="31">
        <v>11.340999999999999</v>
      </c>
      <c r="CH23" s="31">
        <v>119670</v>
      </c>
      <c r="CI23" s="31">
        <v>120035</v>
      </c>
      <c r="CJ23" s="31"/>
      <c r="CK23" s="31"/>
      <c r="CL23" s="31"/>
      <c r="CM23" s="31"/>
      <c r="CN23" s="31"/>
      <c r="CO23" s="31"/>
      <c r="CP23" s="31"/>
      <c r="CQ23" s="31"/>
      <c r="CR23" s="23">
        <f t="shared" si="25"/>
        <v>0</v>
      </c>
      <c r="CS23" s="31"/>
      <c r="CT23" s="31"/>
      <c r="CU23" s="31"/>
      <c r="CV23" s="23">
        <f t="shared" si="7"/>
        <v>0</v>
      </c>
      <c r="CW23" s="23">
        <f t="shared" si="8"/>
        <v>0</v>
      </c>
      <c r="CX23" s="49">
        <f t="shared" si="26"/>
        <v>121.30357142857143</v>
      </c>
      <c r="CY23" s="49">
        <f t="shared" si="27"/>
        <v>428.69642857142856</v>
      </c>
      <c r="CZ23" s="49">
        <f t="shared" si="28"/>
        <v>1.3035714285714286</v>
      </c>
      <c r="DA23" s="31">
        <v>60</v>
      </c>
      <c r="DB23" s="31">
        <v>160</v>
      </c>
      <c r="DC23" s="23">
        <f t="shared" si="29"/>
        <v>145</v>
      </c>
      <c r="DD23" s="50"/>
      <c r="DE23" s="50"/>
      <c r="DF23" s="50"/>
      <c r="DG23" s="23">
        <f t="shared" si="30"/>
        <v>365</v>
      </c>
      <c r="DH23" s="49">
        <f t="shared" si="31"/>
        <v>427.39285714285711</v>
      </c>
      <c r="DI23" s="27">
        <f t="shared" si="32"/>
        <v>550</v>
      </c>
      <c r="DJ23" s="53">
        <f t="shared" si="33"/>
        <v>13200</v>
      </c>
      <c r="DK23" s="49">
        <f t="shared" si="34"/>
        <v>427.39285714285717</v>
      </c>
      <c r="DL23" s="54">
        <f t="shared" si="35"/>
        <v>0</v>
      </c>
      <c r="DM23" s="55">
        <v>215</v>
      </c>
      <c r="DN23" s="55">
        <v>5</v>
      </c>
      <c r="DO23" s="55">
        <v>15</v>
      </c>
      <c r="DP23" s="27">
        <f t="shared" si="36"/>
        <v>15</v>
      </c>
      <c r="DQ23" s="58">
        <f t="shared" si="37"/>
        <v>0.9661931017829114</v>
      </c>
      <c r="DR23" s="195"/>
      <c r="DS23" s="58">
        <f t="shared" si="12"/>
        <v>1</v>
      </c>
      <c r="DT23" s="197"/>
      <c r="DU23" s="63">
        <f t="shared" si="40"/>
        <v>230</v>
      </c>
      <c r="DV23" s="61">
        <f t="shared" si="42"/>
        <v>550</v>
      </c>
      <c r="DW23" s="64">
        <f t="shared" si="41"/>
        <v>13054.909090909092</v>
      </c>
      <c r="DX23" s="65"/>
    </row>
    <row r="24" spans="1:128">
      <c r="A24" s="17">
        <v>180</v>
      </c>
      <c r="B24" s="17">
        <v>16800</v>
      </c>
      <c r="C24" s="181">
        <f t="shared" si="52"/>
        <v>0.64982142857142866</v>
      </c>
      <c r="D24" s="19">
        <f t="shared" si="0"/>
        <v>0.75951298701298686</v>
      </c>
      <c r="E24" s="19">
        <f t="shared" si="1"/>
        <v>0.97727272727272696</v>
      </c>
      <c r="F24" s="19">
        <f t="shared" si="2"/>
        <v>0.78083610188261354</v>
      </c>
      <c r="G24" s="19">
        <f t="shared" si="3"/>
        <v>0.99531268836114284</v>
      </c>
      <c r="H24" s="18">
        <f t="shared" si="4"/>
        <v>2.27272727272727E-2</v>
      </c>
      <c r="I24" s="183">
        <f t="shared" si="53"/>
        <v>1.2244897959183673E-2</v>
      </c>
      <c r="J24" s="187" t="s">
        <v>235</v>
      </c>
      <c r="K24" s="22" t="s">
        <v>222</v>
      </c>
      <c r="L24" s="23">
        <v>660</v>
      </c>
      <c r="M24" s="29"/>
      <c r="N24" s="27">
        <f t="shared" si="15"/>
        <v>660</v>
      </c>
      <c r="O24" s="30"/>
      <c r="P24" s="30"/>
      <c r="Q24" s="30"/>
      <c r="R24" s="30"/>
      <c r="S24" s="24">
        <v>0</v>
      </c>
      <c r="T24" s="24">
        <v>0</v>
      </c>
      <c r="U24" s="35">
        <v>0</v>
      </c>
      <c r="V24" s="30"/>
      <c r="W24" s="30"/>
      <c r="X24" s="36"/>
      <c r="Y24" s="17">
        <f t="shared" si="16"/>
        <v>0</v>
      </c>
      <c r="Z24" s="30"/>
      <c r="AA24" s="30"/>
      <c r="AB24" s="30"/>
      <c r="AC24" s="30"/>
      <c r="AD24" s="30"/>
      <c r="AE24" s="30"/>
      <c r="AF24" s="24">
        <f t="shared" si="17"/>
        <v>0</v>
      </c>
      <c r="AG24" s="30"/>
      <c r="AH24" s="30"/>
      <c r="AI24" s="30"/>
      <c r="AJ24" s="30"/>
      <c r="AK24" s="30"/>
      <c r="AL24" s="30"/>
      <c r="AM24" s="24">
        <f t="shared" si="18"/>
        <v>0</v>
      </c>
      <c r="AN24" s="30"/>
      <c r="AO24" s="30"/>
      <c r="AP24" s="30"/>
      <c r="AQ24" s="30"/>
      <c r="AR24" s="30"/>
      <c r="AS24" s="30"/>
      <c r="AT24" s="30"/>
      <c r="AU24" s="30"/>
      <c r="AV24" s="24">
        <f t="shared" si="19"/>
        <v>0</v>
      </c>
      <c r="AW24" s="36"/>
      <c r="AX24" s="42"/>
      <c r="AY24" s="36"/>
      <c r="AZ24" s="42"/>
      <c r="BA24" s="36"/>
      <c r="BB24" s="36"/>
      <c r="BC24" s="36"/>
      <c r="BD24" s="42"/>
      <c r="BE24" s="36"/>
      <c r="BF24" s="42"/>
      <c r="BG24" s="36"/>
      <c r="BH24" s="42"/>
      <c r="BI24" s="36"/>
      <c r="BJ24" s="42"/>
      <c r="BK24" s="36"/>
      <c r="BL24" s="42"/>
      <c r="BM24" s="23">
        <f t="shared" si="20"/>
        <v>0</v>
      </c>
      <c r="BN24" s="46"/>
      <c r="BO24" s="46"/>
      <c r="BP24" s="46">
        <v>15</v>
      </c>
      <c r="BQ24" s="46">
        <v>1</v>
      </c>
      <c r="BR24" s="46"/>
      <c r="BS24" s="46"/>
      <c r="BT24" s="30"/>
      <c r="BU24" s="30"/>
      <c r="BV24" s="30"/>
      <c r="BW24" s="30"/>
      <c r="BX24" s="30"/>
      <c r="BY24" s="30"/>
      <c r="BZ24" s="30"/>
      <c r="CA24" s="30"/>
      <c r="CB24" s="23">
        <f t="shared" si="21"/>
        <v>15</v>
      </c>
      <c r="CC24" s="30"/>
      <c r="CD24" s="23">
        <f t="shared" si="22"/>
        <v>15</v>
      </c>
      <c r="CE24" s="27">
        <f t="shared" si="23"/>
        <v>645</v>
      </c>
      <c r="CF24" s="23">
        <f t="shared" si="24"/>
        <v>180600</v>
      </c>
      <c r="CG24" s="48" t="s">
        <v>274</v>
      </c>
      <c r="CH24" s="31">
        <v>140358</v>
      </c>
      <c r="CI24" s="31">
        <v>141268</v>
      </c>
      <c r="CJ24" s="31"/>
      <c r="CK24" s="31"/>
      <c r="CL24" s="31"/>
      <c r="CM24" s="31"/>
      <c r="CN24" s="31"/>
      <c r="CO24" s="31"/>
      <c r="CP24" s="31"/>
      <c r="CQ24" s="31"/>
      <c r="CR24" s="23">
        <f t="shared" si="25"/>
        <v>0</v>
      </c>
      <c r="CS24" s="31"/>
      <c r="CT24" s="31"/>
      <c r="CU24" s="31"/>
      <c r="CV24" s="23">
        <f t="shared" si="7"/>
        <v>0</v>
      </c>
      <c r="CW24" s="23">
        <f t="shared" si="8"/>
        <v>0</v>
      </c>
      <c r="CX24" s="49">
        <f t="shared" si="26"/>
        <v>141.36071428571427</v>
      </c>
      <c r="CY24" s="49">
        <f t="shared" si="27"/>
        <v>503.63928571428573</v>
      </c>
      <c r="CZ24" s="49">
        <f t="shared" si="28"/>
        <v>2.3607142857142858</v>
      </c>
      <c r="DA24" s="48" t="s">
        <v>275</v>
      </c>
      <c r="DB24" s="48" t="s">
        <v>272</v>
      </c>
      <c r="DC24" s="23">
        <f t="shared" si="29"/>
        <v>661</v>
      </c>
      <c r="DD24" s="50"/>
      <c r="DE24" s="50"/>
      <c r="DF24" s="50"/>
      <c r="DG24" s="23">
        <f t="shared" si="30"/>
        <v>661</v>
      </c>
      <c r="DH24" s="49">
        <f t="shared" si="31"/>
        <v>501.27857142857147</v>
      </c>
      <c r="DI24" s="27">
        <f t="shared" si="32"/>
        <v>660</v>
      </c>
      <c r="DJ24" s="53">
        <f t="shared" si="33"/>
        <v>15840</v>
      </c>
      <c r="DK24" s="49">
        <f t="shared" si="34"/>
        <v>501.27857142857135</v>
      </c>
      <c r="DL24" s="54">
        <f t="shared" si="35"/>
        <v>0</v>
      </c>
      <c r="DM24" s="55">
        <v>215</v>
      </c>
      <c r="DN24" s="55">
        <v>5</v>
      </c>
      <c r="DO24" s="55">
        <v>15</v>
      </c>
      <c r="DP24" s="27">
        <f t="shared" si="36"/>
        <v>0</v>
      </c>
      <c r="DQ24" s="58">
        <f t="shared" si="37"/>
        <v>1</v>
      </c>
      <c r="DR24" s="194">
        <f t="shared" si="54"/>
        <v>1</v>
      </c>
      <c r="DS24" s="58">
        <f t="shared" si="12"/>
        <v>0.97107816470296582</v>
      </c>
      <c r="DT24" s="196">
        <f t="shared" si="55"/>
        <v>0.98430897862658728</v>
      </c>
      <c r="DU24" s="63">
        <f t="shared" si="40"/>
        <v>0</v>
      </c>
      <c r="DV24" s="61">
        <f t="shared" si="42"/>
        <v>660</v>
      </c>
      <c r="DW24" s="64">
        <f t="shared" si="41"/>
        <v>12759.818181818182</v>
      </c>
      <c r="DX24" s="65"/>
    </row>
    <row r="25" spans="1:128">
      <c r="A25" s="17">
        <v>180</v>
      </c>
      <c r="B25" s="17">
        <v>16800</v>
      </c>
      <c r="C25" s="182"/>
      <c r="D25" s="19">
        <f t="shared" si="0"/>
        <v>0.55700549450549441</v>
      </c>
      <c r="E25" s="19">
        <f t="shared" si="1"/>
        <v>0.72435897435897434</v>
      </c>
      <c r="F25" s="19">
        <f t="shared" si="2"/>
        <v>0.77402022756005051</v>
      </c>
      <c r="G25" s="19">
        <f t="shared" si="3"/>
        <v>0.99346672111065748</v>
      </c>
      <c r="H25" s="18">
        <f t="shared" si="4"/>
        <v>0</v>
      </c>
      <c r="I25" s="184"/>
      <c r="J25" s="187"/>
      <c r="K25" s="22" t="s">
        <v>223</v>
      </c>
      <c r="L25" s="23">
        <v>780</v>
      </c>
      <c r="M25" s="29"/>
      <c r="N25" s="27">
        <f t="shared" si="15"/>
        <v>780</v>
      </c>
      <c r="O25" s="30">
        <v>215</v>
      </c>
      <c r="P25" s="30">
        <v>1</v>
      </c>
      <c r="Q25" s="30"/>
      <c r="R25" s="30"/>
      <c r="S25" s="24">
        <v>0</v>
      </c>
      <c r="T25" s="24">
        <v>0</v>
      </c>
      <c r="U25" s="35">
        <v>0</v>
      </c>
      <c r="V25" s="30"/>
      <c r="W25" s="30"/>
      <c r="X25" s="36"/>
      <c r="Y25" s="17">
        <f t="shared" si="16"/>
        <v>215</v>
      </c>
      <c r="Z25" s="30"/>
      <c r="AA25" s="30"/>
      <c r="AB25" s="30"/>
      <c r="AC25" s="30"/>
      <c r="AD25" s="30"/>
      <c r="AE25" s="30"/>
      <c r="AF25" s="24">
        <f t="shared" si="17"/>
        <v>0</v>
      </c>
      <c r="AG25" s="30"/>
      <c r="AH25" s="30"/>
      <c r="AI25" s="30"/>
      <c r="AJ25" s="30"/>
      <c r="AK25" s="30"/>
      <c r="AL25" s="30"/>
      <c r="AM25" s="24">
        <f t="shared" si="18"/>
        <v>0</v>
      </c>
      <c r="AN25" s="30"/>
      <c r="AO25" s="30"/>
      <c r="AP25" s="30"/>
      <c r="AQ25" s="30"/>
      <c r="AR25" s="30"/>
      <c r="AS25" s="30"/>
      <c r="AT25" s="30"/>
      <c r="AU25" s="30"/>
      <c r="AV25" s="24">
        <f t="shared" si="19"/>
        <v>0</v>
      </c>
      <c r="AW25" s="36"/>
      <c r="AX25" s="42"/>
      <c r="AY25" s="36"/>
      <c r="AZ25" s="42"/>
      <c r="BA25" s="36"/>
      <c r="BB25" s="36"/>
      <c r="BC25" s="36"/>
      <c r="BD25" s="42"/>
      <c r="BE25" s="36"/>
      <c r="BF25" s="42"/>
      <c r="BG25" s="36"/>
      <c r="BH25" s="42"/>
      <c r="BI25" s="36"/>
      <c r="BJ25" s="42"/>
      <c r="BK25" s="36"/>
      <c r="BL25" s="42"/>
      <c r="BM25" s="23">
        <f t="shared" si="20"/>
        <v>0</v>
      </c>
      <c r="BN25" s="46"/>
      <c r="BO25" s="46"/>
      <c r="BP25" s="46"/>
      <c r="BQ25" s="46"/>
      <c r="BR25" s="46"/>
      <c r="BS25" s="46"/>
      <c r="BT25" s="30"/>
      <c r="BU25" s="30"/>
      <c r="BV25" s="30"/>
      <c r="BW25" s="30"/>
      <c r="BX25" s="30"/>
      <c r="BY25" s="30"/>
      <c r="BZ25" s="30"/>
      <c r="CA25" s="30"/>
      <c r="CB25" s="23">
        <f t="shared" si="21"/>
        <v>0</v>
      </c>
      <c r="CC25" s="30"/>
      <c r="CD25" s="23">
        <f t="shared" si="22"/>
        <v>0</v>
      </c>
      <c r="CE25" s="27">
        <f t="shared" si="23"/>
        <v>565</v>
      </c>
      <c r="CF25" s="23">
        <f t="shared" si="24"/>
        <v>158200</v>
      </c>
      <c r="CG25" s="31">
        <v>12.164999999999999</v>
      </c>
      <c r="CH25" s="31">
        <v>121650</v>
      </c>
      <c r="CI25" s="31">
        <v>122450</v>
      </c>
      <c r="CJ25" s="31"/>
      <c r="CK25" s="31"/>
      <c r="CL25" s="31"/>
      <c r="CM25" s="31"/>
      <c r="CN25" s="31"/>
      <c r="CO25" s="31"/>
      <c r="CP25" s="31"/>
      <c r="CQ25" s="31"/>
      <c r="CR25" s="23">
        <f t="shared" si="25"/>
        <v>0</v>
      </c>
      <c r="CS25" s="31"/>
      <c r="CT25" s="31"/>
      <c r="CU25" s="31"/>
      <c r="CV25" s="23">
        <f t="shared" si="7"/>
        <v>0</v>
      </c>
      <c r="CW25" s="23">
        <f t="shared" si="8"/>
        <v>0</v>
      </c>
      <c r="CX25" s="49">
        <f t="shared" si="26"/>
        <v>127.67857142857144</v>
      </c>
      <c r="CY25" s="49">
        <f t="shared" si="27"/>
        <v>437.32142857142856</v>
      </c>
      <c r="CZ25" s="49">
        <f t="shared" si="28"/>
        <v>2.8571428571428568</v>
      </c>
      <c r="DA25" s="31">
        <v>68</v>
      </c>
      <c r="DB25" s="31">
        <v>160</v>
      </c>
      <c r="DC25" s="23">
        <f t="shared" si="29"/>
        <v>572</v>
      </c>
      <c r="DD25" s="50"/>
      <c r="DE25" s="50"/>
      <c r="DF25" s="50"/>
      <c r="DG25" s="23">
        <f t="shared" si="30"/>
        <v>800</v>
      </c>
      <c r="DH25" s="49">
        <f t="shared" si="31"/>
        <v>434.46428571428572</v>
      </c>
      <c r="DI25" s="27">
        <f t="shared" si="32"/>
        <v>565</v>
      </c>
      <c r="DJ25" s="53">
        <f t="shared" si="33"/>
        <v>13560</v>
      </c>
      <c r="DK25" s="49">
        <f t="shared" si="34"/>
        <v>434.46428571428572</v>
      </c>
      <c r="DL25" s="54">
        <f t="shared" si="35"/>
        <v>0</v>
      </c>
      <c r="DM25" s="55">
        <v>215</v>
      </c>
      <c r="DN25" s="55">
        <v>5</v>
      </c>
      <c r="DO25" s="55">
        <v>15</v>
      </c>
      <c r="DP25" s="27">
        <f t="shared" si="36"/>
        <v>0</v>
      </c>
      <c r="DQ25" s="58">
        <f t="shared" si="37"/>
        <v>1</v>
      </c>
      <c r="DR25" s="195"/>
      <c r="DS25" s="58">
        <f t="shared" si="12"/>
        <v>1</v>
      </c>
      <c r="DT25" s="197"/>
      <c r="DU25" s="63">
        <f t="shared" si="40"/>
        <v>215</v>
      </c>
      <c r="DV25" s="61">
        <f t="shared" si="42"/>
        <v>565</v>
      </c>
      <c r="DW25" s="64">
        <f t="shared" si="41"/>
        <v>12918.584070796462</v>
      </c>
      <c r="DX25" s="65"/>
    </row>
    <row r="26" spans="1:128">
      <c r="A26" s="17">
        <v>180</v>
      </c>
      <c r="B26" s="17">
        <v>16800</v>
      </c>
      <c r="C26" s="181">
        <f t="shared" si="52"/>
        <v>0.61441176470588232</v>
      </c>
      <c r="D26" s="19">
        <f t="shared" si="0"/>
        <v>0.71198156682027636</v>
      </c>
      <c r="E26" s="19">
        <f t="shared" si="1"/>
        <v>0.91129032258064502</v>
      </c>
      <c r="F26" s="19">
        <f t="shared" si="2"/>
        <v>0.7833122629582806</v>
      </c>
      <c r="G26" s="19">
        <f t="shared" si="3"/>
        <v>0.99741768883150417</v>
      </c>
      <c r="H26" s="18">
        <f t="shared" si="4"/>
        <v>0</v>
      </c>
      <c r="I26" s="183">
        <f t="shared" si="53"/>
        <v>0</v>
      </c>
      <c r="J26" s="187" t="s">
        <v>240</v>
      </c>
      <c r="K26" s="22" t="s">
        <v>273</v>
      </c>
      <c r="L26" s="23">
        <v>660</v>
      </c>
      <c r="M26" s="29">
        <v>40</v>
      </c>
      <c r="N26" s="27">
        <f t="shared" si="15"/>
        <v>620</v>
      </c>
      <c r="O26" s="30"/>
      <c r="P26" s="30"/>
      <c r="Q26" s="30">
        <v>15</v>
      </c>
      <c r="R26" s="30">
        <v>3</v>
      </c>
      <c r="S26" s="24">
        <v>0</v>
      </c>
      <c r="T26" s="24">
        <v>0</v>
      </c>
      <c r="U26" s="35">
        <v>0</v>
      </c>
      <c r="V26" s="30"/>
      <c r="W26" s="30"/>
      <c r="X26" s="36"/>
      <c r="Y26" s="17">
        <f t="shared" si="16"/>
        <v>15</v>
      </c>
      <c r="Z26" s="30"/>
      <c r="AA26" s="30">
        <v>40</v>
      </c>
      <c r="AB26" s="30"/>
      <c r="AC26" s="30"/>
      <c r="AD26" s="30"/>
      <c r="AE26" s="30"/>
      <c r="AF26" s="24">
        <f t="shared" si="17"/>
        <v>0</v>
      </c>
      <c r="AG26" s="30"/>
      <c r="AH26" s="30"/>
      <c r="AI26" s="30"/>
      <c r="AJ26" s="30"/>
      <c r="AK26" s="30"/>
      <c r="AL26" s="30"/>
      <c r="AM26" s="24">
        <f t="shared" si="18"/>
        <v>40</v>
      </c>
      <c r="AN26" s="30"/>
      <c r="AO26" s="30"/>
      <c r="AP26" s="30"/>
      <c r="AQ26" s="30"/>
      <c r="AR26" s="30"/>
      <c r="AS26" s="30"/>
      <c r="AT26" s="30"/>
      <c r="AU26" s="30"/>
      <c r="AV26" s="24">
        <f t="shared" si="19"/>
        <v>0</v>
      </c>
      <c r="AW26" s="36"/>
      <c r="AX26" s="42"/>
      <c r="AY26" s="36"/>
      <c r="AZ26" s="42"/>
      <c r="BA26" s="36"/>
      <c r="BB26" s="36"/>
      <c r="BC26" s="36"/>
      <c r="BD26" s="42"/>
      <c r="BE26" s="36"/>
      <c r="BF26" s="42"/>
      <c r="BG26" s="36"/>
      <c r="BH26" s="42"/>
      <c r="BI26" s="36"/>
      <c r="BJ26" s="42"/>
      <c r="BK26" s="36"/>
      <c r="BL26" s="42"/>
      <c r="BM26" s="23">
        <f t="shared" si="20"/>
        <v>0</v>
      </c>
      <c r="BN26" s="46"/>
      <c r="BO26" s="46"/>
      <c r="BP26" s="46"/>
      <c r="BQ26" s="46"/>
      <c r="BR26" s="46"/>
      <c r="BS26" s="46"/>
      <c r="BT26" s="30"/>
      <c r="BU26" s="30"/>
      <c r="BV26" s="30"/>
      <c r="BW26" s="30"/>
      <c r="BX26" s="30"/>
      <c r="BY26" s="30"/>
      <c r="BZ26" s="30"/>
      <c r="CA26" s="30"/>
      <c r="CB26" s="23">
        <f t="shared" si="21"/>
        <v>0</v>
      </c>
      <c r="CC26" s="30"/>
      <c r="CD26" s="23">
        <f t="shared" si="22"/>
        <v>0</v>
      </c>
      <c r="CE26" s="27">
        <f t="shared" si="23"/>
        <v>565</v>
      </c>
      <c r="CF26" s="23">
        <f t="shared" si="24"/>
        <v>158200</v>
      </c>
      <c r="CG26" s="31">
        <v>22.248000000000001</v>
      </c>
      <c r="CH26" s="31">
        <v>123600</v>
      </c>
      <c r="CI26" s="31">
        <v>123920</v>
      </c>
      <c r="CJ26" s="31"/>
      <c r="CK26" s="31"/>
      <c r="CL26" s="31"/>
      <c r="CM26" s="31"/>
      <c r="CN26" s="31"/>
      <c r="CO26" s="31"/>
      <c r="CP26" s="31"/>
      <c r="CQ26" s="31"/>
      <c r="CR26" s="23">
        <f t="shared" si="25"/>
        <v>0</v>
      </c>
      <c r="CS26" s="31"/>
      <c r="CT26" s="31"/>
      <c r="CU26" s="31"/>
      <c r="CV26" s="23">
        <f t="shared" si="7"/>
        <v>0</v>
      </c>
      <c r="CW26" s="23">
        <f t="shared" si="8"/>
        <v>0</v>
      </c>
      <c r="CX26" s="49">
        <f t="shared" si="26"/>
        <v>122.42857142857142</v>
      </c>
      <c r="CY26" s="49">
        <f t="shared" si="27"/>
        <v>442.57142857142856</v>
      </c>
      <c r="CZ26" s="49">
        <f t="shared" si="28"/>
        <v>1.142857142857143</v>
      </c>
      <c r="DA26" s="31">
        <v>80</v>
      </c>
      <c r="DB26" s="31">
        <v>160</v>
      </c>
      <c r="DC26" s="23">
        <f t="shared" si="29"/>
        <v>80</v>
      </c>
      <c r="DD26" s="50"/>
      <c r="DE26" s="50"/>
      <c r="DF26" s="50"/>
      <c r="DG26" s="23">
        <f t="shared" si="30"/>
        <v>320</v>
      </c>
      <c r="DH26" s="49">
        <f t="shared" si="31"/>
        <v>441.42857142857139</v>
      </c>
      <c r="DI26" s="27">
        <f t="shared" si="32"/>
        <v>605</v>
      </c>
      <c r="DJ26" s="53">
        <f t="shared" si="33"/>
        <v>14520</v>
      </c>
      <c r="DK26" s="49">
        <f t="shared" si="34"/>
        <v>441.42857142857139</v>
      </c>
      <c r="DL26" s="54">
        <f t="shared" si="35"/>
        <v>40</v>
      </c>
      <c r="DM26" s="55">
        <v>215</v>
      </c>
      <c r="DN26" s="55">
        <v>5</v>
      </c>
      <c r="DO26" s="55">
        <v>15</v>
      </c>
      <c r="DP26" s="27">
        <f t="shared" si="36"/>
        <v>80</v>
      </c>
      <c r="DQ26" s="58">
        <f t="shared" si="37"/>
        <v>0.84691088026243844</v>
      </c>
      <c r="DR26" s="194">
        <f t="shared" si="54"/>
        <v>0.8986237990159649</v>
      </c>
      <c r="DS26" s="58">
        <f t="shared" si="12"/>
        <v>1</v>
      </c>
      <c r="DT26" s="196">
        <f t="shared" si="55"/>
        <v>1</v>
      </c>
      <c r="DU26" s="63">
        <f t="shared" si="40"/>
        <v>0</v>
      </c>
      <c r="DV26" s="61">
        <f t="shared" si="42"/>
        <v>605</v>
      </c>
      <c r="DW26" s="64">
        <f t="shared" si="41"/>
        <v>12257.85123966942</v>
      </c>
      <c r="DX26" s="65"/>
    </row>
    <row r="27" spans="1:128">
      <c r="A27" s="17">
        <v>180</v>
      </c>
      <c r="B27" s="17">
        <v>16800</v>
      </c>
      <c r="C27" s="182"/>
      <c r="D27" s="19">
        <f t="shared" si="0"/>
        <v>0.53266409266409265</v>
      </c>
      <c r="E27" s="19">
        <f t="shared" si="1"/>
        <v>0.68918918918918903</v>
      </c>
      <c r="F27" s="19">
        <f t="shared" si="2"/>
        <v>0.78339635854341738</v>
      </c>
      <c r="G27" s="19">
        <f t="shared" si="3"/>
        <v>0.98658252062680463</v>
      </c>
      <c r="H27" s="18">
        <f t="shared" si="4"/>
        <v>0</v>
      </c>
      <c r="I27" s="184"/>
      <c r="J27" s="187"/>
      <c r="K27" s="22" t="s">
        <v>226</v>
      </c>
      <c r="L27" s="23">
        <v>780</v>
      </c>
      <c r="M27" s="29">
        <v>40</v>
      </c>
      <c r="N27" s="27">
        <f t="shared" si="15"/>
        <v>740</v>
      </c>
      <c r="O27" s="30">
        <v>230</v>
      </c>
      <c r="P27" s="30">
        <v>1</v>
      </c>
      <c r="Q27" s="30"/>
      <c r="R27" s="30"/>
      <c r="S27" s="24">
        <v>0</v>
      </c>
      <c r="T27" s="24">
        <v>0</v>
      </c>
      <c r="U27" s="35">
        <v>0</v>
      </c>
      <c r="V27" s="30"/>
      <c r="W27" s="30"/>
      <c r="X27" s="36"/>
      <c r="Y27" s="17">
        <f t="shared" si="16"/>
        <v>230</v>
      </c>
      <c r="Z27" s="36"/>
      <c r="AA27" s="36"/>
      <c r="AB27" s="36"/>
      <c r="AC27" s="36"/>
      <c r="AD27" s="36"/>
      <c r="AE27" s="36"/>
      <c r="AF27" s="24">
        <f t="shared" si="17"/>
        <v>0</v>
      </c>
      <c r="AG27" s="36"/>
      <c r="AH27" s="36"/>
      <c r="AI27" s="36"/>
      <c r="AJ27" s="36"/>
      <c r="AK27" s="36"/>
      <c r="AL27" s="36"/>
      <c r="AM27" s="24">
        <f t="shared" si="18"/>
        <v>0</v>
      </c>
      <c r="AN27" s="36"/>
      <c r="AO27" s="36"/>
      <c r="AP27" s="36"/>
      <c r="AQ27" s="36"/>
      <c r="AR27" s="36"/>
      <c r="AS27" s="36"/>
      <c r="AT27" s="36"/>
      <c r="AU27" s="36"/>
      <c r="AV27" s="24">
        <f t="shared" si="19"/>
        <v>0</v>
      </c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23">
        <f t="shared" si="20"/>
        <v>0</v>
      </c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23">
        <f t="shared" si="21"/>
        <v>0</v>
      </c>
      <c r="CC27" s="36"/>
      <c r="CD27" s="23">
        <f t="shared" si="22"/>
        <v>0</v>
      </c>
      <c r="CE27" s="27">
        <f t="shared" si="23"/>
        <v>510</v>
      </c>
      <c r="CF27" s="23">
        <f t="shared" si="24"/>
        <v>142800</v>
      </c>
      <c r="CG27" s="36">
        <v>11.077999999999999</v>
      </c>
      <c r="CH27" s="36">
        <v>110368</v>
      </c>
      <c r="CI27" s="36">
        <v>111869</v>
      </c>
      <c r="CJ27" s="36"/>
      <c r="CK27" s="36"/>
      <c r="CL27" s="36"/>
      <c r="CM27" s="36"/>
      <c r="CN27" s="36"/>
      <c r="CO27" s="36"/>
      <c r="CP27" s="36"/>
      <c r="CQ27" s="36"/>
      <c r="CR27" s="23">
        <f t="shared" si="25"/>
        <v>0</v>
      </c>
      <c r="CS27" s="36"/>
      <c r="CT27" s="36"/>
      <c r="CU27" s="36"/>
      <c r="CV27" s="23">
        <f t="shared" si="7"/>
        <v>0</v>
      </c>
      <c r="CW27" s="23">
        <f t="shared" si="8"/>
        <v>0</v>
      </c>
      <c r="CX27" s="49">
        <f t="shared" si="26"/>
        <v>110.46785714285716</v>
      </c>
      <c r="CY27" s="49">
        <f t="shared" si="27"/>
        <v>399.53214285714284</v>
      </c>
      <c r="CZ27" s="49">
        <f t="shared" si="28"/>
        <v>5.3607142857142858</v>
      </c>
      <c r="DA27" s="31">
        <v>58</v>
      </c>
      <c r="DB27" s="31">
        <v>160</v>
      </c>
      <c r="DC27" s="23">
        <f t="shared" si="29"/>
        <v>1283</v>
      </c>
      <c r="DD27" s="50"/>
      <c r="DE27" s="50"/>
      <c r="DF27" s="50"/>
      <c r="DG27" s="23">
        <f t="shared" si="30"/>
        <v>1501</v>
      </c>
      <c r="DH27" s="49">
        <f t="shared" si="31"/>
        <v>394.17142857142858</v>
      </c>
      <c r="DI27" s="27">
        <f t="shared" si="32"/>
        <v>510</v>
      </c>
      <c r="DJ27" s="53">
        <f t="shared" si="33"/>
        <v>12240</v>
      </c>
      <c r="DK27" s="49">
        <f t="shared" si="34"/>
        <v>394.17142857142852</v>
      </c>
      <c r="DL27" s="54">
        <f t="shared" si="35"/>
        <v>40.000000000000057</v>
      </c>
      <c r="DM27" s="55">
        <v>215</v>
      </c>
      <c r="DN27" s="55">
        <v>5</v>
      </c>
      <c r="DO27" s="55">
        <v>15</v>
      </c>
      <c r="DP27" s="27">
        <f t="shared" si="36"/>
        <v>15</v>
      </c>
      <c r="DQ27" s="58">
        <f t="shared" si="37"/>
        <v>0.9638146275060524</v>
      </c>
      <c r="DR27" s="195"/>
      <c r="DS27" s="58">
        <f t="shared" si="12"/>
        <v>1</v>
      </c>
      <c r="DT27" s="197"/>
      <c r="DU27" s="63">
        <f t="shared" si="40"/>
        <v>230</v>
      </c>
      <c r="DV27" s="61">
        <f t="shared" si="42"/>
        <v>510</v>
      </c>
      <c r="DW27" s="64">
        <f t="shared" si="41"/>
        <v>12984.470588235294</v>
      </c>
      <c r="DX27" s="65"/>
    </row>
    <row r="28" spans="1:128">
      <c r="A28" s="17">
        <v>180</v>
      </c>
      <c r="B28" s="17">
        <v>16800</v>
      </c>
      <c r="C28" s="181">
        <f t="shared" ref="C28:C32" si="56">(DH28+DH29)/(N28+N29)</f>
        <v>0.58756287726358158</v>
      </c>
      <c r="D28" s="19">
        <f t="shared" si="0"/>
        <v>0.64312770562770527</v>
      </c>
      <c r="E28" s="19">
        <f t="shared" si="1"/>
        <v>0.83333333333333304</v>
      </c>
      <c r="F28" s="19">
        <f t="shared" si="2"/>
        <v>0.77727272727272723</v>
      </c>
      <c r="G28" s="19">
        <f t="shared" si="3"/>
        <v>0.9928989139515455</v>
      </c>
      <c r="H28" s="18">
        <f t="shared" si="4"/>
        <v>0</v>
      </c>
      <c r="I28" s="183">
        <f t="shared" ref="I28:I32" si="57">(CD28+CD29)/(DI28+DI29)</f>
        <v>0</v>
      </c>
      <c r="J28" s="187" t="s">
        <v>241</v>
      </c>
      <c r="K28" s="22" t="s">
        <v>219</v>
      </c>
      <c r="L28" s="23">
        <v>660</v>
      </c>
      <c r="M28" s="29"/>
      <c r="N28" s="27">
        <f t="shared" si="15"/>
        <v>660</v>
      </c>
      <c r="O28" s="30"/>
      <c r="P28" s="30"/>
      <c r="Q28" s="30">
        <v>10</v>
      </c>
      <c r="R28" s="30">
        <v>2</v>
      </c>
      <c r="S28" s="24">
        <v>0</v>
      </c>
      <c r="T28" s="24">
        <v>0</v>
      </c>
      <c r="U28" s="35">
        <v>0</v>
      </c>
      <c r="V28" s="30"/>
      <c r="W28" s="30"/>
      <c r="X28" s="36"/>
      <c r="Y28" s="17">
        <f t="shared" si="16"/>
        <v>10</v>
      </c>
      <c r="Z28" s="30"/>
      <c r="AA28" s="30">
        <v>40</v>
      </c>
      <c r="AB28" s="30"/>
      <c r="AC28" s="30"/>
      <c r="AD28" s="30"/>
      <c r="AE28" s="30">
        <v>60</v>
      </c>
      <c r="AF28" s="24">
        <f t="shared" si="17"/>
        <v>60</v>
      </c>
      <c r="AG28" s="30"/>
      <c r="AH28" s="30"/>
      <c r="AI28" s="30"/>
      <c r="AJ28" s="30"/>
      <c r="AK28" s="30"/>
      <c r="AL28" s="30"/>
      <c r="AM28" s="24">
        <f t="shared" si="18"/>
        <v>100</v>
      </c>
      <c r="AN28" s="30"/>
      <c r="AO28" s="30"/>
      <c r="AP28" s="30"/>
      <c r="AQ28" s="30"/>
      <c r="AR28" s="30"/>
      <c r="AS28" s="30"/>
      <c r="AT28" s="30"/>
      <c r="AU28" s="30"/>
      <c r="AV28" s="24">
        <f t="shared" si="19"/>
        <v>0</v>
      </c>
      <c r="AW28" s="36"/>
      <c r="AX28" s="42"/>
      <c r="AY28" s="36"/>
      <c r="AZ28" s="42"/>
      <c r="BA28" s="36"/>
      <c r="BB28" s="36"/>
      <c r="BC28" s="36"/>
      <c r="BD28" s="42"/>
      <c r="BE28" s="36"/>
      <c r="BF28" s="42"/>
      <c r="BG28" s="36"/>
      <c r="BH28" s="42"/>
      <c r="BI28" s="36"/>
      <c r="BJ28" s="42"/>
      <c r="BK28" s="36"/>
      <c r="BL28" s="42"/>
      <c r="BM28" s="23">
        <f t="shared" si="20"/>
        <v>0</v>
      </c>
      <c r="BN28" s="46"/>
      <c r="BO28" s="46"/>
      <c r="BP28" s="46"/>
      <c r="BQ28" s="46"/>
      <c r="BR28" s="46"/>
      <c r="BS28" s="46"/>
      <c r="BT28" s="30"/>
      <c r="BU28" s="30"/>
      <c r="BV28" s="30"/>
      <c r="BW28" s="30"/>
      <c r="BX28" s="30"/>
      <c r="BY28" s="30"/>
      <c r="BZ28" s="30"/>
      <c r="CA28" s="30"/>
      <c r="CB28" s="23">
        <f t="shared" si="21"/>
        <v>0</v>
      </c>
      <c r="CC28" s="30"/>
      <c r="CD28" s="23">
        <f t="shared" si="22"/>
        <v>0</v>
      </c>
      <c r="CE28" s="27">
        <f t="shared" si="23"/>
        <v>550</v>
      </c>
      <c r="CF28" s="23">
        <f t="shared" si="24"/>
        <v>154000</v>
      </c>
      <c r="CG28" s="31">
        <v>11.89</v>
      </c>
      <c r="CH28" s="31">
        <v>118850</v>
      </c>
      <c r="CI28" s="31">
        <v>119700</v>
      </c>
      <c r="CJ28" s="31"/>
      <c r="CK28" s="31"/>
      <c r="CL28" s="31"/>
      <c r="CM28" s="31"/>
      <c r="CN28" s="31"/>
      <c r="CO28" s="31"/>
      <c r="CP28" s="31">
        <v>3.125</v>
      </c>
      <c r="CQ28" s="31">
        <v>1</v>
      </c>
      <c r="CR28" s="23">
        <f t="shared" si="25"/>
        <v>3.125</v>
      </c>
      <c r="CS28" s="31"/>
      <c r="CT28" s="31"/>
      <c r="CU28" s="31"/>
      <c r="CV28" s="23">
        <f t="shared" si="7"/>
        <v>0</v>
      </c>
      <c r="CW28" s="23">
        <f t="shared" si="8"/>
        <v>3.125</v>
      </c>
      <c r="CX28" s="49">
        <f t="shared" si="26"/>
        <v>119.37499999999999</v>
      </c>
      <c r="CY28" s="49">
        <f t="shared" si="27"/>
        <v>427.5</v>
      </c>
      <c r="CZ28" s="49">
        <f t="shared" si="28"/>
        <v>3.0357142857142856</v>
      </c>
      <c r="DA28" s="31">
        <v>86</v>
      </c>
      <c r="DB28" s="31">
        <v>240</v>
      </c>
      <c r="DC28" s="23">
        <f t="shared" si="29"/>
        <v>524</v>
      </c>
      <c r="DD28" s="50"/>
      <c r="DE28" s="50"/>
      <c r="DF28" s="50"/>
      <c r="DG28" s="23">
        <f t="shared" si="30"/>
        <v>850</v>
      </c>
      <c r="DH28" s="49">
        <f t="shared" si="31"/>
        <v>424.46428571428572</v>
      </c>
      <c r="DI28" s="27">
        <f t="shared" si="32"/>
        <v>650</v>
      </c>
      <c r="DJ28" s="53">
        <f t="shared" si="33"/>
        <v>15600</v>
      </c>
      <c r="DK28" s="49">
        <f t="shared" si="34"/>
        <v>424.46428571428572</v>
      </c>
      <c r="DL28" s="54">
        <f t="shared" si="35"/>
        <v>0</v>
      </c>
      <c r="DM28" s="55">
        <v>215</v>
      </c>
      <c r="DN28" s="55">
        <v>5</v>
      </c>
      <c r="DO28" s="55">
        <v>15</v>
      </c>
      <c r="DP28" s="27">
        <f t="shared" si="36"/>
        <v>200</v>
      </c>
      <c r="DQ28" s="58">
        <f t="shared" si="37"/>
        <v>0.68127490039840632</v>
      </c>
      <c r="DR28" s="194">
        <f t="shared" ref="DR28:DR32" si="58">(CY28+CY29)/(CY28+CY29+DP28+DP29)</f>
        <v>0.79591836734693877</v>
      </c>
      <c r="DS28" s="58">
        <f t="shared" si="12"/>
        <v>1</v>
      </c>
      <c r="DT28" s="196">
        <f t="shared" ref="DT28:DT32" si="59">(CY28+CY29)/(CY28+CY29+CD28+CD29)</f>
        <v>1</v>
      </c>
      <c r="DU28" s="63">
        <f t="shared" si="40"/>
        <v>0</v>
      </c>
      <c r="DV28" s="61">
        <f t="shared" si="42"/>
        <v>650</v>
      </c>
      <c r="DW28" s="64">
        <f t="shared" si="41"/>
        <v>10970.76923076923</v>
      </c>
      <c r="DX28" s="65" t="s">
        <v>276</v>
      </c>
    </row>
    <row r="29" spans="1:128">
      <c r="A29" s="17">
        <v>180</v>
      </c>
      <c r="B29" s="17">
        <v>16800</v>
      </c>
      <c r="C29" s="182"/>
      <c r="D29" s="19">
        <f t="shared" si="0"/>
        <v>0.53930921052631609</v>
      </c>
      <c r="E29" s="19">
        <f t="shared" si="1"/>
        <v>0.69078947368421095</v>
      </c>
      <c r="F29" s="19">
        <f t="shared" si="2"/>
        <v>0.78285714285714281</v>
      </c>
      <c r="G29" s="19">
        <f t="shared" si="3"/>
        <v>0.99726277372262773</v>
      </c>
      <c r="H29" s="18">
        <f t="shared" si="4"/>
        <v>0</v>
      </c>
      <c r="I29" s="184"/>
      <c r="J29" s="187"/>
      <c r="K29" s="22" t="s">
        <v>220</v>
      </c>
      <c r="L29" s="23">
        <v>780</v>
      </c>
      <c r="M29" s="29">
        <v>20</v>
      </c>
      <c r="N29" s="27">
        <f t="shared" si="15"/>
        <v>760</v>
      </c>
      <c r="O29" s="30">
        <v>230</v>
      </c>
      <c r="P29" s="30">
        <v>1</v>
      </c>
      <c r="Q29" s="30">
        <v>5</v>
      </c>
      <c r="R29" s="30">
        <v>1</v>
      </c>
      <c r="S29" s="24">
        <v>0</v>
      </c>
      <c r="T29" s="24">
        <v>0</v>
      </c>
      <c r="U29" s="35">
        <v>0</v>
      </c>
      <c r="V29" s="30"/>
      <c r="W29" s="30"/>
      <c r="X29" s="36"/>
      <c r="Y29" s="17">
        <f t="shared" si="16"/>
        <v>235</v>
      </c>
      <c r="Z29" s="30"/>
      <c r="AA29" s="30"/>
      <c r="AB29" s="30"/>
      <c r="AC29" s="30"/>
      <c r="AD29" s="30"/>
      <c r="AE29" s="30"/>
      <c r="AF29" s="24">
        <f t="shared" si="17"/>
        <v>0</v>
      </c>
      <c r="AG29" s="30"/>
      <c r="AH29" s="30"/>
      <c r="AI29" s="30"/>
      <c r="AJ29" s="30"/>
      <c r="AK29" s="30"/>
      <c r="AL29" s="30"/>
      <c r="AM29" s="24">
        <f t="shared" si="18"/>
        <v>0</v>
      </c>
      <c r="AN29" s="30"/>
      <c r="AO29" s="30"/>
      <c r="AP29" s="30"/>
      <c r="AQ29" s="30"/>
      <c r="AR29" s="30"/>
      <c r="AS29" s="30"/>
      <c r="AT29" s="30"/>
      <c r="AU29" s="30"/>
      <c r="AV29" s="24">
        <f t="shared" si="19"/>
        <v>0</v>
      </c>
      <c r="AW29" s="36"/>
      <c r="AX29" s="42"/>
      <c r="AY29" s="36"/>
      <c r="AZ29" s="42"/>
      <c r="BA29" s="36"/>
      <c r="BB29" s="36"/>
      <c r="BC29" s="36"/>
      <c r="BD29" s="42"/>
      <c r="BE29" s="36"/>
      <c r="BF29" s="42"/>
      <c r="BG29" s="36"/>
      <c r="BH29" s="42"/>
      <c r="BI29" s="36"/>
      <c r="BJ29" s="42"/>
      <c r="BK29" s="36"/>
      <c r="BL29" s="42"/>
      <c r="BM29" s="23">
        <f t="shared" si="20"/>
        <v>0</v>
      </c>
      <c r="BN29" s="46"/>
      <c r="BO29" s="46"/>
      <c r="BP29" s="46"/>
      <c r="BQ29" s="46"/>
      <c r="BR29" s="46"/>
      <c r="BS29" s="46"/>
      <c r="BT29" s="30"/>
      <c r="BU29" s="30"/>
      <c r="BV29" s="30"/>
      <c r="BW29" s="30"/>
      <c r="BX29" s="30"/>
      <c r="BY29" s="30"/>
      <c r="BZ29" s="30"/>
      <c r="CA29" s="30"/>
      <c r="CB29" s="23">
        <f t="shared" si="21"/>
        <v>0</v>
      </c>
      <c r="CC29" s="30"/>
      <c r="CD29" s="23">
        <f t="shared" si="22"/>
        <v>0</v>
      </c>
      <c r="CE29" s="27">
        <f t="shared" si="23"/>
        <v>525</v>
      </c>
      <c r="CF29" s="23">
        <f t="shared" si="24"/>
        <v>147000</v>
      </c>
      <c r="CG29" s="31">
        <v>11.858000000000001</v>
      </c>
      <c r="CH29" s="31">
        <v>114765</v>
      </c>
      <c r="CI29" s="31">
        <v>115080</v>
      </c>
      <c r="CJ29" s="31"/>
      <c r="CK29" s="31"/>
      <c r="CL29" s="31"/>
      <c r="CM29" s="31"/>
      <c r="CN29" s="31"/>
      <c r="CO29" s="31"/>
      <c r="CP29" s="31"/>
      <c r="CQ29" s="31"/>
      <c r="CR29" s="23">
        <f t="shared" si="25"/>
        <v>0</v>
      </c>
      <c r="CS29" s="31"/>
      <c r="CT29" s="31"/>
      <c r="CU29" s="31"/>
      <c r="CV29" s="23">
        <f t="shared" si="7"/>
        <v>0</v>
      </c>
      <c r="CW29" s="23">
        <f t="shared" si="8"/>
        <v>0</v>
      </c>
      <c r="CX29" s="49">
        <f t="shared" si="26"/>
        <v>114</v>
      </c>
      <c r="CY29" s="49">
        <f t="shared" si="27"/>
        <v>411</v>
      </c>
      <c r="CZ29" s="49">
        <f t="shared" si="28"/>
        <v>1.125</v>
      </c>
      <c r="DA29" s="31">
        <v>80</v>
      </c>
      <c r="DB29" s="31">
        <v>160</v>
      </c>
      <c r="DC29" s="23">
        <f t="shared" si="29"/>
        <v>75</v>
      </c>
      <c r="DD29" s="50"/>
      <c r="DE29" s="50"/>
      <c r="DF29" s="50"/>
      <c r="DG29" s="23">
        <f t="shared" si="30"/>
        <v>315</v>
      </c>
      <c r="DH29" s="49">
        <f t="shared" si="31"/>
        <v>409.875</v>
      </c>
      <c r="DI29" s="27">
        <f t="shared" si="32"/>
        <v>525</v>
      </c>
      <c r="DJ29" s="53">
        <f t="shared" si="33"/>
        <v>12600</v>
      </c>
      <c r="DK29" s="49">
        <f t="shared" si="34"/>
        <v>409.875</v>
      </c>
      <c r="DL29" s="54">
        <f t="shared" si="35"/>
        <v>20</v>
      </c>
      <c r="DM29" s="55">
        <v>215</v>
      </c>
      <c r="DN29" s="55">
        <v>5</v>
      </c>
      <c r="DO29" s="55">
        <v>15</v>
      </c>
      <c r="DP29" s="27">
        <f t="shared" si="36"/>
        <v>15</v>
      </c>
      <c r="DQ29" s="58">
        <f t="shared" si="37"/>
        <v>0.96478873239436624</v>
      </c>
      <c r="DR29" s="195"/>
      <c r="DS29" s="58">
        <f t="shared" si="12"/>
        <v>1</v>
      </c>
      <c r="DT29" s="197"/>
      <c r="DU29" s="63">
        <f t="shared" si="40"/>
        <v>230</v>
      </c>
      <c r="DV29" s="61">
        <f t="shared" si="42"/>
        <v>525</v>
      </c>
      <c r="DW29" s="64">
        <f t="shared" si="41"/>
        <v>13116</v>
      </c>
      <c r="DX29" s="65"/>
    </row>
    <row r="30" spans="1:128">
      <c r="A30" s="17">
        <v>180</v>
      </c>
      <c r="B30" s="17">
        <v>16800</v>
      </c>
      <c r="C30" s="181" t="e">
        <f t="shared" si="56"/>
        <v>#DIV/0!</v>
      </c>
      <c r="D30" s="19" t="e">
        <f t="shared" si="0"/>
        <v>#DIV/0!</v>
      </c>
      <c r="E30" s="19" t="e">
        <f t="shared" si="1"/>
        <v>#DIV/0!</v>
      </c>
      <c r="F30" s="19" t="e">
        <f t="shared" si="2"/>
        <v>#DIV/0!</v>
      </c>
      <c r="G30" s="19" t="e">
        <f t="shared" si="3"/>
        <v>#DIV/0!</v>
      </c>
      <c r="H30" s="18" t="e">
        <f t="shared" si="4"/>
        <v>#DIV/0!</v>
      </c>
      <c r="I30" s="183" t="e">
        <f t="shared" si="57"/>
        <v>#DIV/0!</v>
      </c>
      <c r="J30" s="187" t="s">
        <v>242</v>
      </c>
      <c r="K30" s="22" t="s">
        <v>222</v>
      </c>
      <c r="L30" s="23"/>
      <c r="M30" s="29"/>
      <c r="N30" s="27">
        <f t="shared" si="15"/>
        <v>0</v>
      </c>
      <c r="O30" s="30"/>
      <c r="P30" s="30"/>
      <c r="Q30" s="30"/>
      <c r="R30" s="30"/>
      <c r="S30" s="24">
        <v>0</v>
      </c>
      <c r="T30" s="24">
        <v>0</v>
      </c>
      <c r="U30" s="35">
        <v>0</v>
      </c>
      <c r="V30" s="30"/>
      <c r="W30" s="30"/>
      <c r="X30" s="36"/>
      <c r="Y30" s="17">
        <f t="shared" si="16"/>
        <v>0</v>
      </c>
      <c r="Z30" s="30"/>
      <c r="AA30" s="30"/>
      <c r="AB30" s="30"/>
      <c r="AC30" s="30"/>
      <c r="AD30" s="30"/>
      <c r="AE30" s="30"/>
      <c r="AF30" s="24">
        <f t="shared" si="17"/>
        <v>0</v>
      </c>
      <c r="AG30" s="30"/>
      <c r="AH30" s="30"/>
      <c r="AI30" s="30"/>
      <c r="AJ30" s="30"/>
      <c r="AK30" s="30"/>
      <c r="AL30" s="30"/>
      <c r="AM30" s="24">
        <f t="shared" si="18"/>
        <v>0</v>
      </c>
      <c r="AN30" s="30"/>
      <c r="AO30" s="30"/>
      <c r="AP30" s="30"/>
      <c r="AQ30" s="30"/>
      <c r="AR30" s="30"/>
      <c r="AS30" s="30"/>
      <c r="AT30" s="30"/>
      <c r="AU30" s="30"/>
      <c r="AV30" s="24">
        <f t="shared" si="19"/>
        <v>0</v>
      </c>
      <c r="AW30" s="36"/>
      <c r="AX30" s="42"/>
      <c r="AY30" s="36"/>
      <c r="AZ30" s="42"/>
      <c r="BA30" s="36"/>
      <c r="BB30" s="36"/>
      <c r="BC30" s="36"/>
      <c r="BD30" s="42"/>
      <c r="BE30" s="36"/>
      <c r="BF30" s="42"/>
      <c r="BG30" s="36"/>
      <c r="BH30" s="42"/>
      <c r="BI30" s="36"/>
      <c r="BJ30" s="42"/>
      <c r="BK30" s="36"/>
      <c r="BL30" s="42"/>
      <c r="BM30" s="23">
        <f t="shared" si="20"/>
        <v>0</v>
      </c>
      <c r="BN30" s="46"/>
      <c r="BO30" s="46"/>
      <c r="BP30" s="46"/>
      <c r="BQ30" s="46"/>
      <c r="BR30" s="46"/>
      <c r="BS30" s="46"/>
      <c r="BT30" s="30"/>
      <c r="BU30" s="30"/>
      <c r="BV30" s="30"/>
      <c r="BW30" s="30"/>
      <c r="BX30" s="30"/>
      <c r="BY30" s="30"/>
      <c r="BZ30" s="30"/>
      <c r="CA30" s="30"/>
      <c r="CB30" s="23">
        <f t="shared" si="21"/>
        <v>0</v>
      </c>
      <c r="CC30" s="30"/>
      <c r="CD30" s="23">
        <f t="shared" si="22"/>
        <v>0</v>
      </c>
      <c r="CE30" s="27">
        <f t="shared" si="23"/>
        <v>0</v>
      </c>
      <c r="CF30" s="23">
        <f t="shared" si="24"/>
        <v>0</v>
      </c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23">
        <f t="shared" si="25"/>
        <v>0</v>
      </c>
      <c r="CS30" s="31"/>
      <c r="CT30" s="31"/>
      <c r="CU30" s="31"/>
      <c r="CV30" s="23">
        <f t="shared" si="7"/>
        <v>0</v>
      </c>
      <c r="CW30" s="23">
        <f t="shared" si="8"/>
        <v>0</v>
      </c>
      <c r="CX30" s="49">
        <f t="shared" si="26"/>
        <v>0</v>
      </c>
      <c r="CY30" s="49">
        <f t="shared" si="27"/>
        <v>0</v>
      </c>
      <c r="CZ30" s="49">
        <f t="shared" si="28"/>
        <v>0</v>
      </c>
      <c r="DA30" s="31"/>
      <c r="DB30" s="31"/>
      <c r="DC30" s="23">
        <f t="shared" si="29"/>
        <v>0</v>
      </c>
      <c r="DD30" s="50"/>
      <c r="DE30" s="50"/>
      <c r="DF30" s="50"/>
      <c r="DG30" s="23">
        <f t="shared" si="30"/>
        <v>0</v>
      </c>
      <c r="DH30" s="49">
        <f t="shared" si="31"/>
        <v>0</v>
      </c>
      <c r="DI30" s="27">
        <f t="shared" si="32"/>
        <v>0</v>
      </c>
      <c r="DJ30" s="53">
        <f t="shared" si="33"/>
        <v>0</v>
      </c>
      <c r="DK30" s="49">
        <f t="shared" si="34"/>
        <v>0</v>
      </c>
      <c r="DL30" s="54">
        <f t="shared" si="35"/>
        <v>0</v>
      </c>
      <c r="DM30" s="55">
        <v>215</v>
      </c>
      <c r="DN30" s="55">
        <v>5</v>
      </c>
      <c r="DO30" s="55">
        <v>15</v>
      </c>
      <c r="DP30" s="27">
        <f t="shared" si="36"/>
        <v>0</v>
      </c>
      <c r="DQ30" s="58" t="e">
        <f t="shared" si="37"/>
        <v>#DIV/0!</v>
      </c>
      <c r="DR30" s="194" t="e">
        <f t="shared" si="58"/>
        <v>#DIV/0!</v>
      </c>
      <c r="DS30" s="58" t="e">
        <f t="shared" si="12"/>
        <v>#DIV/0!</v>
      </c>
      <c r="DT30" s="196" t="e">
        <f t="shared" si="59"/>
        <v>#DIV/0!</v>
      </c>
      <c r="DU30" s="63">
        <f t="shared" si="40"/>
        <v>0</v>
      </c>
      <c r="DV30" s="61">
        <f t="shared" si="42"/>
        <v>0</v>
      </c>
      <c r="DW30" s="64" t="e">
        <f t="shared" si="41"/>
        <v>#DIV/0!</v>
      </c>
      <c r="DX30" s="65"/>
    </row>
    <row r="31" spans="1:128">
      <c r="A31" s="17">
        <v>180</v>
      </c>
      <c r="B31" s="17">
        <v>16800</v>
      </c>
      <c r="C31" s="182"/>
      <c r="D31" s="19" t="e">
        <f t="shared" si="0"/>
        <v>#DIV/0!</v>
      </c>
      <c r="E31" s="19" t="e">
        <f t="shared" si="1"/>
        <v>#DIV/0!</v>
      </c>
      <c r="F31" s="19" t="e">
        <f t="shared" si="2"/>
        <v>#DIV/0!</v>
      </c>
      <c r="G31" s="19" t="e">
        <f t="shared" si="3"/>
        <v>#DIV/0!</v>
      </c>
      <c r="H31" s="18" t="e">
        <f t="shared" si="4"/>
        <v>#DIV/0!</v>
      </c>
      <c r="I31" s="184"/>
      <c r="J31" s="187"/>
      <c r="K31" s="22" t="s">
        <v>223</v>
      </c>
      <c r="L31" s="23"/>
      <c r="M31" s="29"/>
      <c r="N31" s="27">
        <f t="shared" si="15"/>
        <v>0</v>
      </c>
      <c r="O31" s="30"/>
      <c r="P31" s="30"/>
      <c r="Q31" s="30"/>
      <c r="R31" s="30"/>
      <c r="S31" s="24">
        <v>0</v>
      </c>
      <c r="T31" s="24">
        <v>0</v>
      </c>
      <c r="U31" s="35">
        <v>0</v>
      </c>
      <c r="V31" s="30"/>
      <c r="W31" s="30"/>
      <c r="X31" s="36"/>
      <c r="Y31" s="17">
        <f t="shared" si="16"/>
        <v>0</v>
      </c>
      <c r="Z31" s="30"/>
      <c r="AA31" s="30"/>
      <c r="AB31" s="30"/>
      <c r="AC31" s="30"/>
      <c r="AD31" s="30"/>
      <c r="AE31" s="30"/>
      <c r="AF31" s="24">
        <f t="shared" si="17"/>
        <v>0</v>
      </c>
      <c r="AG31" s="30"/>
      <c r="AH31" s="30"/>
      <c r="AI31" s="30"/>
      <c r="AJ31" s="30"/>
      <c r="AK31" s="30"/>
      <c r="AL31" s="30"/>
      <c r="AM31" s="24">
        <f t="shared" si="18"/>
        <v>0</v>
      </c>
      <c r="AN31" s="30"/>
      <c r="AO31" s="30"/>
      <c r="AP31" s="30"/>
      <c r="AQ31" s="30"/>
      <c r="AR31" s="30"/>
      <c r="AS31" s="30"/>
      <c r="AT31" s="30"/>
      <c r="AU31" s="30"/>
      <c r="AV31" s="24">
        <f t="shared" si="19"/>
        <v>0</v>
      </c>
      <c r="AW31" s="36"/>
      <c r="AX31" s="42"/>
      <c r="AY31" s="36"/>
      <c r="AZ31" s="42"/>
      <c r="BA31" s="36"/>
      <c r="BB31" s="36"/>
      <c r="BC31" s="36"/>
      <c r="BD31" s="42"/>
      <c r="BE31" s="36"/>
      <c r="BF31" s="42"/>
      <c r="BG31" s="36"/>
      <c r="BH31" s="42"/>
      <c r="BI31" s="36"/>
      <c r="BJ31" s="42"/>
      <c r="BK31" s="36"/>
      <c r="BL31" s="42"/>
      <c r="BM31" s="23">
        <f t="shared" si="20"/>
        <v>0</v>
      </c>
      <c r="BN31" s="46"/>
      <c r="BO31" s="46"/>
      <c r="BP31" s="46"/>
      <c r="BQ31" s="46"/>
      <c r="BR31" s="46"/>
      <c r="BS31" s="46"/>
      <c r="BT31" s="30"/>
      <c r="BU31" s="30"/>
      <c r="BV31" s="30"/>
      <c r="BW31" s="30"/>
      <c r="BX31" s="30"/>
      <c r="BY31" s="30"/>
      <c r="BZ31" s="30"/>
      <c r="CA31" s="30"/>
      <c r="CB31" s="23">
        <f t="shared" si="21"/>
        <v>0</v>
      </c>
      <c r="CC31" s="30"/>
      <c r="CD31" s="23">
        <f t="shared" si="22"/>
        <v>0</v>
      </c>
      <c r="CE31" s="27">
        <f t="shared" si="23"/>
        <v>0</v>
      </c>
      <c r="CF31" s="23">
        <f t="shared" si="24"/>
        <v>0</v>
      </c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23">
        <f t="shared" si="25"/>
        <v>0</v>
      </c>
      <c r="CS31" s="31"/>
      <c r="CT31" s="31"/>
      <c r="CU31" s="31"/>
      <c r="CV31" s="23">
        <f t="shared" si="7"/>
        <v>0</v>
      </c>
      <c r="CW31" s="23">
        <f t="shared" si="8"/>
        <v>0</v>
      </c>
      <c r="CX31" s="49">
        <f t="shared" si="26"/>
        <v>0</v>
      </c>
      <c r="CY31" s="49">
        <f t="shared" si="27"/>
        <v>0</v>
      </c>
      <c r="CZ31" s="49">
        <f t="shared" si="28"/>
        <v>0</v>
      </c>
      <c r="DA31" s="31"/>
      <c r="DB31" s="31"/>
      <c r="DC31" s="23">
        <f t="shared" si="29"/>
        <v>0</v>
      </c>
      <c r="DD31" s="50"/>
      <c r="DE31" s="50"/>
      <c r="DF31" s="50"/>
      <c r="DG31" s="23">
        <f t="shared" si="30"/>
        <v>0</v>
      </c>
      <c r="DH31" s="49">
        <f t="shared" si="31"/>
        <v>0</v>
      </c>
      <c r="DI31" s="27">
        <f t="shared" si="32"/>
        <v>0</v>
      </c>
      <c r="DJ31" s="53">
        <f t="shared" si="33"/>
        <v>0</v>
      </c>
      <c r="DK31" s="49">
        <f t="shared" si="34"/>
        <v>0</v>
      </c>
      <c r="DL31" s="54">
        <f t="shared" si="35"/>
        <v>0</v>
      </c>
      <c r="DM31" s="55">
        <v>215</v>
      </c>
      <c r="DN31" s="55">
        <v>5</v>
      </c>
      <c r="DO31" s="55">
        <v>15</v>
      </c>
      <c r="DP31" s="27">
        <f t="shared" si="36"/>
        <v>0</v>
      </c>
      <c r="DQ31" s="58" t="e">
        <f t="shared" si="37"/>
        <v>#DIV/0!</v>
      </c>
      <c r="DR31" s="195"/>
      <c r="DS31" s="58" t="e">
        <f t="shared" si="12"/>
        <v>#DIV/0!</v>
      </c>
      <c r="DT31" s="197"/>
      <c r="DU31" s="63">
        <f t="shared" si="40"/>
        <v>0</v>
      </c>
      <c r="DV31" s="61">
        <f t="shared" si="42"/>
        <v>0</v>
      </c>
      <c r="DW31" s="64" t="e">
        <f t="shared" si="41"/>
        <v>#DIV/0!</v>
      </c>
      <c r="DX31" s="65"/>
    </row>
    <row r="32" spans="1:128">
      <c r="A32" s="17">
        <v>180</v>
      </c>
      <c r="B32" s="17">
        <v>16800</v>
      </c>
      <c r="C32" s="181" t="e">
        <f t="shared" si="56"/>
        <v>#DIV/0!</v>
      </c>
      <c r="D32" s="19" t="e">
        <f t="shared" si="0"/>
        <v>#DIV/0!</v>
      </c>
      <c r="E32" s="19" t="e">
        <f t="shared" si="1"/>
        <v>#DIV/0!</v>
      </c>
      <c r="F32" s="19" t="e">
        <f t="shared" si="2"/>
        <v>#DIV/0!</v>
      </c>
      <c r="G32" s="19" t="e">
        <f t="shared" si="3"/>
        <v>#DIV/0!</v>
      </c>
      <c r="H32" s="18" t="e">
        <f t="shared" si="4"/>
        <v>#DIV/0!</v>
      </c>
      <c r="I32" s="183" t="e">
        <f t="shared" si="57"/>
        <v>#DIV/0!</v>
      </c>
      <c r="J32" s="187" t="s">
        <v>243</v>
      </c>
      <c r="K32" s="22" t="s">
        <v>225</v>
      </c>
      <c r="L32" s="23"/>
      <c r="M32" s="29"/>
      <c r="N32" s="27">
        <f t="shared" si="15"/>
        <v>0</v>
      </c>
      <c r="O32" s="30"/>
      <c r="P32" s="30"/>
      <c r="Q32" s="30"/>
      <c r="R32" s="30"/>
      <c r="S32" s="24">
        <v>0</v>
      </c>
      <c r="T32" s="24">
        <v>0</v>
      </c>
      <c r="U32" s="35">
        <v>0</v>
      </c>
      <c r="V32" s="30"/>
      <c r="W32" s="30"/>
      <c r="X32" s="36"/>
      <c r="Y32" s="17">
        <f t="shared" si="16"/>
        <v>0</v>
      </c>
      <c r="Z32" s="30"/>
      <c r="AA32" s="30"/>
      <c r="AB32" s="30"/>
      <c r="AC32" s="30"/>
      <c r="AD32" s="30"/>
      <c r="AE32" s="30"/>
      <c r="AF32" s="24">
        <f t="shared" si="17"/>
        <v>0</v>
      </c>
      <c r="AG32" s="30"/>
      <c r="AH32" s="30"/>
      <c r="AI32" s="30"/>
      <c r="AJ32" s="30"/>
      <c r="AK32" s="30"/>
      <c r="AL32" s="30"/>
      <c r="AM32" s="24">
        <f t="shared" si="18"/>
        <v>0</v>
      </c>
      <c r="AN32" s="30"/>
      <c r="AO32" s="30"/>
      <c r="AP32" s="30"/>
      <c r="AQ32" s="30"/>
      <c r="AR32" s="30"/>
      <c r="AS32" s="30"/>
      <c r="AT32" s="30"/>
      <c r="AU32" s="30"/>
      <c r="AV32" s="24">
        <f t="shared" si="19"/>
        <v>0</v>
      </c>
      <c r="AW32" s="36"/>
      <c r="AX32" s="42"/>
      <c r="AY32" s="36"/>
      <c r="AZ32" s="42"/>
      <c r="BA32" s="36"/>
      <c r="BB32" s="36"/>
      <c r="BC32" s="36"/>
      <c r="BD32" s="42"/>
      <c r="BE32" s="36"/>
      <c r="BF32" s="42"/>
      <c r="BG32" s="36"/>
      <c r="BH32" s="42"/>
      <c r="BI32" s="36"/>
      <c r="BJ32" s="42"/>
      <c r="BK32" s="36"/>
      <c r="BL32" s="42"/>
      <c r="BM32" s="23">
        <f t="shared" si="20"/>
        <v>0</v>
      </c>
      <c r="BN32" s="46"/>
      <c r="BO32" s="46"/>
      <c r="BP32" s="46"/>
      <c r="BQ32" s="46"/>
      <c r="BR32" s="46"/>
      <c r="BS32" s="46"/>
      <c r="BT32" s="30"/>
      <c r="BU32" s="30"/>
      <c r="BV32" s="30"/>
      <c r="BW32" s="30"/>
      <c r="BX32" s="30"/>
      <c r="BY32" s="30"/>
      <c r="BZ32" s="30"/>
      <c r="CA32" s="30"/>
      <c r="CB32" s="23">
        <f t="shared" si="21"/>
        <v>0</v>
      </c>
      <c r="CC32" s="30"/>
      <c r="CD32" s="23">
        <f t="shared" si="22"/>
        <v>0</v>
      </c>
      <c r="CE32" s="27">
        <f t="shared" si="23"/>
        <v>0</v>
      </c>
      <c r="CF32" s="23">
        <f t="shared" si="24"/>
        <v>0</v>
      </c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23">
        <f t="shared" si="25"/>
        <v>0</v>
      </c>
      <c r="CS32" s="31"/>
      <c r="CT32" s="31"/>
      <c r="CU32" s="31"/>
      <c r="CV32" s="23">
        <f t="shared" si="7"/>
        <v>0</v>
      </c>
      <c r="CW32" s="23">
        <f t="shared" si="8"/>
        <v>0</v>
      </c>
      <c r="CX32" s="49">
        <f t="shared" si="26"/>
        <v>0</v>
      </c>
      <c r="CY32" s="49">
        <f t="shared" si="27"/>
        <v>0</v>
      </c>
      <c r="CZ32" s="49">
        <f t="shared" si="28"/>
        <v>0</v>
      </c>
      <c r="DA32" s="31"/>
      <c r="DB32" s="31"/>
      <c r="DC32" s="23">
        <f t="shared" si="29"/>
        <v>0</v>
      </c>
      <c r="DD32" s="50"/>
      <c r="DE32" s="50"/>
      <c r="DF32" s="50"/>
      <c r="DG32" s="23">
        <f t="shared" si="30"/>
        <v>0</v>
      </c>
      <c r="DH32" s="49">
        <f t="shared" si="31"/>
        <v>0</v>
      </c>
      <c r="DI32" s="27">
        <f t="shared" si="32"/>
        <v>0</v>
      </c>
      <c r="DJ32" s="53">
        <f t="shared" si="33"/>
        <v>0</v>
      </c>
      <c r="DK32" s="49">
        <f t="shared" si="34"/>
        <v>0</v>
      </c>
      <c r="DL32" s="54">
        <f t="shared" si="35"/>
        <v>0</v>
      </c>
      <c r="DM32" s="55">
        <v>215</v>
      </c>
      <c r="DN32" s="55">
        <v>5</v>
      </c>
      <c r="DO32" s="55">
        <v>15</v>
      </c>
      <c r="DP32" s="27">
        <f t="shared" si="36"/>
        <v>0</v>
      </c>
      <c r="DQ32" s="58" t="e">
        <f t="shared" si="37"/>
        <v>#DIV/0!</v>
      </c>
      <c r="DR32" s="194" t="e">
        <f t="shared" si="58"/>
        <v>#DIV/0!</v>
      </c>
      <c r="DS32" s="58" t="e">
        <f t="shared" si="12"/>
        <v>#DIV/0!</v>
      </c>
      <c r="DT32" s="196" t="e">
        <f t="shared" si="59"/>
        <v>#DIV/0!</v>
      </c>
      <c r="DU32" s="63">
        <f t="shared" si="40"/>
        <v>0</v>
      </c>
      <c r="DV32" s="61">
        <f t="shared" si="42"/>
        <v>0</v>
      </c>
      <c r="DW32" s="64" t="e">
        <f t="shared" si="41"/>
        <v>#DIV/0!</v>
      </c>
      <c r="DX32" s="65"/>
    </row>
    <row r="33" spans="1:128">
      <c r="A33" s="17">
        <v>180</v>
      </c>
      <c r="B33" s="17">
        <v>16800</v>
      </c>
      <c r="C33" s="182"/>
      <c r="D33" s="19" t="e">
        <f t="shared" si="0"/>
        <v>#DIV/0!</v>
      </c>
      <c r="E33" s="19" t="e">
        <f t="shared" si="1"/>
        <v>#DIV/0!</v>
      </c>
      <c r="F33" s="19" t="e">
        <f t="shared" si="2"/>
        <v>#DIV/0!</v>
      </c>
      <c r="G33" s="19" t="e">
        <f t="shared" si="3"/>
        <v>#DIV/0!</v>
      </c>
      <c r="H33" s="18" t="e">
        <f t="shared" si="4"/>
        <v>#DIV/0!</v>
      </c>
      <c r="I33" s="184"/>
      <c r="J33" s="187"/>
      <c r="K33" s="22" t="s">
        <v>226</v>
      </c>
      <c r="L33" s="23"/>
      <c r="M33" s="29"/>
      <c r="N33" s="27">
        <f t="shared" si="15"/>
        <v>0</v>
      </c>
      <c r="O33" s="30"/>
      <c r="P33" s="30"/>
      <c r="Q33" s="30"/>
      <c r="R33" s="30"/>
      <c r="S33" s="24">
        <v>0</v>
      </c>
      <c r="T33" s="24">
        <v>0</v>
      </c>
      <c r="U33" s="35">
        <v>0</v>
      </c>
      <c r="V33" s="30"/>
      <c r="W33" s="30"/>
      <c r="X33" s="36"/>
      <c r="Y33" s="17">
        <f t="shared" si="16"/>
        <v>0</v>
      </c>
      <c r="Z33" s="30"/>
      <c r="AA33" s="30"/>
      <c r="AB33" s="30"/>
      <c r="AC33" s="30"/>
      <c r="AD33" s="30"/>
      <c r="AE33" s="30"/>
      <c r="AF33" s="24">
        <f t="shared" si="17"/>
        <v>0</v>
      </c>
      <c r="AG33" s="30"/>
      <c r="AH33" s="30"/>
      <c r="AI33" s="30"/>
      <c r="AJ33" s="30"/>
      <c r="AK33" s="30"/>
      <c r="AL33" s="30"/>
      <c r="AM33" s="24">
        <f t="shared" si="18"/>
        <v>0</v>
      </c>
      <c r="AN33" s="30"/>
      <c r="AO33" s="30"/>
      <c r="AP33" s="30"/>
      <c r="AQ33" s="30"/>
      <c r="AR33" s="30"/>
      <c r="AS33" s="30"/>
      <c r="AT33" s="30"/>
      <c r="AU33" s="30"/>
      <c r="AV33" s="24">
        <f t="shared" si="19"/>
        <v>0</v>
      </c>
      <c r="AW33" s="36"/>
      <c r="AX33" s="42"/>
      <c r="AY33" s="36"/>
      <c r="AZ33" s="42"/>
      <c r="BA33" s="36"/>
      <c r="BB33" s="36"/>
      <c r="BC33" s="36"/>
      <c r="BD33" s="42"/>
      <c r="BE33" s="36"/>
      <c r="BF33" s="42"/>
      <c r="BG33" s="36"/>
      <c r="BH33" s="42"/>
      <c r="BI33" s="36"/>
      <c r="BJ33" s="42"/>
      <c r="BK33" s="36"/>
      <c r="BL33" s="42"/>
      <c r="BM33" s="23">
        <f t="shared" si="20"/>
        <v>0</v>
      </c>
      <c r="BN33" s="46"/>
      <c r="BO33" s="46"/>
      <c r="BP33" s="46"/>
      <c r="BQ33" s="46"/>
      <c r="BR33" s="46"/>
      <c r="BS33" s="46"/>
      <c r="BT33" s="30"/>
      <c r="BU33" s="30"/>
      <c r="BV33" s="30"/>
      <c r="BW33" s="30"/>
      <c r="BX33" s="30"/>
      <c r="BY33" s="30"/>
      <c r="BZ33" s="30"/>
      <c r="CA33" s="30"/>
      <c r="CB33" s="23">
        <f t="shared" si="21"/>
        <v>0</v>
      </c>
      <c r="CC33" s="30"/>
      <c r="CD33" s="23">
        <f t="shared" si="22"/>
        <v>0</v>
      </c>
      <c r="CE33" s="27">
        <f t="shared" si="23"/>
        <v>0</v>
      </c>
      <c r="CF33" s="23">
        <f t="shared" si="24"/>
        <v>0</v>
      </c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23">
        <f t="shared" si="25"/>
        <v>0</v>
      </c>
      <c r="CS33" s="31"/>
      <c r="CT33" s="31"/>
      <c r="CU33" s="31"/>
      <c r="CV33" s="23">
        <f t="shared" si="7"/>
        <v>0</v>
      </c>
      <c r="CW33" s="23">
        <f t="shared" si="8"/>
        <v>0</v>
      </c>
      <c r="CX33" s="49">
        <f t="shared" si="26"/>
        <v>0</v>
      </c>
      <c r="CY33" s="49">
        <f t="shared" si="27"/>
        <v>0</v>
      </c>
      <c r="CZ33" s="49">
        <f t="shared" si="28"/>
        <v>0</v>
      </c>
      <c r="DA33" s="31"/>
      <c r="DB33" s="31"/>
      <c r="DC33" s="23">
        <f t="shared" si="29"/>
        <v>0</v>
      </c>
      <c r="DD33" s="50"/>
      <c r="DE33" s="50"/>
      <c r="DF33" s="50"/>
      <c r="DG33" s="23">
        <f t="shared" si="30"/>
        <v>0</v>
      </c>
      <c r="DH33" s="49">
        <f t="shared" si="31"/>
        <v>0</v>
      </c>
      <c r="DI33" s="27">
        <f t="shared" si="32"/>
        <v>0</v>
      </c>
      <c r="DJ33" s="53">
        <f t="shared" si="33"/>
        <v>0</v>
      </c>
      <c r="DK33" s="49">
        <f t="shared" si="34"/>
        <v>0</v>
      </c>
      <c r="DL33" s="54">
        <f t="shared" si="35"/>
        <v>0</v>
      </c>
      <c r="DM33" s="55">
        <v>215</v>
      </c>
      <c r="DN33" s="55">
        <v>5</v>
      </c>
      <c r="DO33" s="55">
        <v>15</v>
      </c>
      <c r="DP33" s="27">
        <f t="shared" si="36"/>
        <v>0</v>
      </c>
      <c r="DQ33" s="58" t="e">
        <f t="shared" si="37"/>
        <v>#DIV/0!</v>
      </c>
      <c r="DR33" s="195"/>
      <c r="DS33" s="58" t="e">
        <f t="shared" si="12"/>
        <v>#DIV/0!</v>
      </c>
      <c r="DT33" s="197"/>
      <c r="DU33" s="63">
        <f t="shared" si="40"/>
        <v>0</v>
      </c>
      <c r="DV33" s="61">
        <f t="shared" si="42"/>
        <v>0</v>
      </c>
      <c r="DW33" s="64" t="e">
        <f t="shared" si="41"/>
        <v>#DIV/0!</v>
      </c>
      <c r="DX33" s="65"/>
    </row>
    <row r="34" spans="1:128">
      <c r="A34" s="17">
        <v>180</v>
      </c>
      <c r="B34" s="17">
        <v>16800</v>
      </c>
      <c r="C34" s="181" t="e">
        <f t="shared" ref="C34:C38" si="60">(DH34+DH35)/(N34+N35)</f>
        <v>#DIV/0!</v>
      </c>
      <c r="D34" s="19" t="e">
        <f t="shared" si="0"/>
        <v>#DIV/0!</v>
      </c>
      <c r="E34" s="19" t="e">
        <f t="shared" si="1"/>
        <v>#DIV/0!</v>
      </c>
      <c r="F34" s="19" t="e">
        <f t="shared" si="2"/>
        <v>#DIV/0!</v>
      </c>
      <c r="G34" s="19" t="e">
        <f t="shared" si="3"/>
        <v>#DIV/0!</v>
      </c>
      <c r="H34" s="18" t="e">
        <f t="shared" si="4"/>
        <v>#DIV/0!</v>
      </c>
      <c r="I34" s="183" t="e">
        <f t="shared" ref="I34:I38" si="61">(CD34+CD35)/(DI34+DI35)</f>
        <v>#DIV/0!</v>
      </c>
      <c r="J34" s="187" t="s">
        <v>244</v>
      </c>
      <c r="K34" s="22" t="s">
        <v>225</v>
      </c>
      <c r="L34" s="23"/>
      <c r="M34" s="29"/>
      <c r="N34" s="27">
        <f t="shared" si="15"/>
        <v>0</v>
      </c>
      <c r="O34" s="30"/>
      <c r="P34" s="30"/>
      <c r="Q34" s="30"/>
      <c r="R34" s="30"/>
      <c r="S34" s="24">
        <v>0</v>
      </c>
      <c r="T34" s="24">
        <v>0</v>
      </c>
      <c r="U34" s="35">
        <v>0</v>
      </c>
      <c r="V34" s="30"/>
      <c r="W34" s="30"/>
      <c r="X34" s="36"/>
      <c r="Y34" s="17">
        <f t="shared" si="16"/>
        <v>0</v>
      </c>
      <c r="Z34" s="30"/>
      <c r="AA34" s="30"/>
      <c r="AB34" s="30"/>
      <c r="AC34" s="30"/>
      <c r="AD34" s="30"/>
      <c r="AE34" s="30"/>
      <c r="AF34" s="24">
        <f t="shared" si="17"/>
        <v>0</v>
      </c>
      <c r="AG34" s="30"/>
      <c r="AH34" s="30"/>
      <c r="AI34" s="30"/>
      <c r="AJ34" s="30"/>
      <c r="AK34" s="30"/>
      <c r="AL34" s="30"/>
      <c r="AM34" s="24">
        <f t="shared" si="18"/>
        <v>0</v>
      </c>
      <c r="AN34" s="30"/>
      <c r="AO34" s="30"/>
      <c r="AP34" s="30"/>
      <c r="AQ34" s="30"/>
      <c r="AR34" s="30"/>
      <c r="AS34" s="30"/>
      <c r="AT34" s="30"/>
      <c r="AU34" s="30"/>
      <c r="AV34" s="24">
        <f t="shared" si="19"/>
        <v>0</v>
      </c>
      <c r="AW34" s="36"/>
      <c r="AX34" s="42"/>
      <c r="AY34" s="36"/>
      <c r="AZ34" s="42"/>
      <c r="BA34" s="36"/>
      <c r="BB34" s="36"/>
      <c r="BC34" s="36"/>
      <c r="BD34" s="42"/>
      <c r="BE34" s="36"/>
      <c r="BF34" s="42"/>
      <c r="BG34" s="36"/>
      <c r="BH34" s="42"/>
      <c r="BI34" s="36"/>
      <c r="BJ34" s="42"/>
      <c r="BK34" s="36"/>
      <c r="BL34" s="42"/>
      <c r="BM34" s="23">
        <f t="shared" si="20"/>
        <v>0</v>
      </c>
      <c r="BN34" s="46"/>
      <c r="BO34" s="46"/>
      <c r="BP34" s="46"/>
      <c r="BQ34" s="46"/>
      <c r="BR34" s="46"/>
      <c r="BS34" s="46"/>
      <c r="BT34" s="30"/>
      <c r="BU34" s="30"/>
      <c r="BV34" s="30"/>
      <c r="BW34" s="30"/>
      <c r="BX34" s="30"/>
      <c r="BY34" s="30"/>
      <c r="BZ34" s="30"/>
      <c r="CA34" s="30"/>
      <c r="CB34" s="23">
        <f t="shared" si="21"/>
        <v>0</v>
      </c>
      <c r="CC34" s="30"/>
      <c r="CD34" s="23">
        <f t="shared" si="22"/>
        <v>0</v>
      </c>
      <c r="CE34" s="27">
        <f t="shared" si="23"/>
        <v>0</v>
      </c>
      <c r="CF34" s="23">
        <f t="shared" si="24"/>
        <v>0</v>
      </c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23">
        <f t="shared" si="25"/>
        <v>0</v>
      </c>
      <c r="CS34" s="31"/>
      <c r="CT34" s="31"/>
      <c r="CU34" s="31"/>
      <c r="CV34" s="23">
        <f t="shared" si="7"/>
        <v>0</v>
      </c>
      <c r="CW34" s="23">
        <f t="shared" si="8"/>
        <v>0</v>
      </c>
      <c r="CX34" s="49">
        <f t="shared" si="26"/>
        <v>0</v>
      </c>
      <c r="CY34" s="49">
        <f t="shared" si="27"/>
        <v>0</v>
      </c>
      <c r="CZ34" s="49">
        <f t="shared" si="28"/>
        <v>0</v>
      </c>
      <c r="DA34" s="31"/>
      <c r="DB34" s="31"/>
      <c r="DC34" s="23">
        <f t="shared" si="29"/>
        <v>0</v>
      </c>
      <c r="DD34" s="50"/>
      <c r="DE34" s="50"/>
      <c r="DF34" s="50"/>
      <c r="DG34" s="23">
        <f t="shared" si="30"/>
        <v>0</v>
      </c>
      <c r="DH34" s="49">
        <f t="shared" si="31"/>
        <v>0</v>
      </c>
      <c r="DI34" s="27">
        <f t="shared" si="32"/>
        <v>0</v>
      </c>
      <c r="DJ34" s="53">
        <f t="shared" si="33"/>
        <v>0</v>
      </c>
      <c r="DK34" s="49">
        <f t="shared" si="34"/>
        <v>0</v>
      </c>
      <c r="DL34" s="54">
        <f t="shared" si="35"/>
        <v>0</v>
      </c>
      <c r="DM34" s="55">
        <v>215</v>
      </c>
      <c r="DN34" s="55">
        <v>5</v>
      </c>
      <c r="DO34" s="55">
        <v>15</v>
      </c>
      <c r="DP34" s="27">
        <f t="shared" si="36"/>
        <v>0</v>
      </c>
      <c r="DQ34" s="58" t="e">
        <f t="shared" si="37"/>
        <v>#DIV/0!</v>
      </c>
      <c r="DR34" s="194" t="e">
        <f t="shared" ref="DR34:DR38" si="62">(CY34+CY35)/(CY34+CY35+DP34+DP35)</f>
        <v>#DIV/0!</v>
      </c>
      <c r="DS34" s="58" t="e">
        <f t="shared" si="12"/>
        <v>#DIV/0!</v>
      </c>
      <c r="DT34" s="196" t="e">
        <f t="shared" ref="DT34:DT38" si="63">(CY34+CY35)/(CY34+CY35+CD34+CD35)</f>
        <v>#DIV/0!</v>
      </c>
      <c r="DU34" s="63">
        <f t="shared" si="40"/>
        <v>0</v>
      </c>
      <c r="DV34" s="61">
        <f t="shared" si="42"/>
        <v>0</v>
      </c>
      <c r="DW34" s="64" t="e">
        <f t="shared" si="41"/>
        <v>#DIV/0!</v>
      </c>
      <c r="DX34" s="65"/>
    </row>
    <row r="35" spans="1:128">
      <c r="A35" s="17">
        <v>180</v>
      </c>
      <c r="B35" s="17">
        <v>16800</v>
      </c>
      <c r="C35" s="182"/>
      <c r="D35" s="19" t="e">
        <f t="shared" si="0"/>
        <v>#DIV/0!</v>
      </c>
      <c r="E35" s="19" t="e">
        <f t="shared" si="1"/>
        <v>#DIV/0!</v>
      </c>
      <c r="F35" s="19" t="e">
        <f t="shared" si="2"/>
        <v>#DIV/0!</v>
      </c>
      <c r="G35" s="19" t="e">
        <f t="shared" si="3"/>
        <v>#DIV/0!</v>
      </c>
      <c r="H35" s="18" t="e">
        <f t="shared" si="4"/>
        <v>#DIV/0!</v>
      </c>
      <c r="I35" s="184"/>
      <c r="J35" s="187"/>
      <c r="K35" s="22" t="s">
        <v>223</v>
      </c>
      <c r="L35" s="23"/>
      <c r="M35" s="29"/>
      <c r="N35" s="27">
        <f t="shared" si="15"/>
        <v>0</v>
      </c>
      <c r="O35" s="30"/>
      <c r="P35" s="30"/>
      <c r="Q35" s="30"/>
      <c r="R35" s="30"/>
      <c r="S35" s="24">
        <v>0</v>
      </c>
      <c r="T35" s="24">
        <v>0</v>
      </c>
      <c r="U35" s="35">
        <v>0</v>
      </c>
      <c r="V35" s="30"/>
      <c r="W35" s="30"/>
      <c r="X35" s="36"/>
      <c r="Y35" s="17">
        <f t="shared" si="16"/>
        <v>0</v>
      </c>
      <c r="Z35" s="30"/>
      <c r="AA35" s="30"/>
      <c r="AB35" s="30"/>
      <c r="AC35" s="30"/>
      <c r="AD35" s="30"/>
      <c r="AE35" s="30"/>
      <c r="AF35" s="24">
        <f t="shared" si="17"/>
        <v>0</v>
      </c>
      <c r="AG35" s="30"/>
      <c r="AH35" s="30"/>
      <c r="AI35" s="30"/>
      <c r="AJ35" s="30"/>
      <c r="AK35" s="30"/>
      <c r="AL35" s="30"/>
      <c r="AM35" s="24">
        <f t="shared" si="18"/>
        <v>0</v>
      </c>
      <c r="AN35" s="30"/>
      <c r="AO35" s="30"/>
      <c r="AP35" s="30"/>
      <c r="AQ35" s="30"/>
      <c r="AR35" s="30"/>
      <c r="AS35" s="30"/>
      <c r="AT35" s="30"/>
      <c r="AU35" s="30"/>
      <c r="AV35" s="24">
        <f t="shared" si="19"/>
        <v>0</v>
      </c>
      <c r="AW35" s="36"/>
      <c r="AX35" s="42"/>
      <c r="AY35" s="36"/>
      <c r="AZ35" s="42"/>
      <c r="BA35" s="36"/>
      <c r="BB35" s="36"/>
      <c r="BC35" s="36"/>
      <c r="BD35" s="42"/>
      <c r="BE35" s="36"/>
      <c r="BF35" s="42"/>
      <c r="BG35" s="36"/>
      <c r="BH35" s="42"/>
      <c r="BI35" s="36"/>
      <c r="BJ35" s="42"/>
      <c r="BK35" s="36"/>
      <c r="BL35" s="42"/>
      <c r="BM35" s="23">
        <f t="shared" si="20"/>
        <v>0</v>
      </c>
      <c r="BN35" s="46"/>
      <c r="BO35" s="46"/>
      <c r="BP35" s="46"/>
      <c r="BQ35" s="46"/>
      <c r="BR35" s="46"/>
      <c r="BS35" s="46"/>
      <c r="BT35" s="30"/>
      <c r="BU35" s="30"/>
      <c r="BV35" s="30"/>
      <c r="BW35" s="30"/>
      <c r="BX35" s="30"/>
      <c r="BY35" s="30"/>
      <c r="BZ35" s="30"/>
      <c r="CA35" s="30"/>
      <c r="CB35" s="23">
        <f t="shared" si="21"/>
        <v>0</v>
      </c>
      <c r="CC35" s="30"/>
      <c r="CD35" s="23">
        <f t="shared" si="22"/>
        <v>0</v>
      </c>
      <c r="CE35" s="27">
        <f t="shared" si="23"/>
        <v>0</v>
      </c>
      <c r="CF35" s="23">
        <f t="shared" si="24"/>
        <v>0</v>
      </c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23">
        <f t="shared" si="25"/>
        <v>0</v>
      </c>
      <c r="CS35" s="31"/>
      <c r="CT35" s="31"/>
      <c r="CU35" s="31"/>
      <c r="CV35" s="23">
        <f t="shared" si="7"/>
        <v>0</v>
      </c>
      <c r="CW35" s="23">
        <f t="shared" si="8"/>
        <v>0</v>
      </c>
      <c r="CX35" s="49">
        <f t="shared" si="26"/>
        <v>0</v>
      </c>
      <c r="CY35" s="49">
        <f t="shared" si="27"/>
        <v>0</v>
      </c>
      <c r="CZ35" s="49">
        <f t="shared" si="28"/>
        <v>0</v>
      </c>
      <c r="DA35" s="31"/>
      <c r="DB35" s="31"/>
      <c r="DC35" s="23">
        <f t="shared" si="29"/>
        <v>0</v>
      </c>
      <c r="DD35" s="50"/>
      <c r="DE35" s="50"/>
      <c r="DF35" s="50"/>
      <c r="DG35" s="23">
        <f t="shared" si="30"/>
        <v>0</v>
      </c>
      <c r="DH35" s="49">
        <f t="shared" si="31"/>
        <v>0</v>
      </c>
      <c r="DI35" s="27">
        <f t="shared" si="32"/>
        <v>0</v>
      </c>
      <c r="DJ35" s="53">
        <f t="shared" si="33"/>
        <v>0</v>
      </c>
      <c r="DK35" s="49">
        <f t="shared" si="34"/>
        <v>0</v>
      </c>
      <c r="DL35" s="54">
        <f t="shared" si="35"/>
        <v>0</v>
      </c>
      <c r="DM35" s="55">
        <v>215</v>
      </c>
      <c r="DN35" s="55">
        <v>5</v>
      </c>
      <c r="DO35" s="55">
        <v>15</v>
      </c>
      <c r="DP35" s="27">
        <f t="shared" si="36"/>
        <v>0</v>
      </c>
      <c r="DQ35" s="58" t="e">
        <f t="shared" si="37"/>
        <v>#DIV/0!</v>
      </c>
      <c r="DR35" s="195"/>
      <c r="DS35" s="58" t="e">
        <f t="shared" si="12"/>
        <v>#DIV/0!</v>
      </c>
      <c r="DT35" s="197"/>
      <c r="DU35" s="63">
        <f t="shared" si="40"/>
        <v>0</v>
      </c>
      <c r="DV35" s="61">
        <f t="shared" si="42"/>
        <v>0</v>
      </c>
      <c r="DW35" s="64" t="e">
        <f t="shared" si="41"/>
        <v>#DIV/0!</v>
      </c>
      <c r="DX35" s="65"/>
    </row>
    <row r="36" spans="1:128">
      <c r="A36" s="17">
        <v>180</v>
      </c>
      <c r="B36" s="17">
        <v>16800</v>
      </c>
      <c r="C36" s="181" t="e">
        <f t="shared" si="60"/>
        <v>#DIV/0!</v>
      </c>
      <c r="D36" s="19" t="e">
        <f t="shared" si="0"/>
        <v>#DIV/0!</v>
      </c>
      <c r="E36" s="19" t="e">
        <f t="shared" si="1"/>
        <v>#DIV/0!</v>
      </c>
      <c r="F36" s="19" t="e">
        <f t="shared" si="2"/>
        <v>#DIV/0!</v>
      </c>
      <c r="G36" s="19" t="e">
        <f t="shared" si="3"/>
        <v>#DIV/0!</v>
      </c>
      <c r="H36" s="18" t="e">
        <f t="shared" si="4"/>
        <v>#DIV/0!</v>
      </c>
      <c r="I36" s="183" t="e">
        <f t="shared" si="61"/>
        <v>#DIV/0!</v>
      </c>
      <c r="J36" s="187" t="s">
        <v>245</v>
      </c>
      <c r="K36" s="22" t="s">
        <v>225</v>
      </c>
      <c r="L36" s="23"/>
      <c r="M36" s="29"/>
      <c r="N36" s="27">
        <f t="shared" si="15"/>
        <v>0</v>
      </c>
      <c r="O36" s="30"/>
      <c r="P36" s="30"/>
      <c r="Q36" s="30"/>
      <c r="R36" s="30"/>
      <c r="S36" s="24">
        <v>0</v>
      </c>
      <c r="T36" s="24">
        <v>0</v>
      </c>
      <c r="U36" s="35">
        <v>0</v>
      </c>
      <c r="V36" s="30"/>
      <c r="W36" s="30"/>
      <c r="X36" s="36"/>
      <c r="Y36" s="17">
        <f t="shared" si="16"/>
        <v>0</v>
      </c>
      <c r="Z36" s="30"/>
      <c r="AA36" s="30"/>
      <c r="AB36" s="30"/>
      <c r="AC36" s="30"/>
      <c r="AD36" s="30"/>
      <c r="AE36" s="30"/>
      <c r="AF36" s="24">
        <f t="shared" si="17"/>
        <v>0</v>
      </c>
      <c r="AG36" s="30"/>
      <c r="AH36" s="30"/>
      <c r="AI36" s="30"/>
      <c r="AJ36" s="30"/>
      <c r="AK36" s="30"/>
      <c r="AL36" s="30"/>
      <c r="AM36" s="24">
        <f t="shared" si="18"/>
        <v>0</v>
      </c>
      <c r="AN36" s="30"/>
      <c r="AO36" s="30"/>
      <c r="AP36" s="30"/>
      <c r="AQ36" s="30"/>
      <c r="AR36" s="30"/>
      <c r="AS36" s="30"/>
      <c r="AT36" s="30"/>
      <c r="AU36" s="30"/>
      <c r="AV36" s="24">
        <f t="shared" si="19"/>
        <v>0</v>
      </c>
      <c r="AW36" s="36"/>
      <c r="AX36" s="42"/>
      <c r="AY36" s="36"/>
      <c r="AZ36" s="42"/>
      <c r="BA36" s="36"/>
      <c r="BB36" s="36"/>
      <c r="BC36" s="36"/>
      <c r="BD36" s="42"/>
      <c r="BE36" s="36"/>
      <c r="BF36" s="42"/>
      <c r="BG36" s="36"/>
      <c r="BH36" s="42"/>
      <c r="BI36" s="36"/>
      <c r="BJ36" s="42"/>
      <c r="BK36" s="36"/>
      <c r="BL36" s="42"/>
      <c r="BM36" s="23">
        <f t="shared" si="20"/>
        <v>0</v>
      </c>
      <c r="BN36" s="46"/>
      <c r="BO36" s="46"/>
      <c r="BP36" s="46"/>
      <c r="BQ36" s="46"/>
      <c r="BR36" s="46"/>
      <c r="BS36" s="46"/>
      <c r="BT36" s="30"/>
      <c r="BU36" s="30"/>
      <c r="BV36" s="30"/>
      <c r="BW36" s="30"/>
      <c r="BX36" s="30"/>
      <c r="BY36" s="30"/>
      <c r="BZ36" s="30"/>
      <c r="CA36" s="30"/>
      <c r="CB36" s="23">
        <f t="shared" si="21"/>
        <v>0</v>
      </c>
      <c r="CC36" s="30"/>
      <c r="CD36" s="23">
        <f t="shared" si="22"/>
        <v>0</v>
      </c>
      <c r="CE36" s="27">
        <f t="shared" si="23"/>
        <v>0</v>
      </c>
      <c r="CF36" s="23">
        <f t="shared" si="24"/>
        <v>0</v>
      </c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23">
        <f t="shared" si="25"/>
        <v>0</v>
      </c>
      <c r="CS36" s="31"/>
      <c r="CT36" s="31"/>
      <c r="CU36" s="31"/>
      <c r="CV36" s="23">
        <f t="shared" si="7"/>
        <v>0</v>
      </c>
      <c r="CW36" s="23">
        <f t="shared" si="8"/>
        <v>0</v>
      </c>
      <c r="CX36" s="49">
        <f t="shared" si="26"/>
        <v>0</v>
      </c>
      <c r="CY36" s="49">
        <f t="shared" si="27"/>
        <v>0</v>
      </c>
      <c r="CZ36" s="49">
        <f t="shared" si="28"/>
        <v>0</v>
      </c>
      <c r="DA36" s="31"/>
      <c r="DB36" s="31"/>
      <c r="DC36" s="23">
        <f t="shared" si="29"/>
        <v>0</v>
      </c>
      <c r="DD36" s="50"/>
      <c r="DE36" s="50"/>
      <c r="DF36" s="50"/>
      <c r="DG36" s="23">
        <f t="shared" si="30"/>
        <v>0</v>
      </c>
      <c r="DH36" s="49">
        <f t="shared" si="31"/>
        <v>0</v>
      </c>
      <c r="DI36" s="27">
        <f t="shared" si="32"/>
        <v>0</v>
      </c>
      <c r="DJ36" s="53">
        <f t="shared" si="33"/>
        <v>0</v>
      </c>
      <c r="DK36" s="49">
        <f t="shared" si="34"/>
        <v>0</v>
      </c>
      <c r="DL36" s="54">
        <f t="shared" si="35"/>
        <v>0</v>
      </c>
      <c r="DM36" s="55">
        <v>215</v>
      </c>
      <c r="DN36" s="55">
        <v>5</v>
      </c>
      <c r="DO36" s="55">
        <v>15</v>
      </c>
      <c r="DP36" s="27">
        <f t="shared" si="36"/>
        <v>0</v>
      </c>
      <c r="DQ36" s="58" t="e">
        <f t="shared" si="37"/>
        <v>#DIV/0!</v>
      </c>
      <c r="DR36" s="194" t="e">
        <f t="shared" si="62"/>
        <v>#DIV/0!</v>
      </c>
      <c r="DS36" s="58" t="e">
        <f t="shared" si="12"/>
        <v>#DIV/0!</v>
      </c>
      <c r="DT36" s="196" t="e">
        <f t="shared" si="63"/>
        <v>#DIV/0!</v>
      </c>
      <c r="DU36" s="63">
        <f t="shared" si="40"/>
        <v>0</v>
      </c>
      <c r="DV36" s="61">
        <f t="shared" si="42"/>
        <v>0</v>
      </c>
      <c r="DW36" s="64" t="e">
        <f t="shared" si="41"/>
        <v>#DIV/0!</v>
      </c>
      <c r="DX36" s="65"/>
    </row>
    <row r="37" spans="1:128">
      <c r="A37" s="17">
        <v>180</v>
      </c>
      <c r="B37" s="17">
        <v>16800</v>
      </c>
      <c r="C37" s="182"/>
      <c r="D37" s="19" t="e">
        <f t="shared" si="0"/>
        <v>#DIV/0!</v>
      </c>
      <c r="E37" s="19" t="e">
        <f t="shared" si="1"/>
        <v>#DIV/0!</v>
      </c>
      <c r="F37" s="19" t="e">
        <f t="shared" si="2"/>
        <v>#DIV/0!</v>
      </c>
      <c r="G37" s="19" t="e">
        <f t="shared" si="3"/>
        <v>#DIV/0!</v>
      </c>
      <c r="H37" s="18" t="e">
        <f t="shared" si="4"/>
        <v>#DIV/0!</v>
      </c>
      <c r="I37" s="184"/>
      <c r="J37" s="187"/>
      <c r="K37" s="22" t="s">
        <v>226</v>
      </c>
      <c r="L37" s="23"/>
      <c r="M37" s="29"/>
      <c r="N37" s="27">
        <f t="shared" si="15"/>
        <v>0</v>
      </c>
      <c r="O37" s="30"/>
      <c r="P37" s="30"/>
      <c r="Q37" s="30"/>
      <c r="R37" s="30"/>
      <c r="S37" s="24">
        <v>0</v>
      </c>
      <c r="T37" s="24">
        <v>0</v>
      </c>
      <c r="U37" s="35">
        <v>0</v>
      </c>
      <c r="V37" s="30"/>
      <c r="W37" s="30"/>
      <c r="X37" s="36"/>
      <c r="Y37" s="17">
        <f t="shared" si="16"/>
        <v>0</v>
      </c>
      <c r="Z37" s="30"/>
      <c r="AA37" s="30"/>
      <c r="AB37" s="30"/>
      <c r="AC37" s="30"/>
      <c r="AD37" s="30"/>
      <c r="AE37" s="30"/>
      <c r="AF37" s="24">
        <f t="shared" si="17"/>
        <v>0</v>
      </c>
      <c r="AG37" s="30"/>
      <c r="AH37" s="30"/>
      <c r="AI37" s="30"/>
      <c r="AJ37" s="30"/>
      <c r="AK37" s="30"/>
      <c r="AL37" s="30"/>
      <c r="AM37" s="24">
        <f t="shared" si="18"/>
        <v>0</v>
      </c>
      <c r="AN37" s="30"/>
      <c r="AO37" s="30"/>
      <c r="AP37" s="30"/>
      <c r="AQ37" s="30"/>
      <c r="AR37" s="30"/>
      <c r="AS37" s="30"/>
      <c r="AT37" s="30"/>
      <c r="AU37" s="30"/>
      <c r="AV37" s="24">
        <f t="shared" si="19"/>
        <v>0</v>
      </c>
      <c r="AW37" s="36"/>
      <c r="AX37" s="42"/>
      <c r="AY37" s="36"/>
      <c r="AZ37" s="42"/>
      <c r="BA37" s="36"/>
      <c r="BB37" s="36"/>
      <c r="BC37" s="36"/>
      <c r="BD37" s="42"/>
      <c r="BE37" s="36"/>
      <c r="BF37" s="42"/>
      <c r="BG37" s="36"/>
      <c r="BH37" s="42"/>
      <c r="BI37" s="36"/>
      <c r="BJ37" s="42"/>
      <c r="BK37" s="36"/>
      <c r="BL37" s="42"/>
      <c r="BM37" s="23">
        <f t="shared" si="20"/>
        <v>0</v>
      </c>
      <c r="BN37" s="46"/>
      <c r="BO37" s="46"/>
      <c r="BP37" s="46"/>
      <c r="BQ37" s="46"/>
      <c r="BR37" s="46"/>
      <c r="BS37" s="46"/>
      <c r="BT37" s="30"/>
      <c r="BU37" s="30"/>
      <c r="BV37" s="30"/>
      <c r="BW37" s="30"/>
      <c r="BX37" s="30"/>
      <c r="BY37" s="30"/>
      <c r="BZ37" s="30"/>
      <c r="CA37" s="30"/>
      <c r="CB37" s="23">
        <f t="shared" si="21"/>
        <v>0</v>
      </c>
      <c r="CC37" s="30"/>
      <c r="CD37" s="23">
        <f t="shared" si="22"/>
        <v>0</v>
      </c>
      <c r="CE37" s="27">
        <f t="shared" si="23"/>
        <v>0</v>
      </c>
      <c r="CF37" s="23">
        <f t="shared" si="24"/>
        <v>0</v>
      </c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23">
        <f t="shared" si="25"/>
        <v>0</v>
      </c>
      <c r="CS37" s="31"/>
      <c r="CT37" s="31"/>
      <c r="CU37" s="31"/>
      <c r="CV37" s="23">
        <f t="shared" si="7"/>
        <v>0</v>
      </c>
      <c r="CW37" s="23">
        <f t="shared" si="8"/>
        <v>0</v>
      </c>
      <c r="CX37" s="49">
        <f t="shared" si="26"/>
        <v>0</v>
      </c>
      <c r="CY37" s="49">
        <f t="shared" si="27"/>
        <v>0</v>
      </c>
      <c r="CZ37" s="49">
        <f t="shared" si="28"/>
        <v>0</v>
      </c>
      <c r="DA37" s="31"/>
      <c r="DB37" s="31"/>
      <c r="DC37" s="23">
        <f t="shared" si="29"/>
        <v>0</v>
      </c>
      <c r="DD37" s="50"/>
      <c r="DE37" s="50"/>
      <c r="DF37" s="50"/>
      <c r="DG37" s="23">
        <f t="shared" si="30"/>
        <v>0</v>
      </c>
      <c r="DH37" s="49">
        <f t="shared" si="31"/>
        <v>0</v>
      </c>
      <c r="DI37" s="27">
        <f t="shared" si="32"/>
        <v>0</v>
      </c>
      <c r="DJ37" s="53">
        <f t="shared" si="33"/>
        <v>0</v>
      </c>
      <c r="DK37" s="49">
        <f t="shared" si="34"/>
        <v>0</v>
      </c>
      <c r="DL37" s="54">
        <f t="shared" si="35"/>
        <v>0</v>
      </c>
      <c r="DM37" s="55">
        <v>215</v>
      </c>
      <c r="DN37" s="55">
        <v>5</v>
      </c>
      <c r="DO37" s="55">
        <v>15</v>
      </c>
      <c r="DP37" s="27">
        <f t="shared" si="36"/>
        <v>0</v>
      </c>
      <c r="DQ37" s="58" t="e">
        <f t="shared" si="37"/>
        <v>#DIV/0!</v>
      </c>
      <c r="DR37" s="195"/>
      <c r="DS37" s="58" t="e">
        <f t="shared" si="12"/>
        <v>#DIV/0!</v>
      </c>
      <c r="DT37" s="197"/>
      <c r="DU37" s="63">
        <f t="shared" si="40"/>
        <v>0</v>
      </c>
      <c r="DV37" s="61">
        <f t="shared" si="42"/>
        <v>0</v>
      </c>
      <c r="DW37" s="64" t="e">
        <f t="shared" si="41"/>
        <v>#DIV/0!</v>
      </c>
      <c r="DX37" s="65"/>
    </row>
    <row r="38" spans="1:128">
      <c r="A38" s="17">
        <v>180</v>
      </c>
      <c r="B38" s="17">
        <v>16800</v>
      </c>
      <c r="C38" s="181" t="e">
        <f t="shared" si="60"/>
        <v>#DIV/0!</v>
      </c>
      <c r="D38" s="19" t="e">
        <f t="shared" si="0"/>
        <v>#DIV/0!</v>
      </c>
      <c r="E38" s="19" t="e">
        <f t="shared" si="1"/>
        <v>#DIV/0!</v>
      </c>
      <c r="F38" s="19" t="e">
        <f t="shared" si="2"/>
        <v>#DIV/0!</v>
      </c>
      <c r="G38" s="19" t="e">
        <f t="shared" si="3"/>
        <v>#DIV/0!</v>
      </c>
      <c r="H38" s="18" t="e">
        <f t="shared" si="4"/>
        <v>#DIV/0!</v>
      </c>
      <c r="I38" s="183" t="e">
        <f t="shared" si="61"/>
        <v>#DIV/0!</v>
      </c>
      <c r="J38" s="187" t="s">
        <v>246</v>
      </c>
      <c r="K38" s="22" t="s">
        <v>219</v>
      </c>
      <c r="L38" s="23"/>
      <c r="M38" s="29"/>
      <c r="N38" s="27">
        <f t="shared" si="15"/>
        <v>0</v>
      </c>
      <c r="O38" s="30"/>
      <c r="P38" s="30"/>
      <c r="Q38" s="30"/>
      <c r="R38" s="30"/>
      <c r="S38" s="24">
        <v>0</v>
      </c>
      <c r="T38" s="24">
        <v>0</v>
      </c>
      <c r="U38" s="35">
        <v>0</v>
      </c>
      <c r="V38" s="30"/>
      <c r="W38" s="30"/>
      <c r="X38" s="36"/>
      <c r="Y38" s="17">
        <f t="shared" si="16"/>
        <v>0</v>
      </c>
      <c r="Z38" s="30"/>
      <c r="AA38" s="30"/>
      <c r="AB38" s="30"/>
      <c r="AC38" s="30"/>
      <c r="AD38" s="30"/>
      <c r="AE38" s="30"/>
      <c r="AF38" s="24">
        <f t="shared" si="17"/>
        <v>0</v>
      </c>
      <c r="AG38" s="30"/>
      <c r="AH38" s="30"/>
      <c r="AI38" s="30"/>
      <c r="AJ38" s="30"/>
      <c r="AK38" s="30"/>
      <c r="AL38" s="30"/>
      <c r="AM38" s="24">
        <f t="shared" si="18"/>
        <v>0</v>
      </c>
      <c r="AN38" s="30"/>
      <c r="AO38" s="30"/>
      <c r="AP38" s="30"/>
      <c r="AQ38" s="30"/>
      <c r="AR38" s="30"/>
      <c r="AS38" s="30"/>
      <c r="AT38" s="30"/>
      <c r="AU38" s="30"/>
      <c r="AV38" s="24">
        <f t="shared" si="19"/>
        <v>0</v>
      </c>
      <c r="AW38" s="36"/>
      <c r="AX38" s="42"/>
      <c r="AY38" s="36"/>
      <c r="AZ38" s="42"/>
      <c r="BA38" s="36"/>
      <c r="BB38" s="36"/>
      <c r="BC38" s="36"/>
      <c r="BD38" s="42"/>
      <c r="BE38" s="36"/>
      <c r="BF38" s="42"/>
      <c r="BG38" s="36"/>
      <c r="BH38" s="42"/>
      <c r="BI38" s="36"/>
      <c r="BJ38" s="42"/>
      <c r="BK38" s="36"/>
      <c r="BL38" s="42"/>
      <c r="BM38" s="23">
        <f t="shared" si="20"/>
        <v>0</v>
      </c>
      <c r="BN38" s="46"/>
      <c r="BO38" s="46"/>
      <c r="BP38" s="46"/>
      <c r="BQ38" s="46"/>
      <c r="BR38" s="46"/>
      <c r="BS38" s="46"/>
      <c r="BT38" s="30"/>
      <c r="BU38" s="30"/>
      <c r="BV38" s="30"/>
      <c r="BW38" s="30"/>
      <c r="BX38" s="30"/>
      <c r="BY38" s="30"/>
      <c r="BZ38" s="30"/>
      <c r="CA38" s="30"/>
      <c r="CB38" s="23">
        <f t="shared" si="21"/>
        <v>0</v>
      </c>
      <c r="CC38" s="30"/>
      <c r="CD38" s="23">
        <f t="shared" si="22"/>
        <v>0</v>
      </c>
      <c r="CE38" s="27">
        <f t="shared" si="23"/>
        <v>0</v>
      </c>
      <c r="CF38" s="23">
        <f t="shared" si="24"/>
        <v>0</v>
      </c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23">
        <f t="shared" si="25"/>
        <v>0</v>
      </c>
      <c r="CS38" s="31"/>
      <c r="CT38" s="31"/>
      <c r="CU38" s="31"/>
      <c r="CV38" s="23">
        <f t="shared" si="7"/>
        <v>0</v>
      </c>
      <c r="CW38" s="23">
        <f t="shared" si="8"/>
        <v>0</v>
      </c>
      <c r="CX38" s="49">
        <f t="shared" si="26"/>
        <v>0</v>
      </c>
      <c r="CY38" s="49">
        <f t="shared" si="27"/>
        <v>0</v>
      </c>
      <c r="CZ38" s="49">
        <f t="shared" si="28"/>
        <v>0</v>
      </c>
      <c r="DA38" s="31"/>
      <c r="DB38" s="31"/>
      <c r="DC38" s="23">
        <f t="shared" si="29"/>
        <v>0</v>
      </c>
      <c r="DD38" s="50"/>
      <c r="DE38" s="50"/>
      <c r="DF38" s="50"/>
      <c r="DG38" s="23">
        <f t="shared" si="30"/>
        <v>0</v>
      </c>
      <c r="DH38" s="49">
        <f t="shared" si="31"/>
        <v>0</v>
      </c>
      <c r="DI38" s="27">
        <f t="shared" si="32"/>
        <v>0</v>
      </c>
      <c r="DJ38" s="53">
        <f t="shared" si="33"/>
        <v>0</v>
      </c>
      <c r="DK38" s="49">
        <f t="shared" si="34"/>
        <v>0</v>
      </c>
      <c r="DL38" s="54">
        <f t="shared" si="35"/>
        <v>0</v>
      </c>
      <c r="DM38" s="55">
        <v>215</v>
      </c>
      <c r="DN38" s="55">
        <v>5</v>
      </c>
      <c r="DO38" s="55">
        <v>15</v>
      </c>
      <c r="DP38" s="27">
        <f t="shared" si="36"/>
        <v>0</v>
      </c>
      <c r="DQ38" s="58" t="e">
        <f t="shared" si="37"/>
        <v>#DIV/0!</v>
      </c>
      <c r="DR38" s="194" t="e">
        <f t="shared" si="62"/>
        <v>#DIV/0!</v>
      </c>
      <c r="DS38" s="58" t="e">
        <f t="shared" si="12"/>
        <v>#DIV/0!</v>
      </c>
      <c r="DT38" s="196" t="e">
        <f t="shared" si="63"/>
        <v>#DIV/0!</v>
      </c>
      <c r="DU38" s="63">
        <f t="shared" si="40"/>
        <v>0</v>
      </c>
      <c r="DV38" s="61">
        <f t="shared" si="42"/>
        <v>0</v>
      </c>
      <c r="DW38" s="64" t="e">
        <f t="shared" si="41"/>
        <v>#DIV/0!</v>
      </c>
      <c r="DX38" s="65"/>
    </row>
    <row r="39" spans="1:128">
      <c r="A39" s="17">
        <v>180</v>
      </c>
      <c r="B39" s="17">
        <v>16800</v>
      </c>
      <c r="C39" s="182"/>
      <c r="D39" s="19" t="e">
        <f t="shared" si="0"/>
        <v>#DIV/0!</v>
      </c>
      <c r="E39" s="19" t="e">
        <f t="shared" si="1"/>
        <v>#DIV/0!</v>
      </c>
      <c r="F39" s="19" t="e">
        <f t="shared" si="2"/>
        <v>#DIV/0!</v>
      </c>
      <c r="G39" s="19" t="e">
        <f t="shared" si="3"/>
        <v>#DIV/0!</v>
      </c>
      <c r="H39" s="18" t="e">
        <f t="shared" si="4"/>
        <v>#DIV/0!</v>
      </c>
      <c r="I39" s="184"/>
      <c r="J39" s="187"/>
      <c r="K39" s="22" t="s">
        <v>220</v>
      </c>
      <c r="L39" s="23"/>
      <c r="M39" s="29"/>
      <c r="N39" s="27">
        <f t="shared" si="15"/>
        <v>0</v>
      </c>
      <c r="O39" s="30"/>
      <c r="P39" s="30"/>
      <c r="Q39" s="30"/>
      <c r="R39" s="30"/>
      <c r="S39" s="24">
        <v>0</v>
      </c>
      <c r="T39" s="24">
        <v>0</v>
      </c>
      <c r="U39" s="35">
        <v>0</v>
      </c>
      <c r="V39" s="30"/>
      <c r="W39" s="30"/>
      <c r="X39" s="36"/>
      <c r="Y39" s="17">
        <f t="shared" si="16"/>
        <v>0</v>
      </c>
      <c r="Z39" s="30"/>
      <c r="AA39" s="30"/>
      <c r="AB39" s="30"/>
      <c r="AC39" s="30"/>
      <c r="AD39" s="30"/>
      <c r="AE39" s="30"/>
      <c r="AF39" s="24">
        <f t="shared" si="17"/>
        <v>0</v>
      </c>
      <c r="AG39" s="30"/>
      <c r="AH39" s="30"/>
      <c r="AI39" s="30"/>
      <c r="AJ39" s="30"/>
      <c r="AK39" s="30"/>
      <c r="AL39" s="30"/>
      <c r="AM39" s="24">
        <f t="shared" si="18"/>
        <v>0</v>
      </c>
      <c r="AN39" s="30"/>
      <c r="AO39" s="30"/>
      <c r="AP39" s="30"/>
      <c r="AQ39" s="30"/>
      <c r="AR39" s="30"/>
      <c r="AS39" s="30"/>
      <c r="AT39" s="30"/>
      <c r="AU39" s="30"/>
      <c r="AV39" s="24">
        <f t="shared" si="19"/>
        <v>0</v>
      </c>
      <c r="AW39" s="36"/>
      <c r="AX39" s="42"/>
      <c r="AY39" s="36"/>
      <c r="AZ39" s="42"/>
      <c r="BA39" s="31"/>
      <c r="BB39" s="36"/>
      <c r="BC39" s="36"/>
      <c r="BD39" s="42"/>
      <c r="BE39" s="36"/>
      <c r="BF39" s="42"/>
      <c r="BG39" s="36"/>
      <c r="BH39" s="42"/>
      <c r="BI39" s="36"/>
      <c r="BJ39" s="42"/>
      <c r="BK39" s="36"/>
      <c r="BL39" s="42"/>
      <c r="BM39" s="23">
        <f t="shared" si="20"/>
        <v>0</v>
      </c>
      <c r="BN39" s="46"/>
      <c r="BO39" s="46"/>
      <c r="BP39" s="46"/>
      <c r="BQ39" s="46"/>
      <c r="BR39" s="46"/>
      <c r="BS39" s="46"/>
      <c r="BT39" s="30"/>
      <c r="BU39" s="30"/>
      <c r="BV39" s="30"/>
      <c r="BW39" s="30"/>
      <c r="BX39" s="30"/>
      <c r="BY39" s="30"/>
      <c r="BZ39" s="30"/>
      <c r="CA39" s="30"/>
      <c r="CB39" s="23">
        <f t="shared" si="21"/>
        <v>0</v>
      </c>
      <c r="CC39" s="30"/>
      <c r="CD39" s="23">
        <f t="shared" si="22"/>
        <v>0</v>
      </c>
      <c r="CE39" s="27">
        <f t="shared" si="23"/>
        <v>0</v>
      </c>
      <c r="CF39" s="23">
        <f t="shared" si="24"/>
        <v>0</v>
      </c>
      <c r="CG39" s="31"/>
      <c r="CH39" s="31"/>
      <c r="CI39" s="31"/>
      <c r="CJ39" s="31"/>
      <c r="CK39" s="31"/>
      <c r="CL39" s="37"/>
      <c r="CM39" s="31"/>
      <c r="CN39" s="31"/>
      <c r="CO39" s="31"/>
      <c r="CP39" s="31"/>
      <c r="CQ39" s="31"/>
      <c r="CR39" s="23">
        <f t="shared" si="25"/>
        <v>0</v>
      </c>
      <c r="CS39" s="31"/>
      <c r="CT39" s="31"/>
      <c r="CU39" s="31"/>
      <c r="CV39" s="23">
        <f t="shared" si="7"/>
        <v>0</v>
      </c>
      <c r="CW39" s="23">
        <f t="shared" si="8"/>
        <v>0</v>
      </c>
      <c r="CX39" s="49">
        <f t="shared" si="26"/>
        <v>0</v>
      </c>
      <c r="CY39" s="49">
        <f t="shared" si="27"/>
        <v>0</v>
      </c>
      <c r="CZ39" s="49">
        <f t="shared" si="28"/>
        <v>0</v>
      </c>
      <c r="DA39" s="31"/>
      <c r="DB39" s="31"/>
      <c r="DC39" s="23">
        <f t="shared" si="29"/>
        <v>0</v>
      </c>
      <c r="DD39" s="50"/>
      <c r="DE39" s="50"/>
      <c r="DF39" s="50"/>
      <c r="DG39" s="23">
        <f t="shared" si="30"/>
        <v>0</v>
      </c>
      <c r="DH39" s="49">
        <f t="shared" si="31"/>
        <v>0</v>
      </c>
      <c r="DI39" s="27">
        <f t="shared" si="32"/>
        <v>0</v>
      </c>
      <c r="DJ39" s="53">
        <f t="shared" si="33"/>
        <v>0</v>
      </c>
      <c r="DK39" s="49">
        <f t="shared" si="34"/>
        <v>0</v>
      </c>
      <c r="DL39" s="54">
        <f t="shared" si="35"/>
        <v>0</v>
      </c>
      <c r="DM39" s="55">
        <v>215</v>
      </c>
      <c r="DN39" s="55">
        <v>5</v>
      </c>
      <c r="DO39" s="55">
        <v>15</v>
      </c>
      <c r="DP39" s="27">
        <f t="shared" si="36"/>
        <v>0</v>
      </c>
      <c r="DQ39" s="58" t="e">
        <f t="shared" si="37"/>
        <v>#DIV/0!</v>
      </c>
      <c r="DR39" s="195"/>
      <c r="DS39" s="58" t="e">
        <f t="shared" si="12"/>
        <v>#DIV/0!</v>
      </c>
      <c r="DT39" s="197"/>
      <c r="DU39" s="63">
        <f t="shared" si="40"/>
        <v>0</v>
      </c>
      <c r="DV39" s="61">
        <f t="shared" si="42"/>
        <v>0</v>
      </c>
      <c r="DW39" s="64" t="e">
        <f t="shared" si="41"/>
        <v>#DIV/0!</v>
      </c>
      <c r="DX39" s="65"/>
    </row>
    <row r="40" spans="1:128">
      <c r="A40" s="17">
        <v>180</v>
      </c>
      <c r="B40" s="17">
        <v>16800</v>
      </c>
      <c r="C40" s="181" t="e">
        <f t="shared" ref="C40:C44" si="64">(DH40+DH41)/(N40+N41)</f>
        <v>#DIV/0!</v>
      </c>
      <c r="D40" s="19" t="e">
        <f t="shared" si="0"/>
        <v>#DIV/0!</v>
      </c>
      <c r="E40" s="19" t="e">
        <f t="shared" si="1"/>
        <v>#DIV/0!</v>
      </c>
      <c r="F40" s="19" t="e">
        <f t="shared" si="2"/>
        <v>#DIV/0!</v>
      </c>
      <c r="G40" s="19" t="e">
        <f t="shared" si="3"/>
        <v>#DIV/0!</v>
      </c>
      <c r="H40" s="18" t="e">
        <f t="shared" si="4"/>
        <v>#DIV/0!</v>
      </c>
      <c r="I40" s="183" t="e">
        <f t="shared" ref="I40:I44" si="65">(CD40+CD41)/(DI40+DI41)</f>
        <v>#DIV/0!</v>
      </c>
      <c r="J40" s="187" t="s">
        <v>247</v>
      </c>
      <c r="K40" s="22" t="s">
        <v>219</v>
      </c>
      <c r="L40" s="23"/>
      <c r="M40" s="30"/>
      <c r="N40" s="27">
        <f t="shared" si="15"/>
        <v>0</v>
      </c>
      <c r="O40" s="30"/>
      <c r="P40" s="30"/>
      <c r="Q40" s="30"/>
      <c r="R40" s="30"/>
      <c r="S40" s="24">
        <v>0</v>
      </c>
      <c r="T40" s="24">
        <v>0</v>
      </c>
      <c r="U40" s="35">
        <v>0</v>
      </c>
      <c r="V40" s="30"/>
      <c r="W40" s="30"/>
      <c r="X40" s="36"/>
      <c r="Y40" s="17">
        <f t="shared" si="16"/>
        <v>0</v>
      </c>
      <c r="Z40" s="30"/>
      <c r="AA40" s="30"/>
      <c r="AB40" s="30"/>
      <c r="AC40" s="30"/>
      <c r="AD40" s="30"/>
      <c r="AE40" s="30"/>
      <c r="AF40" s="24">
        <f t="shared" si="17"/>
        <v>0</v>
      </c>
      <c r="AG40" s="30"/>
      <c r="AH40" s="30"/>
      <c r="AI40" s="30"/>
      <c r="AJ40" s="30"/>
      <c r="AK40" s="30"/>
      <c r="AL40" s="30"/>
      <c r="AM40" s="24">
        <f t="shared" si="18"/>
        <v>0</v>
      </c>
      <c r="AN40" s="30"/>
      <c r="AO40" s="30"/>
      <c r="AP40" s="30"/>
      <c r="AQ40" s="30"/>
      <c r="AR40" s="30"/>
      <c r="AS40" s="30"/>
      <c r="AT40" s="30"/>
      <c r="AU40" s="30"/>
      <c r="AV40" s="24">
        <f t="shared" si="19"/>
        <v>0</v>
      </c>
      <c r="AW40" s="36"/>
      <c r="AX40" s="42"/>
      <c r="AY40" s="36"/>
      <c r="AZ40" s="42"/>
      <c r="BA40" s="36"/>
      <c r="BB40" s="36"/>
      <c r="BC40" s="36"/>
      <c r="BD40" s="42"/>
      <c r="BE40" s="36"/>
      <c r="BF40" s="42"/>
      <c r="BG40" s="36"/>
      <c r="BH40" s="42"/>
      <c r="BI40" s="36"/>
      <c r="BJ40" s="42"/>
      <c r="BK40" s="36"/>
      <c r="BL40" s="42"/>
      <c r="BM40" s="23">
        <f t="shared" si="20"/>
        <v>0</v>
      </c>
      <c r="BN40" s="46"/>
      <c r="BO40" s="46"/>
      <c r="BP40" s="46"/>
      <c r="BQ40" s="46"/>
      <c r="BR40" s="46"/>
      <c r="BS40" s="46"/>
      <c r="BT40" s="30"/>
      <c r="BU40" s="30"/>
      <c r="BV40" s="30"/>
      <c r="BW40" s="30"/>
      <c r="BX40" s="30"/>
      <c r="BY40" s="30"/>
      <c r="BZ40" s="30"/>
      <c r="CA40" s="30"/>
      <c r="CB40" s="23">
        <f t="shared" si="21"/>
        <v>0</v>
      </c>
      <c r="CC40" s="30"/>
      <c r="CD40" s="23">
        <f t="shared" si="22"/>
        <v>0</v>
      </c>
      <c r="CE40" s="27">
        <f t="shared" si="23"/>
        <v>0</v>
      </c>
      <c r="CF40" s="23">
        <f t="shared" si="24"/>
        <v>0</v>
      </c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23">
        <f t="shared" si="25"/>
        <v>0</v>
      </c>
      <c r="CS40" s="31"/>
      <c r="CT40" s="31"/>
      <c r="CU40" s="31"/>
      <c r="CV40" s="23">
        <f t="shared" si="7"/>
        <v>0</v>
      </c>
      <c r="CW40" s="23">
        <f t="shared" si="8"/>
        <v>0</v>
      </c>
      <c r="CX40" s="49">
        <f t="shared" si="26"/>
        <v>0</v>
      </c>
      <c r="CY40" s="49">
        <f t="shared" si="27"/>
        <v>0</v>
      </c>
      <c r="CZ40" s="49">
        <f t="shared" si="28"/>
        <v>0</v>
      </c>
      <c r="DA40" s="31"/>
      <c r="DB40" s="31"/>
      <c r="DC40" s="23">
        <f t="shared" si="29"/>
        <v>0</v>
      </c>
      <c r="DD40" s="50"/>
      <c r="DE40" s="50"/>
      <c r="DF40" s="50"/>
      <c r="DG40" s="23">
        <f t="shared" si="30"/>
        <v>0</v>
      </c>
      <c r="DH40" s="49">
        <f t="shared" si="31"/>
        <v>0</v>
      </c>
      <c r="DI40" s="27">
        <f t="shared" si="32"/>
        <v>0</v>
      </c>
      <c r="DJ40" s="53">
        <f t="shared" si="33"/>
        <v>0</v>
      </c>
      <c r="DK40" s="49">
        <f t="shared" si="34"/>
        <v>0</v>
      </c>
      <c r="DL40" s="54">
        <f t="shared" si="35"/>
        <v>0</v>
      </c>
      <c r="DM40" s="55">
        <v>215</v>
      </c>
      <c r="DN40" s="55">
        <v>5</v>
      </c>
      <c r="DO40" s="55">
        <v>15</v>
      </c>
      <c r="DP40" s="27">
        <f t="shared" si="36"/>
        <v>0</v>
      </c>
      <c r="DQ40" s="58" t="e">
        <f t="shared" si="37"/>
        <v>#DIV/0!</v>
      </c>
      <c r="DR40" s="194" t="e">
        <f t="shared" ref="DR40:DR44" si="66">(CY40+CY41)/(CY40+CY41+DP40+DP41)</f>
        <v>#DIV/0!</v>
      </c>
      <c r="DS40" s="58" t="e">
        <f t="shared" si="12"/>
        <v>#DIV/0!</v>
      </c>
      <c r="DT40" s="196" t="e">
        <f t="shared" ref="DT40:DT44" si="67">(CY40+CY41)/(CY40+CY41+CD40+CD41)</f>
        <v>#DIV/0!</v>
      </c>
      <c r="DU40" s="63">
        <f t="shared" si="40"/>
        <v>0</v>
      </c>
      <c r="DV40" s="61">
        <f t="shared" si="42"/>
        <v>0</v>
      </c>
      <c r="DW40" s="64" t="e">
        <f t="shared" si="41"/>
        <v>#DIV/0!</v>
      </c>
      <c r="DX40" s="65"/>
    </row>
    <row r="41" spans="1:128">
      <c r="A41" s="17">
        <v>180</v>
      </c>
      <c r="B41" s="17">
        <v>16800</v>
      </c>
      <c r="C41" s="182"/>
      <c r="D41" s="19" t="e">
        <f t="shared" si="0"/>
        <v>#DIV/0!</v>
      </c>
      <c r="E41" s="19" t="e">
        <f t="shared" si="1"/>
        <v>#DIV/0!</v>
      </c>
      <c r="F41" s="19" t="e">
        <f t="shared" si="2"/>
        <v>#DIV/0!</v>
      </c>
      <c r="G41" s="19" t="e">
        <f t="shared" si="3"/>
        <v>#DIV/0!</v>
      </c>
      <c r="H41" s="18" t="e">
        <f t="shared" si="4"/>
        <v>#DIV/0!</v>
      </c>
      <c r="I41" s="184"/>
      <c r="J41" s="187"/>
      <c r="K41" s="22" t="s">
        <v>226</v>
      </c>
      <c r="L41" s="23"/>
      <c r="M41" s="29"/>
      <c r="N41" s="27">
        <f t="shared" si="15"/>
        <v>0</v>
      </c>
      <c r="O41" s="30"/>
      <c r="P41" s="30"/>
      <c r="Q41" s="30"/>
      <c r="R41" s="30"/>
      <c r="S41" s="24">
        <v>0</v>
      </c>
      <c r="T41" s="24">
        <v>0</v>
      </c>
      <c r="U41" s="35">
        <v>0</v>
      </c>
      <c r="V41" s="30"/>
      <c r="W41" s="30"/>
      <c r="X41" s="36"/>
      <c r="Y41" s="17">
        <f t="shared" si="16"/>
        <v>0</v>
      </c>
      <c r="Z41" s="30"/>
      <c r="AA41" s="30"/>
      <c r="AB41" s="30"/>
      <c r="AC41" s="30"/>
      <c r="AD41" s="30"/>
      <c r="AE41" s="30"/>
      <c r="AF41" s="24">
        <f t="shared" si="17"/>
        <v>0</v>
      </c>
      <c r="AG41" s="30"/>
      <c r="AH41" s="30"/>
      <c r="AI41" s="30"/>
      <c r="AJ41" s="30"/>
      <c r="AK41" s="30"/>
      <c r="AL41" s="30"/>
      <c r="AM41" s="24">
        <f t="shared" si="18"/>
        <v>0</v>
      </c>
      <c r="AN41" s="30"/>
      <c r="AO41" s="30"/>
      <c r="AP41" s="30"/>
      <c r="AQ41" s="30"/>
      <c r="AR41" s="30"/>
      <c r="AS41" s="30"/>
      <c r="AT41" s="30"/>
      <c r="AU41" s="30"/>
      <c r="AV41" s="24">
        <f t="shared" si="19"/>
        <v>0</v>
      </c>
      <c r="AW41" s="36"/>
      <c r="AX41" s="42"/>
      <c r="AY41" s="36"/>
      <c r="AZ41" s="42"/>
      <c r="BA41" s="36"/>
      <c r="BB41" s="36"/>
      <c r="BC41" s="36"/>
      <c r="BD41" s="42"/>
      <c r="BE41" s="36"/>
      <c r="BF41" s="42"/>
      <c r="BG41" s="36"/>
      <c r="BH41" s="42"/>
      <c r="BI41" s="36"/>
      <c r="BJ41" s="42"/>
      <c r="BK41" s="36"/>
      <c r="BL41" s="42"/>
      <c r="BM41" s="23">
        <f t="shared" si="20"/>
        <v>0</v>
      </c>
      <c r="BN41" s="46"/>
      <c r="BO41" s="46"/>
      <c r="BP41" s="46"/>
      <c r="BQ41" s="46"/>
      <c r="BR41" s="46"/>
      <c r="BS41" s="46"/>
      <c r="BT41" s="30"/>
      <c r="BU41" s="30"/>
      <c r="BV41" s="30"/>
      <c r="BW41" s="30"/>
      <c r="BX41" s="30"/>
      <c r="BY41" s="30"/>
      <c r="BZ41" s="30"/>
      <c r="CA41" s="30"/>
      <c r="CB41" s="23">
        <f t="shared" si="21"/>
        <v>0</v>
      </c>
      <c r="CC41" s="30"/>
      <c r="CD41" s="23">
        <f t="shared" si="22"/>
        <v>0</v>
      </c>
      <c r="CE41" s="27">
        <f t="shared" si="23"/>
        <v>0</v>
      </c>
      <c r="CF41" s="23">
        <f t="shared" si="24"/>
        <v>0</v>
      </c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23">
        <f t="shared" si="25"/>
        <v>0</v>
      </c>
      <c r="CS41" s="31"/>
      <c r="CT41" s="31"/>
      <c r="CU41" s="31"/>
      <c r="CV41" s="23">
        <f t="shared" si="7"/>
        <v>0</v>
      </c>
      <c r="CW41" s="23">
        <f t="shared" si="8"/>
        <v>0</v>
      </c>
      <c r="CX41" s="49">
        <f t="shared" si="26"/>
        <v>0</v>
      </c>
      <c r="CY41" s="49">
        <f t="shared" si="27"/>
        <v>0</v>
      </c>
      <c r="CZ41" s="49">
        <f t="shared" si="28"/>
        <v>0</v>
      </c>
      <c r="DA41" s="31"/>
      <c r="DB41" s="31"/>
      <c r="DC41" s="23">
        <f t="shared" si="29"/>
        <v>0</v>
      </c>
      <c r="DD41" s="50"/>
      <c r="DE41" s="50"/>
      <c r="DF41" s="50"/>
      <c r="DG41" s="23">
        <f t="shared" si="30"/>
        <v>0</v>
      </c>
      <c r="DH41" s="49">
        <f t="shared" si="31"/>
        <v>0</v>
      </c>
      <c r="DI41" s="27">
        <f t="shared" si="32"/>
        <v>0</v>
      </c>
      <c r="DJ41" s="53">
        <f t="shared" si="33"/>
        <v>0</v>
      </c>
      <c r="DK41" s="49">
        <f t="shared" si="34"/>
        <v>0</v>
      </c>
      <c r="DL41" s="54">
        <f t="shared" si="35"/>
        <v>0</v>
      </c>
      <c r="DM41" s="55">
        <v>215</v>
      </c>
      <c r="DN41" s="55">
        <v>5</v>
      </c>
      <c r="DO41" s="55">
        <v>15</v>
      </c>
      <c r="DP41" s="27">
        <f t="shared" si="36"/>
        <v>0</v>
      </c>
      <c r="DQ41" s="58" t="e">
        <f t="shared" si="37"/>
        <v>#DIV/0!</v>
      </c>
      <c r="DR41" s="195"/>
      <c r="DS41" s="58" t="e">
        <f t="shared" si="12"/>
        <v>#DIV/0!</v>
      </c>
      <c r="DT41" s="197"/>
      <c r="DU41" s="63">
        <f t="shared" si="40"/>
        <v>0</v>
      </c>
      <c r="DV41" s="61">
        <f t="shared" si="42"/>
        <v>0</v>
      </c>
      <c r="DW41" s="64" t="e">
        <f t="shared" si="41"/>
        <v>#DIV/0!</v>
      </c>
      <c r="DX41" s="65"/>
    </row>
    <row r="42" spans="1:128">
      <c r="A42" s="17">
        <v>180</v>
      </c>
      <c r="B42" s="17">
        <v>16800</v>
      </c>
      <c r="C42" s="181" t="e">
        <f t="shared" si="64"/>
        <v>#DIV/0!</v>
      </c>
      <c r="D42" s="19" t="e">
        <f t="shared" si="0"/>
        <v>#DIV/0!</v>
      </c>
      <c r="E42" s="19" t="e">
        <f t="shared" si="1"/>
        <v>#DIV/0!</v>
      </c>
      <c r="F42" s="19" t="e">
        <f t="shared" si="2"/>
        <v>#DIV/0!</v>
      </c>
      <c r="G42" s="19" t="e">
        <f t="shared" si="3"/>
        <v>#DIV/0!</v>
      </c>
      <c r="H42" s="18" t="e">
        <f t="shared" si="4"/>
        <v>#DIV/0!</v>
      </c>
      <c r="I42" s="183" t="e">
        <f t="shared" si="65"/>
        <v>#DIV/0!</v>
      </c>
      <c r="J42" s="187" t="s">
        <v>248</v>
      </c>
      <c r="K42" s="22" t="s">
        <v>219</v>
      </c>
      <c r="L42" s="23"/>
      <c r="M42" s="29"/>
      <c r="N42" s="27">
        <f t="shared" si="15"/>
        <v>0</v>
      </c>
      <c r="O42" s="30"/>
      <c r="P42" s="30"/>
      <c r="Q42" s="37"/>
      <c r="R42" s="30"/>
      <c r="S42" s="24">
        <v>0</v>
      </c>
      <c r="T42" s="24">
        <v>0</v>
      </c>
      <c r="U42" s="35">
        <v>0</v>
      </c>
      <c r="V42" s="30"/>
      <c r="W42" s="30"/>
      <c r="X42" s="36"/>
      <c r="Y42" s="17">
        <f t="shared" si="16"/>
        <v>0</v>
      </c>
      <c r="Z42" s="30"/>
      <c r="AA42" s="30"/>
      <c r="AB42" s="30"/>
      <c r="AC42" s="30"/>
      <c r="AD42" s="30"/>
      <c r="AE42" s="30"/>
      <c r="AF42" s="24">
        <f t="shared" si="17"/>
        <v>0</v>
      </c>
      <c r="AG42" s="30"/>
      <c r="AH42" s="30"/>
      <c r="AI42" s="30"/>
      <c r="AJ42" s="30"/>
      <c r="AK42" s="30"/>
      <c r="AL42" s="30"/>
      <c r="AM42" s="24">
        <f t="shared" si="18"/>
        <v>0</v>
      </c>
      <c r="AN42" s="30"/>
      <c r="AO42" s="30"/>
      <c r="AP42" s="30"/>
      <c r="AQ42" s="30"/>
      <c r="AR42" s="41"/>
      <c r="AS42" s="30"/>
      <c r="AT42" s="41"/>
      <c r="AU42" s="30"/>
      <c r="AV42" s="24">
        <f t="shared" si="19"/>
        <v>0</v>
      </c>
      <c r="AW42" s="36"/>
      <c r="AX42" s="42"/>
      <c r="AY42" s="36"/>
      <c r="AZ42" s="42"/>
      <c r="BA42" s="36"/>
      <c r="BB42" s="36"/>
      <c r="BC42" s="36"/>
      <c r="BD42" s="42"/>
      <c r="BE42" s="36"/>
      <c r="BF42" s="42"/>
      <c r="BG42" s="36"/>
      <c r="BH42" s="42"/>
      <c r="BI42" s="36"/>
      <c r="BJ42" s="42"/>
      <c r="BK42" s="36"/>
      <c r="BL42" s="42"/>
      <c r="BM42" s="23">
        <f t="shared" si="20"/>
        <v>0</v>
      </c>
      <c r="BN42" s="46"/>
      <c r="BO42" s="46"/>
      <c r="BP42" s="46"/>
      <c r="BQ42" s="46"/>
      <c r="BR42" s="46"/>
      <c r="BS42" s="46"/>
      <c r="BT42" s="30"/>
      <c r="BU42" s="30"/>
      <c r="BV42" s="30"/>
      <c r="BW42" s="30"/>
      <c r="BX42" s="30"/>
      <c r="BY42" s="30"/>
      <c r="BZ42" s="30"/>
      <c r="CA42" s="30"/>
      <c r="CB42" s="23">
        <f t="shared" si="21"/>
        <v>0</v>
      </c>
      <c r="CC42" s="30"/>
      <c r="CD42" s="23">
        <f t="shared" si="22"/>
        <v>0</v>
      </c>
      <c r="CE42" s="27">
        <f t="shared" si="23"/>
        <v>0</v>
      </c>
      <c r="CF42" s="23">
        <f t="shared" si="24"/>
        <v>0</v>
      </c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23">
        <f t="shared" si="25"/>
        <v>0</v>
      </c>
      <c r="CS42" s="31"/>
      <c r="CT42" s="30"/>
      <c r="CU42" s="31"/>
      <c r="CV42" s="23">
        <f t="shared" si="7"/>
        <v>0</v>
      </c>
      <c r="CW42" s="23">
        <f t="shared" si="8"/>
        <v>0</v>
      </c>
      <c r="CX42" s="49">
        <f t="shared" si="26"/>
        <v>0</v>
      </c>
      <c r="CY42" s="49">
        <f t="shared" si="27"/>
        <v>0</v>
      </c>
      <c r="CZ42" s="49">
        <f t="shared" si="28"/>
        <v>0</v>
      </c>
      <c r="DA42" s="31"/>
      <c r="DB42" s="31"/>
      <c r="DC42" s="23">
        <f t="shared" si="29"/>
        <v>0</v>
      </c>
      <c r="DD42" s="50"/>
      <c r="DE42" s="50"/>
      <c r="DF42" s="50"/>
      <c r="DG42" s="23">
        <f t="shared" si="30"/>
        <v>0</v>
      </c>
      <c r="DH42" s="49">
        <f t="shared" si="31"/>
        <v>0</v>
      </c>
      <c r="DI42" s="27">
        <f t="shared" si="32"/>
        <v>0</v>
      </c>
      <c r="DJ42" s="53">
        <f t="shared" si="33"/>
        <v>0</v>
      </c>
      <c r="DK42" s="49">
        <f t="shared" si="34"/>
        <v>0</v>
      </c>
      <c r="DL42" s="54">
        <f t="shared" si="35"/>
        <v>0</v>
      </c>
      <c r="DM42" s="55">
        <v>215</v>
      </c>
      <c r="DN42" s="55">
        <v>5</v>
      </c>
      <c r="DO42" s="55">
        <v>15</v>
      </c>
      <c r="DP42" s="27">
        <f t="shared" si="36"/>
        <v>0</v>
      </c>
      <c r="DQ42" s="58" t="e">
        <f t="shared" si="37"/>
        <v>#DIV/0!</v>
      </c>
      <c r="DR42" s="194" t="e">
        <f t="shared" si="66"/>
        <v>#DIV/0!</v>
      </c>
      <c r="DS42" s="58" t="e">
        <f t="shared" si="12"/>
        <v>#DIV/0!</v>
      </c>
      <c r="DT42" s="196" t="e">
        <f t="shared" si="67"/>
        <v>#DIV/0!</v>
      </c>
      <c r="DU42" s="63">
        <f t="shared" si="40"/>
        <v>0</v>
      </c>
      <c r="DV42" s="61">
        <f t="shared" si="42"/>
        <v>0</v>
      </c>
      <c r="DW42" s="64" t="e">
        <f t="shared" si="41"/>
        <v>#DIV/0!</v>
      </c>
      <c r="DX42" s="65"/>
    </row>
    <row r="43" spans="1:128">
      <c r="A43" s="17">
        <v>180</v>
      </c>
      <c r="B43" s="17">
        <v>16800</v>
      </c>
      <c r="C43" s="182"/>
      <c r="D43" s="19" t="e">
        <f t="shared" si="0"/>
        <v>#DIV/0!</v>
      </c>
      <c r="E43" s="19" t="e">
        <f t="shared" si="1"/>
        <v>#DIV/0!</v>
      </c>
      <c r="F43" s="19" t="e">
        <f t="shared" si="2"/>
        <v>#DIV/0!</v>
      </c>
      <c r="G43" s="19" t="e">
        <f t="shared" si="3"/>
        <v>#DIV/0!</v>
      </c>
      <c r="H43" s="18" t="e">
        <f t="shared" si="4"/>
        <v>#DIV/0!</v>
      </c>
      <c r="I43" s="184"/>
      <c r="J43" s="187"/>
      <c r="K43" s="22" t="s">
        <v>220</v>
      </c>
      <c r="L43" s="23"/>
      <c r="M43" s="29"/>
      <c r="N43" s="27">
        <f t="shared" si="15"/>
        <v>0</v>
      </c>
      <c r="O43" s="30"/>
      <c r="P43" s="30"/>
      <c r="Q43" s="30"/>
      <c r="R43" s="30"/>
      <c r="S43" s="24">
        <v>0</v>
      </c>
      <c r="T43" s="24">
        <v>0</v>
      </c>
      <c r="U43" s="35">
        <v>0</v>
      </c>
      <c r="V43" s="30"/>
      <c r="W43" s="30"/>
      <c r="X43" s="36"/>
      <c r="Y43" s="17">
        <f t="shared" si="16"/>
        <v>0</v>
      </c>
      <c r="Z43" s="30"/>
      <c r="AA43" s="30"/>
      <c r="AB43" s="30"/>
      <c r="AC43" s="30"/>
      <c r="AD43" s="30"/>
      <c r="AE43" s="30"/>
      <c r="AF43" s="24">
        <f t="shared" si="17"/>
        <v>0</v>
      </c>
      <c r="AG43" s="30"/>
      <c r="AH43" s="30"/>
      <c r="AI43" s="30"/>
      <c r="AJ43" s="30"/>
      <c r="AK43" s="30"/>
      <c r="AL43" s="30"/>
      <c r="AM43" s="24">
        <f t="shared" si="18"/>
        <v>0</v>
      </c>
      <c r="AN43" s="30"/>
      <c r="AO43" s="30"/>
      <c r="AP43" s="30"/>
      <c r="AQ43" s="30"/>
      <c r="AR43" s="30"/>
      <c r="AS43" s="30"/>
      <c r="AT43" s="30"/>
      <c r="AU43" s="30"/>
      <c r="AV43" s="24">
        <f t="shared" si="19"/>
        <v>0</v>
      </c>
      <c r="AW43" s="36"/>
      <c r="AX43" s="42"/>
      <c r="AY43" s="36"/>
      <c r="AZ43" s="42"/>
      <c r="BA43" s="36"/>
      <c r="BB43" s="36"/>
      <c r="BC43" s="36"/>
      <c r="BD43" s="42"/>
      <c r="BE43" s="36"/>
      <c r="BF43" s="42"/>
      <c r="BG43" s="36"/>
      <c r="BH43" s="42"/>
      <c r="BI43" s="36"/>
      <c r="BJ43" s="42"/>
      <c r="BK43" s="36"/>
      <c r="BL43" s="42"/>
      <c r="BM43" s="23">
        <f t="shared" si="20"/>
        <v>0</v>
      </c>
      <c r="BN43" s="46"/>
      <c r="BO43" s="46"/>
      <c r="BP43" s="46"/>
      <c r="BQ43" s="46"/>
      <c r="BR43" s="46"/>
      <c r="BS43" s="46"/>
      <c r="BT43" s="30"/>
      <c r="BU43" s="30"/>
      <c r="BV43" s="30"/>
      <c r="BW43" s="30"/>
      <c r="BX43" s="30"/>
      <c r="BY43" s="30"/>
      <c r="BZ43" s="30"/>
      <c r="CA43" s="30"/>
      <c r="CB43" s="23">
        <f t="shared" si="21"/>
        <v>0</v>
      </c>
      <c r="CC43" s="30"/>
      <c r="CD43" s="23">
        <f t="shared" si="22"/>
        <v>0</v>
      </c>
      <c r="CE43" s="27">
        <f t="shared" si="23"/>
        <v>0</v>
      </c>
      <c r="CF43" s="23">
        <f t="shared" si="24"/>
        <v>0</v>
      </c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23">
        <f t="shared" si="25"/>
        <v>0</v>
      </c>
      <c r="CS43" s="31"/>
      <c r="CT43" s="31"/>
      <c r="CU43" s="31"/>
      <c r="CV43" s="23">
        <f t="shared" si="7"/>
        <v>0</v>
      </c>
      <c r="CW43" s="23">
        <f t="shared" si="8"/>
        <v>0</v>
      </c>
      <c r="CX43" s="49">
        <f t="shared" si="26"/>
        <v>0</v>
      </c>
      <c r="CY43" s="49">
        <f t="shared" si="27"/>
        <v>0</v>
      </c>
      <c r="CZ43" s="49">
        <f t="shared" si="28"/>
        <v>0</v>
      </c>
      <c r="DA43" s="31"/>
      <c r="DB43" s="31"/>
      <c r="DC43" s="23">
        <f t="shared" si="29"/>
        <v>0</v>
      </c>
      <c r="DD43" s="50"/>
      <c r="DE43" s="50"/>
      <c r="DF43" s="50"/>
      <c r="DG43" s="23">
        <f t="shared" si="30"/>
        <v>0</v>
      </c>
      <c r="DH43" s="49">
        <f t="shared" si="31"/>
        <v>0</v>
      </c>
      <c r="DI43" s="27">
        <f t="shared" si="32"/>
        <v>0</v>
      </c>
      <c r="DJ43" s="53">
        <f t="shared" si="33"/>
        <v>0</v>
      </c>
      <c r="DK43" s="49">
        <f t="shared" si="34"/>
        <v>0</v>
      </c>
      <c r="DL43" s="54">
        <f t="shared" si="35"/>
        <v>0</v>
      </c>
      <c r="DM43" s="55">
        <v>215</v>
      </c>
      <c r="DN43" s="55">
        <v>5</v>
      </c>
      <c r="DO43" s="55">
        <v>15</v>
      </c>
      <c r="DP43" s="27">
        <f t="shared" si="36"/>
        <v>0</v>
      </c>
      <c r="DQ43" s="58" t="e">
        <f t="shared" si="37"/>
        <v>#DIV/0!</v>
      </c>
      <c r="DR43" s="195"/>
      <c r="DS43" s="58" t="e">
        <f t="shared" si="12"/>
        <v>#DIV/0!</v>
      </c>
      <c r="DT43" s="197"/>
      <c r="DU43" s="63">
        <f t="shared" si="40"/>
        <v>0</v>
      </c>
      <c r="DV43" s="61">
        <f t="shared" si="42"/>
        <v>0</v>
      </c>
      <c r="DW43" s="64" t="e">
        <f t="shared" si="41"/>
        <v>#DIV/0!</v>
      </c>
      <c r="DX43" s="65"/>
    </row>
    <row r="44" spans="1:128">
      <c r="A44" s="17">
        <v>180</v>
      </c>
      <c r="B44" s="17">
        <v>16800</v>
      </c>
      <c r="C44" s="181" t="e">
        <f t="shared" si="64"/>
        <v>#DIV/0!</v>
      </c>
      <c r="D44" s="19" t="e">
        <f t="shared" si="0"/>
        <v>#DIV/0!</v>
      </c>
      <c r="E44" s="19" t="e">
        <f t="shared" si="1"/>
        <v>#DIV/0!</v>
      </c>
      <c r="F44" s="19" t="e">
        <f t="shared" si="2"/>
        <v>#DIV/0!</v>
      </c>
      <c r="G44" s="19" t="e">
        <f t="shared" si="3"/>
        <v>#DIV/0!</v>
      </c>
      <c r="H44" s="18" t="e">
        <f t="shared" si="4"/>
        <v>#DIV/0!</v>
      </c>
      <c r="I44" s="183" t="e">
        <f t="shared" si="65"/>
        <v>#DIV/0!</v>
      </c>
      <c r="J44" s="187" t="s">
        <v>249</v>
      </c>
      <c r="K44" s="22" t="s">
        <v>222</v>
      </c>
      <c r="L44" s="23"/>
      <c r="M44" s="29"/>
      <c r="N44" s="27">
        <f t="shared" si="15"/>
        <v>0</v>
      </c>
      <c r="O44" s="30"/>
      <c r="P44" s="30"/>
      <c r="Q44" s="30"/>
      <c r="R44" s="30"/>
      <c r="S44" s="24">
        <v>0</v>
      </c>
      <c r="T44" s="24">
        <v>0</v>
      </c>
      <c r="U44" s="35">
        <v>0</v>
      </c>
      <c r="V44" s="30"/>
      <c r="W44" s="30"/>
      <c r="X44" s="36"/>
      <c r="Y44" s="17">
        <f t="shared" si="16"/>
        <v>0</v>
      </c>
      <c r="Z44" s="30"/>
      <c r="AA44" s="30"/>
      <c r="AB44" s="30"/>
      <c r="AC44" s="30"/>
      <c r="AD44" s="30"/>
      <c r="AE44" s="30"/>
      <c r="AF44" s="24">
        <f t="shared" si="17"/>
        <v>0</v>
      </c>
      <c r="AG44" s="30"/>
      <c r="AH44" s="30"/>
      <c r="AI44" s="30"/>
      <c r="AJ44" s="30"/>
      <c r="AK44" s="30"/>
      <c r="AL44" s="30"/>
      <c r="AM44" s="24">
        <f t="shared" si="18"/>
        <v>0</v>
      </c>
      <c r="AN44" s="30"/>
      <c r="AO44" s="30"/>
      <c r="AP44" s="30"/>
      <c r="AQ44" s="30"/>
      <c r="AR44" s="30"/>
      <c r="AS44" s="30"/>
      <c r="AT44" s="30"/>
      <c r="AU44" s="30"/>
      <c r="AV44" s="24">
        <f t="shared" si="19"/>
        <v>0</v>
      </c>
      <c r="AW44" s="36"/>
      <c r="AX44" s="42"/>
      <c r="AY44" s="36"/>
      <c r="AZ44" s="42"/>
      <c r="BA44" s="36"/>
      <c r="BB44" s="36"/>
      <c r="BC44" s="36"/>
      <c r="BD44" s="42"/>
      <c r="BE44" s="36"/>
      <c r="BF44" s="42"/>
      <c r="BG44" s="36"/>
      <c r="BH44" s="42"/>
      <c r="BI44" s="36"/>
      <c r="BJ44" s="42"/>
      <c r="BK44" s="36"/>
      <c r="BL44" s="42"/>
      <c r="BM44" s="23">
        <f t="shared" si="20"/>
        <v>0</v>
      </c>
      <c r="BN44" s="46"/>
      <c r="BO44" s="46"/>
      <c r="BP44" s="46"/>
      <c r="BQ44" s="46"/>
      <c r="BR44" s="46"/>
      <c r="BS44" s="46"/>
      <c r="BT44" s="30"/>
      <c r="BU44" s="30"/>
      <c r="BV44" s="30"/>
      <c r="BW44" s="30"/>
      <c r="BX44" s="30"/>
      <c r="BY44" s="30"/>
      <c r="BZ44" s="30"/>
      <c r="CA44" s="30"/>
      <c r="CB44" s="23">
        <f t="shared" si="21"/>
        <v>0</v>
      </c>
      <c r="CC44" s="30"/>
      <c r="CD44" s="23">
        <f t="shared" si="22"/>
        <v>0</v>
      </c>
      <c r="CE44" s="27">
        <f t="shared" si="23"/>
        <v>0</v>
      </c>
      <c r="CF44" s="23">
        <f t="shared" si="24"/>
        <v>0</v>
      </c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23">
        <f t="shared" si="25"/>
        <v>0</v>
      </c>
      <c r="CS44" s="31"/>
      <c r="CT44" s="31"/>
      <c r="CU44" s="31"/>
      <c r="CV44" s="23">
        <f t="shared" si="7"/>
        <v>0</v>
      </c>
      <c r="CW44" s="23">
        <f t="shared" si="8"/>
        <v>0</v>
      </c>
      <c r="CX44" s="49">
        <f t="shared" si="26"/>
        <v>0</v>
      </c>
      <c r="CY44" s="49">
        <f t="shared" si="27"/>
        <v>0</v>
      </c>
      <c r="CZ44" s="49">
        <f t="shared" si="28"/>
        <v>0</v>
      </c>
      <c r="DA44" s="31"/>
      <c r="DB44" s="31"/>
      <c r="DC44" s="23">
        <f t="shared" si="29"/>
        <v>0</v>
      </c>
      <c r="DD44" s="50"/>
      <c r="DE44" s="50"/>
      <c r="DF44" s="50"/>
      <c r="DG44" s="23">
        <f t="shared" si="30"/>
        <v>0</v>
      </c>
      <c r="DH44" s="49">
        <f t="shared" si="31"/>
        <v>0</v>
      </c>
      <c r="DI44" s="27">
        <f t="shared" si="32"/>
        <v>0</v>
      </c>
      <c r="DJ44" s="53">
        <f t="shared" si="33"/>
        <v>0</v>
      </c>
      <c r="DK44" s="49">
        <f t="shared" si="34"/>
        <v>0</v>
      </c>
      <c r="DL44" s="54">
        <f t="shared" si="35"/>
        <v>0</v>
      </c>
      <c r="DM44" s="55">
        <v>215</v>
      </c>
      <c r="DN44" s="55">
        <v>5</v>
      </c>
      <c r="DO44" s="55">
        <v>15</v>
      </c>
      <c r="DP44" s="27">
        <f t="shared" si="36"/>
        <v>0</v>
      </c>
      <c r="DQ44" s="58" t="e">
        <f t="shared" si="37"/>
        <v>#DIV/0!</v>
      </c>
      <c r="DR44" s="194" t="e">
        <f t="shared" si="66"/>
        <v>#DIV/0!</v>
      </c>
      <c r="DS44" s="58" t="e">
        <f t="shared" si="12"/>
        <v>#DIV/0!</v>
      </c>
      <c r="DT44" s="196" t="e">
        <f t="shared" si="67"/>
        <v>#DIV/0!</v>
      </c>
      <c r="DU44" s="63">
        <f t="shared" si="40"/>
        <v>0</v>
      </c>
      <c r="DV44" s="61">
        <f t="shared" si="42"/>
        <v>0</v>
      </c>
      <c r="DW44" s="64" t="e">
        <f t="shared" si="41"/>
        <v>#DIV/0!</v>
      </c>
      <c r="DX44" s="65"/>
    </row>
    <row r="45" spans="1:128">
      <c r="A45" s="17">
        <v>180</v>
      </c>
      <c r="B45" s="17">
        <v>16800</v>
      </c>
      <c r="C45" s="182"/>
      <c r="D45" s="19" t="e">
        <f t="shared" si="0"/>
        <v>#DIV/0!</v>
      </c>
      <c r="E45" s="19" t="e">
        <f t="shared" si="1"/>
        <v>#DIV/0!</v>
      </c>
      <c r="F45" s="19" t="e">
        <f t="shared" si="2"/>
        <v>#DIV/0!</v>
      </c>
      <c r="G45" s="19" t="e">
        <f t="shared" si="3"/>
        <v>#DIV/0!</v>
      </c>
      <c r="H45" s="18" t="e">
        <f t="shared" si="4"/>
        <v>#DIV/0!</v>
      </c>
      <c r="I45" s="184"/>
      <c r="J45" s="187"/>
      <c r="K45" s="22" t="s">
        <v>223</v>
      </c>
      <c r="L45" s="23"/>
      <c r="M45" s="29"/>
      <c r="N45" s="27">
        <f t="shared" si="15"/>
        <v>0</v>
      </c>
      <c r="O45" s="30"/>
      <c r="P45" s="30"/>
      <c r="Q45" s="30"/>
      <c r="R45" s="30"/>
      <c r="S45" s="24">
        <v>0</v>
      </c>
      <c r="T45" s="24">
        <v>0</v>
      </c>
      <c r="U45" s="35">
        <v>0</v>
      </c>
      <c r="V45" s="30"/>
      <c r="W45" s="30"/>
      <c r="X45" s="36"/>
      <c r="Y45" s="17">
        <f t="shared" si="16"/>
        <v>0</v>
      </c>
      <c r="Z45" s="30"/>
      <c r="AA45" s="30"/>
      <c r="AB45" s="30"/>
      <c r="AC45" s="30"/>
      <c r="AD45" s="30"/>
      <c r="AE45" s="30"/>
      <c r="AF45" s="24">
        <f t="shared" si="17"/>
        <v>0</v>
      </c>
      <c r="AG45" s="30"/>
      <c r="AH45" s="30"/>
      <c r="AI45" s="30"/>
      <c r="AJ45" s="30"/>
      <c r="AK45" s="30"/>
      <c r="AL45" s="30"/>
      <c r="AM45" s="24">
        <f t="shared" si="18"/>
        <v>0</v>
      </c>
      <c r="AN45" s="30"/>
      <c r="AO45" s="30"/>
      <c r="AP45" s="30"/>
      <c r="AQ45" s="30"/>
      <c r="AR45" s="30"/>
      <c r="AS45" s="30"/>
      <c r="AT45" s="30"/>
      <c r="AU45" s="30"/>
      <c r="AV45" s="24">
        <f t="shared" si="19"/>
        <v>0</v>
      </c>
      <c r="AW45" s="36"/>
      <c r="AX45" s="42"/>
      <c r="AY45" s="36"/>
      <c r="AZ45" s="42"/>
      <c r="BA45" s="36"/>
      <c r="BB45" s="36"/>
      <c r="BC45" s="36"/>
      <c r="BD45" s="42"/>
      <c r="BE45" s="36"/>
      <c r="BF45" s="42"/>
      <c r="BG45" s="36"/>
      <c r="BH45" s="42"/>
      <c r="BI45" s="36"/>
      <c r="BJ45" s="42"/>
      <c r="BK45" s="36"/>
      <c r="BL45" s="42"/>
      <c r="BM45" s="23">
        <f t="shared" si="20"/>
        <v>0</v>
      </c>
      <c r="BN45" s="46"/>
      <c r="BO45" s="46"/>
      <c r="BP45" s="46"/>
      <c r="BQ45" s="46"/>
      <c r="BR45" s="46"/>
      <c r="BS45" s="46"/>
      <c r="BT45" s="30"/>
      <c r="BU45" s="30"/>
      <c r="BV45" s="30"/>
      <c r="BW45" s="30"/>
      <c r="BX45" s="30"/>
      <c r="BY45" s="30"/>
      <c r="BZ45" s="30"/>
      <c r="CA45" s="30"/>
      <c r="CB45" s="23">
        <f t="shared" si="21"/>
        <v>0</v>
      </c>
      <c r="CC45" s="30"/>
      <c r="CD45" s="23">
        <f t="shared" si="22"/>
        <v>0</v>
      </c>
      <c r="CE45" s="27">
        <f t="shared" si="23"/>
        <v>0</v>
      </c>
      <c r="CF45" s="23">
        <f t="shared" si="24"/>
        <v>0</v>
      </c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23">
        <f t="shared" si="25"/>
        <v>0</v>
      </c>
      <c r="CS45" s="31"/>
      <c r="CT45" s="31"/>
      <c r="CU45" s="31"/>
      <c r="CV45" s="23">
        <f t="shared" si="7"/>
        <v>0</v>
      </c>
      <c r="CW45" s="23">
        <f t="shared" si="8"/>
        <v>0</v>
      </c>
      <c r="CX45" s="49">
        <f t="shared" si="26"/>
        <v>0</v>
      </c>
      <c r="CY45" s="49">
        <f t="shared" si="27"/>
        <v>0</v>
      </c>
      <c r="CZ45" s="49">
        <f t="shared" si="28"/>
        <v>0</v>
      </c>
      <c r="DA45" s="31"/>
      <c r="DB45" s="31"/>
      <c r="DC45" s="23">
        <f t="shared" si="29"/>
        <v>0</v>
      </c>
      <c r="DD45" s="50"/>
      <c r="DE45" s="50"/>
      <c r="DF45" s="50"/>
      <c r="DG45" s="23">
        <f t="shared" si="30"/>
        <v>0</v>
      </c>
      <c r="DH45" s="49">
        <f t="shared" si="31"/>
        <v>0</v>
      </c>
      <c r="DI45" s="27">
        <f t="shared" si="32"/>
        <v>0</v>
      </c>
      <c r="DJ45" s="53">
        <f t="shared" si="33"/>
        <v>0</v>
      </c>
      <c r="DK45" s="49">
        <f t="shared" si="34"/>
        <v>0</v>
      </c>
      <c r="DL45" s="54">
        <f t="shared" si="35"/>
        <v>0</v>
      </c>
      <c r="DM45" s="55">
        <v>215</v>
      </c>
      <c r="DN45" s="55">
        <v>5</v>
      </c>
      <c r="DO45" s="55">
        <v>15</v>
      </c>
      <c r="DP45" s="27">
        <f t="shared" si="36"/>
        <v>0</v>
      </c>
      <c r="DQ45" s="58" t="e">
        <f t="shared" si="37"/>
        <v>#DIV/0!</v>
      </c>
      <c r="DR45" s="195"/>
      <c r="DS45" s="58" t="e">
        <f t="shared" si="12"/>
        <v>#DIV/0!</v>
      </c>
      <c r="DT45" s="197"/>
      <c r="DU45" s="63">
        <f t="shared" si="40"/>
        <v>0</v>
      </c>
      <c r="DV45" s="61">
        <f t="shared" si="42"/>
        <v>0</v>
      </c>
      <c r="DW45" s="64" t="e">
        <f t="shared" si="41"/>
        <v>#DIV/0!</v>
      </c>
      <c r="DX45" s="65"/>
    </row>
    <row r="46" spans="1:128">
      <c r="A46" s="17">
        <v>180</v>
      </c>
      <c r="B46" s="17">
        <v>16800</v>
      </c>
      <c r="C46" s="181" t="e">
        <f t="shared" ref="C46:C50" si="68">(DH46+DH47)/(N46+N47)</f>
        <v>#DIV/0!</v>
      </c>
      <c r="D46" s="19" t="e">
        <f t="shared" si="0"/>
        <v>#DIV/0!</v>
      </c>
      <c r="E46" s="19" t="e">
        <f t="shared" si="1"/>
        <v>#DIV/0!</v>
      </c>
      <c r="F46" s="19" t="e">
        <f t="shared" si="2"/>
        <v>#DIV/0!</v>
      </c>
      <c r="G46" s="19" t="e">
        <f t="shared" si="3"/>
        <v>#DIV/0!</v>
      </c>
      <c r="H46" s="18" t="e">
        <f t="shared" si="4"/>
        <v>#DIV/0!</v>
      </c>
      <c r="I46" s="183" t="e">
        <f t="shared" ref="I46:I50" si="69">(CD46+CD47)/(DI46+DI47)</f>
        <v>#DIV/0!</v>
      </c>
      <c r="J46" s="187" t="s">
        <v>250</v>
      </c>
      <c r="K46" s="22" t="s">
        <v>222</v>
      </c>
      <c r="L46" s="23"/>
      <c r="M46" s="29"/>
      <c r="N46" s="27">
        <f t="shared" si="15"/>
        <v>0</v>
      </c>
      <c r="O46" s="30"/>
      <c r="P46" s="31"/>
      <c r="Q46" s="30"/>
      <c r="R46" s="30"/>
      <c r="S46" s="24">
        <v>0</v>
      </c>
      <c r="T46" s="24">
        <v>0</v>
      </c>
      <c r="U46" s="35">
        <v>0</v>
      </c>
      <c r="V46" s="30"/>
      <c r="W46" s="30"/>
      <c r="X46" s="36"/>
      <c r="Y46" s="17">
        <f t="shared" si="16"/>
        <v>0</v>
      </c>
      <c r="Z46" s="30"/>
      <c r="AA46" s="30"/>
      <c r="AB46" s="30"/>
      <c r="AC46" s="30"/>
      <c r="AD46" s="30"/>
      <c r="AE46" s="30"/>
      <c r="AF46" s="24">
        <f t="shared" si="17"/>
        <v>0</v>
      </c>
      <c r="AG46" s="30"/>
      <c r="AH46" s="30"/>
      <c r="AI46" s="30"/>
      <c r="AJ46" s="30"/>
      <c r="AK46" s="30"/>
      <c r="AL46" s="30"/>
      <c r="AM46" s="24">
        <f t="shared" si="18"/>
        <v>0</v>
      </c>
      <c r="AN46" s="30"/>
      <c r="AO46" s="30"/>
      <c r="AP46" s="30"/>
      <c r="AQ46" s="30"/>
      <c r="AR46" s="30"/>
      <c r="AS46" s="30"/>
      <c r="AT46" s="30"/>
      <c r="AU46" s="30"/>
      <c r="AV46" s="24">
        <f t="shared" si="19"/>
        <v>0</v>
      </c>
      <c r="AW46" s="36"/>
      <c r="AX46" s="42"/>
      <c r="AY46" s="36"/>
      <c r="AZ46" s="42"/>
      <c r="BA46" s="36"/>
      <c r="BB46" s="36"/>
      <c r="BC46" s="36"/>
      <c r="BD46" s="42"/>
      <c r="BE46" s="36"/>
      <c r="BF46" s="42"/>
      <c r="BG46" s="36"/>
      <c r="BH46" s="42"/>
      <c r="BI46" s="36"/>
      <c r="BJ46" s="42"/>
      <c r="BK46" s="36"/>
      <c r="BL46" s="42"/>
      <c r="BM46" s="23">
        <f t="shared" si="20"/>
        <v>0</v>
      </c>
      <c r="BN46" s="46"/>
      <c r="BO46" s="46"/>
      <c r="BP46" s="46"/>
      <c r="BQ46" s="46"/>
      <c r="BR46" s="46"/>
      <c r="BS46" s="46"/>
      <c r="BT46" s="30"/>
      <c r="BU46" s="30"/>
      <c r="BV46" s="30"/>
      <c r="BW46" s="30"/>
      <c r="BX46" s="30"/>
      <c r="BY46" s="30"/>
      <c r="BZ46" s="30"/>
      <c r="CA46" s="30"/>
      <c r="CB46" s="23">
        <f t="shared" si="21"/>
        <v>0</v>
      </c>
      <c r="CC46" s="30"/>
      <c r="CD46" s="23">
        <f t="shared" si="22"/>
        <v>0</v>
      </c>
      <c r="CE46" s="27">
        <f t="shared" si="23"/>
        <v>0</v>
      </c>
      <c r="CF46" s="23">
        <f t="shared" si="24"/>
        <v>0</v>
      </c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23">
        <f t="shared" si="25"/>
        <v>0</v>
      </c>
      <c r="CS46" s="31"/>
      <c r="CT46" s="31"/>
      <c r="CU46" s="31"/>
      <c r="CV46" s="23">
        <f t="shared" si="7"/>
        <v>0</v>
      </c>
      <c r="CW46" s="23">
        <f t="shared" si="8"/>
        <v>0</v>
      </c>
      <c r="CX46" s="49">
        <f t="shared" si="26"/>
        <v>0</v>
      </c>
      <c r="CY46" s="49">
        <f t="shared" si="27"/>
        <v>0</v>
      </c>
      <c r="CZ46" s="49">
        <f t="shared" si="28"/>
        <v>0</v>
      </c>
      <c r="DA46" s="31"/>
      <c r="DB46" s="31"/>
      <c r="DC46" s="23">
        <f t="shared" si="29"/>
        <v>0</v>
      </c>
      <c r="DD46" s="50"/>
      <c r="DE46" s="50"/>
      <c r="DF46" s="50"/>
      <c r="DG46" s="23">
        <f t="shared" si="30"/>
        <v>0</v>
      </c>
      <c r="DH46" s="49">
        <f t="shared" si="31"/>
        <v>0</v>
      </c>
      <c r="DI46" s="27">
        <f t="shared" si="32"/>
        <v>0</v>
      </c>
      <c r="DJ46" s="53">
        <f t="shared" si="33"/>
        <v>0</v>
      </c>
      <c r="DK46" s="49">
        <f t="shared" si="34"/>
        <v>0</v>
      </c>
      <c r="DL46" s="54">
        <f t="shared" si="35"/>
        <v>0</v>
      </c>
      <c r="DM46" s="55">
        <v>215</v>
      </c>
      <c r="DN46" s="55">
        <v>5</v>
      </c>
      <c r="DO46" s="55">
        <v>15</v>
      </c>
      <c r="DP46" s="27">
        <f t="shared" si="36"/>
        <v>0</v>
      </c>
      <c r="DQ46" s="58" t="e">
        <f t="shared" si="37"/>
        <v>#DIV/0!</v>
      </c>
      <c r="DR46" s="194" t="e">
        <f t="shared" ref="DR46:DR50" si="70">(CY46+CY47)/(CY46+CY47+DP46+DP47)</f>
        <v>#DIV/0!</v>
      </c>
      <c r="DS46" s="58" t="e">
        <f t="shared" si="12"/>
        <v>#DIV/0!</v>
      </c>
      <c r="DT46" s="196" t="e">
        <f t="shared" ref="DT46:DT50" si="71">(CY46+CY47)/(CY46+CY47+CD46+CD47)</f>
        <v>#DIV/0!</v>
      </c>
      <c r="DU46" s="63">
        <f t="shared" si="40"/>
        <v>0</v>
      </c>
      <c r="DV46" s="61">
        <f t="shared" si="42"/>
        <v>0</v>
      </c>
      <c r="DW46" s="64" t="e">
        <f t="shared" si="41"/>
        <v>#DIV/0!</v>
      </c>
      <c r="DX46" s="65"/>
    </row>
    <row r="47" spans="1:128">
      <c r="A47" s="17">
        <v>180</v>
      </c>
      <c r="B47" s="17">
        <v>16800</v>
      </c>
      <c r="C47" s="182"/>
      <c r="D47" s="19" t="e">
        <f t="shared" si="0"/>
        <v>#DIV/0!</v>
      </c>
      <c r="E47" s="19" t="e">
        <f t="shared" si="1"/>
        <v>#DIV/0!</v>
      </c>
      <c r="F47" s="19" t="e">
        <f t="shared" si="2"/>
        <v>#DIV/0!</v>
      </c>
      <c r="G47" s="19" t="e">
        <f t="shared" si="3"/>
        <v>#DIV/0!</v>
      </c>
      <c r="H47" s="18" t="e">
        <f t="shared" si="4"/>
        <v>#DIV/0!</v>
      </c>
      <c r="I47" s="184"/>
      <c r="J47" s="187"/>
      <c r="K47" s="32" t="s">
        <v>220</v>
      </c>
      <c r="L47" s="23"/>
      <c r="M47" s="29"/>
      <c r="N47" s="27">
        <f t="shared" si="15"/>
        <v>0</v>
      </c>
      <c r="O47" s="30"/>
      <c r="P47" s="30"/>
      <c r="Q47" s="30"/>
      <c r="R47" s="30"/>
      <c r="S47" s="24">
        <v>0</v>
      </c>
      <c r="T47" s="24">
        <v>0</v>
      </c>
      <c r="U47" s="35">
        <v>0</v>
      </c>
      <c r="V47" s="30"/>
      <c r="W47" s="30"/>
      <c r="X47" s="30"/>
      <c r="Y47" s="17">
        <f t="shared" si="16"/>
        <v>0</v>
      </c>
      <c r="Z47" s="30"/>
      <c r="AA47" s="30"/>
      <c r="AB47" s="30"/>
      <c r="AC47" s="30"/>
      <c r="AD47" s="30"/>
      <c r="AE47" s="30"/>
      <c r="AF47" s="24">
        <f t="shared" si="17"/>
        <v>0</v>
      </c>
      <c r="AG47" s="30"/>
      <c r="AH47" s="30"/>
      <c r="AI47" s="30"/>
      <c r="AJ47" s="30"/>
      <c r="AK47" s="30"/>
      <c r="AL47" s="30"/>
      <c r="AM47" s="24">
        <f t="shared" si="18"/>
        <v>0</v>
      </c>
      <c r="AN47" s="30"/>
      <c r="AO47" s="30"/>
      <c r="AP47" s="30"/>
      <c r="AQ47" s="30"/>
      <c r="AR47" s="30"/>
      <c r="AS47" s="30"/>
      <c r="AT47" s="30"/>
      <c r="AU47" s="30"/>
      <c r="AV47" s="24">
        <f t="shared" si="19"/>
        <v>0</v>
      </c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23">
        <f t="shared" si="20"/>
        <v>0</v>
      </c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23">
        <f t="shared" si="21"/>
        <v>0</v>
      </c>
      <c r="CC47" s="30"/>
      <c r="CD47" s="23">
        <f t="shared" si="22"/>
        <v>0</v>
      </c>
      <c r="CE47" s="27">
        <f t="shared" si="23"/>
        <v>0</v>
      </c>
      <c r="CF47" s="23">
        <f t="shared" si="24"/>
        <v>0</v>
      </c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23">
        <f t="shared" si="25"/>
        <v>0</v>
      </c>
      <c r="CS47" s="30"/>
      <c r="CT47" s="30"/>
      <c r="CU47" s="30"/>
      <c r="CV47" s="23">
        <f t="shared" si="7"/>
        <v>0</v>
      </c>
      <c r="CW47" s="23">
        <f t="shared" si="8"/>
        <v>0</v>
      </c>
      <c r="CX47" s="49">
        <f t="shared" si="26"/>
        <v>0</v>
      </c>
      <c r="CY47" s="49">
        <f t="shared" si="27"/>
        <v>0</v>
      </c>
      <c r="CZ47" s="49">
        <f t="shared" si="28"/>
        <v>0</v>
      </c>
      <c r="DA47" s="30"/>
      <c r="DB47" s="30"/>
      <c r="DC47" s="23">
        <f t="shared" si="29"/>
        <v>0</v>
      </c>
      <c r="DD47" s="50"/>
      <c r="DE47" s="50"/>
      <c r="DF47" s="50"/>
      <c r="DG47" s="23">
        <f t="shared" si="30"/>
        <v>0</v>
      </c>
      <c r="DH47" s="49">
        <f t="shared" si="31"/>
        <v>0</v>
      </c>
      <c r="DI47" s="27">
        <f t="shared" si="32"/>
        <v>0</v>
      </c>
      <c r="DJ47" s="53">
        <f t="shared" si="33"/>
        <v>0</v>
      </c>
      <c r="DK47" s="49">
        <f t="shared" si="34"/>
        <v>0</v>
      </c>
      <c r="DL47" s="54">
        <f t="shared" si="35"/>
        <v>0</v>
      </c>
      <c r="DM47" s="55">
        <v>215</v>
      </c>
      <c r="DN47" s="55">
        <v>5</v>
      </c>
      <c r="DO47" s="55">
        <v>15</v>
      </c>
      <c r="DP47" s="27">
        <f t="shared" si="36"/>
        <v>0</v>
      </c>
      <c r="DQ47" s="58" t="e">
        <f t="shared" si="37"/>
        <v>#DIV/0!</v>
      </c>
      <c r="DR47" s="195"/>
      <c r="DS47" s="58" t="e">
        <f t="shared" si="12"/>
        <v>#DIV/0!</v>
      </c>
      <c r="DT47" s="197"/>
      <c r="DU47" s="63">
        <f t="shared" si="40"/>
        <v>0</v>
      </c>
      <c r="DV47" s="61">
        <f t="shared" si="42"/>
        <v>0</v>
      </c>
      <c r="DW47" s="64" t="e">
        <f t="shared" si="41"/>
        <v>#DIV/0!</v>
      </c>
      <c r="DX47" s="65"/>
    </row>
    <row r="48" spans="1:128">
      <c r="A48" s="17">
        <v>180</v>
      </c>
      <c r="B48" s="17">
        <v>16800</v>
      </c>
      <c r="C48" s="181" t="e">
        <f t="shared" si="68"/>
        <v>#DIV/0!</v>
      </c>
      <c r="D48" s="19" t="e">
        <f t="shared" si="0"/>
        <v>#DIV/0!</v>
      </c>
      <c r="E48" s="19" t="e">
        <f t="shared" si="1"/>
        <v>#DIV/0!</v>
      </c>
      <c r="F48" s="19" t="e">
        <f t="shared" si="2"/>
        <v>#DIV/0!</v>
      </c>
      <c r="G48" s="19" t="e">
        <f t="shared" si="3"/>
        <v>#DIV/0!</v>
      </c>
      <c r="H48" s="18" t="e">
        <f t="shared" si="4"/>
        <v>#DIV/0!</v>
      </c>
      <c r="I48" s="183" t="e">
        <f t="shared" si="69"/>
        <v>#DIV/0!</v>
      </c>
      <c r="J48" s="188" t="s">
        <v>251</v>
      </c>
      <c r="K48" s="22" t="s">
        <v>222</v>
      </c>
      <c r="L48" s="23"/>
      <c r="M48" s="29"/>
      <c r="N48" s="27">
        <f t="shared" si="15"/>
        <v>0</v>
      </c>
      <c r="O48" s="29"/>
      <c r="P48" s="30"/>
      <c r="Q48" s="29"/>
      <c r="R48" s="29"/>
      <c r="S48" s="24">
        <v>0</v>
      </c>
      <c r="T48" s="24">
        <v>0</v>
      </c>
      <c r="U48" s="35">
        <v>0</v>
      </c>
      <c r="V48" s="29"/>
      <c r="W48" s="29"/>
      <c r="X48" s="29"/>
      <c r="Y48" s="17">
        <f t="shared" si="16"/>
        <v>0</v>
      </c>
      <c r="Z48" s="29"/>
      <c r="AA48" s="29"/>
      <c r="AB48" s="29"/>
      <c r="AC48" s="29"/>
      <c r="AD48" s="29"/>
      <c r="AE48" s="29"/>
      <c r="AF48" s="24">
        <f t="shared" si="17"/>
        <v>0</v>
      </c>
      <c r="AG48" s="29"/>
      <c r="AH48" s="29"/>
      <c r="AI48" s="29"/>
      <c r="AJ48" s="29"/>
      <c r="AK48" s="29"/>
      <c r="AL48" s="29"/>
      <c r="AM48" s="24">
        <f t="shared" si="18"/>
        <v>0</v>
      </c>
      <c r="AN48" s="29"/>
      <c r="AO48" s="29"/>
      <c r="AP48" s="29"/>
      <c r="AQ48" s="29"/>
      <c r="AR48" s="29"/>
      <c r="AS48" s="29"/>
      <c r="AT48" s="29"/>
      <c r="AU48" s="29"/>
      <c r="AV48" s="24">
        <f t="shared" si="19"/>
        <v>0</v>
      </c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3">
        <f t="shared" si="20"/>
        <v>0</v>
      </c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3">
        <f t="shared" si="21"/>
        <v>0</v>
      </c>
      <c r="CC48" s="29"/>
      <c r="CD48" s="23">
        <f t="shared" si="22"/>
        <v>0</v>
      </c>
      <c r="CE48" s="27">
        <f t="shared" si="23"/>
        <v>0</v>
      </c>
      <c r="CF48" s="23">
        <f t="shared" si="24"/>
        <v>0</v>
      </c>
      <c r="CG48" s="30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3">
        <f t="shared" si="25"/>
        <v>0</v>
      </c>
      <c r="CS48" s="29"/>
      <c r="CT48" s="29"/>
      <c r="CU48" s="29"/>
      <c r="CV48" s="23">
        <f t="shared" si="7"/>
        <v>0</v>
      </c>
      <c r="CW48" s="23">
        <f t="shared" si="8"/>
        <v>0</v>
      </c>
      <c r="CX48" s="49">
        <f t="shared" si="26"/>
        <v>0</v>
      </c>
      <c r="CY48" s="49">
        <f t="shared" si="27"/>
        <v>0</v>
      </c>
      <c r="CZ48" s="49">
        <f t="shared" si="28"/>
        <v>0</v>
      </c>
      <c r="DA48" s="29"/>
      <c r="DB48" s="29"/>
      <c r="DC48" s="23">
        <f t="shared" si="29"/>
        <v>0</v>
      </c>
      <c r="DD48" s="50"/>
      <c r="DE48" s="50"/>
      <c r="DF48" s="50"/>
      <c r="DG48" s="23">
        <f t="shared" si="30"/>
        <v>0</v>
      </c>
      <c r="DH48" s="49">
        <f t="shared" si="31"/>
        <v>0</v>
      </c>
      <c r="DI48" s="27">
        <f t="shared" si="32"/>
        <v>0</v>
      </c>
      <c r="DJ48" s="53">
        <f t="shared" si="33"/>
        <v>0</v>
      </c>
      <c r="DK48" s="49">
        <f t="shared" si="34"/>
        <v>0</v>
      </c>
      <c r="DL48" s="54">
        <f t="shared" si="35"/>
        <v>0</v>
      </c>
      <c r="DM48" s="55">
        <v>215</v>
      </c>
      <c r="DN48" s="55">
        <v>5</v>
      </c>
      <c r="DO48" s="55">
        <v>15</v>
      </c>
      <c r="DP48" s="27">
        <f t="shared" si="36"/>
        <v>0</v>
      </c>
      <c r="DQ48" s="58" t="e">
        <f t="shared" si="37"/>
        <v>#DIV/0!</v>
      </c>
      <c r="DR48" s="194" t="e">
        <f t="shared" si="70"/>
        <v>#DIV/0!</v>
      </c>
      <c r="DS48" s="58" t="e">
        <f t="shared" si="12"/>
        <v>#DIV/0!</v>
      </c>
      <c r="DT48" s="196" t="e">
        <f t="shared" si="71"/>
        <v>#DIV/0!</v>
      </c>
      <c r="DU48" s="63">
        <f t="shared" si="40"/>
        <v>0</v>
      </c>
      <c r="DV48" s="61">
        <f t="shared" si="42"/>
        <v>0</v>
      </c>
      <c r="DW48" s="64" t="e">
        <f t="shared" si="41"/>
        <v>#DIV/0!</v>
      </c>
      <c r="DX48" s="65"/>
    </row>
    <row r="49" spans="1:128">
      <c r="A49" s="17">
        <v>180</v>
      </c>
      <c r="B49" s="17">
        <v>16800</v>
      </c>
      <c r="C49" s="182"/>
      <c r="D49" s="19" t="e">
        <f t="shared" si="0"/>
        <v>#DIV/0!</v>
      </c>
      <c r="E49" s="19" t="e">
        <f t="shared" si="1"/>
        <v>#DIV/0!</v>
      </c>
      <c r="F49" s="19" t="e">
        <f t="shared" si="2"/>
        <v>#DIV/0!</v>
      </c>
      <c r="G49" s="19" t="e">
        <f t="shared" si="3"/>
        <v>#DIV/0!</v>
      </c>
      <c r="H49" s="18" t="e">
        <f t="shared" si="4"/>
        <v>#DIV/0!</v>
      </c>
      <c r="I49" s="184"/>
      <c r="J49" s="189"/>
      <c r="K49" s="22" t="s">
        <v>223</v>
      </c>
      <c r="L49" s="23"/>
      <c r="M49" s="29"/>
      <c r="N49" s="27">
        <f t="shared" si="15"/>
        <v>0</v>
      </c>
      <c r="O49" s="30"/>
      <c r="P49" s="30"/>
      <c r="Q49" s="30"/>
      <c r="R49" s="30"/>
      <c r="S49" s="24">
        <v>0</v>
      </c>
      <c r="T49" s="24">
        <v>0</v>
      </c>
      <c r="U49" s="35">
        <v>0</v>
      </c>
      <c r="V49" s="30"/>
      <c r="W49" s="30"/>
      <c r="X49" s="36"/>
      <c r="Y49" s="17">
        <f t="shared" si="16"/>
        <v>0</v>
      </c>
      <c r="Z49" s="30"/>
      <c r="AA49" s="30"/>
      <c r="AB49" s="30"/>
      <c r="AC49" s="30"/>
      <c r="AD49" s="30"/>
      <c r="AE49" s="30"/>
      <c r="AF49" s="24">
        <f t="shared" si="17"/>
        <v>0</v>
      </c>
      <c r="AG49" s="30"/>
      <c r="AH49" s="30"/>
      <c r="AI49" s="30"/>
      <c r="AJ49" s="30"/>
      <c r="AK49" s="30"/>
      <c r="AL49" s="30"/>
      <c r="AM49" s="24">
        <f t="shared" si="18"/>
        <v>0</v>
      </c>
      <c r="AN49" s="30"/>
      <c r="AO49" s="30"/>
      <c r="AP49" s="30"/>
      <c r="AQ49" s="30"/>
      <c r="AR49" s="30"/>
      <c r="AS49" s="30"/>
      <c r="AT49" s="30"/>
      <c r="AU49" s="30"/>
      <c r="AV49" s="24">
        <f t="shared" si="19"/>
        <v>0</v>
      </c>
      <c r="AW49" s="36"/>
      <c r="AX49" s="42"/>
      <c r="AY49" s="36"/>
      <c r="AZ49" s="42"/>
      <c r="BA49" s="36"/>
      <c r="BB49" s="36"/>
      <c r="BC49" s="36"/>
      <c r="BD49" s="42"/>
      <c r="BE49" s="36"/>
      <c r="BF49" s="42"/>
      <c r="BG49" s="36"/>
      <c r="BH49" s="42"/>
      <c r="BI49" s="36"/>
      <c r="BJ49" s="42"/>
      <c r="BK49" s="36"/>
      <c r="BL49" s="42"/>
      <c r="BM49" s="23">
        <f t="shared" si="20"/>
        <v>0</v>
      </c>
      <c r="BN49" s="46"/>
      <c r="BO49" s="46"/>
      <c r="BP49" s="46"/>
      <c r="BQ49" s="46"/>
      <c r="BR49" s="46"/>
      <c r="BS49" s="46"/>
      <c r="BT49" s="30"/>
      <c r="BU49" s="30"/>
      <c r="BV49" s="30"/>
      <c r="BW49" s="30"/>
      <c r="BX49" s="30"/>
      <c r="BY49" s="30"/>
      <c r="BZ49" s="30"/>
      <c r="CA49" s="30"/>
      <c r="CB49" s="23">
        <f t="shared" si="21"/>
        <v>0</v>
      </c>
      <c r="CC49" s="30"/>
      <c r="CD49" s="23">
        <f t="shared" si="22"/>
        <v>0</v>
      </c>
      <c r="CE49" s="27">
        <f t="shared" si="23"/>
        <v>0</v>
      </c>
      <c r="CF49" s="23">
        <f t="shared" si="24"/>
        <v>0</v>
      </c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23">
        <f t="shared" si="25"/>
        <v>0</v>
      </c>
      <c r="CS49" s="31"/>
      <c r="CT49" s="31"/>
      <c r="CU49" s="31"/>
      <c r="CV49" s="23">
        <f t="shared" si="7"/>
        <v>0</v>
      </c>
      <c r="CW49" s="23">
        <f t="shared" si="8"/>
        <v>0</v>
      </c>
      <c r="CX49" s="49">
        <f t="shared" si="26"/>
        <v>0</v>
      </c>
      <c r="CY49" s="49">
        <f t="shared" si="27"/>
        <v>0</v>
      </c>
      <c r="CZ49" s="49">
        <f t="shared" si="28"/>
        <v>0</v>
      </c>
      <c r="DA49" s="31"/>
      <c r="DB49" s="31"/>
      <c r="DC49" s="23">
        <f t="shared" si="29"/>
        <v>0</v>
      </c>
      <c r="DD49" s="50"/>
      <c r="DE49" s="50"/>
      <c r="DF49" s="50"/>
      <c r="DG49" s="23">
        <f t="shared" si="30"/>
        <v>0</v>
      </c>
      <c r="DH49" s="49">
        <f t="shared" si="31"/>
        <v>0</v>
      </c>
      <c r="DI49" s="27">
        <f t="shared" si="32"/>
        <v>0</v>
      </c>
      <c r="DJ49" s="53">
        <f t="shared" si="33"/>
        <v>0</v>
      </c>
      <c r="DK49" s="49">
        <f t="shared" si="34"/>
        <v>0</v>
      </c>
      <c r="DL49" s="54">
        <f t="shared" si="35"/>
        <v>0</v>
      </c>
      <c r="DM49" s="55">
        <v>215</v>
      </c>
      <c r="DN49" s="55">
        <v>5</v>
      </c>
      <c r="DO49" s="55">
        <v>15</v>
      </c>
      <c r="DP49" s="27">
        <f t="shared" si="36"/>
        <v>0</v>
      </c>
      <c r="DQ49" s="58" t="e">
        <f t="shared" si="37"/>
        <v>#DIV/0!</v>
      </c>
      <c r="DR49" s="195"/>
      <c r="DS49" s="58" t="e">
        <f t="shared" si="12"/>
        <v>#DIV/0!</v>
      </c>
      <c r="DT49" s="197"/>
      <c r="DU49" s="63">
        <f t="shared" si="40"/>
        <v>0</v>
      </c>
      <c r="DV49" s="61">
        <f t="shared" si="42"/>
        <v>0</v>
      </c>
      <c r="DW49" s="64" t="e">
        <f t="shared" si="41"/>
        <v>#DIV/0!</v>
      </c>
      <c r="DX49" s="65"/>
    </row>
    <row r="50" spans="1:128">
      <c r="A50" s="17">
        <v>180</v>
      </c>
      <c r="B50" s="17">
        <v>16800</v>
      </c>
      <c r="C50" s="181" t="e">
        <f t="shared" si="68"/>
        <v>#DIV/0!</v>
      </c>
      <c r="D50" s="19" t="e">
        <f t="shared" si="0"/>
        <v>#DIV/0!</v>
      </c>
      <c r="E50" s="19" t="e">
        <f t="shared" si="1"/>
        <v>#DIV/0!</v>
      </c>
      <c r="F50" s="19" t="e">
        <f t="shared" si="2"/>
        <v>#DIV/0!</v>
      </c>
      <c r="G50" s="19" t="e">
        <f t="shared" si="3"/>
        <v>#DIV/0!</v>
      </c>
      <c r="H50" s="18" t="e">
        <f t="shared" si="4"/>
        <v>#DIV/0!</v>
      </c>
      <c r="I50" s="183" t="e">
        <f t="shared" si="69"/>
        <v>#DIV/0!</v>
      </c>
      <c r="J50" s="188" t="s">
        <v>252</v>
      </c>
      <c r="K50" s="22" t="s">
        <v>225</v>
      </c>
      <c r="L50" s="23"/>
      <c r="M50" s="29"/>
      <c r="N50" s="27">
        <f t="shared" si="15"/>
        <v>0</v>
      </c>
      <c r="O50" s="30"/>
      <c r="P50" s="30"/>
      <c r="Q50" s="30"/>
      <c r="R50" s="30"/>
      <c r="S50" s="24">
        <v>0</v>
      </c>
      <c r="T50" s="24">
        <v>0</v>
      </c>
      <c r="U50" s="35">
        <v>0</v>
      </c>
      <c r="V50" s="30"/>
      <c r="W50" s="30"/>
      <c r="X50" s="36"/>
      <c r="Y50" s="17">
        <f t="shared" si="16"/>
        <v>0</v>
      </c>
      <c r="Z50" s="30"/>
      <c r="AA50" s="30"/>
      <c r="AB50" s="30"/>
      <c r="AC50" s="30"/>
      <c r="AD50" s="30"/>
      <c r="AE50" s="30"/>
      <c r="AF50" s="24">
        <f t="shared" si="17"/>
        <v>0</v>
      </c>
      <c r="AG50" s="30"/>
      <c r="AH50" s="30"/>
      <c r="AI50" s="30"/>
      <c r="AJ50" s="30"/>
      <c r="AK50" s="30"/>
      <c r="AL50" s="30"/>
      <c r="AM50" s="24">
        <f t="shared" si="18"/>
        <v>0</v>
      </c>
      <c r="AN50" s="30"/>
      <c r="AO50" s="30"/>
      <c r="AP50" s="30"/>
      <c r="AQ50" s="30"/>
      <c r="AR50" s="30"/>
      <c r="AS50" s="30"/>
      <c r="AT50" s="30"/>
      <c r="AU50" s="30"/>
      <c r="AV50" s="24">
        <f t="shared" si="19"/>
        <v>0</v>
      </c>
      <c r="AW50" s="36"/>
      <c r="AX50" s="42"/>
      <c r="AY50" s="36"/>
      <c r="AZ50" s="42"/>
      <c r="BA50" s="36"/>
      <c r="BB50" s="36"/>
      <c r="BC50" s="36"/>
      <c r="BD50" s="42"/>
      <c r="BE50" s="36"/>
      <c r="BF50" s="42"/>
      <c r="BG50" s="36"/>
      <c r="BH50" s="42"/>
      <c r="BI50" s="36"/>
      <c r="BJ50" s="42"/>
      <c r="BK50" s="36"/>
      <c r="BL50" s="42"/>
      <c r="BM50" s="23">
        <f t="shared" si="20"/>
        <v>0</v>
      </c>
      <c r="BN50" s="46"/>
      <c r="BO50" s="46"/>
      <c r="BP50" s="46"/>
      <c r="BQ50" s="46"/>
      <c r="BR50" s="46"/>
      <c r="BS50" s="46"/>
      <c r="BT50" s="30"/>
      <c r="BU50" s="30"/>
      <c r="BV50" s="30"/>
      <c r="BW50" s="30"/>
      <c r="BX50" s="30"/>
      <c r="BY50" s="30"/>
      <c r="BZ50" s="30"/>
      <c r="CA50" s="30"/>
      <c r="CB50" s="23">
        <f t="shared" si="21"/>
        <v>0</v>
      </c>
      <c r="CC50" s="30"/>
      <c r="CD50" s="23">
        <f t="shared" si="22"/>
        <v>0</v>
      </c>
      <c r="CE50" s="27">
        <f t="shared" si="23"/>
        <v>0</v>
      </c>
      <c r="CF50" s="23">
        <f t="shared" si="24"/>
        <v>0</v>
      </c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23">
        <f t="shared" si="25"/>
        <v>0</v>
      </c>
      <c r="CS50" s="31"/>
      <c r="CT50" s="31"/>
      <c r="CU50" s="31"/>
      <c r="CV50" s="23">
        <f t="shared" si="7"/>
        <v>0</v>
      </c>
      <c r="CW50" s="23">
        <f t="shared" si="8"/>
        <v>0</v>
      </c>
      <c r="CX50" s="49">
        <f t="shared" si="26"/>
        <v>0</v>
      </c>
      <c r="CY50" s="49">
        <f t="shared" si="27"/>
        <v>0</v>
      </c>
      <c r="CZ50" s="49">
        <f t="shared" si="28"/>
        <v>0</v>
      </c>
      <c r="DA50" s="31"/>
      <c r="DB50" s="31"/>
      <c r="DC50" s="23">
        <f t="shared" si="29"/>
        <v>0</v>
      </c>
      <c r="DD50" s="50"/>
      <c r="DE50" s="50"/>
      <c r="DF50" s="50"/>
      <c r="DG50" s="23">
        <f t="shared" si="30"/>
        <v>0</v>
      </c>
      <c r="DH50" s="49">
        <f t="shared" si="31"/>
        <v>0</v>
      </c>
      <c r="DI50" s="27">
        <f t="shared" si="32"/>
        <v>0</v>
      </c>
      <c r="DJ50" s="53">
        <f t="shared" si="33"/>
        <v>0</v>
      </c>
      <c r="DK50" s="49">
        <f t="shared" si="34"/>
        <v>0</v>
      </c>
      <c r="DL50" s="54">
        <f t="shared" si="35"/>
        <v>0</v>
      </c>
      <c r="DM50" s="55">
        <v>215</v>
      </c>
      <c r="DN50" s="55">
        <v>5</v>
      </c>
      <c r="DO50" s="55">
        <v>15</v>
      </c>
      <c r="DP50" s="27">
        <f t="shared" si="36"/>
        <v>0</v>
      </c>
      <c r="DQ50" s="58" t="e">
        <f t="shared" si="37"/>
        <v>#DIV/0!</v>
      </c>
      <c r="DR50" s="194" t="e">
        <f t="shared" si="70"/>
        <v>#DIV/0!</v>
      </c>
      <c r="DS50" s="58" t="e">
        <f t="shared" si="12"/>
        <v>#DIV/0!</v>
      </c>
      <c r="DT50" s="196" t="e">
        <f t="shared" si="71"/>
        <v>#DIV/0!</v>
      </c>
      <c r="DU50" s="63">
        <f t="shared" si="40"/>
        <v>0</v>
      </c>
      <c r="DV50" s="61">
        <f t="shared" si="42"/>
        <v>0</v>
      </c>
      <c r="DW50" s="64" t="e">
        <f t="shared" si="41"/>
        <v>#DIV/0!</v>
      </c>
      <c r="DX50" s="65"/>
    </row>
    <row r="51" spans="1:128">
      <c r="A51" s="17">
        <v>180</v>
      </c>
      <c r="B51" s="17">
        <v>16800</v>
      </c>
      <c r="C51" s="182"/>
      <c r="D51" s="19" t="e">
        <f t="shared" si="0"/>
        <v>#DIV/0!</v>
      </c>
      <c r="E51" s="19" t="e">
        <f t="shared" si="1"/>
        <v>#DIV/0!</v>
      </c>
      <c r="F51" s="19" t="e">
        <f t="shared" si="2"/>
        <v>#DIV/0!</v>
      </c>
      <c r="G51" s="19" t="e">
        <f t="shared" si="3"/>
        <v>#DIV/0!</v>
      </c>
      <c r="H51" s="18" t="e">
        <f t="shared" si="4"/>
        <v>#DIV/0!</v>
      </c>
      <c r="I51" s="184"/>
      <c r="J51" s="189"/>
      <c r="K51" s="22" t="s">
        <v>226</v>
      </c>
      <c r="L51" s="23"/>
      <c r="M51" s="29"/>
      <c r="N51" s="27">
        <f t="shared" si="15"/>
        <v>0</v>
      </c>
      <c r="O51" s="30"/>
      <c r="P51" s="30"/>
      <c r="Q51" s="30"/>
      <c r="R51" s="30"/>
      <c r="S51" s="24">
        <v>0</v>
      </c>
      <c r="T51" s="24">
        <v>0</v>
      </c>
      <c r="U51" s="35">
        <v>0</v>
      </c>
      <c r="V51" s="30"/>
      <c r="W51" s="30"/>
      <c r="X51" s="36"/>
      <c r="Y51" s="17">
        <f t="shared" si="16"/>
        <v>0</v>
      </c>
      <c r="Z51" s="30"/>
      <c r="AA51" s="30"/>
      <c r="AB51" s="30"/>
      <c r="AC51" s="30"/>
      <c r="AD51" s="30"/>
      <c r="AE51" s="30"/>
      <c r="AF51" s="24">
        <f t="shared" si="17"/>
        <v>0</v>
      </c>
      <c r="AG51" s="30"/>
      <c r="AH51" s="30"/>
      <c r="AI51" s="30"/>
      <c r="AJ51" s="30"/>
      <c r="AK51" s="30"/>
      <c r="AL51" s="30"/>
      <c r="AM51" s="24">
        <f t="shared" si="18"/>
        <v>0</v>
      </c>
      <c r="AN51" s="30"/>
      <c r="AO51" s="30"/>
      <c r="AP51" s="30"/>
      <c r="AQ51" s="30"/>
      <c r="AR51" s="30"/>
      <c r="AS51" s="30"/>
      <c r="AT51" s="30"/>
      <c r="AU51" s="30"/>
      <c r="AV51" s="24">
        <f t="shared" si="19"/>
        <v>0</v>
      </c>
      <c r="AW51" s="36"/>
      <c r="AX51" s="42"/>
      <c r="AY51" s="36"/>
      <c r="AZ51" s="42"/>
      <c r="BA51" s="36"/>
      <c r="BB51" s="36"/>
      <c r="BC51" s="36"/>
      <c r="BD51" s="42"/>
      <c r="BE51" s="36"/>
      <c r="BF51" s="42"/>
      <c r="BG51" s="36"/>
      <c r="BH51" s="42"/>
      <c r="BI51" s="36"/>
      <c r="BJ51" s="42"/>
      <c r="BK51" s="36"/>
      <c r="BL51" s="42"/>
      <c r="BM51" s="23">
        <f t="shared" si="20"/>
        <v>0</v>
      </c>
      <c r="BN51" s="46"/>
      <c r="BO51" s="46"/>
      <c r="BP51" s="46"/>
      <c r="BQ51" s="46"/>
      <c r="BR51" s="46"/>
      <c r="BS51" s="46"/>
      <c r="BT51" s="30"/>
      <c r="BU51" s="30"/>
      <c r="BV51" s="30"/>
      <c r="BW51" s="30"/>
      <c r="BX51" s="30"/>
      <c r="BY51" s="30"/>
      <c r="BZ51" s="30"/>
      <c r="CA51" s="30"/>
      <c r="CB51" s="23">
        <f t="shared" si="21"/>
        <v>0</v>
      </c>
      <c r="CC51" s="30"/>
      <c r="CD51" s="23">
        <f t="shared" si="22"/>
        <v>0</v>
      </c>
      <c r="CE51" s="27">
        <f t="shared" si="23"/>
        <v>0</v>
      </c>
      <c r="CF51" s="23">
        <f t="shared" si="24"/>
        <v>0</v>
      </c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23">
        <f t="shared" si="25"/>
        <v>0</v>
      </c>
      <c r="CS51" s="31"/>
      <c r="CT51" s="31"/>
      <c r="CU51" s="31"/>
      <c r="CV51" s="23">
        <f t="shared" si="7"/>
        <v>0</v>
      </c>
      <c r="CW51" s="23">
        <f t="shared" si="8"/>
        <v>0</v>
      </c>
      <c r="CX51" s="49">
        <f t="shared" si="26"/>
        <v>0</v>
      </c>
      <c r="CY51" s="49">
        <f t="shared" si="27"/>
        <v>0</v>
      </c>
      <c r="CZ51" s="49">
        <f t="shared" si="28"/>
        <v>0</v>
      </c>
      <c r="DA51" s="31"/>
      <c r="DB51" s="31"/>
      <c r="DC51" s="23">
        <f t="shared" si="29"/>
        <v>0</v>
      </c>
      <c r="DD51" s="50"/>
      <c r="DE51" s="50"/>
      <c r="DF51" s="50"/>
      <c r="DG51" s="23">
        <f t="shared" si="30"/>
        <v>0</v>
      </c>
      <c r="DH51" s="49">
        <f t="shared" si="31"/>
        <v>0</v>
      </c>
      <c r="DI51" s="27">
        <f t="shared" si="32"/>
        <v>0</v>
      </c>
      <c r="DJ51" s="53">
        <f t="shared" si="33"/>
        <v>0</v>
      </c>
      <c r="DK51" s="49">
        <f t="shared" si="34"/>
        <v>0</v>
      </c>
      <c r="DL51" s="54">
        <f t="shared" si="35"/>
        <v>0</v>
      </c>
      <c r="DM51" s="55">
        <v>215</v>
      </c>
      <c r="DN51" s="55">
        <v>5</v>
      </c>
      <c r="DO51" s="55">
        <v>15</v>
      </c>
      <c r="DP51" s="27">
        <f t="shared" si="36"/>
        <v>0</v>
      </c>
      <c r="DQ51" s="58" t="e">
        <f t="shared" si="37"/>
        <v>#DIV/0!</v>
      </c>
      <c r="DR51" s="195"/>
      <c r="DS51" s="58" t="e">
        <f t="shared" si="12"/>
        <v>#DIV/0!</v>
      </c>
      <c r="DT51" s="197"/>
      <c r="DU51" s="63">
        <f t="shared" si="40"/>
        <v>0</v>
      </c>
      <c r="DV51" s="61">
        <f t="shared" si="42"/>
        <v>0</v>
      </c>
      <c r="DW51" s="64" t="e">
        <f t="shared" si="41"/>
        <v>#DIV/0!</v>
      </c>
      <c r="DX51" s="65"/>
    </row>
    <row r="52" spans="1:128">
      <c r="A52" s="17">
        <v>180</v>
      </c>
      <c r="B52" s="17">
        <v>16800</v>
      </c>
      <c r="C52" s="181" t="e">
        <f t="shared" ref="C52:C56" si="72">(DH52+DH53)/(N52+N53)</f>
        <v>#DIV/0!</v>
      </c>
      <c r="D52" s="19" t="e">
        <f t="shared" si="0"/>
        <v>#DIV/0!</v>
      </c>
      <c r="E52" s="19" t="e">
        <f t="shared" si="1"/>
        <v>#DIV/0!</v>
      </c>
      <c r="F52" s="19" t="e">
        <f t="shared" si="2"/>
        <v>#DIV/0!</v>
      </c>
      <c r="G52" s="19" t="e">
        <f t="shared" si="3"/>
        <v>#DIV/0!</v>
      </c>
      <c r="H52" s="18" t="e">
        <f t="shared" si="4"/>
        <v>#DIV/0!</v>
      </c>
      <c r="I52" s="183" t="e">
        <f t="shared" ref="I52:I56" si="73">(CD52+CD53)/(DI52+DI53)</f>
        <v>#DIV/0!</v>
      </c>
      <c r="J52" s="188" t="s">
        <v>253</v>
      </c>
      <c r="K52" s="22" t="s">
        <v>225</v>
      </c>
      <c r="L52" s="23"/>
      <c r="M52" s="29"/>
      <c r="N52" s="27">
        <f t="shared" si="15"/>
        <v>0</v>
      </c>
      <c r="O52" s="30"/>
      <c r="P52" s="30"/>
      <c r="Q52" s="30"/>
      <c r="R52" s="30"/>
      <c r="S52" s="24">
        <v>0</v>
      </c>
      <c r="T52" s="24">
        <v>0</v>
      </c>
      <c r="U52" s="35">
        <v>0</v>
      </c>
      <c r="V52" s="30"/>
      <c r="W52" s="30"/>
      <c r="X52" s="36"/>
      <c r="Y52" s="17">
        <f t="shared" si="16"/>
        <v>0</v>
      </c>
      <c r="Z52" s="30"/>
      <c r="AA52" s="30"/>
      <c r="AB52" s="30"/>
      <c r="AC52" s="30"/>
      <c r="AD52" s="30"/>
      <c r="AE52" s="30"/>
      <c r="AF52" s="24">
        <f t="shared" si="17"/>
        <v>0</v>
      </c>
      <c r="AG52" s="30"/>
      <c r="AH52" s="30"/>
      <c r="AI52" s="30"/>
      <c r="AJ52" s="30"/>
      <c r="AK52" s="30"/>
      <c r="AL52" s="30"/>
      <c r="AM52" s="24">
        <f t="shared" si="18"/>
        <v>0</v>
      </c>
      <c r="AN52" s="30"/>
      <c r="AO52" s="30"/>
      <c r="AP52" s="30"/>
      <c r="AQ52" s="30"/>
      <c r="AR52" s="30"/>
      <c r="AS52" s="30"/>
      <c r="AT52" s="30"/>
      <c r="AU52" s="30"/>
      <c r="AV52" s="24">
        <f t="shared" si="19"/>
        <v>0</v>
      </c>
      <c r="AW52" s="36"/>
      <c r="AX52" s="42"/>
      <c r="AY52" s="36"/>
      <c r="AZ52" s="42"/>
      <c r="BA52" s="42"/>
      <c r="BB52" s="36"/>
      <c r="BC52" s="36"/>
      <c r="BD52" s="42"/>
      <c r="BE52" s="36"/>
      <c r="BF52" s="42"/>
      <c r="BG52" s="36"/>
      <c r="BH52" s="42"/>
      <c r="BI52" s="36"/>
      <c r="BJ52" s="42"/>
      <c r="BK52" s="36"/>
      <c r="BL52" s="42"/>
      <c r="BM52" s="23">
        <f t="shared" si="20"/>
        <v>0</v>
      </c>
      <c r="BN52" s="46"/>
      <c r="BO52" s="46"/>
      <c r="BP52" s="46"/>
      <c r="BQ52" s="46"/>
      <c r="BR52" s="46"/>
      <c r="BS52" s="46"/>
      <c r="BT52" s="30"/>
      <c r="BU52" s="30"/>
      <c r="BV52" s="30"/>
      <c r="BW52" s="30"/>
      <c r="BX52" s="30"/>
      <c r="BY52" s="30"/>
      <c r="BZ52" s="30"/>
      <c r="CA52" s="30"/>
      <c r="CB52" s="23">
        <f t="shared" si="21"/>
        <v>0</v>
      </c>
      <c r="CC52" s="30"/>
      <c r="CD52" s="23">
        <f t="shared" si="22"/>
        <v>0</v>
      </c>
      <c r="CE52" s="27">
        <f t="shared" si="23"/>
        <v>0</v>
      </c>
      <c r="CF52" s="23">
        <f t="shared" si="24"/>
        <v>0</v>
      </c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23">
        <f t="shared" si="25"/>
        <v>0</v>
      </c>
      <c r="CS52" s="31"/>
      <c r="CT52" s="31"/>
      <c r="CU52" s="31"/>
      <c r="CV52" s="23">
        <f t="shared" si="7"/>
        <v>0</v>
      </c>
      <c r="CW52" s="23">
        <f t="shared" si="8"/>
        <v>0</v>
      </c>
      <c r="CX52" s="49">
        <f t="shared" si="26"/>
        <v>0</v>
      </c>
      <c r="CY52" s="49">
        <f t="shared" si="27"/>
        <v>0</v>
      </c>
      <c r="CZ52" s="49">
        <f t="shared" si="28"/>
        <v>0</v>
      </c>
      <c r="DA52" s="31"/>
      <c r="DB52" s="31"/>
      <c r="DC52" s="23">
        <f t="shared" si="29"/>
        <v>0</v>
      </c>
      <c r="DD52" s="50"/>
      <c r="DE52" s="50"/>
      <c r="DF52" s="50"/>
      <c r="DG52" s="23">
        <f t="shared" si="30"/>
        <v>0</v>
      </c>
      <c r="DH52" s="49">
        <f t="shared" si="31"/>
        <v>0</v>
      </c>
      <c r="DI52" s="27">
        <f t="shared" si="32"/>
        <v>0</v>
      </c>
      <c r="DJ52" s="53">
        <f t="shared" si="33"/>
        <v>0</v>
      </c>
      <c r="DK52" s="49">
        <f t="shared" si="34"/>
        <v>0</v>
      </c>
      <c r="DL52" s="54">
        <f t="shared" si="35"/>
        <v>0</v>
      </c>
      <c r="DM52" s="55">
        <v>215</v>
      </c>
      <c r="DN52" s="55">
        <v>5</v>
      </c>
      <c r="DO52" s="55">
        <v>15</v>
      </c>
      <c r="DP52" s="27">
        <f t="shared" si="36"/>
        <v>0</v>
      </c>
      <c r="DQ52" s="58" t="e">
        <f t="shared" si="37"/>
        <v>#DIV/0!</v>
      </c>
      <c r="DR52" s="194" t="e">
        <f t="shared" ref="DR52:DR56" si="74">(CY52+CY53)/(CY52+CY53+DP52+DP53)</f>
        <v>#DIV/0!</v>
      </c>
      <c r="DS52" s="58" t="e">
        <f t="shared" si="12"/>
        <v>#DIV/0!</v>
      </c>
      <c r="DT52" s="196" t="e">
        <f t="shared" ref="DT52:DT56" si="75">(CY52+CY53)/(CY52+CY53+CD52+CD53)</f>
        <v>#DIV/0!</v>
      </c>
      <c r="DU52" s="63">
        <f t="shared" si="40"/>
        <v>0</v>
      </c>
      <c r="DV52" s="61">
        <f t="shared" si="42"/>
        <v>0</v>
      </c>
      <c r="DW52" s="64" t="e">
        <f t="shared" si="41"/>
        <v>#DIV/0!</v>
      </c>
      <c r="DX52" s="65"/>
    </row>
    <row r="53" spans="1:128">
      <c r="A53" s="17">
        <v>180</v>
      </c>
      <c r="B53" s="17">
        <v>16800</v>
      </c>
      <c r="C53" s="182"/>
      <c r="D53" s="19" t="e">
        <f t="shared" si="0"/>
        <v>#DIV/0!</v>
      </c>
      <c r="E53" s="19" t="e">
        <f t="shared" si="1"/>
        <v>#DIV/0!</v>
      </c>
      <c r="F53" s="19" t="e">
        <f t="shared" si="2"/>
        <v>#DIV/0!</v>
      </c>
      <c r="G53" s="19" t="e">
        <f t="shared" si="3"/>
        <v>#DIV/0!</v>
      </c>
      <c r="H53" s="18" t="e">
        <f t="shared" si="4"/>
        <v>#DIV/0!</v>
      </c>
      <c r="I53" s="184"/>
      <c r="J53" s="189"/>
      <c r="K53" s="22" t="s">
        <v>223</v>
      </c>
      <c r="L53" s="23"/>
      <c r="M53" s="29"/>
      <c r="N53" s="27">
        <f t="shared" si="15"/>
        <v>0</v>
      </c>
      <c r="O53" s="30"/>
      <c r="P53" s="30"/>
      <c r="Q53" s="30"/>
      <c r="R53" s="30"/>
      <c r="S53" s="24">
        <v>0</v>
      </c>
      <c r="T53" s="24">
        <v>0</v>
      </c>
      <c r="U53" s="35">
        <v>0</v>
      </c>
      <c r="V53" s="30"/>
      <c r="W53" s="30"/>
      <c r="X53" s="36"/>
      <c r="Y53" s="17">
        <f t="shared" si="16"/>
        <v>0</v>
      </c>
      <c r="Z53" s="30"/>
      <c r="AA53" s="30"/>
      <c r="AB53" s="30"/>
      <c r="AC53" s="30"/>
      <c r="AD53" s="30"/>
      <c r="AE53" s="30"/>
      <c r="AF53" s="24">
        <f t="shared" si="17"/>
        <v>0</v>
      </c>
      <c r="AG53" s="30"/>
      <c r="AH53" s="30"/>
      <c r="AI53" s="30"/>
      <c r="AJ53" s="30"/>
      <c r="AK53" s="30"/>
      <c r="AL53" s="30"/>
      <c r="AM53" s="24">
        <f t="shared" si="18"/>
        <v>0</v>
      </c>
      <c r="AN53" s="30"/>
      <c r="AO53" s="30"/>
      <c r="AP53" s="30"/>
      <c r="AQ53" s="30"/>
      <c r="AR53" s="30"/>
      <c r="AS53" s="30"/>
      <c r="AT53" s="30"/>
      <c r="AU53" s="30"/>
      <c r="AV53" s="24">
        <f t="shared" si="19"/>
        <v>0</v>
      </c>
      <c r="AW53" s="36"/>
      <c r="AX53" s="42"/>
      <c r="AY53" s="36"/>
      <c r="AZ53" s="42"/>
      <c r="BA53" s="36"/>
      <c r="BB53" s="36"/>
      <c r="BC53" s="36"/>
      <c r="BD53" s="42"/>
      <c r="BE53" s="36"/>
      <c r="BF53" s="42"/>
      <c r="BG53" s="36"/>
      <c r="BH53" s="42"/>
      <c r="BI53" s="36"/>
      <c r="BJ53" s="42"/>
      <c r="BK53" s="36"/>
      <c r="BL53" s="42"/>
      <c r="BM53" s="23">
        <f t="shared" si="20"/>
        <v>0</v>
      </c>
      <c r="BN53" s="46"/>
      <c r="BO53" s="46"/>
      <c r="BP53" s="46"/>
      <c r="BQ53" s="46"/>
      <c r="BR53" s="46"/>
      <c r="BS53" s="46"/>
      <c r="BT53" s="30"/>
      <c r="BU53" s="30"/>
      <c r="BV53" s="30"/>
      <c r="BW53" s="30"/>
      <c r="BX53" s="30"/>
      <c r="BY53" s="30"/>
      <c r="BZ53" s="30"/>
      <c r="CA53" s="30"/>
      <c r="CB53" s="23">
        <f t="shared" si="21"/>
        <v>0</v>
      </c>
      <c r="CC53" s="30"/>
      <c r="CD53" s="23">
        <f t="shared" si="22"/>
        <v>0</v>
      </c>
      <c r="CE53" s="27">
        <f t="shared" si="23"/>
        <v>0</v>
      </c>
      <c r="CF53" s="23">
        <f t="shared" si="24"/>
        <v>0</v>
      </c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23">
        <f t="shared" si="25"/>
        <v>0</v>
      </c>
      <c r="CS53" s="31"/>
      <c r="CT53" s="31"/>
      <c r="CU53" s="31"/>
      <c r="CV53" s="23">
        <f t="shared" si="7"/>
        <v>0</v>
      </c>
      <c r="CW53" s="23">
        <f t="shared" si="8"/>
        <v>0</v>
      </c>
      <c r="CX53" s="49">
        <f t="shared" si="26"/>
        <v>0</v>
      </c>
      <c r="CY53" s="49">
        <f t="shared" si="27"/>
        <v>0</v>
      </c>
      <c r="CZ53" s="49">
        <f t="shared" si="28"/>
        <v>0</v>
      </c>
      <c r="DA53" s="31"/>
      <c r="DB53" s="31"/>
      <c r="DC53" s="23">
        <f t="shared" si="29"/>
        <v>0</v>
      </c>
      <c r="DD53" s="50"/>
      <c r="DE53" s="50"/>
      <c r="DF53" s="50"/>
      <c r="DG53" s="23">
        <f t="shared" si="30"/>
        <v>0</v>
      </c>
      <c r="DH53" s="49">
        <f t="shared" si="31"/>
        <v>0</v>
      </c>
      <c r="DI53" s="27">
        <f t="shared" si="32"/>
        <v>0</v>
      </c>
      <c r="DJ53" s="53">
        <f t="shared" si="33"/>
        <v>0</v>
      </c>
      <c r="DK53" s="49">
        <f t="shared" si="34"/>
        <v>0</v>
      </c>
      <c r="DL53" s="54">
        <f t="shared" si="35"/>
        <v>0</v>
      </c>
      <c r="DM53" s="55">
        <v>215</v>
      </c>
      <c r="DN53" s="55">
        <v>5</v>
      </c>
      <c r="DO53" s="55">
        <v>15</v>
      </c>
      <c r="DP53" s="27">
        <f t="shared" si="36"/>
        <v>0</v>
      </c>
      <c r="DQ53" s="58" t="e">
        <f t="shared" si="37"/>
        <v>#DIV/0!</v>
      </c>
      <c r="DR53" s="195"/>
      <c r="DS53" s="58" t="e">
        <f t="shared" si="12"/>
        <v>#DIV/0!</v>
      </c>
      <c r="DT53" s="197"/>
      <c r="DU53" s="63">
        <f t="shared" si="40"/>
        <v>0</v>
      </c>
      <c r="DV53" s="61">
        <f t="shared" si="42"/>
        <v>0</v>
      </c>
      <c r="DW53" s="64" t="e">
        <f t="shared" si="41"/>
        <v>#DIV/0!</v>
      </c>
      <c r="DX53" s="65"/>
    </row>
    <row r="54" spans="1:128">
      <c r="A54" s="17">
        <v>180</v>
      </c>
      <c r="B54" s="17">
        <v>16800</v>
      </c>
      <c r="C54" s="181" t="e">
        <f t="shared" si="72"/>
        <v>#DIV/0!</v>
      </c>
      <c r="D54" s="19" t="e">
        <f t="shared" si="0"/>
        <v>#DIV/0!</v>
      </c>
      <c r="E54" s="19" t="e">
        <f t="shared" si="1"/>
        <v>#DIV/0!</v>
      </c>
      <c r="F54" s="19" t="e">
        <f t="shared" si="2"/>
        <v>#DIV/0!</v>
      </c>
      <c r="G54" s="19" t="e">
        <f t="shared" si="3"/>
        <v>#DIV/0!</v>
      </c>
      <c r="H54" s="18" t="e">
        <f t="shared" si="4"/>
        <v>#DIV/0!</v>
      </c>
      <c r="I54" s="183" t="e">
        <f t="shared" si="73"/>
        <v>#DIV/0!</v>
      </c>
      <c r="J54" s="188" t="s">
        <v>254</v>
      </c>
      <c r="K54" s="22" t="s">
        <v>225</v>
      </c>
      <c r="L54" s="23"/>
      <c r="M54" s="29"/>
      <c r="N54" s="27">
        <f t="shared" si="15"/>
        <v>0</v>
      </c>
      <c r="O54" s="30"/>
      <c r="P54" s="30"/>
      <c r="Q54" s="30"/>
      <c r="R54" s="30"/>
      <c r="S54" s="24">
        <v>0</v>
      </c>
      <c r="T54" s="24">
        <v>0</v>
      </c>
      <c r="U54" s="35">
        <v>0</v>
      </c>
      <c r="V54" s="30"/>
      <c r="W54" s="30"/>
      <c r="X54" s="36"/>
      <c r="Y54" s="17">
        <f t="shared" si="16"/>
        <v>0</v>
      </c>
      <c r="Z54" s="30"/>
      <c r="AA54" s="30"/>
      <c r="AB54" s="30"/>
      <c r="AC54" s="30"/>
      <c r="AD54" s="30"/>
      <c r="AE54" s="30"/>
      <c r="AF54" s="24">
        <f t="shared" si="17"/>
        <v>0</v>
      </c>
      <c r="AG54" s="30"/>
      <c r="AH54" s="30"/>
      <c r="AI54" s="30"/>
      <c r="AJ54" s="30"/>
      <c r="AK54" s="30"/>
      <c r="AL54" s="30"/>
      <c r="AM54" s="24">
        <f t="shared" si="18"/>
        <v>0</v>
      </c>
      <c r="AN54" s="30"/>
      <c r="AO54" s="30"/>
      <c r="AP54" s="30"/>
      <c r="AQ54" s="30"/>
      <c r="AR54" s="30"/>
      <c r="AS54" s="30"/>
      <c r="AT54" s="30"/>
      <c r="AU54" s="30"/>
      <c r="AV54" s="24">
        <f t="shared" si="19"/>
        <v>0</v>
      </c>
      <c r="AW54" s="36"/>
      <c r="AX54" s="42"/>
      <c r="AY54" s="36"/>
      <c r="AZ54" s="42"/>
      <c r="BA54" s="36"/>
      <c r="BB54" s="36"/>
      <c r="BC54" s="36"/>
      <c r="BD54" s="42"/>
      <c r="BE54" s="36"/>
      <c r="BF54" s="42"/>
      <c r="BG54" s="36"/>
      <c r="BH54" s="42"/>
      <c r="BI54" s="36"/>
      <c r="BJ54" s="42"/>
      <c r="BK54" s="36"/>
      <c r="BL54" s="42"/>
      <c r="BM54" s="23">
        <f t="shared" si="20"/>
        <v>0</v>
      </c>
      <c r="BN54" s="46"/>
      <c r="BO54" s="46"/>
      <c r="BP54" s="46"/>
      <c r="BQ54" s="46"/>
      <c r="BR54" s="46"/>
      <c r="BS54" s="46"/>
      <c r="BT54" s="30"/>
      <c r="BU54" s="30"/>
      <c r="BV54" s="30"/>
      <c r="BW54" s="30"/>
      <c r="BX54" s="30"/>
      <c r="BY54" s="30"/>
      <c r="BZ54" s="30"/>
      <c r="CA54" s="30"/>
      <c r="CB54" s="23">
        <f t="shared" si="21"/>
        <v>0</v>
      </c>
      <c r="CC54" s="30"/>
      <c r="CD54" s="23">
        <f t="shared" si="22"/>
        <v>0</v>
      </c>
      <c r="CE54" s="27">
        <f t="shared" si="23"/>
        <v>0</v>
      </c>
      <c r="CF54" s="23">
        <f t="shared" si="24"/>
        <v>0</v>
      </c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23">
        <f t="shared" si="25"/>
        <v>0</v>
      </c>
      <c r="CS54" s="31"/>
      <c r="CT54" s="31"/>
      <c r="CU54" s="31"/>
      <c r="CV54" s="23">
        <f t="shared" si="7"/>
        <v>0</v>
      </c>
      <c r="CW54" s="23">
        <f t="shared" si="8"/>
        <v>0</v>
      </c>
      <c r="CX54" s="49">
        <f t="shared" si="26"/>
        <v>0</v>
      </c>
      <c r="CY54" s="49">
        <f t="shared" si="27"/>
        <v>0</v>
      </c>
      <c r="CZ54" s="49">
        <f t="shared" si="28"/>
        <v>0</v>
      </c>
      <c r="DA54" s="31"/>
      <c r="DB54" s="31"/>
      <c r="DC54" s="23">
        <f t="shared" si="29"/>
        <v>0</v>
      </c>
      <c r="DD54" s="50"/>
      <c r="DE54" s="50"/>
      <c r="DF54" s="50"/>
      <c r="DG54" s="23">
        <f t="shared" si="30"/>
        <v>0</v>
      </c>
      <c r="DH54" s="49">
        <f t="shared" si="31"/>
        <v>0</v>
      </c>
      <c r="DI54" s="27">
        <f t="shared" si="32"/>
        <v>0</v>
      </c>
      <c r="DJ54" s="53">
        <f t="shared" si="33"/>
        <v>0</v>
      </c>
      <c r="DK54" s="49">
        <f t="shared" si="34"/>
        <v>0</v>
      </c>
      <c r="DL54" s="54">
        <f t="shared" si="35"/>
        <v>0</v>
      </c>
      <c r="DM54" s="55">
        <v>215</v>
      </c>
      <c r="DN54" s="55">
        <v>5</v>
      </c>
      <c r="DO54" s="55">
        <v>15</v>
      </c>
      <c r="DP54" s="27">
        <f t="shared" si="36"/>
        <v>0</v>
      </c>
      <c r="DQ54" s="58" t="e">
        <f t="shared" si="37"/>
        <v>#DIV/0!</v>
      </c>
      <c r="DR54" s="194" t="e">
        <f t="shared" si="74"/>
        <v>#DIV/0!</v>
      </c>
      <c r="DS54" s="58" t="e">
        <f t="shared" si="12"/>
        <v>#DIV/0!</v>
      </c>
      <c r="DT54" s="196" t="e">
        <f t="shared" si="75"/>
        <v>#DIV/0!</v>
      </c>
      <c r="DU54" s="63">
        <f t="shared" si="40"/>
        <v>0</v>
      </c>
      <c r="DV54" s="61">
        <f t="shared" si="42"/>
        <v>0</v>
      </c>
      <c r="DW54" s="64" t="e">
        <f t="shared" si="41"/>
        <v>#DIV/0!</v>
      </c>
      <c r="DX54" s="65"/>
    </row>
    <row r="55" spans="1:128">
      <c r="A55" s="17">
        <v>180</v>
      </c>
      <c r="B55" s="17">
        <v>16800</v>
      </c>
      <c r="C55" s="182"/>
      <c r="D55" s="19" t="e">
        <f t="shared" si="0"/>
        <v>#DIV/0!</v>
      </c>
      <c r="E55" s="19" t="e">
        <f t="shared" si="1"/>
        <v>#DIV/0!</v>
      </c>
      <c r="F55" s="19" t="e">
        <f t="shared" si="2"/>
        <v>#DIV/0!</v>
      </c>
      <c r="G55" s="19" t="e">
        <f t="shared" si="3"/>
        <v>#DIV/0!</v>
      </c>
      <c r="H55" s="18" t="e">
        <f t="shared" si="4"/>
        <v>#DIV/0!</v>
      </c>
      <c r="I55" s="184"/>
      <c r="J55" s="189"/>
      <c r="K55" s="33" t="s">
        <v>226</v>
      </c>
      <c r="L55" s="23"/>
      <c r="M55" s="29"/>
      <c r="N55" s="27">
        <f t="shared" si="15"/>
        <v>0</v>
      </c>
      <c r="O55" s="30"/>
      <c r="P55" s="30"/>
      <c r="Q55" s="30"/>
      <c r="R55" s="30"/>
      <c r="S55" s="24">
        <v>0</v>
      </c>
      <c r="T55" s="24">
        <v>0</v>
      </c>
      <c r="U55" s="35">
        <v>0</v>
      </c>
      <c r="V55" s="30"/>
      <c r="W55" s="30"/>
      <c r="X55" s="36"/>
      <c r="Y55" s="17">
        <f t="shared" si="16"/>
        <v>0</v>
      </c>
      <c r="Z55" s="30"/>
      <c r="AA55" s="30"/>
      <c r="AB55" s="30"/>
      <c r="AC55" s="30"/>
      <c r="AD55" s="30"/>
      <c r="AE55" s="30"/>
      <c r="AF55" s="24">
        <f t="shared" si="17"/>
        <v>0</v>
      </c>
      <c r="AG55" s="30"/>
      <c r="AH55" s="30"/>
      <c r="AI55" s="30"/>
      <c r="AJ55" s="30"/>
      <c r="AK55" s="30"/>
      <c r="AL55" s="30"/>
      <c r="AM55" s="24">
        <f t="shared" si="18"/>
        <v>0</v>
      </c>
      <c r="AN55" s="30"/>
      <c r="AO55" s="30"/>
      <c r="AP55" s="30"/>
      <c r="AQ55" s="30"/>
      <c r="AR55" s="30"/>
      <c r="AS55" s="30"/>
      <c r="AT55" s="30"/>
      <c r="AU55" s="30"/>
      <c r="AV55" s="24">
        <f t="shared" si="19"/>
        <v>0</v>
      </c>
      <c r="AW55" s="36"/>
      <c r="AX55" s="42"/>
      <c r="AY55" s="36"/>
      <c r="AZ55" s="42"/>
      <c r="BA55" s="36"/>
      <c r="BB55" s="36"/>
      <c r="BC55" s="36"/>
      <c r="BD55" s="42"/>
      <c r="BE55" s="36"/>
      <c r="BF55" s="42"/>
      <c r="BG55" s="36"/>
      <c r="BH55" s="42"/>
      <c r="BI55" s="36"/>
      <c r="BJ55" s="42"/>
      <c r="BK55" s="36"/>
      <c r="BL55" s="42"/>
      <c r="BM55" s="23">
        <f t="shared" si="20"/>
        <v>0</v>
      </c>
      <c r="BN55" s="46"/>
      <c r="BO55" s="46"/>
      <c r="BP55" s="46"/>
      <c r="BQ55" s="46"/>
      <c r="BR55" s="46"/>
      <c r="BS55" s="46"/>
      <c r="BT55" s="30"/>
      <c r="BU55" s="30"/>
      <c r="BV55" s="30"/>
      <c r="BW55" s="30"/>
      <c r="BX55" s="30"/>
      <c r="BY55" s="30"/>
      <c r="BZ55" s="30"/>
      <c r="CA55" s="30"/>
      <c r="CB55" s="23">
        <f t="shared" si="21"/>
        <v>0</v>
      </c>
      <c r="CC55" s="30"/>
      <c r="CD55" s="23">
        <f t="shared" si="22"/>
        <v>0</v>
      </c>
      <c r="CE55" s="27">
        <f t="shared" si="23"/>
        <v>0</v>
      </c>
      <c r="CF55" s="23">
        <f t="shared" si="24"/>
        <v>0</v>
      </c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23">
        <f t="shared" si="25"/>
        <v>0</v>
      </c>
      <c r="CS55" s="31"/>
      <c r="CT55" s="31"/>
      <c r="CU55" s="31"/>
      <c r="CV55" s="23">
        <f t="shared" si="7"/>
        <v>0</v>
      </c>
      <c r="CW55" s="23">
        <f t="shared" si="8"/>
        <v>0</v>
      </c>
      <c r="CX55" s="49">
        <f t="shared" si="26"/>
        <v>0</v>
      </c>
      <c r="CY55" s="49">
        <f t="shared" si="27"/>
        <v>0</v>
      </c>
      <c r="CZ55" s="49">
        <f t="shared" si="28"/>
        <v>0</v>
      </c>
      <c r="DA55" s="31"/>
      <c r="DB55" s="31"/>
      <c r="DC55" s="23">
        <f t="shared" si="29"/>
        <v>0</v>
      </c>
      <c r="DD55" s="50"/>
      <c r="DE55" s="50"/>
      <c r="DF55" s="50"/>
      <c r="DG55" s="23">
        <f t="shared" si="30"/>
        <v>0</v>
      </c>
      <c r="DH55" s="49">
        <f t="shared" si="31"/>
        <v>0</v>
      </c>
      <c r="DI55" s="27">
        <f t="shared" si="32"/>
        <v>0</v>
      </c>
      <c r="DJ55" s="53">
        <f t="shared" si="33"/>
        <v>0</v>
      </c>
      <c r="DK55" s="49">
        <f t="shared" si="34"/>
        <v>0</v>
      </c>
      <c r="DL55" s="54">
        <f t="shared" si="35"/>
        <v>0</v>
      </c>
      <c r="DM55" s="55">
        <v>215</v>
      </c>
      <c r="DN55" s="55">
        <v>5</v>
      </c>
      <c r="DO55" s="55">
        <v>15</v>
      </c>
      <c r="DP55" s="27">
        <f t="shared" si="36"/>
        <v>0</v>
      </c>
      <c r="DQ55" s="58" t="e">
        <f t="shared" si="37"/>
        <v>#DIV/0!</v>
      </c>
      <c r="DR55" s="195"/>
      <c r="DS55" s="58" t="e">
        <f t="shared" si="12"/>
        <v>#DIV/0!</v>
      </c>
      <c r="DT55" s="197"/>
      <c r="DU55" s="63">
        <f t="shared" si="40"/>
        <v>0</v>
      </c>
      <c r="DV55" s="61">
        <f t="shared" si="42"/>
        <v>0</v>
      </c>
      <c r="DW55" s="64" t="e">
        <f t="shared" si="41"/>
        <v>#DIV/0!</v>
      </c>
      <c r="DX55" s="65"/>
    </row>
    <row r="56" spans="1:128">
      <c r="A56" s="17">
        <v>180</v>
      </c>
      <c r="B56" s="17">
        <v>16800</v>
      </c>
      <c r="C56" s="181" t="e">
        <f t="shared" si="72"/>
        <v>#DIV/0!</v>
      </c>
      <c r="D56" s="19" t="e">
        <f t="shared" si="0"/>
        <v>#DIV/0!</v>
      </c>
      <c r="E56" s="19" t="e">
        <f t="shared" si="1"/>
        <v>#DIV/0!</v>
      </c>
      <c r="F56" s="19" t="e">
        <f t="shared" si="2"/>
        <v>#DIV/0!</v>
      </c>
      <c r="G56" s="19" t="e">
        <f t="shared" si="3"/>
        <v>#DIV/0!</v>
      </c>
      <c r="H56" s="18" t="e">
        <f t="shared" si="4"/>
        <v>#DIV/0!</v>
      </c>
      <c r="I56" s="183" t="e">
        <f t="shared" si="73"/>
        <v>#DIV/0!</v>
      </c>
      <c r="J56" s="188" t="s">
        <v>255</v>
      </c>
      <c r="K56" s="22" t="s">
        <v>219</v>
      </c>
      <c r="L56" s="23"/>
      <c r="M56" s="29"/>
      <c r="N56" s="27">
        <f t="shared" si="15"/>
        <v>0</v>
      </c>
      <c r="O56" s="30"/>
      <c r="P56" s="30"/>
      <c r="Q56" s="30"/>
      <c r="R56" s="30"/>
      <c r="S56" s="24">
        <v>0</v>
      </c>
      <c r="T56" s="24">
        <v>0</v>
      </c>
      <c r="U56" s="35">
        <v>0</v>
      </c>
      <c r="V56" s="30"/>
      <c r="W56" s="30"/>
      <c r="X56" s="36"/>
      <c r="Y56" s="17">
        <f t="shared" si="16"/>
        <v>0</v>
      </c>
      <c r="Z56" s="30"/>
      <c r="AA56" s="30"/>
      <c r="AB56" s="30"/>
      <c r="AC56" s="30"/>
      <c r="AD56" s="30"/>
      <c r="AE56" s="30"/>
      <c r="AF56" s="24">
        <f t="shared" si="17"/>
        <v>0</v>
      </c>
      <c r="AG56" s="30"/>
      <c r="AH56" s="30"/>
      <c r="AI56" s="30"/>
      <c r="AJ56" s="30"/>
      <c r="AK56" s="30"/>
      <c r="AL56" s="30"/>
      <c r="AM56" s="24">
        <f t="shared" si="18"/>
        <v>0</v>
      </c>
      <c r="AN56" s="30"/>
      <c r="AO56" s="30"/>
      <c r="AP56" s="30"/>
      <c r="AQ56" s="30"/>
      <c r="AR56" s="30"/>
      <c r="AS56" s="30"/>
      <c r="AT56" s="30"/>
      <c r="AU56" s="30"/>
      <c r="AV56" s="24">
        <f t="shared" si="19"/>
        <v>0</v>
      </c>
      <c r="AW56" s="36"/>
      <c r="AX56" s="42"/>
      <c r="AY56" s="36"/>
      <c r="AZ56" s="42"/>
      <c r="BA56" s="36"/>
      <c r="BB56" s="36"/>
      <c r="BC56" s="36"/>
      <c r="BD56" s="42"/>
      <c r="BE56" s="36"/>
      <c r="BF56" s="42"/>
      <c r="BG56" s="36"/>
      <c r="BH56" s="42"/>
      <c r="BI56" s="36"/>
      <c r="BJ56" s="42"/>
      <c r="BK56" s="36"/>
      <c r="BL56" s="42"/>
      <c r="BM56" s="23">
        <f t="shared" si="20"/>
        <v>0</v>
      </c>
      <c r="BN56" s="46"/>
      <c r="BO56" s="46"/>
      <c r="BP56" s="46"/>
      <c r="BQ56" s="46"/>
      <c r="BR56" s="46"/>
      <c r="BS56" s="46"/>
      <c r="BT56" s="30"/>
      <c r="BU56" s="30"/>
      <c r="BV56" s="30"/>
      <c r="BW56" s="30"/>
      <c r="BX56" s="30"/>
      <c r="BY56" s="30"/>
      <c r="BZ56" s="30"/>
      <c r="CA56" s="30"/>
      <c r="CB56" s="23">
        <f t="shared" si="21"/>
        <v>0</v>
      </c>
      <c r="CC56" s="30"/>
      <c r="CD56" s="23">
        <f t="shared" si="22"/>
        <v>0</v>
      </c>
      <c r="CE56" s="27">
        <f t="shared" si="23"/>
        <v>0</v>
      </c>
      <c r="CF56" s="23">
        <f t="shared" si="24"/>
        <v>0</v>
      </c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23">
        <f t="shared" si="25"/>
        <v>0</v>
      </c>
      <c r="CS56" s="31"/>
      <c r="CT56" s="31"/>
      <c r="CU56" s="31"/>
      <c r="CV56" s="23">
        <f t="shared" si="7"/>
        <v>0</v>
      </c>
      <c r="CW56" s="23">
        <f t="shared" si="8"/>
        <v>0</v>
      </c>
      <c r="CX56" s="49">
        <f t="shared" si="26"/>
        <v>0</v>
      </c>
      <c r="CY56" s="49">
        <f t="shared" si="27"/>
        <v>0</v>
      </c>
      <c r="CZ56" s="49">
        <f t="shared" si="28"/>
        <v>0</v>
      </c>
      <c r="DA56" s="31"/>
      <c r="DB56" s="31"/>
      <c r="DC56" s="23">
        <f t="shared" si="29"/>
        <v>0</v>
      </c>
      <c r="DD56" s="50"/>
      <c r="DE56" s="50"/>
      <c r="DF56" s="50"/>
      <c r="DG56" s="23">
        <f t="shared" si="30"/>
        <v>0</v>
      </c>
      <c r="DH56" s="49">
        <f t="shared" si="31"/>
        <v>0</v>
      </c>
      <c r="DI56" s="27">
        <f t="shared" si="32"/>
        <v>0</v>
      </c>
      <c r="DJ56" s="53">
        <f t="shared" si="33"/>
        <v>0</v>
      </c>
      <c r="DK56" s="49">
        <f t="shared" si="34"/>
        <v>0</v>
      </c>
      <c r="DL56" s="54">
        <f t="shared" si="35"/>
        <v>0</v>
      </c>
      <c r="DM56" s="55">
        <v>215</v>
      </c>
      <c r="DN56" s="55">
        <v>5</v>
      </c>
      <c r="DO56" s="55">
        <v>15</v>
      </c>
      <c r="DP56" s="27">
        <f t="shared" si="36"/>
        <v>0</v>
      </c>
      <c r="DQ56" s="58" t="e">
        <f t="shared" si="37"/>
        <v>#DIV/0!</v>
      </c>
      <c r="DR56" s="194" t="e">
        <f t="shared" si="74"/>
        <v>#DIV/0!</v>
      </c>
      <c r="DS56" s="58" t="e">
        <f t="shared" si="12"/>
        <v>#DIV/0!</v>
      </c>
      <c r="DT56" s="196" t="e">
        <f t="shared" si="75"/>
        <v>#DIV/0!</v>
      </c>
      <c r="DU56" s="63">
        <f t="shared" si="40"/>
        <v>0</v>
      </c>
      <c r="DV56" s="61">
        <f t="shared" si="42"/>
        <v>0</v>
      </c>
      <c r="DW56" s="64" t="e">
        <f t="shared" si="41"/>
        <v>#DIV/0!</v>
      </c>
      <c r="DX56" s="65"/>
    </row>
    <row r="57" spans="1:128">
      <c r="A57" s="17">
        <v>180</v>
      </c>
      <c r="B57" s="17">
        <v>16800</v>
      </c>
      <c r="C57" s="182"/>
      <c r="D57" s="19" t="e">
        <f t="shared" si="0"/>
        <v>#DIV/0!</v>
      </c>
      <c r="E57" s="19" t="e">
        <f t="shared" si="1"/>
        <v>#DIV/0!</v>
      </c>
      <c r="F57" s="19" t="e">
        <f t="shared" si="2"/>
        <v>#DIV/0!</v>
      </c>
      <c r="G57" s="19" t="e">
        <f t="shared" si="3"/>
        <v>#DIV/0!</v>
      </c>
      <c r="H57" s="18" t="e">
        <f t="shared" si="4"/>
        <v>#DIV/0!</v>
      </c>
      <c r="I57" s="184"/>
      <c r="J57" s="189"/>
      <c r="K57" s="22" t="s">
        <v>220</v>
      </c>
      <c r="L57" s="23"/>
      <c r="M57" s="29"/>
      <c r="N57" s="27">
        <f t="shared" si="15"/>
        <v>0</v>
      </c>
      <c r="O57" s="30"/>
      <c r="P57" s="30"/>
      <c r="Q57" s="30"/>
      <c r="R57" s="30"/>
      <c r="S57" s="24">
        <v>0</v>
      </c>
      <c r="T57" s="24">
        <v>0</v>
      </c>
      <c r="U57" s="35">
        <v>0</v>
      </c>
      <c r="V57" s="30"/>
      <c r="W57" s="30"/>
      <c r="X57" s="36"/>
      <c r="Y57" s="17">
        <f t="shared" si="16"/>
        <v>0</v>
      </c>
      <c r="Z57" s="30"/>
      <c r="AA57" s="30"/>
      <c r="AB57" s="30"/>
      <c r="AC57" s="30"/>
      <c r="AD57" s="30"/>
      <c r="AE57" s="30"/>
      <c r="AF57" s="24">
        <f t="shared" si="17"/>
        <v>0</v>
      </c>
      <c r="AG57" s="30"/>
      <c r="AH57" s="30"/>
      <c r="AI57" s="30"/>
      <c r="AJ57" s="30"/>
      <c r="AK57" s="30"/>
      <c r="AL57" s="30"/>
      <c r="AM57" s="24">
        <f t="shared" si="18"/>
        <v>0</v>
      </c>
      <c r="AN57" s="30"/>
      <c r="AO57" s="30"/>
      <c r="AP57" s="30"/>
      <c r="AQ57" s="30"/>
      <c r="AR57" s="30"/>
      <c r="AS57" s="30"/>
      <c r="AT57" s="30"/>
      <c r="AU57" s="30"/>
      <c r="AV57" s="24">
        <f t="shared" si="19"/>
        <v>0</v>
      </c>
      <c r="AW57" s="36"/>
      <c r="AX57" s="42"/>
      <c r="AY57" s="36"/>
      <c r="AZ57" s="42"/>
      <c r="BA57" s="36"/>
      <c r="BB57" s="36"/>
      <c r="BC57" s="36"/>
      <c r="BD57" s="42"/>
      <c r="BE57" s="36"/>
      <c r="BF57" s="42"/>
      <c r="BG57" s="36"/>
      <c r="BH57" s="42"/>
      <c r="BI57" s="36"/>
      <c r="BJ57" s="42"/>
      <c r="BK57" s="36"/>
      <c r="BL57" s="42"/>
      <c r="BM57" s="23">
        <f t="shared" si="20"/>
        <v>0</v>
      </c>
      <c r="BN57" s="46"/>
      <c r="BO57" s="46"/>
      <c r="BP57" s="46"/>
      <c r="BQ57" s="46"/>
      <c r="BR57" s="46"/>
      <c r="BS57" s="46"/>
      <c r="BT57" s="30"/>
      <c r="BU57" s="30"/>
      <c r="BV57" s="30"/>
      <c r="BW57" s="30"/>
      <c r="BX57" s="30"/>
      <c r="BY57" s="30"/>
      <c r="BZ57" s="30"/>
      <c r="CA57" s="30"/>
      <c r="CB57" s="23">
        <f t="shared" si="21"/>
        <v>0</v>
      </c>
      <c r="CC57" s="30"/>
      <c r="CD57" s="23">
        <f t="shared" si="22"/>
        <v>0</v>
      </c>
      <c r="CE57" s="27">
        <f t="shared" si="23"/>
        <v>0</v>
      </c>
      <c r="CF57" s="23">
        <f t="shared" si="24"/>
        <v>0</v>
      </c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23">
        <f t="shared" si="25"/>
        <v>0</v>
      </c>
      <c r="CS57" s="31"/>
      <c r="CT57" s="31"/>
      <c r="CU57" s="31"/>
      <c r="CV57" s="23">
        <f t="shared" si="7"/>
        <v>0</v>
      </c>
      <c r="CW57" s="23">
        <f t="shared" si="8"/>
        <v>0</v>
      </c>
      <c r="CX57" s="49">
        <f t="shared" si="26"/>
        <v>0</v>
      </c>
      <c r="CY57" s="49">
        <f t="shared" si="27"/>
        <v>0</v>
      </c>
      <c r="CZ57" s="49">
        <f t="shared" si="28"/>
        <v>0</v>
      </c>
      <c r="DA57" s="31"/>
      <c r="DB57" s="31"/>
      <c r="DC57" s="23">
        <f t="shared" si="29"/>
        <v>0</v>
      </c>
      <c r="DD57" s="50"/>
      <c r="DE57" s="50"/>
      <c r="DF57" s="50"/>
      <c r="DG57" s="23">
        <f t="shared" si="30"/>
        <v>0</v>
      </c>
      <c r="DH57" s="49">
        <f t="shared" si="31"/>
        <v>0</v>
      </c>
      <c r="DI57" s="27">
        <f t="shared" si="32"/>
        <v>0</v>
      </c>
      <c r="DJ57" s="53">
        <f t="shared" si="33"/>
        <v>0</v>
      </c>
      <c r="DK57" s="49">
        <f t="shared" si="34"/>
        <v>0</v>
      </c>
      <c r="DL57" s="54">
        <f t="shared" si="35"/>
        <v>0</v>
      </c>
      <c r="DM57" s="55">
        <v>215</v>
      </c>
      <c r="DN57" s="55">
        <v>5</v>
      </c>
      <c r="DO57" s="55">
        <v>15</v>
      </c>
      <c r="DP57" s="27">
        <f t="shared" si="36"/>
        <v>0</v>
      </c>
      <c r="DQ57" s="58" t="e">
        <f t="shared" si="37"/>
        <v>#DIV/0!</v>
      </c>
      <c r="DR57" s="195"/>
      <c r="DS57" s="58" t="e">
        <f t="shared" si="12"/>
        <v>#DIV/0!</v>
      </c>
      <c r="DT57" s="197"/>
      <c r="DU57" s="63">
        <f t="shared" si="40"/>
        <v>0</v>
      </c>
      <c r="DV57" s="61">
        <f t="shared" si="42"/>
        <v>0</v>
      </c>
      <c r="DW57" s="64" t="e">
        <f t="shared" si="41"/>
        <v>#DIV/0!</v>
      </c>
      <c r="DX57" s="65"/>
    </row>
    <row r="58" spans="1:128">
      <c r="A58" s="17">
        <v>180</v>
      </c>
      <c r="B58" s="17">
        <v>16800</v>
      </c>
      <c r="C58" s="181" t="e">
        <f t="shared" ref="C58:C62" si="76">(DH58+DH59)/(N58+N59)</f>
        <v>#DIV/0!</v>
      </c>
      <c r="D58" s="19" t="e">
        <f t="shared" si="0"/>
        <v>#DIV/0!</v>
      </c>
      <c r="E58" s="19" t="e">
        <f t="shared" si="1"/>
        <v>#DIV/0!</v>
      </c>
      <c r="F58" s="19" t="e">
        <f t="shared" si="2"/>
        <v>#DIV/0!</v>
      </c>
      <c r="G58" s="19" t="e">
        <f t="shared" si="3"/>
        <v>#DIV/0!</v>
      </c>
      <c r="H58" s="18" t="e">
        <f t="shared" si="4"/>
        <v>#DIV/0!</v>
      </c>
      <c r="I58" s="183" t="e">
        <f t="shared" ref="I58:I62" si="77">(CD58+CD59)/(DI58+DI59)</f>
        <v>#DIV/0!</v>
      </c>
      <c r="J58" s="188" t="s">
        <v>256</v>
      </c>
      <c r="K58" s="22" t="s">
        <v>219</v>
      </c>
      <c r="L58" s="23"/>
      <c r="M58" s="29"/>
      <c r="N58" s="27">
        <f t="shared" si="15"/>
        <v>0</v>
      </c>
      <c r="O58" s="30"/>
      <c r="P58" s="30"/>
      <c r="Q58" s="30"/>
      <c r="R58" s="30"/>
      <c r="S58" s="24">
        <v>0</v>
      </c>
      <c r="T58" s="24">
        <v>0</v>
      </c>
      <c r="U58" s="35">
        <v>0</v>
      </c>
      <c r="V58" s="30"/>
      <c r="W58" s="30"/>
      <c r="X58" s="38"/>
      <c r="Y58" s="17">
        <f t="shared" si="16"/>
        <v>0</v>
      </c>
      <c r="Z58" s="30"/>
      <c r="AA58" s="30"/>
      <c r="AB58" s="30"/>
      <c r="AC58" s="30"/>
      <c r="AD58" s="30"/>
      <c r="AE58" s="30"/>
      <c r="AF58" s="24">
        <f t="shared" si="17"/>
        <v>0</v>
      </c>
      <c r="AG58" s="30"/>
      <c r="AH58" s="30"/>
      <c r="AI58" s="30"/>
      <c r="AJ58" s="30"/>
      <c r="AK58" s="30"/>
      <c r="AL58" s="30"/>
      <c r="AM58" s="24">
        <f t="shared" si="18"/>
        <v>0</v>
      </c>
      <c r="AN58" s="30"/>
      <c r="AO58" s="30"/>
      <c r="AP58" s="30"/>
      <c r="AQ58" s="30"/>
      <c r="AR58" s="30"/>
      <c r="AS58" s="30"/>
      <c r="AT58" s="30"/>
      <c r="AU58" s="30"/>
      <c r="AV58" s="24">
        <f t="shared" si="19"/>
        <v>0</v>
      </c>
      <c r="AW58" s="36"/>
      <c r="AX58" s="42"/>
      <c r="AY58" s="36"/>
      <c r="AZ58" s="42"/>
      <c r="BA58" s="36"/>
      <c r="BB58" s="36"/>
      <c r="BC58" s="36"/>
      <c r="BD58" s="42"/>
      <c r="BE58" s="36"/>
      <c r="BF58" s="42"/>
      <c r="BG58" s="36"/>
      <c r="BH58" s="42"/>
      <c r="BI58" s="36"/>
      <c r="BJ58" s="42"/>
      <c r="BK58" s="36"/>
      <c r="BL58" s="42"/>
      <c r="BM58" s="23">
        <f t="shared" si="20"/>
        <v>0</v>
      </c>
      <c r="BN58" s="46"/>
      <c r="BO58" s="46"/>
      <c r="BP58" s="46"/>
      <c r="BQ58" s="46"/>
      <c r="BR58" s="46"/>
      <c r="BS58" s="46"/>
      <c r="BT58" s="30"/>
      <c r="BU58" s="30"/>
      <c r="BV58" s="30"/>
      <c r="BW58" s="30"/>
      <c r="BX58" s="30"/>
      <c r="BY58" s="30"/>
      <c r="BZ58" s="30"/>
      <c r="CA58" s="30"/>
      <c r="CB58" s="23">
        <f t="shared" si="21"/>
        <v>0</v>
      </c>
      <c r="CC58" s="30"/>
      <c r="CD58" s="23">
        <f t="shared" si="22"/>
        <v>0</v>
      </c>
      <c r="CE58" s="27">
        <f t="shared" si="23"/>
        <v>0</v>
      </c>
      <c r="CF58" s="23">
        <f t="shared" si="24"/>
        <v>0</v>
      </c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23">
        <f t="shared" si="25"/>
        <v>0</v>
      </c>
      <c r="CS58" s="31"/>
      <c r="CT58" s="31"/>
      <c r="CU58" s="31"/>
      <c r="CV58" s="23">
        <f t="shared" si="7"/>
        <v>0</v>
      </c>
      <c r="CW58" s="23">
        <f t="shared" si="8"/>
        <v>0</v>
      </c>
      <c r="CX58" s="49">
        <f t="shared" si="26"/>
        <v>0</v>
      </c>
      <c r="CY58" s="49">
        <f t="shared" si="27"/>
        <v>0</v>
      </c>
      <c r="CZ58" s="49">
        <f t="shared" si="28"/>
        <v>0</v>
      </c>
      <c r="DA58" s="31"/>
      <c r="DB58" s="31"/>
      <c r="DC58" s="23">
        <f t="shared" si="29"/>
        <v>0</v>
      </c>
      <c r="DD58" s="50"/>
      <c r="DE58" s="50"/>
      <c r="DF58" s="50"/>
      <c r="DG58" s="23">
        <f t="shared" si="30"/>
        <v>0</v>
      </c>
      <c r="DH58" s="49">
        <f t="shared" si="31"/>
        <v>0</v>
      </c>
      <c r="DI58" s="27">
        <f t="shared" si="32"/>
        <v>0</v>
      </c>
      <c r="DJ58" s="53">
        <f t="shared" si="33"/>
        <v>0</v>
      </c>
      <c r="DK58" s="49">
        <f t="shared" si="34"/>
        <v>0</v>
      </c>
      <c r="DL58" s="54">
        <f t="shared" si="35"/>
        <v>0</v>
      </c>
      <c r="DM58" s="55">
        <v>215</v>
      </c>
      <c r="DN58" s="55">
        <v>5</v>
      </c>
      <c r="DO58" s="55">
        <v>15</v>
      </c>
      <c r="DP58" s="27">
        <f t="shared" si="36"/>
        <v>0</v>
      </c>
      <c r="DQ58" s="58" t="e">
        <f t="shared" si="37"/>
        <v>#DIV/0!</v>
      </c>
      <c r="DR58" s="194" t="e">
        <f t="shared" ref="DR58:DR62" si="78">(CY58+CY59)/(CY58+CY59+DP58+DP59)</f>
        <v>#DIV/0!</v>
      </c>
      <c r="DS58" s="58" t="e">
        <f t="shared" si="12"/>
        <v>#DIV/0!</v>
      </c>
      <c r="DT58" s="196" t="e">
        <f t="shared" ref="DT58:DT62" si="79">(CY58+CY59)/(CY58+CY59+CD58+CD59)</f>
        <v>#DIV/0!</v>
      </c>
      <c r="DU58" s="63">
        <f t="shared" si="40"/>
        <v>0</v>
      </c>
      <c r="DV58" s="61">
        <f t="shared" si="42"/>
        <v>0</v>
      </c>
      <c r="DW58" s="64" t="e">
        <f t="shared" si="41"/>
        <v>#DIV/0!</v>
      </c>
      <c r="DX58" s="65"/>
    </row>
    <row r="59" spans="1:128">
      <c r="A59" s="17">
        <v>180</v>
      </c>
      <c r="B59" s="17">
        <v>16800</v>
      </c>
      <c r="C59" s="182"/>
      <c r="D59" s="19" t="e">
        <f t="shared" si="0"/>
        <v>#DIV/0!</v>
      </c>
      <c r="E59" s="19" t="e">
        <f t="shared" si="1"/>
        <v>#DIV/0!</v>
      </c>
      <c r="F59" s="19" t="e">
        <f t="shared" si="2"/>
        <v>#DIV/0!</v>
      </c>
      <c r="G59" s="19" t="e">
        <f t="shared" si="3"/>
        <v>#DIV/0!</v>
      </c>
      <c r="H59" s="18" t="e">
        <f t="shared" si="4"/>
        <v>#DIV/0!</v>
      </c>
      <c r="I59" s="184"/>
      <c r="J59" s="189"/>
      <c r="K59" s="22" t="s">
        <v>226</v>
      </c>
      <c r="L59" s="23"/>
      <c r="M59" s="29"/>
      <c r="N59" s="27">
        <f t="shared" si="15"/>
        <v>0</v>
      </c>
      <c r="O59" s="30"/>
      <c r="P59" s="30"/>
      <c r="Q59" s="30"/>
      <c r="R59" s="30"/>
      <c r="S59" s="24">
        <v>0</v>
      </c>
      <c r="T59" s="24">
        <v>0</v>
      </c>
      <c r="U59" s="35">
        <v>0</v>
      </c>
      <c r="V59" s="30"/>
      <c r="W59" s="30"/>
      <c r="X59" s="30"/>
      <c r="Y59" s="17">
        <f t="shared" si="16"/>
        <v>0</v>
      </c>
      <c r="Z59" s="30"/>
      <c r="AA59" s="30"/>
      <c r="AB59" s="30"/>
      <c r="AC59" s="30"/>
      <c r="AD59" s="30"/>
      <c r="AE59" s="30"/>
      <c r="AF59" s="24">
        <f t="shared" si="17"/>
        <v>0</v>
      </c>
      <c r="AG59" s="30"/>
      <c r="AH59" s="30"/>
      <c r="AI59" s="30"/>
      <c r="AJ59" s="30"/>
      <c r="AK59" s="30"/>
      <c r="AL59" s="30"/>
      <c r="AM59" s="24">
        <f t="shared" si="18"/>
        <v>0</v>
      </c>
      <c r="AN59" s="30"/>
      <c r="AO59" s="30"/>
      <c r="AP59" s="30"/>
      <c r="AQ59" s="30"/>
      <c r="AR59" s="30"/>
      <c r="AS59" s="30"/>
      <c r="AT59" s="30"/>
      <c r="AU59" s="30"/>
      <c r="AV59" s="24">
        <f t="shared" si="19"/>
        <v>0</v>
      </c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23">
        <f t="shared" si="20"/>
        <v>0</v>
      </c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23">
        <f t="shared" si="21"/>
        <v>0</v>
      </c>
      <c r="CC59" s="30"/>
      <c r="CD59" s="23">
        <f t="shared" si="22"/>
        <v>0</v>
      </c>
      <c r="CE59" s="27">
        <f t="shared" si="23"/>
        <v>0</v>
      </c>
      <c r="CF59" s="23">
        <f t="shared" si="24"/>
        <v>0</v>
      </c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23">
        <f t="shared" si="25"/>
        <v>0</v>
      </c>
      <c r="CS59" s="30"/>
      <c r="CT59" s="30"/>
      <c r="CU59" s="30"/>
      <c r="CV59" s="23">
        <f t="shared" si="7"/>
        <v>0</v>
      </c>
      <c r="CW59" s="23">
        <f t="shared" si="8"/>
        <v>0</v>
      </c>
      <c r="CX59" s="49">
        <f t="shared" si="26"/>
        <v>0</v>
      </c>
      <c r="CY59" s="49">
        <f t="shared" si="27"/>
        <v>0</v>
      </c>
      <c r="CZ59" s="49">
        <f t="shared" si="28"/>
        <v>0</v>
      </c>
      <c r="DA59" s="30"/>
      <c r="DB59" s="30"/>
      <c r="DC59" s="23">
        <f t="shared" si="29"/>
        <v>0</v>
      </c>
      <c r="DD59" s="50"/>
      <c r="DE59" s="50"/>
      <c r="DF59" s="50"/>
      <c r="DG59" s="23">
        <f t="shared" si="30"/>
        <v>0</v>
      </c>
      <c r="DH59" s="49">
        <f t="shared" si="31"/>
        <v>0</v>
      </c>
      <c r="DI59" s="27">
        <f t="shared" si="32"/>
        <v>0</v>
      </c>
      <c r="DJ59" s="53">
        <f t="shared" si="33"/>
        <v>0</v>
      </c>
      <c r="DK59" s="49">
        <f t="shared" si="34"/>
        <v>0</v>
      </c>
      <c r="DL59" s="54">
        <f t="shared" si="35"/>
        <v>0</v>
      </c>
      <c r="DM59" s="55">
        <v>215</v>
      </c>
      <c r="DN59" s="55">
        <v>5</v>
      </c>
      <c r="DO59" s="55">
        <v>15</v>
      </c>
      <c r="DP59" s="27">
        <f t="shared" si="36"/>
        <v>0</v>
      </c>
      <c r="DQ59" s="58" t="e">
        <f t="shared" si="37"/>
        <v>#DIV/0!</v>
      </c>
      <c r="DR59" s="195"/>
      <c r="DS59" s="58" t="e">
        <f t="shared" si="12"/>
        <v>#DIV/0!</v>
      </c>
      <c r="DT59" s="197"/>
      <c r="DU59" s="63">
        <f t="shared" si="40"/>
        <v>0</v>
      </c>
      <c r="DV59" s="61">
        <f t="shared" si="42"/>
        <v>0</v>
      </c>
      <c r="DW59" s="64" t="e">
        <f t="shared" si="41"/>
        <v>#DIV/0!</v>
      </c>
      <c r="DX59" s="65"/>
    </row>
    <row r="60" spans="1:128">
      <c r="A60" s="17">
        <v>180</v>
      </c>
      <c r="B60" s="17">
        <v>16800</v>
      </c>
      <c r="C60" s="181" t="e">
        <f t="shared" si="76"/>
        <v>#DIV/0!</v>
      </c>
      <c r="D60" s="19" t="e">
        <f t="shared" si="0"/>
        <v>#DIV/0!</v>
      </c>
      <c r="E60" s="19" t="e">
        <f t="shared" si="1"/>
        <v>#DIV/0!</v>
      </c>
      <c r="F60" s="19" t="e">
        <f t="shared" si="2"/>
        <v>#DIV/0!</v>
      </c>
      <c r="G60" s="19" t="e">
        <f t="shared" si="3"/>
        <v>#DIV/0!</v>
      </c>
      <c r="H60" s="18" t="e">
        <f t="shared" si="4"/>
        <v>#DIV/0!</v>
      </c>
      <c r="I60" s="183" t="e">
        <f t="shared" si="77"/>
        <v>#DIV/0!</v>
      </c>
      <c r="J60" s="188" t="s">
        <v>257</v>
      </c>
      <c r="K60" s="22" t="s">
        <v>219</v>
      </c>
      <c r="L60" s="23"/>
      <c r="M60" s="29"/>
      <c r="N60" s="27">
        <f t="shared" si="15"/>
        <v>0</v>
      </c>
      <c r="O60" s="29"/>
      <c r="P60" s="29"/>
      <c r="Q60" s="29"/>
      <c r="R60" s="29"/>
      <c r="S60" s="24">
        <v>0</v>
      </c>
      <c r="T60" s="24">
        <v>0</v>
      </c>
      <c r="U60" s="35">
        <v>0</v>
      </c>
      <c r="V60" s="29"/>
      <c r="W60" s="29"/>
      <c r="X60" s="29"/>
      <c r="Y60" s="17">
        <f t="shared" si="16"/>
        <v>0</v>
      </c>
      <c r="Z60" s="29"/>
      <c r="AA60" s="29"/>
      <c r="AB60" s="29"/>
      <c r="AC60" s="29"/>
      <c r="AD60" s="29"/>
      <c r="AE60" s="29"/>
      <c r="AF60" s="24">
        <f t="shared" si="17"/>
        <v>0</v>
      </c>
      <c r="AG60" s="29"/>
      <c r="AH60" s="29"/>
      <c r="AI60" s="29"/>
      <c r="AJ60" s="29"/>
      <c r="AK60" s="29"/>
      <c r="AL60" s="29"/>
      <c r="AM60" s="24">
        <f t="shared" si="18"/>
        <v>0</v>
      </c>
      <c r="AN60" s="29"/>
      <c r="AO60" s="29"/>
      <c r="AP60" s="29"/>
      <c r="AQ60" s="29"/>
      <c r="AR60" s="29"/>
      <c r="AS60" s="29"/>
      <c r="AT60" s="29"/>
      <c r="AU60" s="29"/>
      <c r="AV60" s="24">
        <f t="shared" si="19"/>
        <v>0</v>
      </c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3">
        <f t="shared" si="20"/>
        <v>0</v>
      </c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3">
        <f t="shared" si="21"/>
        <v>0</v>
      </c>
      <c r="CC60" s="29"/>
      <c r="CD60" s="23">
        <f t="shared" si="22"/>
        <v>0</v>
      </c>
      <c r="CE60" s="27">
        <f t="shared" si="23"/>
        <v>0</v>
      </c>
      <c r="CF60" s="23">
        <f t="shared" si="24"/>
        <v>0</v>
      </c>
      <c r="CG60" s="30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3">
        <f t="shared" si="25"/>
        <v>0</v>
      </c>
      <c r="CS60" s="29"/>
      <c r="CT60" s="29"/>
      <c r="CU60" s="29"/>
      <c r="CV60" s="23">
        <f t="shared" si="7"/>
        <v>0</v>
      </c>
      <c r="CW60" s="23">
        <f t="shared" si="8"/>
        <v>0</v>
      </c>
      <c r="CX60" s="49">
        <f t="shared" si="26"/>
        <v>0</v>
      </c>
      <c r="CY60" s="49">
        <f t="shared" si="27"/>
        <v>0</v>
      </c>
      <c r="CZ60" s="49">
        <f t="shared" si="28"/>
        <v>0</v>
      </c>
      <c r="DA60" s="29"/>
      <c r="DB60" s="29"/>
      <c r="DC60" s="23">
        <f t="shared" si="29"/>
        <v>0</v>
      </c>
      <c r="DD60" s="50"/>
      <c r="DE60" s="50"/>
      <c r="DF60" s="50"/>
      <c r="DG60" s="23">
        <f t="shared" si="30"/>
        <v>0</v>
      </c>
      <c r="DH60" s="49">
        <f t="shared" si="31"/>
        <v>0</v>
      </c>
      <c r="DI60" s="27">
        <f t="shared" si="32"/>
        <v>0</v>
      </c>
      <c r="DJ60" s="53">
        <f t="shared" si="33"/>
        <v>0</v>
      </c>
      <c r="DK60" s="49">
        <f t="shared" si="34"/>
        <v>0</v>
      </c>
      <c r="DL60" s="54">
        <f t="shared" si="35"/>
        <v>0</v>
      </c>
      <c r="DM60" s="55">
        <v>215</v>
      </c>
      <c r="DN60" s="55">
        <v>5</v>
      </c>
      <c r="DO60" s="55">
        <v>15</v>
      </c>
      <c r="DP60" s="27">
        <f t="shared" si="36"/>
        <v>0</v>
      </c>
      <c r="DQ60" s="58" t="e">
        <f t="shared" si="37"/>
        <v>#DIV/0!</v>
      </c>
      <c r="DR60" s="194" t="e">
        <f t="shared" si="78"/>
        <v>#DIV/0!</v>
      </c>
      <c r="DS60" s="58" t="e">
        <f t="shared" si="12"/>
        <v>#DIV/0!</v>
      </c>
      <c r="DT60" s="196" t="e">
        <f t="shared" si="79"/>
        <v>#DIV/0!</v>
      </c>
      <c r="DU60" s="63">
        <f t="shared" si="40"/>
        <v>0</v>
      </c>
      <c r="DV60" s="61">
        <f t="shared" si="42"/>
        <v>0</v>
      </c>
      <c r="DW60" s="64" t="e">
        <f t="shared" si="41"/>
        <v>#DIV/0!</v>
      </c>
      <c r="DX60" s="65"/>
    </row>
    <row r="61" spans="1:128">
      <c r="A61" s="17">
        <v>180</v>
      </c>
      <c r="B61" s="17">
        <v>16800</v>
      </c>
      <c r="C61" s="182"/>
      <c r="D61" s="19" t="e">
        <f t="shared" si="0"/>
        <v>#DIV/0!</v>
      </c>
      <c r="E61" s="19" t="e">
        <f t="shared" si="1"/>
        <v>#DIV/0!</v>
      </c>
      <c r="F61" s="19" t="e">
        <f t="shared" si="2"/>
        <v>#DIV/0!</v>
      </c>
      <c r="G61" s="19" t="e">
        <f t="shared" si="3"/>
        <v>#DIV/0!</v>
      </c>
      <c r="H61" s="18" t="e">
        <f t="shared" si="4"/>
        <v>#DIV/0!</v>
      </c>
      <c r="I61" s="184"/>
      <c r="J61" s="189"/>
      <c r="K61" s="22" t="s">
        <v>220</v>
      </c>
      <c r="L61" s="23"/>
      <c r="M61" s="29"/>
      <c r="N61" s="27">
        <f t="shared" si="15"/>
        <v>0</v>
      </c>
      <c r="O61" s="30"/>
      <c r="P61" s="30"/>
      <c r="Q61" s="30"/>
      <c r="R61" s="30"/>
      <c r="S61" s="24">
        <v>0</v>
      </c>
      <c r="T61" s="24">
        <v>0</v>
      </c>
      <c r="U61" s="35">
        <v>0</v>
      </c>
      <c r="V61" s="30"/>
      <c r="W61" s="30"/>
      <c r="X61" s="38"/>
      <c r="Y61" s="17">
        <f t="shared" si="16"/>
        <v>0</v>
      </c>
      <c r="Z61" s="30"/>
      <c r="AA61" s="30"/>
      <c r="AB61" s="30"/>
      <c r="AC61" s="30"/>
      <c r="AD61" s="30"/>
      <c r="AE61" s="30"/>
      <c r="AF61" s="24">
        <f t="shared" si="17"/>
        <v>0</v>
      </c>
      <c r="AG61" s="30"/>
      <c r="AH61" s="30"/>
      <c r="AI61" s="30"/>
      <c r="AJ61" s="30"/>
      <c r="AK61" s="30"/>
      <c r="AL61" s="30"/>
      <c r="AM61" s="24">
        <f t="shared" si="18"/>
        <v>0</v>
      </c>
      <c r="AN61" s="30"/>
      <c r="AO61" s="30"/>
      <c r="AP61" s="30"/>
      <c r="AQ61" s="30"/>
      <c r="AR61" s="30"/>
      <c r="AS61" s="30"/>
      <c r="AT61" s="30"/>
      <c r="AU61" s="30"/>
      <c r="AV61" s="24">
        <f t="shared" si="19"/>
        <v>0</v>
      </c>
      <c r="AW61" s="36"/>
      <c r="AX61" s="42"/>
      <c r="AY61" s="36"/>
      <c r="AZ61" s="42"/>
      <c r="BA61" s="36"/>
      <c r="BB61" s="36"/>
      <c r="BC61" s="36"/>
      <c r="BD61" s="42"/>
      <c r="BE61" s="36"/>
      <c r="BF61" s="42"/>
      <c r="BG61" s="36"/>
      <c r="BH61" s="42"/>
      <c r="BI61" s="36"/>
      <c r="BJ61" s="42"/>
      <c r="BK61" s="36"/>
      <c r="BL61" s="42"/>
      <c r="BM61" s="23">
        <f t="shared" si="20"/>
        <v>0</v>
      </c>
      <c r="BN61" s="46"/>
      <c r="BO61" s="46"/>
      <c r="BP61" s="46"/>
      <c r="BQ61" s="46"/>
      <c r="BR61" s="46"/>
      <c r="BS61" s="46"/>
      <c r="BT61" s="30"/>
      <c r="BU61" s="30"/>
      <c r="BV61" s="30"/>
      <c r="BW61" s="30"/>
      <c r="BX61" s="30"/>
      <c r="BY61" s="30"/>
      <c r="BZ61" s="30"/>
      <c r="CA61" s="30"/>
      <c r="CB61" s="23">
        <f t="shared" si="21"/>
        <v>0</v>
      </c>
      <c r="CC61" s="30"/>
      <c r="CD61" s="23">
        <f t="shared" si="22"/>
        <v>0</v>
      </c>
      <c r="CE61" s="27">
        <f t="shared" si="23"/>
        <v>0</v>
      </c>
      <c r="CF61" s="23">
        <f t="shared" si="24"/>
        <v>0</v>
      </c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23">
        <f t="shared" si="25"/>
        <v>0</v>
      </c>
      <c r="CS61" s="31"/>
      <c r="CT61" s="31"/>
      <c r="CU61" s="31"/>
      <c r="CV61" s="23">
        <f t="shared" si="7"/>
        <v>0</v>
      </c>
      <c r="CW61" s="23">
        <f t="shared" si="8"/>
        <v>0</v>
      </c>
      <c r="CX61" s="49">
        <f t="shared" si="26"/>
        <v>0</v>
      </c>
      <c r="CY61" s="49">
        <f t="shared" si="27"/>
        <v>0</v>
      </c>
      <c r="CZ61" s="49">
        <f t="shared" si="28"/>
        <v>0</v>
      </c>
      <c r="DA61" s="31"/>
      <c r="DB61" s="31"/>
      <c r="DC61" s="23">
        <f t="shared" si="29"/>
        <v>0</v>
      </c>
      <c r="DD61" s="50"/>
      <c r="DE61" s="50"/>
      <c r="DF61" s="50"/>
      <c r="DG61" s="23">
        <f t="shared" si="30"/>
        <v>0</v>
      </c>
      <c r="DH61" s="49">
        <f t="shared" si="31"/>
        <v>0</v>
      </c>
      <c r="DI61" s="27">
        <f t="shared" si="32"/>
        <v>0</v>
      </c>
      <c r="DJ61" s="53">
        <f t="shared" si="33"/>
        <v>0</v>
      </c>
      <c r="DK61" s="49">
        <f t="shared" si="34"/>
        <v>0</v>
      </c>
      <c r="DL61" s="54">
        <f t="shared" si="35"/>
        <v>0</v>
      </c>
      <c r="DM61" s="55">
        <v>215</v>
      </c>
      <c r="DN61" s="55">
        <v>5</v>
      </c>
      <c r="DO61" s="55">
        <v>15</v>
      </c>
      <c r="DP61" s="27">
        <f t="shared" si="36"/>
        <v>0</v>
      </c>
      <c r="DQ61" s="58" t="e">
        <f t="shared" si="37"/>
        <v>#DIV/0!</v>
      </c>
      <c r="DR61" s="195"/>
      <c r="DS61" s="58" t="e">
        <f t="shared" si="12"/>
        <v>#DIV/0!</v>
      </c>
      <c r="DT61" s="197"/>
      <c r="DU61" s="63">
        <f t="shared" si="40"/>
        <v>0</v>
      </c>
      <c r="DV61" s="61">
        <f t="shared" si="42"/>
        <v>0</v>
      </c>
      <c r="DW61" s="64" t="e">
        <f t="shared" si="41"/>
        <v>#DIV/0!</v>
      </c>
      <c r="DX61" s="65"/>
    </row>
    <row r="62" spans="1:128">
      <c r="A62" s="17">
        <v>180</v>
      </c>
      <c r="B62" s="17">
        <v>16800</v>
      </c>
      <c r="C62" s="181" t="e">
        <f t="shared" si="76"/>
        <v>#DIV/0!</v>
      </c>
      <c r="D62" s="19" t="e">
        <f t="shared" si="0"/>
        <v>#DIV/0!</v>
      </c>
      <c r="E62" s="19" t="e">
        <f t="shared" si="1"/>
        <v>#DIV/0!</v>
      </c>
      <c r="F62" s="19" t="e">
        <f t="shared" si="2"/>
        <v>#DIV/0!</v>
      </c>
      <c r="G62" s="19" t="e">
        <f t="shared" si="3"/>
        <v>#DIV/0!</v>
      </c>
      <c r="H62" s="18" t="e">
        <f t="shared" si="4"/>
        <v>#DIV/0!</v>
      </c>
      <c r="I62" s="183" t="e">
        <f t="shared" si="77"/>
        <v>#DIV/0!</v>
      </c>
      <c r="J62" s="188" t="s">
        <v>258</v>
      </c>
      <c r="K62" s="22" t="s">
        <v>222</v>
      </c>
      <c r="L62" s="23"/>
      <c r="M62" s="29"/>
      <c r="N62" s="27">
        <f t="shared" si="15"/>
        <v>0</v>
      </c>
      <c r="O62" s="30"/>
      <c r="P62" s="30"/>
      <c r="Q62" s="30"/>
      <c r="R62" s="30"/>
      <c r="S62" s="24">
        <v>0</v>
      </c>
      <c r="T62" s="24">
        <v>0</v>
      </c>
      <c r="U62" s="35">
        <v>0</v>
      </c>
      <c r="V62" s="30"/>
      <c r="W62" s="30"/>
      <c r="X62" s="36"/>
      <c r="Y62" s="17">
        <f t="shared" si="16"/>
        <v>0</v>
      </c>
      <c r="Z62" s="30"/>
      <c r="AA62" s="30"/>
      <c r="AB62" s="30"/>
      <c r="AC62" s="30"/>
      <c r="AD62" s="30"/>
      <c r="AE62" s="30"/>
      <c r="AF62" s="24">
        <f t="shared" si="17"/>
        <v>0</v>
      </c>
      <c r="AG62" s="30"/>
      <c r="AH62" s="30"/>
      <c r="AI62" s="30"/>
      <c r="AJ62" s="30"/>
      <c r="AK62" s="30"/>
      <c r="AL62" s="30"/>
      <c r="AM62" s="24">
        <f t="shared" si="18"/>
        <v>0</v>
      </c>
      <c r="AN62" s="30"/>
      <c r="AO62" s="30"/>
      <c r="AP62" s="30"/>
      <c r="AQ62" s="30"/>
      <c r="AR62" s="30"/>
      <c r="AS62" s="30"/>
      <c r="AT62" s="30"/>
      <c r="AU62" s="30"/>
      <c r="AV62" s="24">
        <f t="shared" si="19"/>
        <v>0</v>
      </c>
      <c r="AW62" s="36"/>
      <c r="AX62" s="42"/>
      <c r="AY62" s="36"/>
      <c r="AZ62" s="42"/>
      <c r="BA62" s="36"/>
      <c r="BB62" s="36"/>
      <c r="BC62" s="36"/>
      <c r="BD62" s="42"/>
      <c r="BE62" s="36"/>
      <c r="BF62" s="42"/>
      <c r="BG62" s="36"/>
      <c r="BH62" s="42"/>
      <c r="BI62" s="36"/>
      <c r="BJ62" s="42"/>
      <c r="BK62" s="36"/>
      <c r="BL62" s="42"/>
      <c r="BM62" s="23">
        <f t="shared" si="20"/>
        <v>0</v>
      </c>
      <c r="BN62" s="46"/>
      <c r="BO62" s="46"/>
      <c r="BP62" s="46"/>
      <c r="BQ62" s="46"/>
      <c r="BR62" s="46"/>
      <c r="BS62" s="46"/>
      <c r="BT62" s="30"/>
      <c r="BU62" s="30"/>
      <c r="BV62" s="30"/>
      <c r="BW62" s="30"/>
      <c r="BX62" s="30"/>
      <c r="BY62" s="30"/>
      <c r="BZ62" s="30"/>
      <c r="CA62" s="30"/>
      <c r="CB62" s="23">
        <f t="shared" si="21"/>
        <v>0</v>
      </c>
      <c r="CC62" s="30"/>
      <c r="CD62" s="23">
        <f t="shared" si="22"/>
        <v>0</v>
      </c>
      <c r="CE62" s="27">
        <f t="shared" si="23"/>
        <v>0</v>
      </c>
      <c r="CF62" s="23">
        <f t="shared" si="24"/>
        <v>0</v>
      </c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23">
        <f t="shared" si="25"/>
        <v>0</v>
      </c>
      <c r="CS62" s="31"/>
      <c r="CT62" s="31"/>
      <c r="CU62" s="31"/>
      <c r="CV62" s="23">
        <f t="shared" si="7"/>
        <v>0</v>
      </c>
      <c r="CW62" s="23">
        <f t="shared" si="8"/>
        <v>0</v>
      </c>
      <c r="CX62" s="49">
        <f t="shared" si="26"/>
        <v>0</v>
      </c>
      <c r="CY62" s="49">
        <f t="shared" si="27"/>
        <v>0</v>
      </c>
      <c r="CZ62" s="49">
        <f t="shared" si="28"/>
        <v>0</v>
      </c>
      <c r="DA62" s="31"/>
      <c r="DB62" s="31"/>
      <c r="DC62" s="23">
        <f t="shared" si="29"/>
        <v>0</v>
      </c>
      <c r="DD62" s="50"/>
      <c r="DE62" s="50"/>
      <c r="DF62" s="50"/>
      <c r="DG62" s="23">
        <f t="shared" si="30"/>
        <v>0</v>
      </c>
      <c r="DH62" s="49">
        <f t="shared" si="31"/>
        <v>0</v>
      </c>
      <c r="DI62" s="27">
        <f t="shared" si="32"/>
        <v>0</v>
      </c>
      <c r="DJ62" s="53">
        <f t="shared" si="33"/>
        <v>0</v>
      </c>
      <c r="DK62" s="49">
        <f t="shared" si="34"/>
        <v>0</v>
      </c>
      <c r="DL62" s="54">
        <f t="shared" si="35"/>
        <v>0</v>
      </c>
      <c r="DM62" s="55">
        <v>215</v>
      </c>
      <c r="DN62" s="55">
        <v>5</v>
      </c>
      <c r="DO62" s="55">
        <v>15</v>
      </c>
      <c r="DP62" s="27">
        <f t="shared" si="36"/>
        <v>0</v>
      </c>
      <c r="DQ62" s="58" t="e">
        <f t="shared" si="37"/>
        <v>#DIV/0!</v>
      </c>
      <c r="DR62" s="194" t="e">
        <f t="shared" si="78"/>
        <v>#DIV/0!</v>
      </c>
      <c r="DS62" s="58" t="e">
        <f t="shared" si="12"/>
        <v>#DIV/0!</v>
      </c>
      <c r="DT62" s="196" t="e">
        <f t="shared" si="79"/>
        <v>#DIV/0!</v>
      </c>
      <c r="DU62" s="63">
        <f t="shared" si="40"/>
        <v>0</v>
      </c>
      <c r="DV62" s="61">
        <f t="shared" si="42"/>
        <v>0</v>
      </c>
      <c r="DW62" s="64" t="e">
        <f t="shared" si="41"/>
        <v>#DIV/0!</v>
      </c>
      <c r="DX62" s="65"/>
    </row>
    <row r="63" spans="1:128">
      <c r="A63" s="17">
        <v>180</v>
      </c>
      <c r="B63" s="17">
        <v>16800</v>
      </c>
      <c r="C63" s="182"/>
      <c r="D63" s="19" t="e">
        <f t="shared" si="0"/>
        <v>#DIV/0!</v>
      </c>
      <c r="E63" s="19" t="e">
        <f t="shared" si="1"/>
        <v>#DIV/0!</v>
      </c>
      <c r="F63" s="19" t="e">
        <f t="shared" si="2"/>
        <v>#DIV/0!</v>
      </c>
      <c r="G63" s="19" t="e">
        <f t="shared" si="3"/>
        <v>#DIV/0!</v>
      </c>
      <c r="H63" s="18" t="e">
        <f t="shared" si="4"/>
        <v>#DIV/0!</v>
      </c>
      <c r="I63" s="184"/>
      <c r="J63" s="189"/>
      <c r="K63" s="22" t="s">
        <v>223</v>
      </c>
      <c r="L63" s="23"/>
      <c r="M63" s="29"/>
      <c r="N63" s="27">
        <f t="shared" si="15"/>
        <v>0</v>
      </c>
      <c r="O63" s="30"/>
      <c r="P63" s="30"/>
      <c r="Q63" s="30"/>
      <c r="R63" s="30"/>
      <c r="S63" s="24">
        <v>0</v>
      </c>
      <c r="T63" s="24">
        <v>0</v>
      </c>
      <c r="U63" s="35">
        <v>0</v>
      </c>
      <c r="V63" s="30"/>
      <c r="W63" s="30"/>
      <c r="X63" s="36"/>
      <c r="Y63" s="17">
        <f t="shared" si="16"/>
        <v>0</v>
      </c>
      <c r="Z63" s="30"/>
      <c r="AA63" s="30"/>
      <c r="AB63" s="30"/>
      <c r="AC63" s="30"/>
      <c r="AD63" s="30"/>
      <c r="AE63" s="30"/>
      <c r="AF63" s="24">
        <f t="shared" si="17"/>
        <v>0</v>
      </c>
      <c r="AG63" s="30"/>
      <c r="AH63" s="30"/>
      <c r="AI63" s="30"/>
      <c r="AJ63" s="30"/>
      <c r="AK63" s="30"/>
      <c r="AL63" s="30"/>
      <c r="AM63" s="24">
        <f t="shared" si="18"/>
        <v>0</v>
      </c>
      <c r="AN63" s="30"/>
      <c r="AO63" s="30"/>
      <c r="AP63" s="30"/>
      <c r="AQ63" s="30"/>
      <c r="AR63" s="30"/>
      <c r="AS63" s="30"/>
      <c r="AT63" s="30"/>
      <c r="AU63" s="30"/>
      <c r="AV63" s="24">
        <f t="shared" si="19"/>
        <v>0</v>
      </c>
      <c r="AW63" s="36"/>
      <c r="AX63" s="42"/>
      <c r="AY63" s="36"/>
      <c r="AZ63" s="42"/>
      <c r="BA63" s="36"/>
      <c r="BB63" s="36"/>
      <c r="BC63" s="36"/>
      <c r="BD63" s="42"/>
      <c r="BE63" s="36"/>
      <c r="BF63" s="42"/>
      <c r="BG63" s="36"/>
      <c r="BH63" s="42"/>
      <c r="BI63" s="36"/>
      <c r="BJ63" s="42"/>
      <c r="BK63" s="36"/>
      <c r="BL63" s="42"/>
      <c r="BM63" s="23">
        <f t="shared" si="20"/>
        <v>0</v>
      </c>
      <c r="BN63" s="46"/>
      <c r="BO63" s="46"/>
      <c r="BP63" s="46"/>
      <c r="BQ63" s="46"/>
      <c r="BR63" s="46"/>
      <c r="BS63" s="46"/>
      <c r="BT63" s="30"/>
      <c r="BU63" s="30"/>
      <c r="BV63" s="30"/>
      <c r="BW63" s="30"/>
      <c r="BX63" s="30"/>
      <c r="BY63" s="30"/>
      <c r="BZ63" s="30"/>
      <c r="CA63" s="30"/>
      <c r="CB63" s="23">
        <f t="shared" si="21"/>
        <v>0</v>
      </c>
      <c r="CC63" s="30"/>
      <c r="CD63" s="23">
        <f t="shared" si="22"/>
        <v>0</v>
      </c>
      <c r="CE63" s="27">
        <f t="shared" si="23"/>
        <v>0</v>
      </c>
      <c r="CF63" s="23">
        <f t="shared" si="24"/>
        <v>0</v>
      </c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23">
        <f t="shared" si="25"/>
        <v>0</v>
      </c>
      <c r="CS63" s="31"/>
      <c r="CT63" s="31"/>
      <c r="CU63" s="31"/>
      <c r="CV63" s="23">
        <f t="shared" si="7"/>
        <v>0</v>
      </c>
      <c r="CW63" s="23">
        <f t="shared" si="8"/>
        <v>0</v>
      </c>
      <c r="CX63" s="49">
        <f t="shared" si="26"/>
        <v>0</v>
      </c>
      <c r="CY63" s="49">
        <f t="shared" si="27"/>
        <v>0</v>
      </c>
      <c r="CZ63" s="49">
        <f t="shared" si="28"/>
        <v>0</v>
      </c>
      <c r="DA63" s="31"/>
      <c r="DB63" s="31"/>
      <c r="DC63" s="23">
        <f t="shared" si="29"/>
        <v>0</v>
      </c>
      <c r="DD63" s="50"/>
      <c r="DE63" s="50"/>
      <c r="DF63" s="50"/>
      <c r="DG63" s="23">
        <f t="shared" si="30"/>
        <v>0</v>
      </c>
      <c r="DH63" s="49">
        <f t="shared" si="31"/>
        <v>0</v>
      </c>
      <c r="DI63" s="27">
        <f t="shared" si="32"/>
        <v>0</v>
      </c>
      <c r="DJ63" s="53">
        <f t="shared" si="33"/>
        <v>0</v>
      </c>
      <c r="DK63" s="49">
        <f t="shared" si="34"/>
        <v>0</v>
      </c>
      <c r="DL63" s="54">
        <f t="shared" si="35"/>
        <v>0</v>
      </c>
      <c r="DM63" s="55">
        <v>215</v>
      </c>
      <c r="DN63" s="55">
        <v>5</v>
      </c>
      <c r="DO63" s="55">
        <v>15</v>
      </c>
      <c r="DP63" s="27">
        <f t="shared" si="36"/>
        <v>0</v>
      </c>
      <c r="DQ63" s="58" t="e">
        <f t="shared" si="37"/>
        <v>#DIV/0!</v>
      </c>
      <c r="DR63" s="195"/>
      <c r="DS63" s="58" t="e">
        <f t="shared" si="12"/>
        <v>#DIV/0!</v>
      </c>
      <c r="DT63" s="197"/>
      <c r="DU63" s="63">
        <f t="shared" si="40"/>
        <v>0</v>
      </c>
      <c r="DV63" s="61">
        <f t="shared" si="42"/>
        <v>0</v>
      </c>
      <c r="DW63" s="64" t="e">
        <f t="shared" si="41"/>
        <v>#DIV/0!</v>
      </c>
      <c r="DX63" s="65"/>
    </row>
    <row r="64" spans="1:128">
      <c r="A64" s="17">
        <v>180</v>
      </c>
      <c r="B64" s="17">
        <v>16800</v>
      </c>
      <c r="C64" s="181" t="e">
        <f>(DH64+DH65)/(N64+N65)</f>
        <v>#DIV/0!</v>
      </c>
      <c r="D64" s="19" t="e">
        <f t="shared" si="0"/>
        <v>#DIV/0!</v>
      </c>
      <c r="E64" s="19" t="e">
        <f t="shared" si="1"/>
        <v>#DIV/0!</v>
      </c>
      <c r="F64" s="19" t="e">
        <f t="shared" si="2"/>
        <v>#DIV/0!</v>
      </c>
      <c r="G64" s="19" t="e">
        <f t="shared" si="3"/>
        <v>#DIV/0!</v>
      </c>
      <c r="H64" s="18" t="e">
        <f t="shared" si="4"/>
        <v>#DIV/0!</v>
      </c>
      <c r="I64" s="183" t="e">
        <f>(CD64+CD65)/(DI64+DI65)</f>
        <v>#DIV/0!</v>
      </c>
      <c r="J64" s="188" t="s">
        <v>259</v>
      </c>
      <c r="K64" s="22" t="s">
        <v>222</v>
      </c>
      <c r="L64" s="23"/>
      <c r="M64" s="29"/>
      <c r="N64" s="27">
        <f t="shared" si="15"/>
        <v>0</v>
      </c>
      <c r="O64" s="30"/>
      <c r="P64" s="30"/>
      <c r="Q64" s="30"/>
      <c r="R64" s="30"/>
      <c r="S64" s="24">
        <v>0</v>
      </c>
      <c r="T64" s="24">
        <v>0</v>
      </c>
      <c r="U64" s="35">
        <v>0</v>
      </c>
      <c r="V64" s="30"/>
      <c r="W64" s="30"/>
      <c r="X64" s="36"/>
      <c r="Y64" s="17">
        <f t="shared" si="16"/>
        <v>0</v>
      </c>
      <c r="Z64" s="30"/>
      <c r="AA64" s="30"/>
      <c r="AB64" s="30"/>
      <c r="AC64" s="30"/>
      <c r="AD64" s="30"/>
      <c r="AE64" s="30"/>
      <c r="AF64" s="24">
        <f t="shared" si="17"/>
        <v>0</v>
      </c>
      <c r="AG64" s="30"/>
      <c r="AH64" s="30"/>
      <c r="AI64" s="30"/>
      <c r="AJ64" s="30"/>
      <c r="AK64" s="30"/>
      <c r="AL64" s="30"/>
      <c r="AM64" s="24">
        <f t="shared" si="18"/>
        <v>0</v>
      </c>
      <c r="AN64" s="30"/>
      <c r="AO64" s="30"/>
      <c r="AP64" s="30"/>
      <c r="AQ64" s="30"/>
      <c r="AR64" s="30"/>
      <c r="AS64" s="30"/>
      <c r="AT64" s="30"/>
      <c r="AU64" s="30"/>
      <c r="AV64" s="24">
        <f t="shared" si="19"/>
        <v>0</v>
      </c>
      <c r="AW64" s="36"/>
      <c r="AX64" s="42"/>
      <c r="AY64" s="36"/>
      <c r="AZ64" s="42"/>
      <c r="BA64" s="36"/>
      <c r="BB64" s="36"/>
      <c r="BC64" s="36"/>
      <c r="BD64" s="42"/>
      <c r="BE64" s="36"/>
      <c r="BF64" s="42"/>
      <c r="BG64" s="36"/>
      <c r="BH64" s="42"/>
      <c r="BI64" s="36"/>
      <c r="BJ64" s="42"/>
      <c r="BK64" s="36"/>
      <c r="BL64" s="42"/>
      <c r="BM64" s="23">
        <f t="shared" si="20"/>
        <v>0</v>
      </c>
      <c r="BN64" s="46"/>
      <c r="BO64" s="46"/>
      <c r="BP64" s="46"/>
      <c r="BQ64" s="46"/>
      <c r="BR64" s="46"/>
      <c r="BS64" s="46"/>
      <c r="BT64" s="30"/>
      <c r="BU64" s="30"/>
      <c r="BV64" s="30"/>
      <c r="BW64" s="30"/>
      <c r="BX64" s="30"/>
      <c r="BY64" s="30"/>
      <c r="BZ64" s="30"/>
      <c r="CA64" s="30"/>
      <c r="CB64" s="23">
        <f t="shared" si="21"/>
        <v>0</v>
      </c>
      <c r="CC64" s="30"/>
      <c r="CD64" s="23">
        <f t="shared" si="22"/>
        <v>0</v>
      </c>
      <c r="CE64" s="27">
        <f t="shared" si="23"/>
        <v>0</v>
      </c>
      <c r="CF64" s="23">
        <f t="shared" si="24"/>
        <v>0</v>
      </c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23">
        <f t="shared" si="25"/>
        <v>0</v>
      </c>
      <c r="CS64" s="31"/>
      <c r="CT64" s="31"/>
      <c r="CU64" s="31"/>
      <c r="CV64" s="23">
        <f t="shared" si="7"/>
        <v>0</v>
      </c>
      <c r="CW64" s="23">
        <f t="shared" si="8"/>
        <v>0</v>
      </c>
      <c r="CX64" s="49">
        <f t="shared" si="26"/>
        <v>0</v>
      </c>
      <c r="CY64" s="49">
        <f t="shared" si="27"/>
        <v>0</v>
      </c>
      <c r="CZ64" s="49">
        <f t="shared" si="28"/>
        <v>0</v>
      </c>
      <c r="DA64" s="31"/>
      <c r="DB64" s="31"/>
      <c r="DC64" s="23">
        <f t="shared" si="29"/>
        <v>0</v>
      </c>
      <c r="DD64" s="50"/>
      <c r="DE64" s="50"/>
      <c r="DF64" s="50"/>
      <c r="DG64" s="23">
        <f t="shared" si="30"/>
        <v>0</v>
      </c>
      <c r="DH64" s="49">
        <f t="shared" si="31"/>
        <v>0</v>
      </c>
      <c r="DI64" s="27">
        <f t="shared" si="32"/>
        <v>0</v>
      </c>
      <c r="DJ64" s="53">
        <f t="shared" si="33"/>
        <v>0</v>
      </c>
      <c r="DK64" s="49">
        <f t="shared" si="34"/>
        <v>0</v>
      </c>
      <c r="DL64" s="54">
        <f t="shared" si="35"/>
        <v>0</v>
      </c>
      <c r="DM64" s="55">
        <v>215</v>
      </c>
      <c r="DN64" s="55">
        <v>5</v>
      </c>
      <c r="DO64" s="55">
        <v>15</v>
      </c>
      <c r="DP64" s="27">
        <f t="shared" si="36"/>
        <v>0</v>
      </c>
      <c r="DQ64" s="58" t="e">
        <f t="shared" si="37"/>
        <v>#DIV/0!</v>
      </c>
      <c r="DR64" s="194" t="e">
        <f>(CY64+CY65)/(CY64+CY65+DP64+DP65)</f>
        <v>#DIV/0!</v>
      </c>
      <c r="DS64" s="58" t="e">
        <f t="shared" si="12"/>
        <v>#DIV/0!</v>
      </c>
      <c r="DT64" s="196" t="e">
        <f>(CY64+CY65)/(CY64+CY65+CD64+CD65)</f>
        <v>#DIV/0!</v>
      </c>
      <c r="DU64" s="63">
        <f t="shared" si="40"/>
        <v>0</v>
      </c>
      <c r="DV64" s="61">
        <f t="shared" si="42"/>
        <v>0</v>
      </c>
      <c r="DW64" s="64" t="e">
        <f t="shared" si="41"/>
        <v>#DIV/0!</v>
      </c>
      <c r="DX64" s="65"/>
    </row>
    <row r="65" spans="1:128">
      <c r="A65" s="17">
        <v>180</v>
      </c>
      <c r="B65" s="17">
        <v>16800</v>
      </c>
      <c r="C65" s="182"/>
      <c r="D65" s="19" t="e">
        <f t="shared" si="0"/>
        <v>#DIV/0!</v>
      </c>
      <c r="E65" s="19" t="e">
        <f t="shared" si="1"/>
        <v>#DIV/0!</v>
      </c>
      <c r="F65" s="19" t="e">
        <f t="shared" si="2"/>
        <v>#DIV/0!</v>
      </c>
      <c r="G65" s="19" t="e">
        <f t="shared" si="3"/>
        <v>#DIV/0!</v>
      </c>
      <c r="H65" s="18" t="e">
        <f t="shared" si="4"/>
        <v>#DIV/0!</v>
      </c>
      <c r="I65" s="184"/>
      <c r="J65" s="189"/>
      <c r="K65" s="22" t="s">
        <v>220</v>
      </c>
      <c r="L65" s="23"/>
      <c r="M65" s="29"/>
      <c r="N65" s="27">
        <f t="shared" si="15"/>
        <v>0</v>
      </c>
      <c r="O65" s="30"/>
      <c r="P65" s="30"/>
      <c r="Q65" s="30"/>
      <c r="R65" s="30"/>
      <c r="S65" s="24">
        <v>0</v>
      </c>
      <c r="T65" s="24">
        <v>0</v>
      </c>
      <c r="U65" s="35">
        <v>0</v>
      </c>
      <c r="V65" s="30"/>
      <c r="W65" s="30"/>
      <c r="X65" s="36"/>
      <c r="Y65" s="17">
        <f t="shared" si="16"/>
        <v>0</v>
      </c>
      <c r="Z65" s="30"/>
      <c r="AA65" s="30"/>
      <c r="AB65" s="30"/>
      <c r="AC65" s="30"/>
      <c r="AD65" s="30"/>
      <c r="AE65" s="30"/>
      <c r="AF65" s="24">
        <f t="shared" si="17"/>
        <v>0</v>
      </c>
      <c r="AG65" s="30"/>
      <c r="AH65" s="30"/>
      <c r="AI65" s="30"/>
      <c r="AJ65" s="30"/>
      <c r="AK65" s="30"/>
      <c r="AL65" s="30"/>
      <c r="AM65" s="24">
        <f t="shared" si="18"/>
        <v>0</v>
      </c>
      <c r="AN65" s="30"/>
      <c r="AO65" s="30"/>
      <c r="AP65" s="30"/>
      <c r="AQ65" s="30"/>
      <c r="AR65" s="30"/>
      <c r="AS65" s="30"/>
      <c r="AT65" s="30"/>
      <c r="AU65" s="30"/>
      <c r="AV65" s="24">
        <f t="shared" si="19"/>
        <v>0</v>
      </c>
      <c r="AW65" s="36"/>
      <c r="AX65" s="42"/>
      <c r="AY65" s="36"/>
      <c r="AZ65" s="42"/>
      <c r="BA65" s="36"/>
      <c r="BB65" s="36"/>
      <c r="BC65" s="36"/>
      <c r="BD65" s="42"/>
      <c r="BE65" s="36"/>
      <c r="BF65" s="42"/>
      <c r="BG65" s="36"/>
      <c r="BH65" s="42"/>
      <c r="BI65" s="36"/>
      <c r="BJ65" s="42"/>
      <c r="BK65" s="36"/>
      <c r="BL65" s="42"/>
      <c r="BM65" s="23">
        <f t="shared" si="20"/>
        <v>0</v>
      </c>
      <c r="BN65" s="46"/>
      <c r="BO65" s="46"/>
      <c r="BP65" s="46"/>
      <c r="BQ65" s="46"/>
      <c r="BR65" s="46"/>
      <c r="BS65" s="46"/>
      <c r="BT65" s="30"/>
      <c r="BU65" s="30"/>
      <c r="BV65" s="30"/>
      <c r="BW65" s="30"/>
      <c r="BX65" s="30"/>
      <c r="BY65" s="30"/>
      <c r="BZ65" s="30"/>
      <c r="CA65" s="30"/>
      <c r="CB65" s="23">
        <f t="shared" si="21"/>
        <v>0</v>
      </c>
      <c r="CC65" s="30"/>
      <c r="CD65" s="23">
        <f t="shared" si="22"/>
        <v>0</v>
      </c>
      <c r="CE65" s="27">
        <f t="shared" si="23"/>
        <v>0</v>
      </c>
      <c r="CF65" s="23">
        <f t="shared" si="24"/>
        <v>0</v>
      </c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23">
        <f t="shared" si="25"/>
        <v>0</v>
      </c>
      <c r="CS65" s="31"/>
      <c r="CT65" s="31"/>
      <c r="CU65" s="31"/>
      <c r="CV65" s="23">
        <f t="shared" si="7"/>
        <v>0</v>
      </c>
      <c r="CW65" s="23">
        <f t="shared" si="8"/>
        <v>0</v>
      </c>
      <c r="CX65" s="49">
        <f t="shared" si="26"/>
        <v>0</v>
      </c>
      <c r="CY65" s="49">
        <f t="shared" si="27"/>
        <v>0</v>
      </c>
      <c r="CZ65" s="49">
        <f t="shared" si="28"/>
        <v>0</v>
      </c>
      <c r="DA65" s="31"/>
      <c r="DB65" s="31"/>
      <c r="DC65" s="23">
        <f t="shared" si="29"/>
        <v>0</v>
      </c>
      <c r="DD65" s="50"/>
      <c r="DE65" s="50"/>
      <c r="DF65" s="50"/>
      <c r="DG65" s="23">
        <f t="shared" si="30"/>
        <v>0</v>
      </c>
      <c r="DH65" s="49">
        <f t="shared" si="31"/>
        <v>0</v>
      </c>
      <c r="DI65" s="27">
        <f t="shared" si="32"/>
        <v>0</v>
      </c>
      <c r="DJ65" s="53">
        <f t="shared" si="33"/>
        <v>0</v>
      </c>
      <c r="DK65" s="49">
        <f t="shared" si="34"/>
        <v>0</v>
      </c>
      <c r="DL65" s="54">
        <f t="shared" si="35"/>
        <v>0</v>
      </c>
      <c r="DM65" s="55">
        <v>215</v>
      </c>
      <c r="DN65" s="55">
        <v>5</v>
      </c>
      <c r="DO65" s="55">
        <v>15</v>
      </c>
      <c r="DP65" s="27">
        <f t="shared" si="36"/>
        <v>0</v>
      </c>
      <c r="DQ65" s="58" t="e">
        <f t="shared" si="37"/>
        <v>#DIV/0!</v>
      </c>
      <c r="DR65" s="195"/>
      <c r="DS65" s="58" t="e">
        <f t="shared" si="12"/>
        <v>#DIV/0!</v>
      </c>
      <c r="DT65" s="197"/>
      <c r="DU65" s="63">
        <f t="shared" si="40"/>
        <v>0</v>
      </c>
      <c r="DV65" s="61">
        <f t="shared" si="42"/>
        <v>0</v>
      </c>
      <c r="DW65" s="64" t="e">
        <f t="shared" si="41"/>
        <v>#DIV/0!</v>
      </c>
      <c r="DX65" s="65"/>
    </row>
  </sheetData>
  <mergeCells count="174">
    <mergeCell ref="DT62:DT63"/>
    <mergeCell ref="DT64:DT65"/>
    <mergeCell ref="DU1:DU2"/>
    <mergeCell ref="DV1:DV2"/>
    <mergeCell ref="DW1:DW3"/>
    <mergeCell ref="DX1:DX2"/>
    <mergeCell ref="DT44:DT45"/>
    <mergeCell ref="DT46:DT47"/>
    <mergeCell ref="DT48:DT49"/>
    <mergeCell ref="DT50:DT51"/>
    <mergeCell ref="DT52:DT53"/>
    <mergeCell ref="DT54:DT55"/>
    <mergeCell ref="DT56:DT57"/>
    <mergeCell ref="DT58:DT59"/>
    <mergeCell ref="DT60:DT61"/>
    <mergeCell ref="DR58:DR59"/>
    <mergeCell ref="DR60:DR61"/>
    <mergeCell ref="DR62:DR63"/>
    <mergeCell ref="DR64:DR65"/>
    <mergeCell ref="DT4:DT5"/>
    <mergeCell ref="DT6:DT7"/>
    <mergeCell ref="DT8:DT9"/>
    <mergeCell ref="DT10:DT11"/>
    <mergeCell ref="DT12:DT13"/>
    <mergeCell ref="DT14:DT15"/>
    <mergeCell ref="DT16:DT17"/>
    <mergeCell ref="DT18:DT19"/>
    <mergeCell ref="DT20:DT21"/>
    <mergeCell ref="DT22:DT23"/>
    <mergeCell ref="DT24:DT25"/>
    <mergeCell ref="DT26:DT27"/>
    <mergeCell ref="DT28:DT29"/>
    <mergeCell ref="DT30:DT31"/>
    <mergeCell ref="DT32:DT33"/>
    <mergeCell ref="DT34:DT35"/>
    <mergeCell ref="DT36:DT37"/>
    <mergeCell ref="DT38:DT39"/>
    <mergeCell ref="DT40:DT41"/>
    <mergeCell ref="DT42:DT43"/>
    <mergeCell ref="DR40:DR41"/>
    <mergeCell ref="DR42:DR43"/>
    <mergeCell ref="DR44:DR45"/>
    <mergeCell ref="DR46:DR47"/>
    <mergeCell ref="DR48:DR49"/>
    <mergeCell ref="DR50:DR51"/>
    <mergeCell ref="DR52:DR53"/>
    <mergeCell ref="DR54:DR55"/>
    <mergeCell ref="DR56:DR57"/>
    <mergeCell ref="J58:J59"/>
    <mergeCell ref="J60:J61"/>
    <mergeCell ref="J62:J63"/>
    <mergeCell ref="J64:J65"/>
    <mergeCell ref="K1:K2"/>
    <mergeCell ref="DP1:DP2"/>
    <mergeCell ref="DR4:DR5"/>
    <mergeCell ref="DR6:DR7"/>
    <mergeCell ref="DR8:DR9"/>
    <mergeCell ref="DR10:DR11"/>
    <mergeCell ref="DR12:DR13"/>
    <mergeCell ref="DR14:DR15"/>
    <mergeCell ref="DR16:DR17"/>
    <mergeCell ref="DR18:DR19"/>
    <mergeCell ref="DR20:DR21"/>
    <mergeCell ref="DR22:DR23"/>
    <mergeCell ref="DR24:DR25"/>
    <mergeCell ref="DR26:DR27"/>
    <mergeCell ref="DR28:DR29"/>
    <mergeCell ref="DR30:DR31"/>
    <mergeCell ref="DR32:DR33"/>
    <mergeCell ref="DR34:DR35"/>
    <mergeCell ref="DR36:DR37"/>
    <mergeCell ref="DR38:DR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I56:I57"/>
    <mergeCell ref="I58:I59"/>
    <mergeCell ref="I60:I61"/>
    <mergeCell ref="I62:I63"/>
    <mergeCell ref="I64:I65"/>
    <mergeCell ref="J1:J2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C58:C59"/>
    <mergeCell ref="C60:C61"/>
    <mergeCell ref="C62:C63"/>
    <mergeCell ref="C64:C65"/>
    <mergeCell ref="D1:D2"/>
    <mergeCell ref="H1:H2"/>
    <mergeCell ref="I1:I2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L1:M1"/>
    <mergeCell ref="N1:CD1"/>
    <mergeCell ref="CE1:CX1"/>
    <mergeCell ref="CY1:DG1"/>
    <mergeCell ref="DI1:DL1"/>
    <mergeCell ref="DM1:DO1"/>
    <mergeCell ref="A1:A2"/>
    <mergeCell ref="B1:B2"/>
    <mergeCell ref="C1:C2"/>
  </mergeCells>
  <phoneticPr fontId="17" type="noConversion"/>
  <conditionalFormatting sqref="U2">
    <cfRule type="cellIs" dxfId="1" priority="1" stopIfTrue="1" operator="between">
      <formula>1</formula>
      <formula>1440</formula>
    </cfRule>
  </conditionalFormatting>
  <dataValidations count="1">
    <dataValidation allowBlank="1" showInputMessage="1" showErrorMessage="1" promptTitle="备注：" prompt="按照实际清洗排查（加强清洗）时间填写。当日有此现象的具体的时间写在批注里，第二天必须上报扫描件，节假日可以顺延，如果没有及时上报的将不做剔除。" sqref="U2 U4:U65"/>
  </dataValidations>
  <pageMargins left="0.75" right="0.75" top="1" bottom="1" header="0.51180555555555596" footer="0.511805555555555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K14" sqref="K14"/>
    </sheetView>
  </sheetViews>
  <sheetFormatPr defaultColWidth="9" defaultRowHeight="14.25"/>
  <cols>
    <col min="1" max="3" width="9" style="2"/>
    <col min="4" max="4" width="15" style="2" customWidth="1"/>
    <col min="5" max="5" width="10.375"/>
    <col min="6" max="6" width="11.5" customWidth="1"/>
    <col min="7" max="7" width="8.625" customWidth="1"/>
    <col min="8" max="8" width="18.25" style="2" customWidth="1"/>
    <col min="12" max="12" width="9" style="210"/>
  </cols>
  <sheetData>
    <row r="1" spans="1:13" s="1" customFormat="1" ht="22.5">
      <c r="A1" s="205" t="s">
        <v>277</v>
      </c>
      <c r="B1" s="206"/>
      <c r="C1" s="206"/>
      <c r="D1" s="206"/>
      <c r="E1" s="206"/>
      <c r="F1" s="206"/>
      <c r="G1" s="206"/>
      <c r="H1" s="206"/>
      <c r="L1" s="209"/>
    </row>
    <row r="2" spans="1:13" s="1" customFormat="1">
      <c r="A2" s="3" t="s">
        <v>73</v>
      </c>
      <c r="B2" s="3" t="s">
        <v>278</v>
      </c>
      <c r="C2" s="4" t="s">
        <v>279</v>
      </c>
      <c r="D2" s="3" t="s">
        <v>280</v>
      </c>
      <c r="E2" s="3" t="s">
        <v>131</v>
      </c>
      <c r="F2" s="3" t="s">
        <v>281</v>
      </c>
      <c r="G2" s="3" t="s">
        <v>282</v>
      </c>
      <c r="H2" s="3" t="s">
        <v>283</v>
      </c>
      <c r="I2" s="12" t="s">
        <v>284</v>
      </c>
      <c r="L2" s="209"/>
    </row>
    <row r="3" spans="1:13" s="1" customFormat="1">
      <c r="A3" s="5">
        <v>1</v>
      </c>
      <c r="B3" s="6" t="s">
        <v>285</v>
      </c>
      <c r="C3" s="7">
        <f t="shared" ref="C3:C5" si="0">3500*8*100/1000000</f>
        <v>2.8</v>
      </c>
      <c r="D3" s="6">
        <f>'27线'!CG3</f>
        <v>592.09900000000005</v>
      </c>
      <c r="E3" s="8">
        <f>'27线'!DI3/60</f>
        <v>237.66666666666666</v>
      </c>
      <c r="F3" s="8">
        <f>D3/E3</f>
        <v>2.4913001402524548</v>
      </c>
      <c r="G3" s="8">
        <f t="shared" ref="G3:G7" si="1">F3-C3</f>
        <v>-0.30869985974754499</v>
      </c>
      <c r="H3" s="9">
        <f t="shared" ref="H3:H7" si="2">G3*170.600926490663*E3</f>
        <v>-12516.591907791442</v>
      </c>
      <c r="J3" s="1">
        <v>592.09900000000005</v>
      </c>
      <c r="K3" s="1">
        <v>237.333333333333</v>
      </c>
      <c r="L3" s="209">
        <f>J3/K3</f>
        <v>2.4947991573033743</v>
      </c>
    </row>
    <row r="4" spans="1:13" s="1" customFormat="1">
      <c r="A4" s="5">
        <v>2</v>
      </c>
      <c r="B4" s="6" t="s">
        <v>286</v>
      </c>
      <c r="C4" s="7">
        <f t="shared" si="0"/>
        <v>2.8</v>
      </c>
      <c r="D4" s="6">
        <f>'28线'!CG3</f>
        <v>594.46900000000005</v>
      </c>
      <c r="E4" s="8">
        <f>'28线'!DI3/60</f>
        <v>233.38333333333333</v>
      </c>
      <c r="F4" s="8">
        <f t="shared" ref="F4:F7" si="3">D4/E4</f>
        <v>2.547178461758195</v>
      </c>
      <c r="G4" s="8">
        <f t="shared" si="1"/>
        <v>-0.25282153824180487</v>
      </c>
      <c r="H4" s="9">
        <f t="shared" si="2"/>
        <v>-10066.193933630559</v>
      </c>
      <c r="J4" s="1">
        <v>594.46900000000005</v>
      </c>
      <c r="K4" s="1">
        <v>233.38333333333301</v>
      </c>
      <c r="L4" s="209">
        <f t="shared" ref="L4:L7" si="4">J4/K4</f>
        <v>2.5471784617581985</v>
      </c>
    </row>
    <row r="5" spans="1:13" s="1" customFormat="1">
      <c r="A5" s="5">
        <v>3</v>
      </c>
      <c r="B5" s="6" t="s">
        <v>287</v>
      </c>
      <c r="C5" s="7">
        <f t="shared" si="0"/>
        <v>2.8</v>
      </c>
      <c r="D5" s="6">
        <f>'29线'!CG3</f>
        <v>583.85699999999997</v>
      </c>
      <c r="E5" s="8">
        <f>'29线'!DI3/60</f>
        <v>238.83333333333334</v>
      </c>
      <c r="F5" s="8">
        <f t="shared" si="3"/>
        <v>2.4446210746685275</v>
      </c>
      <c r="G5" s="8">
        <f t="shared" si="1"/>
        <v>-0.35537892533147231</v>
      </c>
      <c r="H5" s="9">
        <f t="shared" si="2"/>
        <v>-14479.981103797005</v>
      </c>
      <c r="J5" s="1">
        <v>583.85699999999997</v>
      </c>
      <c r="K5" s="1">
        <v>238.666666666667</v>
      </c>
      <c r="L5" s="209">
        <f t="shared" si="4"/>
        <v>2.4463282122904992</v>
      </c>
    </row>
    <row r="6" spans="1:13" s="1" customFormat="1">
      <c r="A6" s="5">
        <v>4</v>
      </c>
      <c r="B6" s="6" t="s">
        <v>288</v>
      </c>
      <c r="C6" s="7">
        <f>3500*4*100/1000000</f>
        <v>1.4</v>
      </c>
      <c r="D6" s="6">
        <f>'30线（7线)'!CG3</f>
        <v>312.25299999999999</v>
      </c>
      <c r="E6" s="8">
        <f>'30线（7线)'!DI3/60</f>
        <v>249.58333333333334</v>
      </c>
      <c r="F6" s="8">
        <f t="shared" si="3"/>
        <v>1.2510971619365607</v>
      </c>
      <c r="G6" s="8">
        <f t="shared" si="1"/>
        <v>-0.14890283806343918</v>
      </c>
      <c r="H6" s="9">
        <f t="shared" si="2"/>
        <v>-6340.1559651235084</v>
      </c>
      <c r="J6" s="1">
        <v>312.25299999999999</v>
      </c>
      <c r="K6" s="1">
        <v>248.98333333333301</v>
      </c>
      <c r="L6" s="209">
        <f t="shared" si="4"/>
        <v>1.2541120556931538</v>
      </c>
    </row>
    <row r="7" spans="1:13" s="1" customFormat="1">
      <c r="A7" s="5">
        <v>5</v>
      </c>
      <c r="B7" s="6" t="s">
        <v>289</v>
      </c>
      <c r="C7" s="7">
        <f>2100*8*180/1000000/2</f>
        <v>1.512</v>
      </c>
      <c r="D7" s="6">
        <f>'31大侧（8.9线）'!CG3</f>
        <v>327.10180000000003</v>
      </c>
      <c r="E7" s="8">
        <f>'31大侧（8.9线）'!DI3/60</f>
        <v>239.1</v>
      </c>
      <c r="F7" s="8">
        <f t="shared" si="3"/>
        <v>1.3680543705562527</v>
      </c>
      <c r="G7" s="8">
        <f t="shared" si="1"/>
        <v>-0.14394562944374734</v>
      </c>
      <c r="H7" s="9">
        <f t="shared" si="2"/>
        <v>-5871.640327399743</v>
      </c>
      <c r="J7" s="1">
        <v>327.10180000000003</v>
      </c>
      <c r="K7" s="1">
        <v>238.76666666666699</v>
      </c>
      <c r="L7" s="209">
        <f t="shared" si="4"/>
        <v>1.3699642607845857</v>
      </c>
    </row>
    <row r="8" spans="1:13" s="1" customFormat="1">
      <c r="A8" s="6"/>
      <c r="B8" s="7"/>
      <c r="C8" s="7"/>
      <c r="D8" s="7"/>
      <c r="E8" s="8"/>
      <c r="F8" s="8"/>
      <c r="G8" s="8"/>
      <c r="H8" s="10"/>
      <c r="L8" s="209"/>
    </row>
    <row r="9" spans="1:13" s="1" customFormat="1">
      <c r="A9" s="7"/>
      <c r="B9" s="7"/>
      <c r="C9" s="7"/>
      <c r="D9" s="7"/>
      <c r="E9" s="8"/>
      <c r="F9" s="8"/>
      <c r="G9" s="8"/>
      <c r="H9" s="11">
        <f>SUM(H3:H8)</f>
        <v>-49274.563237742259</v>
      </c>
      <c r="L9" s="209"/>
      <c r="M9" s="13"/>
    </row>
    <row r="10" spans="1:13" s="1" customFormat="1" ht="35.25" customHeight="1">
      <c r="A10" s="207" t="s">
        <v>290</v>
      </c>
      <c r="B10" s="207"/>
      <c r="C10" s="207"/>
      <c r="D10" s="207"/>
      <c r="E10" s="208"/>
      <c r="F10" s="208"/>
      <c r="G10" s="208"/>
      <c r="H10" s="207"/>
      <c r="L10" s="209"/>
    </row>
  </sheetData>
  <mergeCells count="2">
    <mergeCell ref="A1:H1"/>
    <mergeCell ref="A10:H10"/>
  </mergeCells>
  <phoneticPr fontId="17" type="noConversion"/>
  <conditionalFormatting sqref="E8:E9 H3:H9">
    <cfRule type="cellIs" dxfId="0" priority="1" stopIfTrue="1" operator="greaterThan">
      <formula>0</formula>
    </cfRule>
  </conditionalFormatting>
  <pageMargins left="0.75" right="0.75" top="1" bottom="1" header="0.51180555555555596" footer="0.51180555555555596"/>
  <pageSetup paperSize="121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OEE注解</vt:lpstr>
      <vt:lpstr>OEE计算步骤</vt:lpstr>
      <vt:lpstr>标准时间</vt:lpstr>
      <vt:lpstr>27线</vt:lpstr>
      <vt:lpstr>28线</vt:lpstr>
      <vt:lpstr>29线</vt:lpstr>
      <vt:lpstr>30线（7线)</vt:lpstr>
      <vt:lpstr>31大侧（8.9线）</vt:lpstr>
      <vt:lpstr>财务周报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冯田</cp:lastModifiedBy>
  <cp:lastPrinted>2017-05-18T05:28:00Z</cp:lastPrinted>
  <dcterms:created xsi:type="dcterms:W3CDTF">2015-02-16T05:29:00Z</dcterms:created>
  <dcterms:modified xsi:type="dcterms:W3CDTF">2018-05-14T06:34:43Z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  <property fmtid="{D5CDD505-2E9C-101B-9397-08002B2CF9AE}" pid="3" name="KSOReadingLayout">
    <vt:bool>false</vt:bool>
  </property>
</Properties>
</file>