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house\Documents\Scholla\___FEL\31rocnik\DVZ\Dotazy\"/>
    </mc:Choice>
  </mc:AlternateContent>
  <bookViews>
    <workbookView xWindow="0" yWindow="0" windowWidth="19200" windowHeight="11745" firstSheet="2" activeTab="3"/>
  </bookViews>
  <sheets>
    <sheet name="List1" sheetId="1" r:id="rId1"/>
    <sheet name="List2" sheetId="2" r:id="rId2"/>
    <sheet name="Vyhodnocení od Anny" sheetId="3" r:id="rId3"/>
    <sheet name="Kvalita zařazení hodnoty do se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P14" i="4"/>
  <c r="P12" i="4"/>
  <c r="P10" i="4"/>
  <c r="P8" i="4"/>
  <c r="P3" i="4" s="1"/>
  <c r="P6" i="4"/>
  <c r="P4" i="4"/>
  <c r="K26" i="4"/>
  <c r="K24" i="4"/>
  <c r="K22" i="4"/>
  <c r="K20" i="4"/>
  <c r="K18" i="4"/>
  <c r="K16" i="4"/>
  <c r="K14" i="4"/>
  <c r="K12" i="4"/>
  <c r="K10" i="4"/>
  <c r="K8" i="4"/>
  <c r="K6" i="4"/>
  <c r="K4" i="4"/>
  <c r="K3" i="4" s="1"/>
  <c r="F4" i="4"/>
  <c r="F24" i="4"/>
  <c r="F21" i="4"/>
  <c r="F19" i="4"/>
  <c r="F14" i="4" s="1"/>
  <c r="F17" i="4"/>
  <c r="F15" i="4"/>
  <c r="F12" i="4"/>
  <c r="F10" i="4"/>
  <c r="F3" i="4" s="1"/>
  <c r="F8" i="4"/>
  <c r="F6" i="4"/>
  <c r="O3" i="3" l="1"/>
  <c r="O6" i="3" s="1"/>
  <c r="O4" i="3"/>
  <c r="O5" i="3"/>
  <c r="O9" i="3"/>
  <c r="O13" i="3" s="1"/>
  <c r="O10" i="3"/>
  <c r="O11" i="3"/>
  <c r="O12" i="3"/>
  <c r="O15" i="3"/>
  <c r="O19" i="3" s="1"/>
  <c r="O16" i="3"/>
  <c r="O17" i="3"/>
  <c r="O18" i="3"/>
  <c r="O2" i="3"/>
  <c r="L18" i="3"/>
  <c r="L12" i="3"/>
  <c r="L5" i="3"/>
  <c r="K18" i="3"/>
  <c r="K12" i="3"/>
  <c r="K5" i="3"/>
  <c r="N4" i="1" l="1"/>
  <c r="N5" i="1"/>
  <c r="N6" i="1"/>
  <c r="N7" i="1"/>
  <c r="N8" i="1"/>
  <c r="N9" i="1"/>
  <c r="N10" i="1"/>
  <c r="N11" i="1"/>
  <c r="N3" i="1"/>
</calcChain>
</file>

<file path=xl/sharedStrings.xml><?xml version="1.0" encoding="utf-8"?>
<sst xmlns="http://schemas.openxmlformats.org/spreadsheetml/2006/main" count="102" uniqueCount="29">
  <si>
    <t>JK</t>
  </si>
  <si>
    <t>0-100</t>
  </si>
  <si>
    <t>interval PA</t>
  </si>
  <si>
    <t>KP</t>
  </si>
  <si>
    <t>AH</t>
  </si>
  <si>
    <t>101-200</t>
  </si>
  <si>
    <t>201-300</t>
  </si>
  <si>
    <t>301-400</t>
  </si>
  <si>
    <t>401-500</t>
  </si>
  <si>
    <t>501-600</t>
  </si>
  <si>
    <t>Kroky od-do</t>
  </si>
  <si>
    <t>Pokles od-do</t>
  </si>
  <si>
    <t>čas interval</t>
  </si>
  <si>
    <t>Situace</t>
  </si>
  <si>
    <t>poč</t>
  </si>
  <si>
    <t>kroky celkem</t>
  </si>
  <si>
    <t>pokles</t>
  </si>
  <si>
    <t>doba</t>
  </si>
  <si>
    <t>Počet nalezených situací</t>
  </si>
  <si>
    <t>Z toho počet obdobných situací</t>
  </si>
  <si>
    <t>průměrný pokles glykémie/100kr</t>
  </si>
  <si>
    <t>průměr</t>
  </si>
  <si>
    <t>směr. odch</t>
  </si>
  <si>
    <t>od-do</t>
  </si>
  <si>
    <t>den</t>
  </si>
  <si>
    <t>mimo hranici</t>
  </si>
  <si>
    <t>0-200</t>
  </si>
  <si>
    <t>100-300</t>
  </si>
  <si>
    <t>celkový počet vzorků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</si>
</sst>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/>
    <xf numFmtId="14" fontId="0" fillId="0" borderId="0" xfId="0" applyNumberFormat="1"/>
    <xf numFmtId="20" fontId="0" fillId="0" borderId="0" xfId="0" applyNumberFormat="1"/>
    <xf numFmtId="14" fontId="0" fillId="0" borderId="1" xfId="0" applyNumberFormat="1" applyBorder="1"/>
    <xf numFmtId="20" fontId="0" fillId="0" borderId="2" xfId="0" applyNumberFormat="1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center"/>
    </xf>
    <xf numFmtId="14" fontId="0" fillId="0" borderId="0" xfId="0" applyNumberFormat="1" applyAlignment="1"/>
    <xf numFmtId="20" fontId="0" fillId="0" borderId="0" xfId="0" applyNumberFormat="1" applyAlignment="1"/>
    <xf numFmtId="14" fontId="0" fillId="0" borderId="4" xfId="0" applyNumberFormat="1" applyBorder="1" applyAlignment="1"/>
    <xf numFmtId="20" fontId="0" fillId="0" borderId="5" xfId="0" applyNumberFormat="1" applyBorder="1" applyAlignment="1"/>
    <xf numFmtId="0" fontId="0" fillId="0" borderId="6" xfId="0" applyBorder="1" applyAlignment="1"/>
    <xf numFmtId="20" fontId="0" fillId="0" borderId="7" xfId="0" applyNumberFormat="1" applyBorder="1" applyAlignment="1"/>
    <xf numFmtId="0" fontId="0" fillId="0" borderId="8" xfId="0" applyBorder="1" applyAlignment="1"/>
    <xf numFmtId="14" fontId="0" fillId="0" borderId="8" xfId="0" applyNumberFormat="1" applyBorder="1" applyAlignment="1"/>
    <xf numFmtId="0" fontId="0" fillId="0" borderId="5" xfId="0" applyBorder="1" applyAlignment="1"/>
    <xf numFmtId="0" fontId="0" fillId="0" borderId="7" xfId="0" applyBorder="1" applyAlignment="1"/>
    <xf numFmtId="20" fontId="0" fillId="0" borderId="10" xfId="0" applyNumberFormat="1" applyBorder="1" applyAlignment="1"/>
    <xf numFmtId="20" fontId="0" fillId="0" borderId="11" xfId="0" applyNumberFormat="1" applyBorder="1" applyAlignment="1"/>
    <xf numFmtId="0" fontId="0" fillId="0" borderId="0" xfId="0" applyBorder="1" applyAlignment="1"/>
    <xf numFmtId="0" fontId="0" fillId="0" borderId="4" xfId="0" applyBorder="1" applyAlignment="1"/>
    <xf numFmtId="20" fontId="0" fillId="0" borderId="0" xfId="0" applyNumberFormat="1" applyBorder="1" applyAlignment="1"/>
    <xf numFmtId="0" fontId="0" fillId="0" borderId="9" xfId="0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20" fontId="0" fillId="0" borderId="11" xfId="0" applyNumberFormat="1" applyBorder="1"/>
    <xf numFmtId="0" fontId="0" fillId="0" borderId="7" xfId="0" applyBorder="1"/>
    <xf numFmtId="14" fontId="0" fillId="0" borderId="4" xfId="0" applyNumberFormat="1" applyBorder="1"/>
    <xf numFmtId="20" fontId="0" fillId="0" borderId="10" xfId="0" applyNumberFormat="1" applyBorder="1"/>
    <xf numFmtId="0" fontId="0" fillId="0" borderId="5" xfId="0" applyBorder="1"/>
    <xf numFmtId="2" fontId="0" fillId="0" borderId="0" xfId="0" applyNumberFormat="1" applyAlignment="1"/>
    <xf numFmtId="2" fontId="0" fillId="0" borderId="0" xfId="0" applyNumberFormat="1"/>
    <xf numFmtId="2" fontId="0" fillId="2" borderId="0" xfId="0" applyNumberFormat="1" applyFill="1" applyAlignment="1"/>
    <xf numFmtId="2" fontId="0" fillId="0" borderId="3" xfId="0" applyNumberFormat="1" applyBorder="1"/>
    <xf numFmtId="2" fontId="0" fillId="0" borderId="3" xfId="0" applyNumberFormat="1" applyFill="1" applyBorder="1"/>
    <xf numFmtId="2" fontId="0" fillId="0" borderId="0" xfId="0" applyNumberFormat="1" applyFill="1" applyBorder="1"/>
    <xf numFmtId="2" fontId="0" fillId="0" borderId="2" xfId="0" applyNumberFormat="1" applyBorder="1"/>
    <xf numFmtId="0" fontId="0" fillId="0" borderId="0" xfId="0" applyNumberFormat="1"/>
    <xf numFmtId="0" fontId="0" fillId="0" borderId="2" xfId="0" applyNumberFormat="1" applyBorder="1"/>
    <xf numFmtId="1" fontId="0" fillId="0" borderId="2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List1!$K$3:$K$11</c:f>
              <c:numCache>
                <c:formatCode>General</c:formatCode>
                <c:ptCount val="9"/>
                <c:pt idx="0">
                  <c:v>4218</c:v>
                </c:pt>
                <c:pt idx="1">
                  <c:v>5662</c:v>
                </c:pt>
                <c:pt idx="2">
                  <c:v>3962</c:v>
                </c:pt>
                <c:pt idx="3">
                  <c:v>7225</c:v>
                </c:pt>
                <c:pt idx="4">
                  <c:v>3959</c:v>
                </c:pt>
                <c:pt idx="5">
                  <c:v>1256</c:v>
                </c:pt>
                <c:pt idx="6">
                  <c:v>1033</c:v>
                </c:pt>
                <c:pt idx="7">
                  <c:v>3070</c:v>
                </c:pt>
                <c:pt idx="8">
                  <c:v>1895</c:v>
                </c:pt>
              </c:numCache>
            </c:numRef>
          </c:xVal>
          <c:yVal>
            <c:numRef>
              <c:f>List1!$L$3:$L$11</c:f>
              <c:numCache>
                <c:formatCode>General</c:formatCode>
                <c:ptCount val="9"/>
                <c:pt idx="0">
                  <c:v>5.7</c:v>
                </c:pt>
                <c:pt idx="1">
                  <c:v>7.4</c:v>
                </c:pt>
                <c:pt idx="2">
                  <c:v>5.4</c:v>
                </c:pt>
                <c:pt idx="3">
                  <c:v>8.1</c:v>
                </c:pt>
                <c:pt idx="4">
                  <c:v>5.8</c:v>
                </c:pt>
                <c:pt idx="5">
                  <c:v>3.9</c:v>
                </c:pt>
                <c:pt idx="6">
                  <c:v>2.4</c:v>
                </c:pt>
                <c:pt idx="7">
                  <c:v>4.5</c:v>
                </c:pt>
                <c:pt idx="8">
                  <c:v>3.8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DC-4905-AFDF-BF59EA91E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42952"/>
        <c:axId val="409046480"/>
      </c:scatterChart>
      <c:valAx>
        <c:axId val="40904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9046480"/>
        <c:crosses val="autoZero"/>
        <c:crossBetween val="midCat"/>
      </c:valAx>
      <c:valAx>
        <c:axId val="40904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9042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List1!$L$3:$L$11</c:f>
              <c:numCache>
                <c:formatCode>General</c:formatCode>
                <c:ptCount val="9"/>
                <c:pt idx="0">
                  <c:v>5.7</c:v>
                </c:pt>
                <c:pt idx="1">
                  <c:v>7.4</c:v>
                </c:pt>
                <c:pt idx="2">
                  <c:v>5.4</c:v>
                </c:pt>
                <c:pt idx="3">
                  <c:v>8.1</c:v>
                </c:pt>
                <c:pt idx="4">
                  <c:v>5.8</c:v>
                </c:pt>
                <c:pt idx="5">
                  <c:v>3.9</c:v>
                </c:pt>
                <c:pt idx="6">
                  <c:v>2.4</c:v>
                </c:pt>
                <c:pt idx="7">
                  <c:v>4.5</c:v>
                </c:pt>
                <c:pt idx="8">
                  <c:v>3.8</c:v>
                </c:pt>
              </c:numCache>
            </c:numRef>
          </c:xVal>
          <c:yVal>
            <c:numRef>
              <c:f>List1!$N$3:$N$11</c:f>
              <c:numCache>
                <c:formatCode>General</c:formatCode>
                <c:ptCount val="9"/>
                <c:pt idx="0">
                  <c:v>76.690909090909088</c:v>
                </c:pt>
                <c:pt idx="1">
                  <c:v>94.36666666666666</c:v>
                </c:pt>
                <c:pt idx="2">
                  <c:v>79.239999999999995</c:v>
                </c:pt>
                <c:pt idx="3">
                  <c:v>120.41666666666667</c:v>
                </c:pt>
                <c:pt idx="4">
                  <c:v>87.977777777777774</c:v>
                </c:pt>
                <c:pt idx="5">
                  <c:v>35.885714285714286</c:v>
                </c:pt>
                <c:pt idx="6">
                  <c:v>29.514285714285716</c:v>
                </c:pt>
                <c:pt idx="7">
                  <c:v>68.222222222222229</c:v>
                </c:pt>
                <c:pt idx="8">
                  <c:v>37.9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C7B-42D0-9837-FE860FCE1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42168"/>
        <c:axId val="409046872"/>
      </c:scatterChart>
      <c:valAx>
        <c:axId val="409042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9046872"/>
        <c:crosses val="autoZero"/>
        <c:crossBetween val="midCat"/>
      </c:valAx>
      <c:valAx>
        <c:axId val="40904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9042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List1!$B$4:$B$34</c:f>
              <c:numCache>
                <c:formatCode>General</c:formatCode>
                <c:ptCount val="31"/>
                <c:pt idx="0">
                  <c:v>7083</c:v>
                </c:pt>
                <c:pt idx="1">
                  <c:v>4046</c:v>
                </c:pt>
                <c:pt idx="2">
                  <c:v>4165</c:v>
                </c:pt>
                <c:pt idx="3">
                  <c:v>5095</c:v>
                </c:pt>
                <c:pt idx="4">
                  <c:v>5662</c:v>
                </c:pt>
                <c:pt idx="5">
                  <c:v>4130</c:v>
                </c:pt>
                <c:pt idx="7">
                  <c:v>2760</c:v>
                </c:pt>
                <c:pt idx="8">
                  <c:v>1726</c:v>
                </c:pt>
                <c:pt idx="9">
                  <c:v>2213</c:v>
                </c:pt>
                <c:pt idx="10">
                  <c:v>1622</c:v>
                </c:pt>
                <c:pt idx="11">
                  <c:v>3112</c:v>
                </c:pt>
                <c:pt idx="12">
                  <c:v>3235</c:v>
                </c:pt>
                <c:pt idx="13">
                  <c:v>7115</c:v>
                </c:pt>
                <c:pt idx="14">
                  <c:v>1554</c:v>
                </c:pt>
                <c:pt idx="15">
                  <c:v>2710</c:v>
                </c:pt>
                <c:pt idx="16">
                  <c:v>2344</c:v>
                </c:pt>
                <c:pt idx="17">
                  <c:v>2429</c:v>
                </c:pt>
                <c:pt idx="18">
                  <c:v>1750</c:v>
                </c:pt>
                <c:pt idx="19">
                  <c:v>4549</c:v>
                </c:pt>
                <c:pt idx="20">
                  <c:v>2369</c:v>
                </c:pt>
                <c:pt idx="21">
                  <c:v>1457</c:v>
                </c:pt>
                <c:pt idx="22">
                  <c:v>1771</c:v>
                </c:pt>
                <c:pt idx="23">
                  <c:v>4966</c:v>
                </c:pt>
                <c:pt idx="24">
                  <c:v>1923</c:v>
                </c:pt>
                <c:pt idx="25">
                  <c:v>4400</c:v>
                </c:pt>
                <c:pt idx="26">
                  <c:v>4106</c:v>
                </c:pt>
                <c:pt idx="27">
                  <c:v>2175</c:v>
                </c:pt>
                <c:pt idx="28">
                  <c:v>4233</c:v>
                </c:pt>
                <c:pt idx="29">
                  <c:v>3950</c:v>
                </c:pt>
                <c:pt idx="30">
                  <c:v>4911</c:v>
                </c:pt>
              </c:numCache>
            </c:numRef>
          </c:xVal>
          <c:yVal>
            <c:numRef>
              <c:f>List1!$C$4:$C$34</c:f>
              <c:numCache>
                <c:formatCode>General</c:formatCode>
                <c:ptCount val="31"/>
                <c:pt idx="0">
                  <c:v>8.33</c:v>
                </c:pt>
                <c:pt idx="1">
                  <c:v>5.94</c:v>
                </c:pt>
                <c:pt idx="2">
                  <c:v>5.49</c:v>
                </c:pt>
                <c:pt idx="3">
                  <c:v>7.49</c:v>
                </c:pt>
                <c:pt idx="4">
                  <c:v>7.44</c:v>
                </c:pt>
                <c:pt idx="5">
                  <c:v>8.49</c:v>
                </c:pt>
                <c:pt idx="7">
                  <c:v>6.66</c:v>
                </c:pt>
                <c:pt idx="8">
                  <c:v>2.2200000000000002</c:v>
                </c:pt>
                <c:pt idx="9">
                  <c:v>1</c:v>
                </c:pt>
                <c:pt idx="10">
                  <c:v>1.66</c:v>
                </c:pt>
                <c:pt idx="11">
                  <c:v>3.05</c:v>
                </c:pt>
                <c:pt idx="12">
                  <c:v>5.55</c:v>
                </c:pt>
                <c:pt idx="13">
                  <c:v>6.16</c:v>
                </c:pt>
                <c:pt idx="14">
                  <c:v>3.44</c:v>
                </c:pt>
                <c:pt idx="15">
                  <c:v>7.38</c:v>
                </c:pt>
                <c:pt idx="16">
                  <c:v>6.49</c:v>
                </c:pt>
                <c:pt idx="17">
                  <c:v>1.89</c:v>
                </c:pt>
                <c:pt idx="18">
                  <c:v>3.16</c:v>
                </c:pt>
                <c:pt idx="19">
                  <c:v>5.77</c:v>
                </c:pt>
                <c:pt idx="20">
                  <c:v>3.11</c:v>
                </c:pt>
                <c:pt idx="21">
                  <c:v>3.71</c:v>
                </c:pt>
                <c:pt idx="22">
                  <c:v>2.0499999999999998</c:v>
                </c:pt>
                <c:pt idx="23">
                  <c:v>5.78</c:v>
                </c:pt>
                <c:pt idx="24">
                  <c:v>1</c:v>
                </c:pt>
                <c:pt idx="25">
                  <c:v>2.89</c:v>
                </c:pt>
                <c:pt idx="26">
                  <c:v>4.7699999999999996</c:v>
                </c:pt>
                <c:pt idx="27">
                  <c:v>4.49</c:v>
                </c:pt>
                <c:pt idx="28">
                  <c:v>4.1100000000000003</c:v>
                </c:pt>
                <c:pt idx="29">
                  <c:v>2.61</c:v>
                </c:pt>
                <c:pt idx="30">
                  <c:v>7.65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83F-449B-B4BA-DFFB5EE68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43344"/>
        <c:axId val="409047264"/>
      </c:scatterChart>
      <c:valAx>
        <c:axId val="40904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9047264"/>
        <c:crosses val="autoZero"/>
        <c:crossBetween val="midCat"/>
      </c:valAx>
      <c:valAx>
        <c:axId val="4090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904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</xdr:row>
      <xdr:rowOff>85725</xdr:rowOff>
    </xdr:from>
    <xdr:to>
      <xdr:col>23</xdr:col>
      <xdr:colOff>333375</xdr:colOff>
      <xdr:row>15</xdr:row>
      <xdr:rowOff>161925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19050</xdr:colOff>
      <xdr:row>16</xdr:row>
      <xdr:rowOff>104775</xdr:rowOff>
    </xdr:from>
    <xdr:to>
      <xdr:col>23</xdr:col>
      <xdr:colOff>323850</xdr:colOff>
      <xdr:row>30</xdr:row>
      <xdr:rowOff>180975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180975</xdr:colOff>
      <xdr:row>12</xdr:row>
      <xdr:rowOff>171450</xdr:rowOff>
    </xdr:from>
    <xdr:to>
      <xdr:col>12</xdr:col>
      <xdr:colOff>485775</xdr:colOff>
      <xdr:row>27</xdr:row>
      <xdr:rowOff>57150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workbookViewId="0">
      <selection activeCell="I32" sqref="I32"/>
    </sheetView>
  </sheetViews>
  <sheetFormatPr defaultRowHeight="15" x14ac:dyDescent="0.25"/>
  <sheetData>
    <row r="2" spans="2:14" x14ac:dyDescent="0.25">
      <c r="B2">
        <v>5948</v>
      </c>
      <c r="C2">
        <v>7.99</v>
      </c>
      <c r="D2">
        <v>90</v>
      </c>
    </row>
    <row r="3" spans="2:14" x14ac:dyDescent="0.25">
      <c r="B3">
        <v>6481</v>
      </c>
      <c r="C3">
        <v>8.0500000000000007</v>
      </c>
      <c r="D3">
        <v>90</v>
      </c>
      <c r="K3" s="1">
        <v>4218</v>
      </c>
      <c r="L3" s="1">
        <v>5.7</v>
      </c>
      <c r="M3">
        <v>55</v>
      </c>
      <c r="N3">
        <f>K3/M3</f>
        <v>76.690909090909088</v>
      </c>
    </row>
    <row r="4" spans="2:14" x14ac:dyDescent="0.25">
      <c r="B4">
        <v>7083</v>
      </c>
      <c r="C4">
        <v>8.33</v>
      </c>
      <c r="D4">
        <v>65</v>
      </c>
      <c r="K4" s="1">
        <v>5662</v>
      </c>
      <c r="L4">
        <v>7.4</v>
      </c>
      <c r="M4">
        <v>60</v>
      </c>
      <c r="N4">
        <f t="shared" ref="N4:N11" si="0">K4/M4</f>
        <v>94.36666666666666</v>
      </c>
    </row>
    <row r="5" spans="2:14" x14ac:dyDescent="0.25">
      <c r="B5">
        <v>4046</v>
      </c>
      <c r="C5">
        <v>5.94</v>
      </c>
      <c r="D5">
        <v>55</v>
      </c>
      <c r="K5" s="1">
        <v>3962</v>
      </c>
      <c r="L5">
        <v>5.4</v>
      </c>
      <c r="M5">
        <v>50</v>
      </c>
      <c r="N5">
        <f t="shared" si="0"/>
        <v>79.239999999999995</v>
      </c>
    </row>
    <row r="6" spans="2:14" x14ac:dyDescent="0.25">
      <c r="B6">
        <v>4165</v>
      </c>
      <c r="C6">
        <v>5.49</v>
      </c>
      <c r="D6">
        <v>60</v>
      </c>
      <c r="K6" s="1">
        <v>7225</v>
      </c>
      <c r="L6">
        <v>8.1</v>
      </c>
      <c r="M6">
        <v>60</v>
      </c>
      <c r="N6">
        <f t="shared" si="0"/>
        <v>120.41666666666667</v>
      </c>
    </row>
    <row r="7" spans="2:14" x14ac:dyDescent="0.25">
      <c r="B7">
        <v>5095</v>
      </c>
      <c r="C7">
        <v>7.49</v>
      </c>
      <c r="D7">
        <v>65</v>
      </c>
      <c r="K7" s="1">
        <v>3959</v>
      </c>
      <c r="L7">
        <v>5.8</v>
      </c>
      <c r="M7">
        <v>45</v>
      </c>
      <c r="N7">
        <f t="shared" si="0"/>
        <v>87.977777777777774</v>
      </c>
    </row>
    <row r="8" spans="2:14" x14ac:dyDescent="0.25">
      <c r="B8">
        <v>5662</v>
      </c>
      <c r="C8">
        <v>7.44</v>
      </c>
      <c r="D8">
        <v>60</v>
      </c>
      <c r="K8" s="1">
        <v>1256</v>
      </c>
      <c r="L8">
        <v>3.9</v>
      </c>
      <c r="M8">
        <v>35</v>
      </c>
      <c r="N8">
        <f t="shared" si="0"/>
        <v>35.885714285714286</v>
      </c>
    </row>
    <row r="9" spans="2:14" x14ac:dyDescent="0.25">
      <c r="B9">
        <v>4130</v>
      </c>
      <c r="C9">
        <v>8.49</v>
      </c>
      <c r="D9">
        <v>55</v>
      </c>
      <c r="K9" s="1">
        <v>1033</v>
      </c>
      <c r="L9">
        <v>2.4</v>
      </c>
      <c r="M9">
        <v>35</v>
      </c>
      <c r="N9">
        <f t="shared" si="0"/>
        <v>29.514285714285716</v>
      </c>
    </row>
    <row r="10" spans="2:14" x14ac:dyDescent="0.25">
      <c r="K10" s="1">
        <v>3070</v>
      </c>
      <c r="L10">
        <v>4.5</v>
      </c>
      <c r="M10">
        <v>45</v>
      </c>
      <c r="N10">
        <f t="shared" si="0"/>
        <v>68.222222222222229</v>
      </c>
    </row>
    <row r="11" spans="2:14" x14ac:dyDescent="0.25">
      <c r="B11">
        <v>2760</v>
      </c>
      <c r="C11">
        <v>6.66</v>
      </c>
      <c r="D11">
        <v>60</v>
      </c>
      <c r="K11" s="1">
        <v>1895</v>
      </c>
      <c r="L11">
        <v>3.8</v>
      </c>
      <c r="M11">
        <v>50</v>
      </c>
      <c r="N11">
        <f t="shared" si="0"/>
        <v>37.9</v>
      </c>
    </row>
    <row r="12" spans="2:14" x14ac:dyDescent="0.25">
      <c r="B12">
        <v>1726</v>
      </c>
      <c r="C12">
        <v>2.2200000000000002</v>
      </c>
      <c r="D12">
        <v>55</v>
      </c>
    </row>
    <row r="13" spans="2:14" x14ac:dyDescent="0.25">
      <c r="B13">
        <v>2213</v>
      </c>
      <c r="C13">
        <v>1</v>
      </c>
      <c r="D13">
        <v>55</v>
      </c>
    </row>
    <row r="14" spans="2:14" x14ac:dyDescent="0.25">
      <c r="B14">
        <v>1622</v>
      </c>
      <c r="C14">
        <v>1.66</v>
      </c>
      <c r="D14">
        <v>55</v>
      </c>
    </row>
    <row r="15" spans="2:14" x14ac:dyDescent="0.25">
      <c r="B15">
        <v>3112</v>
      </c>
      <c r="C15">
        <v>3.05</v>
      </c>
      <c r="D15">
        <v>55</v>
      </c>
    </row>
    <row r="16" spans="2:14" x14ac:dyDescent="0.25">
      <c r="B16">
        <v>3235</v>
      </c>
      <c r="C16">
        <v>5.55</v>
      </c>
      <c r="D16">
        <v>60</v>
      </c>
    </row>
    <row r="17" spans="2:4" x14ac:dyDescent="0.25">
      <c r="B17">
        <v>7115</v>
      </c>
      <c r="C17">
        <v>6.16</v>
      </c>
      <c r="D17">
        <v>60</v>
      </c>
    </row>
    <row r="18" spans="2:4" x14ac:dyDescent="0.25">
      <c r="B18">
        <v>1554</v>
      </c>
      <c r="C18">
        <v>3.44</v>
      </c>
      <c r="D18">
        <v>60</v>
      </c>
    </row>
    <row r="19" spans="2:4" x14ac:dyDescent="0.25">
      <c r="B19">
        <v>2710</v>
      </c>
      <c r="C19">
        <v>7.38</v>
      </c>
      <c r="D19">
        <v>60</v>
      </c>
    </row>
    <row r="20" spans="2:4" x14ac:dyDescent="0.25">
      <c r="B20">
        <v>2344</v>
      </c>
      <c r="C20">
        <v>6.49</v>
      </c>
      <c r="D20">
        <v>55</v>
      </c>
    </row>
    <row r="21" spans="2:4" x14ac:dyDescent="0.25">
      <c r="B21">
        <v>2429</v>
      </c>
      <c r="C21">
        <v>1.89</v>
      </c>
      <c r="D21">
        <v>55</v>
      </c>
    </row>
    <row r="22" spans="2:4" x14ac:dyDescent="0.25">
      <c r="B22">
        <v>1750</v>
      </c>
      <c r="C22">
        <v>3.16</v>
      </c>
      <c r="D22">
        <v>55</v>
      </c>
    </row>
    <row r="23" spans="2:4" x14ac:dyDescent="0.25">
      <c r="B23">
        <v>4549</v>
      </c>
      <c r="C23">
        <v>5.77</v>
      </c>
      <c r="D23">
        <v>60</v>
      </c>
    </row>
    <row r="24" spans="2:4" x14ac:dyDescent="0.25">
      <c r="B24">
        <v>2369</v>
      </c>
      <c r="C24">
        <v>3.11</v>
      </c>
      <c r="D24">
        <v>55</v>
      </c>
    </row>
    <row r="25" spans="2:4" x14ac:dyDescent="0.25">
      <c r="B25">
        <v>1457</v>
      </c>
      <c r="C25">
        <v>3.71</v>
      </c>
      <c r="D25">
        <v>55</v>
      </c>
    </row>
    <row r="26" spans="2:4" x14ac:dyDescent="0.25">
      <c r="B26">
        <v>1771</v>
      </c>
      <c r="C26">
        <v>2.0499999999999998</v>
      </c>
      <c r="D26">
        <v>55</v>
      </c>
    </row>
    <row r="27" spans="2:4" x14ac:dyDescent="0.25">
      <c r="B27">
        <v>4966</v>
      </c>
      <c r="C27">
        <v>5.78</v>
      </c>
      <c r="D27">
        <v>60</v>
      </c>
    </row>
    <row r="28" spans="2:4" x14ac:dyDescent="0.25">
      <c r="B28">
        <v>1923</v>
      </c>
      <c r="C28">
        <v>1</v>
      </c>
      <c r="D28">
        <v>60</v>
      </c>
    </row>
    <row r="29" spans="2:4" x14ac:dyDescent="0.25">
      <c r="B29">
        <v>4400</v>
      </c>
      <c r="C29">
        <v>2.89</v>
      </c>
      <c r="D29">
        <v>55</v>
      </c>
    </row>
    <row r="30" spans="2:4" x14ac:dyDescent="0.25">
      <c r="B30">
        <v>4106</v>
      </c>
      <c r="C30">
        <v>4.7699999999999996</v>
      </c>
      <c r="D30">
        <v>55</v>
      </c>
    </row>
    <row r="31" spans="2:4" x14ac:dyDescent="0.25">
      <c r="B31">
        <v>2175</v>
      </c>
      <c r="C31">
        <v>4.49</v>
      </c>
      <c r="D31">
        <v>55</v>
      </c>
    </row>
    <row r="32" spans="2:4" x14ac:dyDescent="0.25">
      <c r="B32">
        <v>4233</v>
      </c>
      <c r="C32">
        <v>4.1100000000000003</v>
      </c>
      <c r="D32">
        <v>60</v>
      </c>
    </row>
    <row r="33" spans="2:4" x14ac:dyDescent="0.25">
      <c r="B33">
        <v>3950</v>
      </c>
      <c r="C33">
        <v>2.61</v>
      </c>
      <c r="D33">
        <v>55</v>
      </c>
    </row>
    <row r="34" spans="2:4" x14ac:dyDescent="0.25">
      <c r="B34">
        <v>4911</v>
      </c>
      <c r="C34">
        <v>7.65</v>
      </c>
      <c r="D34">
        <v>55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4"/>
    </sheetView>
  </sheetViews>
  <sheetFormatPr defaultRowHeight="15" x14ac:dyDescent="0.25"/>
  <cols>
    <col min="2" max="2" width="10.140625" bestFit="1" customWidth="1"/>
  </cols>
  <sheetData>
    <row r="1" spans="1:8" x14ac:dyDescent="0.25">
      <c r="B1" t="s">
        <v>0</v>
      </c>
    </row>
    <row r="2" spans="1:8" x14ac:dyDescent="0.25">
      <c r="B2" t="s">
        <v>2</v>
      </c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s="2" t="s">
        <v>0</v>
      </c>
      <c r="B3" s="3">
        <v>42404</v>
      </c>
      <c r="C3">
        <v>4</v>
      </c>
      <c r="D3">
        <v>1</v>
      </c>
      <c r="E3">
        <v>4</v>
      </c>
      <c r="F3">
        <v>1</v>
      </c>
      <c r="G3">
        <v>3</v>
      </c>
      <c r="H3">
        <v>1</v>
      </c>
    </row>
    <row r="8" spans="1:8" x14ac:dyDescent="0.25">
      <c r="A8" t="s">
        <v>3</v>
      </c>
    </row>
    <row r="13" spans="1:8" x14ac:dyDescent="0.25">
      <c r="A13" t="s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O15" sqref="O15:O19"/>
    </sheetView>
  </sheetViews>
  <sheetFormatPr defaultRowHeight="15" x14ac:dyDescent="0.25"/>
  <cols>
    <col min="2" max="2" width="10.140625" bestFit="1" customWidth="1"/>
    <col min="7" max="7" width="15.5703125" customWidth="1"/>
    <col min="8" max="8" width="30.85546875" customWidth="1"/>
    <col min="9" max="9" width="10.140625" bestFit="1" customWidth="1"/>
    <col min="11" max="11" width="13.5703125" style="41" customWidth="1"/>
    <col min="12" max="12" width="9.140625" style="35"/>
    <col min="15" max="15" width="9.140625" style="35"/>
  </cols>
  <sheetData>
    <row r="1" spans="1:15" x14ac:dyDescent="0.25">
      <c r="B1" s="9" t="s">
        <v>10</v>
      </c>
      <c r="C1" s="9"/>
      <c r="D1" s="9" t="s">
        <v>11</v>
      </c>
      <c r="E1" s="9"/>
      <c r="F1" t="s">
        <v>12</v>
      </c>
      <c r="G1" t="s">
        <v>18</v>
      </c>
      <c r="H1" t="s">
        <v>19</v>
      </c>
      <c r="I1" t="s">
        <v>13</v>
      </c>
      <c r="J1" t="s">
        <v>14</v>
      </c>
      <c r="K1" s="41" t="s">
        <v>15</v>
      </c>
      <c r="L1" s="35" t="s">
        <v>16</v>
      </c>
      <c r="M1" t="s">
        <v>17</v>
      </c>
      <c r="O1" s="35" t="s">
        <v>20</v>
      </c>
    </row>
    <row r="2" spans="1:15" x14ac:dyDescent="0.25">
      <c r="A2" t="s">
        <v>0</v>
      </c>
      <c r="B2">
        <v>400</v>
      </c>
      <c r="C2">
        <v>600</v>
      </c>
      <c r="D2">
        <v>3</v>
      </c>
      <c r="E2">
        <v>4</v>
      </c>
      <c r="F2">
        <v>25</v>
      </c>
      <c r="G2">
        <v>3</v>
      </c>
      <c r="H2">
        <v>3</v>
      </c>
      <c r="I2" s="3">
        <v>42404</v>
      </c>
      <c r="J2" s="4">
        <v>0.77777777777777779</v>
      </c>
      <c r="K2" s="41">
        <v>2609</v>
      </c>
      <c r="L2" s="35">
        <v>3.06</v>
      </c>
      <c r="M2">
        <v>35</v>
      </c>
      <c r="O2" s="35">
        <f>100*L2/K2</f>
        <v>0.11728631659639709</v>
      </c>
    </row>
    <row r="3" spans="1:15" x14ac:dyDescent="0.25">
      <c r="I3" s="3">
        <v>42553</v>
      </c>
      <c r="J3" s="4">
        <v>0.46875</v>
      </c>
      <c r="K3" s="41">
        <v>2515</v>
      </c>
      <c r="L3" s="35">
        <v>3.61</v>
      </c>
      <c r="M3">
        <v>30</v>
      </c>
      <c r="O3" s="35">
        <f t="shared" ref="O3:O18" si="0">100*L3/K3</f>
        <v>0.14353876739562624</v>
      </c>
    </row>
    <row r="4" spans="1:15" ht="15.75" thickBot="1" x14ac:dyDescent="0.3">
      <c r="I4" s="3">
        <v>42560</v>
      </c>
      <c r="J4" s="4">
        <v>0.58680555555555558</v>
      </c>
      <c r="K4" s="41">
        <v>2031</v>
      </c>
      <c r="L4" s="35">
        <v>3.38</v>
      </c>
      <c r="M4">
        <v>35</v>
      </c>
      <c r="O4" s="35">
        <f t="shared" si="0"/>
        <v>0.16642048252092564</v>
      </c>
    </row>
    <row r="5" spans="1:15" ht="15.75" thickBot="1" x14ac:dyDescent="0.3">
      <c r="B5" s="3"/>
      <c r="C5" s="4"/>
      <c r="I5" s="5" t="s">
        <v>21</v>
      </c>
      <c r="J5" s="6"/>
      <c r="K5" s="42">
        <f>AVERAGE(K2:K4)</f>
        <v>2385</v>
      </c>
      <c r="L5" s="40">
        <f>AVERAGE(L2:L4)</f>
        <v>3.35</v>
      </c>
      <c r="M5" s="7"/>
      <c r="N5" s="5" t="s">
        <v>21</v>
      </c>
      <c r="O5" s="37">
        <f t="shared" si="0"/>
        <v>0.14046121593291405</v>
      </c>
    </row>
    <row r="6" spans="1:15" ht="15.75" thickBot="1" x14ac:dyDescent="0.3">
      <c r="B6" s="3"/>
      <c r="C6" s="4"/>
      <c r="I6" s="3"/>
      <c r="J6" s="4"/>
      <c r="N6" s="8" t="s">
        <v>22</v>
      </c>
      <c r="O6" s="38">
        <f>_xlfn.STDEV.P(O2:O4)</f>
        <v>2.007466706833486E-2</v>
      </c>
    </row>
    <row r="7" spans="1:15" x14ac:dyDescent="0.25">
      <c r="B7" s="3"/>
      <c r="C7" s="4"/>
    </row>
    <row r="9" spans="1:15" x14ac:dyDescent="0.25">
      <c r="A9" t="s">
        <v>4</v>
      </c>
      <c r="B9">
        <v>400</v>
      </c>
      <c r="C9">
        <v>600</v>
      </c>
      <c r="D9">
        <v>3</v>
      </c>
      <c r="E9">
        <v>4</v>
      </c>
      <c r="F9">
        <v>25</v>
      </c>
      <c r="G9">
        <v>7</v>
      </c>
      <c r="H9">
        <v>3</v>
      </c>
      <c r="I9" s="3">
        <v>41720</v>
      </c>
      <c r="J9" s="4">
        <v>0.59722222222222221</v>
      </c>
      <c r="K9" s="41">
        <v>3511</v>
      </c>
      <c r="L9" s="35">
        <v>3.22</v>
      </c>
      <c r="M9">
        <v>45</v>
      </c>
      <c r="O9" s="35">
        <f t="shared" si="0"/>
        <v>9.1711763030475651E-2</v>
      </c>
    </row>
    <row r="10" spans="1:15" x14ac:dyDescent="0.25">
      <c r="I10" s="3">
        <v>42382</v>
      </c>
      <c r="J10" s="4">
        <v>0.58680555555555558</v>
      </c>
      <c r="K10" s="41">
        <v>3647</v>
      </c>
      <c r="L10" s="35">
        <v>3.02</v>
      </c>
      <c r="M10">
        <v>40</v>
      </c>
      <c r="O10" s="35">
        <f t="shared" si="0"/>
        <v>8.2807787222374557E-2</v>
      </c>
    </row>
    <row r="11" spans="1:15" ht="15.75" thickBot="1" x14ac:dyDescent="0.3">
      <c r="I11" s="3">
        <v>42406</v>
      </c>
      <c r="J11" s="4">
        <v>3.125E-2</v>
      </c>
      <c r="K11" s="41">
        <v>3198</v>
      </c>
      <c r="L11" s="35">
        <v>3.44</v>
      </c>
      <c r="M11">
        <v>40</v>
      </c>
      <c r="O11" s="35">
        <f t="shared" si="0"/>
        <v>0.10756722951844903</v>
      </c>
    </row>
    <row r="12" spans="1:15" ht="15.75" thickBot="1" x14ac:dyDescent="0.3">
      <c r="I12" s="5" t="s">
        <v>21</v>
      </c>
      <c r="J12" s="7"/>
      <c r="K12" s="42">
        <f>AVERAGE(K9:K11)</f>
        <v>3452</v>
      </c>
      <c r="L12" s="40">
        <f>AVERAGE(L9:L11)</f>
        <v>3.2266666666666666</v>
      </c>
      <c r="M12" s="7"/>
      <c r="N12" s="5" t="s">
        <v>21</v>
      </c>
      <c r="O12" s="37">
        <f t="shared" si="0"/>
        <v>9.3472383159521041E-2</v>
      </c>
    </row>
    <row r="13" spans="1:15" ht="15.75" thickBot="1" x14ac:dyDescent="0.3">
      <c r="N13" s="8" t="s">
        <v>22</v>
      </c>
      <c r="O13" s="38">
        <f>_xlfn.STDEV.P(O9:O11)</f>
        <v>1.0239935902333757E-2</v>
      </c>
    </row>
    <row r="14" spans="1:15" x14ac:dyDescent="0.25">
      <c r="O14" s="39"/>
    </row>
    <row r="15" spans="1:15" x14ac:dyDescent="0.25">
      <c r="A15" t="s">
        <v>3</v>
      </c>
      <c r="B15">
        <v>200</v>
      </c>
      <c r="C15">
        <v>400</v>
      </c>
      <c r="D15">
        <v>2</v>
      </c>
      <c r="E15">
        <v>3</v>
      </c>
      <c r="F15">
        <v>20</v>
      </c>
      <c r="G15">
        <v>6</v>
      </c>
      <c r="H15">
        <v>3</v>
      </c>
      <c r="I15" s="3">
        <v>42243</v>
      </c>
      <c r="J15" s="4">
        <v>0.69791666666666663</v>
      </c>
      <c r="K15" s="41">
        <v>1697</v>
      </c>
      <c r="L15" s="35">
        <v>2</v>
      </c>
      <c r="M15">
        <v>35</v>
      </c>
      <c r="O15" s="35">
        <f t="shared" si="0"/>
        <v>0.11785503830288745</v>
      </c>
    </row>
    <row r="16" spans="1:15" x14ac:dyDescent="0.25">
      <c r="I16" s="3">
        <v>42247</v>
      </c>
      <c r="J16" s="4">
        <v>0.72222222222222221</v>
      </c>
      <c r="K16" s="41">
        <v>2083</v>
      </c>
      <c r="L16" s="35">
        <v>2.94</v>
      </c>
      <c r="M16">
        <v>35</v>
      </c>
      <c r="O16" s="35">
        <f t="shared" si="0"/>
        <v>0.14114258281325012</v>
      </c>
    </row>
    <row r="17" spans="9:15" ht="15.75" thickBot="1" x14ac:dyDescent="0.3">
      <c r="I17" s="3">
        <v>42706</v>
      </c>
      <c r="J17" s="4">
        <v>0.70138888888888884</v>
      </c>
      <c r="K17" s="41">
        <v>1769</v>
      </c>
      <c r="L17" s="35">
        <v>2.5499999999999998</v>
      </c>
      <c r="M17">
        <v>30</v>
      </c>
      <c r="O17" s="35">
        <f t="shared" si="0"/>
        <v>0.14414923685698133</v>
      </c>
    </row>
    <row r="18" spans="9:15" ht="15.75" thickBot="1" x14ac:dyDescent="0.3">
      <c r="I18" s="5" t="s">
        <v>21</v>
      </c>
      <c r="J18" s="7"/>
      <c r="K18" s="43">
        <f>AVERAGE(K15:K17)</f>
        <v>1849.6666666666667</v>
      </c>
      <c r="L18" s="40">
        <f>AVERAGE(L15:L17)</f>
        <v>2.4966666666666666</v>
      </c>
      <c r="M18" s="7"/>
      <c r="N18" s="5" t="s">
        <v>21</v>
      </c>
      <c r="O18" s="37">
        <f t="shared" si="0"/>
        <v>0.13497927554514325</v>
      </c>
    </row>
    <row r="19" spans="9:15" ht="15.75" thickBot="1" x14ac:dyDescent="0.3">
      <c r="N19" s="8" t="s">
        <v>22</v>
      </c>
      <c r="O19" s="38">
        <f>_xlfn.STDEV.P(O15:O17)</f>
        <v>1.1750813567403753E-2</v>
      </c>
    </row>
  </sheetData>
  <mergeCells count="2">
    <mergeCell ref="B1:C1"/>
    <mergeCell ref="D1:E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L4" sqref="L4:O15"/>
    </sheetView>
  </sheetViews>
  <sheetFormatPr defaultRowHeight="15" x14ac:dyDescent="0.25"/>
  <cols>
    <col min="4" max="4" width="19.7109375" bestFit="1" customWidth="1"/>
    <col min="6" max="6" width="9.7109375" style="35" customWidth="1"/>
    <col min="9" max="9" width="19.7109375" bestFit="1" customWidth="1"/>
    <col min="11" max="11" width="9.140625" style="35"/>
    <col min="14" max="14" width="19.7109375" bestFit="1" customWidth="1"/>
    <col min="16" max="16" width="9.140625" style="35"/>
  </cols>
  <sheetData>
    <row r="1" spans="1:16" s="2" customFormat="1" x14ac:dyDescent="0.25">
      <c r="A1" s="2" t="s">
        <v>0</v>
      </c>
      <c r="F1" s="34"/>
      <c r="K1" s="34"/>
      <c r="P1" s="34"/>
    </row>
    <row r="2" spans="1:16" s="2" customFormat="1" x14ac:dyDescent="0.25">
      <c r="F2" s="34">
        <f>MEDIAN(F4:F13,F15:F22,K4:K26,P4:P15)</f>
        <v>0.33333333333333331</v>
      </c>
      <c r="K2" s="34"/>
      <c r="P2" s="34"/>
    </row>
    <row r="3" spans="1:16" s="2" customFormat="1" ht="15.75" thickBot="1" x14ac:dyDescent="0.3">
      <c r="B3" s="2" t="s">
        <v>24</v>
      </c>
      <c r="C3" s="2" t="s">
        <v>23</v>
      </c>
      <c r="E3" s="2" t="s">
        <v>1</v>
      </c>
      <c r="F3" s="36">
        <f>SUM(F4:F12)/5</f>
        <v>0.29855144855144855</v>
      </c>
      <c r="G3" s="2" t="s">
        <v>24</v>
      </c>
      <c r="H3" s="2" t="s">
        <v>23</v>
      </c>
      <c r="J3" s="2" t="s">
        <v>26</v>
      </c>
      <c r="K3" s="36">
        <f>SUM(K4:K26)/12</f>
        <v>0.21859866712807885</v>
      </c>
      <c r="L3" s="2" t="s">
        <v>24</v>
      </c>
      <c r="M3" s="2" t="s">
        <v>23</v>
      </c>
      <c r="O3" s="2" t="s">
        <v>27</v>
      </c>
      <c r="P3" s="36">
        <f>SUM(P4:P15)/6</f>
        <v>0.42581908831908838</v>
      </c>
    </row>
    <row r="4" spans="1:16" s="2" customFormat="1" x14ac:dyDescent="0.25">
      <c r="B4" s="12">
        <v>42405</v>
      </c>
      <c r="C4" s="13">
        <v>0.65277777777777779</v>
      </c>
      <c r="D4" s="23" t="s">
        <v>28</v>
      </c>
      <c r="E4" s="18">
        <v>13</v>
      </c>
      <c r="F4" s="34">
        <f>E5/E4</f>
        <v>0.30769230769230771</v>
      </c>
      <c r="G4" s="12">
        <v>42404</v>
      </c>
      <c r="H4" s="20">
        <v>0.375</v>
      </c>
      <c r="I4" s="23" t="s">
        <v>28</v>
      </c>
      <c r="J4" s="18">
        <v>17</v>
      </c>
      <c r="K4" s="34">
        <f>J5/J4</f>
        <v>0.23529411764705882</v>
      </c>
      <c r="L4" s="12">
        <v>42404</v>
      </c>
      <c r="M4" s="20">
        <v>0.37847222222222227</v>
      </c>
      <c r="N4" s="23" t="s">
        <v>28</v>
      </c>
      <c r="O4" s="18">
        <v>13</v>
      </c>
      <c r="P4" s="34">
        <f>O5/O4</f>
        <v>0.30769230769230771</v>
      </c>
    </row>
    <row r="5" spans="1:16" s="2" customFormat="1" ht="15.75" thickBot="1" x14ac:dyDescent="0.3">
      <c r="B5" s="14"/>
      <c r="C5" s="15">
        <v>0.69444444444444453</v>
      </c>
      <c r="D5" s="14" t="s">
        <v>25</v>
      </c>
      <c r="E5" s="19">
        <v>4</v>
      </c>
      <c r="F5" s="34"/>
      <c r="G5" s="16"/>
      <c r="H5" s="24">
        <v>0.43055555555555558</v>
      </c>
      <c r="I5" s="16" t="s">
        <v>25</v>
      </c>
      <c r="J5" s="25">
        <v>4</v>
      </c>
      <c r="K5" s="34"/>
      <c r="L5" s="14"/>
      <c r="M5" s="21">
        <v>0.4201388888888889</v>
      </c>
      <c r="N5" s="16" t="s">
        <v>25</v>
      </c>
      <c r="O5" s="25">
        <v>4</v>
      </c>
      <c r="P5" s="34"/>
    </row>
    <row r="6" spans="1:16" s="2" customFormat="1" x14ac:dyDescent="0.25">
      <c r="B6" s="12">
        <v>42407</v>
      </c>
      <c r="C6" s="13">
        <v>0.63194444444444442</v>
      </c>
      <c r="D6" s="22" t="s">
        <v>28</v>
      </c>
      <c r="E6" s="25">
        <v>7</v>
      </c>
      <c r="F6" s="34">
        <f>E7/E6</f>
        <v>0.5714285714285714</v>
      </c>
      <c r="G6" s="12">
        <v>42405</v>
      </c>
      <c r="H6" s="20">
        <v>0.54513888888888895</v>
      </c>
      <c r="I6" s="23" t="s">
        <v>28</v>
      </c>
      <c r="J6" s="18">
        <v>11</v>
      </c>
      <c r="K6" s="34">
        <f>J7/J6</f>
        <v>0.36363636363636365</v>
      </c>
      <c r="L6" s="12">
        <v>42405</v>
      </c>
      <c r="M6" s="20">
        <v>0.54861111111111105</v>
      </c>
      <c r="N6" s="23" t="s">
        <v>28</v>
      </c>
      <c r="O6" s="18">
        <v>10</v>
      </c>
      <c r="P6" s="34">
        <f>O7/O6</f>
        <v>0.4</v>
      </c>
    </row>
    <row r="7" spans="1:16" s="2" customFormat="1" ht="15.75" thickBot="1" x14ac:dyDescent="0.3">
      <c r="B7" s="14"/>
      <c r="C7" s="15">
        <v>0.64930555555555558</v>
      </c>
      <c r="D7" s="22" t="s">
        <v>25</v>
      </c>
      <c r="E7" s="25">
        <v>4</v>
      </c>
      <c r="F7" s="34"/>
      <c r="G7" s="14"/>
      <c r="H7" s="21">
        <v>0.57986111111111105</v>
      </c>
      <c r="I7" s="14" t="s">
        <v>25</v>
      </c>
      <c r="J7" s="19">
        <v>4</v>
      </c>
      <c r="K7" s="34"/>
      <c r="L7" s="14"/>
      <c r="M7" s="21">
        <v>0.57986111111111105</v>
      </c>
      <c r="N7" s="16" t="s">
        <v>25</v>
      </c>
      <c r="O7" s="25">
        <v>4</v>
      </c>
      <c r="P7" s="34"/>
    </row>
    <row r="8" spans="1:16" s="2" customFormat="1" x14ac:dyDescent="0.25">
      <c r="B8" s="12">
        <v>42407</v>
      </c>
      <c r="C8" s="13">
        <v>0.82986111111111116</v>
      </c>
      <c r="D8" s="23" t="s">
        <v>28</v>
      </c>
      <c r="E8" s="18">
        <v>12</v>
      </c>
      <c r="F8" s="34">
        <f>E9/E8</f>
        <v>0.25</v>
      </c>
      <c r="G8" s="17">
        <v>42405</v>
      </c>
      <c r="H8" s="24">
        <v>0.65277777777777779</v>
      </c>
      <c r="I8" s="16" t="s">
        <v>28</v>
      </c>
      <c r="J8" s="25">
        <v>13</v>
      </c>
      <c r="K8" s="34">
        <f>J9/J8</f>
        <v>7.6923076923076927E-2</v>
      </c>
      <c r="L8" s="12">
        <v>42405</v>
      </c>
      <c r="M8" s="20">
        <v>0.65277777777777779</v>
      </c>
      <c r="N8" s="23" t="s">
        <v>28</v>
      </c>
      <c r="O8" s="18">
        <v>8</v>
      </c>
      <c r="P8" s="34">
        <f>O9/O8</f>
        <v>0.625</v>
      </c>
    </row>
    <row r="9" spans="1:16" s="2" customFormat="1" ht="15.75" thickBot="1" x14ac:dyDescent="0.3">
      <c r="B9" s="14"/>
      <c r="C9" s="15">
        <v>0.86805555555555547</v>
      </c>
      <c r="D9" s="14" t="s">
        <v>25</v>
      </c>
      <c r="E9" s="19">
        <v>3</v>
      </c>
      <c r="F9" s="34"/>
      <c r="G9" s="16"/>
      <c r="H9" s="24">
        <v>0.69444444444444453</v>
      </c>
      <c r="I9" s="16" t="s">
        <v>25</v>
      </c>
      <c r="J9" s="25">
        <v>1</v>
      </c>
      <c r="K9" s="34"/>
      <c r="L9" s="16"/>
      <c r="M9" s="24">
        <v>0.68402777777777779</v>
      </c>
      <c r="N9" s="14" t="s">
        <v>25</v>
      </c>
      <c r="O9" s="19">
        <v>5</v>
      </c>
      <c r="P9" s="34"/>
    </row>
    <row r="10" spans="1:16" s="2" customFormat="1" x14ac:dyDescent="0.25">
      <c r="B10" s="12">
        <v>42409</v>
      </c>
      <c r="C10" s="13">
        <v>0.59027777777777779</v>
      </c>
      <c r="D10" s="22" t="s">
        <v>28</v>
      </c>
      <c r="E10" s="25">
        <v>11</v>
      </c>
      <c r="F10" s="34">
        <f>E11/E10</f>
        <v>0.36363636363636365</v>
      </c>
      <c r="G10" s="12">
        <v>42406</v>
      </c>
      <c r="H10" s="20">
        <v>0.58680555555555558</v>
      </c>
      <c r="I10" s="23" t="s">
        <v>28</v>
      </c>
      <c r="J10" s="18">
        <v>12</v>
      </c>
      <c r="K10" s="34">
        <f>J11/J10</f>
        <v>8.3333333333333329E-2</v>
      </c>
      <c r="L10" s="12">
        <v>42406</v>
      </c>
      <c r="M10" s="20">
        <v>0.76388888888888884</v>
      </c>
      <c r="N10" s="16" t="s">
        <v>28</v>
      </c>
      <c r="O10" s="25">
        <v>9</v>
      </c>
      <c r="P10" s="34">
        <f>O11/O10</f>
        <v>0.33333333333333331</v>
      </c>
    </row>
    <row r="11" spans="1:16" s="2" customFormat="1" ht="15.75" thickBot="1" x14ac:dyDescent="0.3">
      <c r="B11" s="14"/>
      <c r="C11" s="15">
        <v>0.625</v>
      </c>
      <c r="D11" s="22" t="s">
        <v>25</v>
      </c>
      <c r="E11" s="25">
        <v>4</v>
      </c>
      <c r="F11" s="34"/>
      <c r="G11" s="14"/>
      <c r="H11" s="21">
        <v>0.625</v>
      </c>
      <c r="I11" s="14" t="s">
        <v>25</v>
      </c>
      <c r="J11" s="19">
        <v>1</v>
      </c>
      <c r="K11" s="34"/>
      <c r="L11" s="16"/>
      <c r="M11" s="24">
        <v>0.79166666666666663</v>
      </c>
      <c r="N11" s="16" t="s">
        <v>25</v>
      </c>
      <c r="O11" s="25">
        <v>3</v>
      </c>
      <c r="P11" s="34"/>
    </row>
    <row r="12" spans="1:16" s="2" customFormat="1" x14ac:dyDescent="0.25">
      <c r="B12" s="12">
        <v>42410</v>
      </c>
      <c r="C12" s="13">
        <v>0.50694444444444442</v>
      </c>
      <c r="D12" s="23" t="s">
        <v>28</v>
      </c>
      <c r="E12" s="18">
        <v>11</v>
      </c>
      <c r="F12" s="34">
        <f>E13/E12</f>
        <v>0</v>
      </c>
      <c r="G12" s="17">
        <v>42406</v>
      </c>
      <c r="H12" s="24">
        <v>0.76388888888888884</v>
      </c>
      <c r="I12" s="16" t="s">
        <v>28</v>
      </c>
      <c r="J12" s="25">
        <v>9</v>
      </c>
      <c r="K12" s="34">
        <f>J13/J12</f>
        <v>0.55555555555555558</v>
      </c>
      <c r="L12" s="12">
        <v>42409</v>
      </c>
      <c r="M12" s="20">
        <v>0.59375</v>
      </c>
      <c r="N12" s="23" t="s">
        <v>28</v>
      </c>
      <c r="O12" s="18">
        <v>9</v>
      </c>
      <c r="P12" s="34">
        <f>O13/O12</f>
        <v>0.55555555555555558</v>
      </c>
    </row>
    <row r="13" spans="1:16" s="2" customFormat="1" ht="15.75" thickBot="1" x14ac:dyDescent="0.3">
      <c r="B13" s="14"/>
      <c r="C13" s="15">
        <v>0.54166666666666663</v>
      </c>
      <c r="D13" s="14" t="s">
        <v>25</v>
      </c>
      <c r="E13" s="19">
        <v>0</v>
      </c>
      <c r="F13" s="34"/>
      <c r="G13" s="16"/>
      <c r="H13" s="24">
        <v>0.79166666666666663</v>
      </c>
      <c r="I13" s="16" t="s">
        <v>25</v>
      </c>
      <c r="J13" s="25">
        <v>5</v>
      </c>
      <c r="K13" s="34"/>
      <c r="L13" s="14"/>
      <c r="M13" s="21">
        <v>0.62152777777777779</v>
      </c>
      <c r="N13" s="14" t="s">
        <v>25</v>
      </c>
      <c r="O13" s="19">
        <v>5</v>
      </c>
      <c r="P13" s="34"/>
    </row>
    <row r="14" spans="1:16" s="2" customFormat="1" ht="15.75" thickBot="1" x14ac:dyDescent="0.3">
      <c r="E14" s="2" t="s">
        <v>5</v>
      </c>
      <c r="F14" s="36">
        <f>SUM(F15:F22)/4</f>
        <v>0.50149572649572649</v>
      </c>
      <c r="G14" s="12">
        <v>42407</v>
      </c>
      <c r="H14" s="20">
        <v>0.63194444444444442</v>
      </c>
      <c r="I14" s="23" t="s">
        <v>28</v>
      </c>
      <c r="J14" s="18">
        <v>7</v>
      </c>
      <c r="K14" s="34">
        <f>J15/J14</f>
        <v>0.42857142857142855</v>
      </c>
      <c r="L14" s="17">
        <v>42409</v>
      </c>
      <c r="M14" s="24">
        <v>0.79861111111111116</v>
      </c>
      <c r="N14" s="16" t="s">
        <v>28</v>
      </c>
      <c r="O14" s="25">
        <v>9</v>
      </c>
      <c r="P14" s="34">
        <f>O15/O14</f>
        <v>0.33333333333333331</v>
      </c>
    </row>
    <row r="15" spans="1:16" s="2" customFormat="1" ht="15.75" thickBot="1" x14ac:dyDescent="0.3">
      <c r="B15" s="12">
        <v>42404</v>
      </c>
      <c r="C15" s="20">
        <v>0.37847222222222227</v>
      </c>
      <c r="D15" s="23" t="s">
        <v>28</v>
      </c>
      <c r="E15" s="18">
        <v>13</v>
      </c>
      <c r="F15" s="34">
        <f>E16/E15</f>
        <v>0.46153846153846156</v>
      </c>
      <c r="G15" s="14"/>
      <c r="H15" s="21">
        <v>0.65277777777777779</v>
      </c>
      <c r="I15" s="14" t="s">
        <v>25</v>
      </c>
      <c r="J15" s="19">
        <v>3</v>
      </c>
      <c r="K15" s="34"/>
      <c r="L15" s="14"/>
      <c r="M15" s="21">
        <v>0.82638888888888884</v>
      </c>
      <c r="N15" s="14" t="s">
        <v>25</v>
      </c>
      <c r="O15" s="19">
        <v>3</v>
      </c>
      <c r="P15" s="34"/>
    </row>
    <row r="16" spans="1:16" s="2" customFormat="1" ht="15.75" thickBot="1" x14ac:dyDescent="0.3">
      <c r="B16" s="16"/>
      <c r="C16" s="24">
        <v>0.4201388888888889</v>
      </c>
      <c r="D16" s="16" t="s">
        <v>25</v>
      </c>
      <c r="E16" s="25">
        <v>6</v>
      </c>
      <c r="F16" s="34"/>
      <c r="G16" s="17">
        <v>42407</v>
      </c>
      <c r="H16" s="24">
        <v>0.82986111111111116</v>
      </c>
      <c r="I16" s="16" t="s">
        <v>28</v>
      </c>
      <c r="J16" s="25">
        <v>12</v>
      </c>
      <c r="K16" s="34">
        <f>J17/J16</f>
        <v>8.3333333333333329E-2</v>
      </c>
      <c r="L16" s="10"/>
      <c r="M16" s="11"/>
      <c r="P16" s="34"/>
    </row>
    <row r="17" spans="1:16" s="2" customFormat="1" ht="15.75" thickBot="1" x14ac:dyDescent="0.3">
      <c r="B17" s="12">
        <v>42405</v>
      </c>
      <c r="C17" s="20">
        <v>0.54861111111111105</v>
      </c>
      <c r="D17" s="23" t="s">
        <v>28</v>
      </c>
      <c r="E17" s="18">
        <v>10</v>
      </c>
      <c r="F17" s="34">
        <f>E18/E17</f>
        <v>0.6</v>
      </c>
      <c r="G17" s="16"/>
      <c r="H17" s="24">
        <v>0.86805555555555547</v>
      </c>
      <c r="I17" s="16" t="s">
        <v>25</v>
      </c>
      <c r="J17" s="25">
        <v>1</v>
      </c>
      <c r="K17" s="34"/>
      <c r="M17" s="11"/>
      <c r="P17" s="34"/>
    </row>
    <row r="18" spans="1:16" s="2" customFormat="1" ht="15.75" thickBot="1" x14ac:dyDescent="0.3">
      <c r="B18" s="14"/>
      <c r="C18" s="21">
        <v>0.57986111111111105</v>
      </c>
      <c r="D18" s="14" t="s">
        <v>25</v>
      </c>
      <c r="E18" s="19">
        <v>6</v>
      </c>
      <c r="F18" s="34"/>
      <c r="G18" s="12">
        <v>42408</v>
      </c>
      <c r="H18" s="20">
        <v>0.74652777777777779</v>
      </c>
      <c r="I18" s="23" t="s">
        <v>28</v>
      </c>
      <c r="J18" s="18">
        <v>11</v>
      </c>
      <c r="K18" s="34">
        <f>J19/J18</f>
        <v>9.0909090909090912E-2</v>
      </c>
      <c r="L18" s="10"/>
      <c r="M18" s="11"/>
      <c r="P18" s="34"/>
    </row>
    <row r="19" spans="1:16" s="2" customFormat="1" ht="15.75" thickBot="1" x14ac:dyDescent="0.3">
      <c r="B19" s="17">
        <v>42405</v>
      </c>
      <c r="C19" s="24">
        <v>0.65277777777777779</v>
      </c>
      <c r="D19" s="16" t="s">
        <v>28</v>
      </c>
      <c r="E19" s="25">
        <v>8</v>
      </c>
      <c r="F19" s="34">
        <f>E20/E19</f>
        <v>0.5</v>
      </c>
      <c r="G19" s="14"/>
      <c r="H19" s="21">
        <v>0.78125</v>
      </c>
      <c r="I19" s="14" t="s">
        <v>25</v>
      </c>
      <c r="J19" s="19">
        <v>1</v>
      </c>
      <c r="K19" s="34"/>
      <c r="M19" s="11"/>
      <c r="P19" s="34"/>
    </row>
    <row r="20" spans="1:16" s="2" customFormat="1" ht="15.75" thickBot="1" x14ac:dyDescent="0.3">
      <c r="B20" s="16"/>
      <c r="C20" s="24">
        <v>0.67708333333333337</v>
      </c>
      <c r="D20" s="16" t="s">
        <v>25</v>
      </c>
      <c r="E20" s="25">
        <v>4</v>
      </c>
      <c r="F20" s="34"/>
      <c r="G20" s="17">
        <v>42409</v>
      </c>
      <c r="H20" s="24">
        <v>0.59027777777777779</v>
      </c>
      <c r="I20" s="16" t="s">
        <v>28</v>
      </c>
      <c r="J20" s="25">
        <v>11</v>
      </c>
      <c r="K20" s="34">
        <f>J21/J20</f>
        <v>0.18181818181818182</v>
      </c>
      <c r="L20" s="10"/>
      <c r="M20" s="11"/>
      <c r="P20" s="34"/>
    </row>
    <row r="21" spans="1:16" s="2" customFormat="1" ht="15.75" thickBot="1" x14ac:dyDescent="0.3">
      <c r="B21" s="12">
        <v>42409</v>
      </c>
      <c r="C21" s="20">
        <v>0.79861111111111116</v>
      </c>
      <c r="D21" s="23" t="s">
        <v>28</v>
      </c>
      <c r="E21" s="18">
        <v>9</v>
      </c>
      <c r="F21" s="34">
        <f>E22/E21</f>
        <v>0.44444444444444442</v>
      </c>
      <c r="G21" s="16"/>
      <c r="H21" s="24">
        <v>0.625</v>
      </c>
      <c r="I21" s="16" t="s">
        <v>25</v>
      </c>
      <c r="J21" s="25">
        <v>2</v>
      </c>
      <c r="K21" s="34"/>
      <c r="M21" s="11"/>
      <c r="P21" s="34"/>
    </row>
    <row r="22" spans="1:16" ht="15.75" thickBot="1" x14ac:dyDescent="0.3">
      <c r="B22" s="14"/>
      <c r="C22" s="21">
        <v>0.82638888888888884</v>
      </c>
      <c r="D22" s="14" t="s">
        <v>25</v>
      </c>
      <c r="E22" s="19">
        <v>4</v>
      </c>
      <c r="F22" s="34"/>
      <c r="G22" s="12">
        <v>42409</v>
      </c>
      <c r="H22" s="20">
        <v>0.79861111111111116</v>
      </c>
      <c r="I22" s="23" t="s">
        <v>28</v>
      </c>
      <c r="J22" s="18">
        <v>9</v>
      </c>
      <c r="K22" s="34">
        <f>J23/J22</f>
        <v>0.33333333333333331</v>
      </c>
      <c r="L22" s="2"/>
      <c r="M22" s="2"/>
      <c r="N22" s="2"/>
      <c r="O22" s="2"/>
      <c r="P22" s="34"/>
    </row>
    <row r="23" spans="1:16" ht="15.75" thickBot="1" x14ac:dyDescent="0.3">
      <c r="A23" s="26"/>
      <c r="B23" s="26"/>
      <c r="C23" s="26"/>
      <c r="D23" s="27"/>
      <c r="E23" s="26" t="s">
        <v>6</v>
      </c>
      <c r="F23" s="34"/>
      <c r="G23" s="14"/>
      <c r="H23" s="21">
        <v>0.82638888888888884</v>
      </c>
      <c r="I23" s="14" t="s">
        <v>25</v>
      </c>
      <c r="J23" s="19">
        <v>3</v>
      </c>
      <c r="K23" s="34"/>
    </row>
    <row r="24" spans="1:16" x14ac:dyDescent="0.25">
      <c r="B24" s="31">
        <v>42407</v>
      </c>
      <c r="C24" s="32">
        <v>0.63541666666666663</v>
      </c>
      <c r="D24" s="23" t="s">
        <v>28</v>
      </c>
      <c r="E24" s="33">
        <v>10</v>
      </c>
      <c r="F24" s="36">
        <f>E25/E24</f>
        <v>0.5</v>
      </c>
      <c r="G24" s="17">
        <v>42410</v>
      </c>
      <c r="H24" s="24">
        <v>0.50694444444444442</v>
      </c>
      <c r="I24" s="16" t="s">
        <v>28</v>
      </c>
      <c r="J24" s="25">
        <v>11</v>
      </c>
      <c r="K24" s="34">
        <f>J25/J24</f>
        <v>0</v>
      </c>
    </row>
    <row r="25" spans="1:16" ht="15.75" thickBot="1" x14ac:dyDescent="0.3">
      <c r="B25" s="28"/>
      <c r="C25" s="29">
        <v>0.66666666666666663</v>
      </c>
      <c r="D25" s="14" t="s">
        <v>25</v>
      </c>
      <c r="E25" s="30">
        <v>5</v>
      </c>
      <c r="G25" s="16"/>
      <c r="H25" s="24">
        <v>0.54166666666666663</v>
      </c>
      <c r="I25" s="16" t="s">
        <v>25</v>
      </c>
      <c r="J25" s="25">
        <v>0</v>
      </c>
      <c r="K25" s="34"/>
    </row>
    <row r="26" spans="1:16" x14ac:dyDescent="0.25">
      <c r="G26" s="12">
        <v>42410</v>
      </c>
      <c r="H26" s="20">
        <v>0.71180555555555547</v>
      </c>
      <c r="I26" s="23" t="s">
        <v>28</v>
      </c>
      <c r="J26" s="18">
        <v>21</v>
      </c>
      <c r="K26" s="34">
        <f>J27/J26</f>
        <v>0.19047619047619047</v>
      </c>
    </row>
    <row r="27" spans="1:16" ht="15.75" thickBot="1" x14ac:dyDescent="0.3">
      <c r="G27" s="14"/>
      <c r="H27" s="21">
        <v>0.73958333333333337</v>
      </c>
      <c r="I27" s="14" t="s">
        <v>25</v>
      </c>
      <c r="J27" s="19">
        <v>4</v>
      </c>
      <c r="K27" s="34"/>
    </row>
    <row r="28" spans="1:16" x14ac:dyDescent="0.25">
      <c r="K28" s="34"/>
    </row>
    <row r="29" spans="1:16" x14ac:dyDescent="0.25">
      <c r="K29" s="34"/>
    </row>
    <row r="30" spans="1:16" x14ac:dyDescent="0.25">
      <c r="K30" s="34"/>
    </row>
    <row r="31" spans="1:16" x14ac:dyDescent="0.25">
      <c r="K31" s="34"/>
    </row>
    <row r="32" spans="1:16" x14ac:dyDescent="0.25">
      <c r="K32" s="3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List1</vt:lpstr>
      <vt:lpstr>List2</vt:lpstr>
      <vt:lpstr>Vyhodnocení od Anny</vt:lpstr>
      <vt:lpstr>Kvalita zařazení hodnoty do seg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Holubova</dc:creator>
  <cp:lastModifiedBy>Milan Poláček</cp:lastModifiedBy>
  <dcterms:created xsi:type="dcterms:W3CDTF">2017-01-20T06:45:53Z</dcterms:created>
  <dcterms:modified xsi:type="dcterms:W3CDTF">2017-02-05T17:22:54Z</dcterms:modified>
</cp:coreProperties>
</file>