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w71338\Downloads\"/>
    </mc:Choice>
  </mc:AlternateContent>
  <xr:revisionPtr revIDLastSave="0" documentId="13_ncr:1_{87400B12-452A-42D8-B982-CD181DACBF37}" xr6:coauthVersionLast="36" xr6:coauthVersionMax="47" xr10:uidLastSave="{00000000-0000-0000-0000-000000000000}"/>
  <bookViews>
    <workbookView xWindow="0" yWindow="0" windowWidth="19200" windowHeight="11385" activeTab="2" xr2:uid="{07698564-2BCD-4C08-A4D3-7614F053D8E5}"/>
  </bookViews>
  <sheets>
    <sheet name="Cw0" sheetId="2" r:id="rId1"/>
    <sheet name="Cw3" sheetId="1" r:id="rId2"/>
    <sheet name="Cw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3" l="1"/>
  <c r="H86" i="3"/>
  <c r="I86" i="3" s="1"/>
  <c r="C24" i="2" l="1"/>
  <c r="E30" i="2"/>
  <c r="E29" i="2"/>
  <c r="E28" i="2"/>
  <c r="C28" i="2"/>
  <c r="E33" i="1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N7" i="1" s="1"/>
  <c r="K5" i="3" l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7" i="3" l="1"/>
  <c r="V7" i="3" s="1"/>
  <c r="G33" i="3"/>
  <c r="U19" i="3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V5" i="3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U11" i="1"/>
  <c r="V28" i="3" l="1"/>
  <c r="E30" i="3" s="1"/>
  <c r="U10" i="1"/>
  <c r="U13" i="1"/>
  <c r="U9" i="1"/>
  <c r="U8" i="1"/>
  <c r="U12" i="1"/>
  <c r="U7" i="1"/>
  <c r="C37" i="3" l="1"/>
  <c r="I33" i="3" s="1"/>
  <c r="Y28" i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<sst xmlns="http://schemas.openxmlformats.org/spreadsheetml/2006/main" count="62" uniqueCount="58">
  <si>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</si>
  <si>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</si>
  <si>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</si>
  <si>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</si>
  <si>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</si>
  <si>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</si>
  <si>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</si>
  <si>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</si>
  <si>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</si>
  <si>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</si>
  <si>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</si>
  <si>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</si>
  <si>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</si>
  <si>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</si>
  <si>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</si>
  <si>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</si>
  <si>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</si>
  <si>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</si>
  <si>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</si>
  <si>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</si>
  <si>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</si>
  <si>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</si>
  <si>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</si>
  <si>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</si>
  <si>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</si>
  <si>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</si>
  <si>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</si>
  <si>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</si>
  <si>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</si>
  <si>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</si>
  <si>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</si>
  <si>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</si>
  <si>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</si>
  <si>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</si>
  <si>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</si>
  <si>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</si>
  <si>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</si>
  <si>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</si>
  <si>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</si>
  <si>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</si>
  <si>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</si>
  <si>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</si>
  <si>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</si>
  <si>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</si>
  <si>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</si>
  <si>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</si>
  <si>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</si>
  <si>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</si>
  <si>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</si>
  <si>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</si>
  <si>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</si>
  <si>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</si>
  <si>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</si>
  <si>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</si>
  <si>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</si>
  <si>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</si>
  <si>
    <t>k = 3,60 +- 1,13</t>
  </si>
  <si>
    <t>ΔL = 0,02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</si>
</sst>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topLeftCell="B125" zoomScale="145" zoomScaleNormal="145" workbookViewId="0">
      <selection activeCell="F13" sqref="F13"/>
    </sheetView>
  </sheetViews>
  <sheetFormatPr defaultRowHeight="14.25"/>
  <sheetData>
    <row r="2" spans="2:19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38</v>
      </c>
    </row>
    <row r="4" spans="2:19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39</v>
      </c>
    </row>
    <row r="11" spans="2:19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>
      <c r="E13" t="s">
        <v>27</v>
      </c>
      <c r="F13">
        <f>SUM(F3:F12)</f>
        <v>22.400000000000002</v>
      </c>
    </row>
    <row r="14" spans="2:19">
      <c r="E14" t="s">
        <v>28</v>
      </c>
      <c r="F14">
        <f>SQRT(F13/(10*(10-1)))</f>
        <v>0.49888765156985887</v>
      </c>
      <c r="G14">
        <f>- 0.5</f>
        <v>-0.5</v>
      </c>
    </row>
    <row r="17" spans="2:13">
      <c r="C17" t="s">
        <v>29</v>
      </c>
    </row>
    <row r="18" spans="2:13">
      <c r="C18" t="s">
        <v>33</v>
      </c>
    </row>
    <row r="20" spans="2:13">
      <c r="C20" t="s">
        <v>30</v>
      </c>
      <c r="D20">
        <v>0.999</v>
      </c>
    </row>
    <row r="21" spans="2:13">
      <c r="D21" t="s">
        <v>36</v>
      </c>
      <c r="F21" t="s">
        <v>35</v>
      </c>
      <c r="H21">
        <f>4.781 * 0.5</f>
        <v>2.3904999999999998</v>
      </c>
    </row>
    <row r="22" spans="2:13">
      <c r="C22" t="s">
        <v>34</v>
      </c>
      <c r="D22" t="s">
        <v>37</v>
      </c>
    </row>
    <row r="24" spans="2:13">
      <c r="B24" t="s">
        <v>31</v>
      </c>
      <c r="C24">
        <f xml:space="preserve"> 2.252 *0.5</f>
        <v>1.1259999999999999</v>
      </c>
    </row>
    <row r="25" spans="2:13">
      <c r="B25" t="s">
        <v>56</v>
      </c>
    </row>
    <row r="28" spans="2:13">
      <c r="B28" t="s">
        <v>32</v>
      </c>
      <c r="C28">
        <f>0.1/2*( SQRT(3))</f>
        <v>8.6602540378443865E-2</v>
      </c>
      <c r="E28">
        <f>SQRT(3)</f>
        <v>1.7320508075688772</v>
      </c>
    </row>
    <row r="29" spans="2:13">
      <c r="C29">
        <v>5.8000000000000003E-2</v>
      </c>
      <c r="E29">
        <f>2*E28</f>
        <v>3.4641016151377544</v>
      </c>
    </row>
    <row r="30" spans="2:13">
      <c r="E30">
        <f>0.1/E29</f>
        <v>2.8867513459481291E-2</v>
      </c>
      <c r="M30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E33" sqref="E33"/>
    </sheetView>
  </sheetViews>
  <sheetFormatPr defaultRowHeight="14.25"/>
  <cols>
    <col min="5" max="5" width="9.5" bestFit="1" customWidth="1"/>
  </cols>
  <sheetData>
    <row r="5" spans="5: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>
      <c r="Y28">
        <f>(N28-$E$33)^2</f>
        <v>30098144.025008153</v>
      </c>
    </row>
    <row r="29" spans="5:25">
      <c r="L29" t="s">
        <v>18</v>
      </c>
    </row>
    <row r="30" spans="5:25">
      <c r="L30">
        <v>7</v>
      </c>
      <c r="P30">
        <f>1/(L30*(L30-1))</f>
        <v>2.3809523809523808E-2</v>
      </c>
      <c r="Y30" t="s">
        <v>20</v>
      </c>
    </row>
    <row r="31" spans="5:25">
      <c r="Y31">
        <f>SUM(Y7:Y28)</f>
        <v>84427511.105919182</v>
      </c>
    </row>
    <row r="32" spans="5:25">
      <c r="E32" t="s">
        <v>16</v>
      </c>
      <c r="F32" t="s">
        <v>17</v>
      </c>
      <c r="Q32">
        <f>P30*Y31</f>
        <v>2010178.8358552186</v>
      </c>
    </row>
    <row r="33" spans="5:6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86"/>
  <sheetViews>
    <sheetView tabSelected="1" topLeftCell="A4" workbookViewId="0">
      <selection activeCell="U10" sqref="U10"/>
    </sheetView>
  </sheetViews>
  <sheetFormatPr defaultRowHeight="14.25"/>
  <cols>
    <col min="3" max="3" width="10.625" customWidth="1"/>
    <col min="5" max="5" width="11.5" customWidth="1"/>
    <col min="6" max="6" width="12" customWidth="1"/>
    <col min="7" max="7" width="13.5" customWidth="1"/>
    <col min="8" max="8" width="15" customWidth="1"/>
    <col min="12" max="12" width="12" bestFit="1" customWidth="1"/>
  </cols>
  <sheetData>
    <row r="4" spans="3:22"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K4" t="s">
        <v>47</v>
      </c>
      <c r="U4" t="s">
        <v>49</v>
      </c>
      <c r="V4" t="s">
        <v>50</v>
      </c>
    </row>
    <row r="5" spans="3:22">
      <c r="C5" s="2">
        <v>1</v>
      </c>
      <c r="D5" s="5">
        <v>0.4</v>
      </c>
      <c r="E5" s="1">
        <v>1.48</v>
      </c>
      <c r="F5" s="1">
        <v>1.4810000000000001</v>
      </c>
      <c r="G5" s="1">
        <f>F5-E5</f>
        <v>1.0000000000001119E-3</v>
      </c>
      <c r="H5" s="1">
        <f>$D$5/G5</f>
        <v>399.99999999995526</v>
      </c>
      <c r="K5">
        <f>SUM(H5:H8,H10:H25)/20</f>
        <v>410.00000000000244</v>
      </c>
      <c r="U5">
        <f>H5-$K$5</f>
        <v>-10.00000000004718</v>
      </c>
      <c r="V5">
        <f>U5*U5</f>
        <v>100.0000000009436</v>
      </c>
    </row>
    <row r="6" spans="3:22">
      <c r="C6" s="2">
        <v>2</v>
      </c>
      <c r="D6" s="6"/>
      <c r="E6" s="1">
        <v>1.4850000000000001</v>
      </c>
      <c r="F6" s="1">
        <v>1.486</v>
      </c>
      <c r="G6" s="1">
        <f t="shared" ref="G6:G8" si="0">F6-E6</f>
        <v>9.9999999999988987E-4</v>
      </c>
      <c r="H6" s="1">
        <f t="shared" ref="H6:H8" si="1">$D$5/G6</f>
        <v>400.00000000004405</v>
      </c>
      <c r="U6">
        <f t="shared" ref="U6:U25" si="2">H6-$K$5</f>
        <v>-9.9999999999583906</v>
      </c>
      <c r="V6">
        <f t="shared" ref="V6:V25" si="3">U6*U6</f>
        <v>99.999999999167812</v>
      </c>
    </row>
    <row r="7" spans="3:22">
      <c r="C7" s="2">
        <v>3</v>
      </c>
      <c r="D7" s="6"/>
      <c r="E7" s="1">
        <v>1.49</v>
      </c>
      <c r="F7" s="1">
        <v>1.4910000000000001</v>
      </c>
      <c r="G7" s="1">
        <f t="shared" si="0"/>
        <v>1.0000000000001119E-3</v>
      </c>
      <c r="H7" s="1">
        <f t="shared" si="1"/>
        <v>399.99999999995526</v>
      </c>
      <c r="U7">
        <f t="shared" si="2"/>
        <v>-10.00000000004718</v>
      </c>
      <c r="V7">
        <f t="shared" si="3"/>
        <v>100.0000000009436</v>
      </c>
    </row>
    <row r="8" spans="3:22">
      <c r="C8" s="2">
        <v>4</v>
      </c>
      <c r="D8" s="7"/>
      <c r="E8" s="1">
        <v>1.4950000000000001</v>
      </c>
      <c r="F8" s="1">
        <v>1.496</v>
      </c>
      <c r="G8" s="1">
        <f t="shared" si="0"/>
        <v>9.9999999999988987E-4</v>
      </c>
      <c r="H8" s="1">
        <f t="shared" si="1"/>
        <v>400.00000000004405</v>
      </c>
      <c r="U8">
        <f t="shared" si="2"/>
        <v>-9.9999999999583906</v>
      </c>
      <c r="V8">
        <f t="shared" si="3"/>
        <v>99.999999999167812</v>
      </c>
    </row>
    <row r="9" spans="3:22">
      <c r="C9" s="8" t="s">
        <v>57</v>
      </c>
      <c r="D9" s="9"/>
      <c r="E9" s="9"/>
      <c r="F9" s="9"/>
      <c r="G9" s="9"/>
      <c r="H9" s="10"/>
    </row>
    <row r="10" spans="3:22">
      <c r="C10" s="2">
        <v>5</v>
      </c>
      <c r="D10" s="5">
        <v>0.42</v>
      </c>
      <c r="E10" s="1">
        <v>1.423</v>
      </c>
      <c r="F10" s="1">
        <v>1.4239999999999999</v>
      </c>
      <c r="G10" s="1">
        <f>F10-E10</f>
        <v>9.9999999999988987E-4</v>
      </c>
      <c r="H10" s="1">
        <f>$D$10/G10</f>
        <v>420.00000000004621</v>
      </c>
      <c r="U10">
        <f t="shared" si="2"/>
        <v>10.000000000043769</v>
      </c>
      <c r="V10">
        <f t="shared" si="3"/>
        <v>100.00000000087539</v>
      </c>
    </row>
    <row r="11" spans="3:22">
      <c r="C11" s="2">
        <v>6</v>
      </c>
      <c r="D11" s="6"/>
      <c r="E11" s="1">
        <v>1.4279999999999999</v>
      </c>
      <c r="F11" s="1">
        <v>1.429</v>
      </c>
      <c r="G11" s="1">
        <f t="shared" ref="G11:G25" si="4">F11-E11</f>
        <v>1.0000000000001119E-3</v>
      </c>
      <c r="H11" s="1">
        <f t="shared" ref="H11:H13" si="5">$D$10/G11</f>
        <v>419.99999999995299</v>
      </c>
      <c r="U11">
        <f t="shared" si="2"/>
        <v>9.9999999999505462</v>
      </c>
      <c r="V11">
        <f t="shared" si="3"/>
        <v>99.999999999010925</v>
      </c>
    </row>
    <row r="12" spans="3:22">
      <c r="C12" s="2">
        <v>7</v>
      </c>
      <c r="D12" s="6"/>
      <c r="E12" s="1">
        <v>1.4330000000000001</v>
      </c>
      <c r="F12" s="1">
        <v>1.4339999999999999</v>
      </c>
      <c r="G12" s="1">
        <f t="shared" si="4"/>
        <v>9.9999999999988987E-4</v>
      </c>
      <c r="H12" s="1">
        <f t="shared" si="5"/>
        <v>420.00000000004621</v>
      </c>
      <c r="U12">
        <f t="shared" si="2"/>
        <v>10.000000000043769</v>
      </c>
      <c r="V12">
        <f t="shared" si="3"/>
        <v>100.00000000087539</v>
      </c>
    </row>
    <row r="13" spans="3:22">
      <c r="C13" s="2">
        <v>8</v>
      </c>
      <c r="D13" s="7"/>
      <c r="E13" s="1">
        <v>1.4379999999999999</v>
      </c>
      <c r="F13" s="1">
        <v>1.4390000000000001</v>
      </c>
      <c r="G13" s="1">
        <f t="shared" si="4"/>
        <v>1.0000000000001119E-3</v>
      </c>
      <c r="H13" s="1">
        <f t="shared" si="5"/>
        <v>419.99999999995299</v>
      </c>
      <c r="U13">
        <f t="shared" si="2"/>
        <v>9.9999999999505462</v>
      </c>
      <c r="V13">
        <f t="shared" si="3"/>
        <v>99.999999999010925</v>
      </c>
    </row>
    <row r="14" spans="3:22">
      <c r="C14" s="2">
        <v>9</v>
      </c>
      <c r="D14" s="5">
        <v>0.44</v>
      </c>
      <c r="E14" s="1">
        <v>1.2684</v>
      </c>
      <c r="F14" s="1">
        <v>1.2696000000000001</v>
      </c>
      <c r="G14" s="1">
        <f t="shared" si="4"/>
        <v>1.2000000000000899E-3</v>
      </c>
      <c r="H14" s="1">
        <f>$D$14/G14</f>
        <v>366.66666666663923</v>
      </c>
      <c r="U14">
        <f t="shared" si="2"/>
        <v>-43.333333333363214</v>
      </c>
      <c r="V14">
        <f t="shared" si="3"/>
        <v>1877.7777777803674</v>
      </c>
    </row>
    <row r="15" spans="3:22">
      <c r="C15" s="2">
        <v>10</v>
      </c>
      <c r="D15" s="6"/>
      <c r="E15" s="1">
        <v>1.2734000000000001</v>
      </c>
      <c r="F15" s="1">
        <v>1.2746</v>
      </c>
      <c r="G15" s="1">
        <f t="shared" si="4"/>
        <v>1.1999999999998678E-3</v>
      </c>
      <c r="H15" s="1">
        <f t="shared" ref="H15:H17" si="6">$D$14/G15</f>
        <v>366.66666666670704</v>
      </c>
      <c r="U15">
        <f t="shared" si="2"/>
        <v>-43.3333333332954</v>
      </c>
      <c r="V15">
        <f t="shared" si="3"/>
        <v>1877.7777777744902</v>
      </c>
    </row>
    <row r="16" spans="3:22">
      <c r="C16" s="2">
        <v>11</v>
      </c>
      <c r="D16" s="6"/>
      <c r="E16" s="1">
        <v>1.2784</v>
      </c>
      <c r="F16" s="1">
        <v>1.2796000000000001</v>
      </c>
      <c r="G16" s="1">
        <f t="shared" si="4"/>
        <v>1.2000000000000899E-3</v>
      </c>
      <c r="H16" s="1">
        <f t="shared" si="6"/>
        <v>366.66666666663923</v>
      </c>
      <c r="U16">
        <f t="shared" si="2"/>
        <v>-43.333333333363214</v>
      </c>
      <c r="V16">
        <f t="shared" si="3"/>
        <v>1877.7777777803674</v>
      </c>
    </row>
    <row r="17" spans="2:22">
      <c r="C17" s="2">
        <v>12</v>
      </c>
      <c r="D17" s="7"/>
      <c r="E17" s="1">
        <v>1.2834000000000001</v>
      </c>
      <c r="F17" s="1">
        <v>1.2846</v>
      </c>
      <c r="G17" s="1">
        <f t="shared" si="4"/>
        <v>1.1999999999998678E-3</v>
      </c>
      <c r="H17" s="1">
        <f t="shared" si="6"/>
        <v>366.66666666670704</v>
      </c>
      <c r="U17">
        <f t="shared" si="2"/>
        <v>-43.3333333332954</v>
      </c>
      <c r="V17">
        <f t="shared" si="3"/>
        <v>1877.7777777744902</v>
      </c>
    </row>
    <row r="18" spans="2:22">
      <c r="C18" s="2">
        <v>13</v>
      </c>
      <c r="D18" s="5">
        <v>0.46</v>
      </c>
      <c r="E18" s="1">
        <v>1.4683999999999999</v>
      </c>
      <c r="F18" s="1">
        <v>1.4696</v>
      </c>
      <c r="G18" s="1">
        <f t="shared" si="4"/>
        <v>1.2000000000000899E-3</v>
      </c>
      <c r="H18" s="1">
        <f>$D$18/G18</f>
        <v>383.33333333330467</v>
      </c>
      <c r="U18">
        <f t="shared" si="2"/>
        <v>-26.666666666697779</v>
      </c>
      <c r="V18">
        <f t="shared" si="3"/>
        <v>711.11111111277046</v>
      </c>
    </row>
    <row r="19" spans="2:22">
      <c r="C19" s="2">
        <v>14</v>
      </c>
      <c r="D19" s="6"/>
      <c r="E19" s="1">
        <v>1.4734</v>
      </c>
      <c r="F19" s="1">
        <v>1.4745999999999999</v>
      </c>
      <c r="G19" s="1">
        <f t="shared" si="4"/>
        <v>1.1999999999998678E-3</v>
      </c>
      <c r="H19" s="1">
        <f t="shared" ref="H19:H21" si="7">$D$18/G19</f>
        <v>383.33333333337555</v>
      </c>
      <c r="U19">
        <f t="shared" si="2"/>
        <v>-26.666666666626895</v>
      </c>
      <c r="V19">
        <f t="shared" si="3"/>
        <v>711.11111110898992</v>
      </c>
    </row>
    <row r="20" spans="2:22">
      <c r="C20" s="2">
        <v>15</v>
      </c>
      <c r="D20" s="6"/>
      <c r="E20" s="1">
        <v>1.4783999999999999</v>
      </c>
      <c r="F20" s="1">
        <v>1.4796</v>
      </c>
      <c r="G20" s="1">
        <f t="shared" si="4"/>
        <v>1.2000000000000899E-3</v>
      </c>
      <c r="H20" s="1">
        <f t="shared" si="7"/>
        <v>383.33333333330467</v>
      </c>
      <c r="U20">
        <f t="shared" si="2"/>
        <v>-26.666666666697779</v>
      </c>
      <c r="V20">
        <f t="shared" si="3"/>
        <v>711.11111111277046</v>
      </c>
    </row>
    <row r="21" spans="2:22">
      <c r="C21" s="2">
        <v>16</v>
      </c>
      <c r="D21" s="7"/>
      <c r="E21" s="1">
        <v>1.4834000000000001</v>
      </c>
      <c r="F21" s="1">
        <v>1.4845999999999999</v>
      </c>
      <c r="G21" s="1">
        <f t="shared" si="4"/>
        <v>1.1999999999998678E-3</v>
      </c>
      <c r="H21" s="1">
        <f t="shared" si="7"/>
        <v>383.33333333337555</v>
      </c>
      <c r="U21">
        <f t="shared" si="2"/>
        <v>-26.666666666626895</v>
      </c>
      <c r="V21">
        <f t="shared" si="3"/>
        <v>711.11111110898992</v>
      </c>
    </row>
    <row r="22" spans="2:22">
      <c r="C22" s="2">
        <v>17</v>
      </c>
      <c r="D22" s="5">
        <v>0.48</v>
      </c>
      <c r="E22" s="1">
        <v>1.448</v>
      </c>
      <c r="F22" s="1">
        <v>1.4490000000000001</v>
      </c>
      <c r="G22" s="1">
        <f t="shared" si="4"/>
        <v>1.0000000000001119E-3</v>
      </c>
      <c r="H22" s="1">
        <f>$D$22/G22</f>
        <v>479.99999999994628</v>
      </c>
      <c r="U22">
        <f t="shared" si="2"/>
        <v>69.999999999943839</v>
      </c>
      <c r="V22">
        <f t="shared" si="3"/>
        <v>4899.9999999921374</v>
      </c>
    </row>
    <row r="23" spans="2:22">
      <c r="C23" s="2">
        <v>18</v>
      </c>
      <c r="D23" s="6"/>
      <c r="E23" s="1">
        <v>1.4530000000000001</v>
      </c>
      <c r="F23" s="1">
        <v>1.454</v>
      </c>
      <c r="G23" s="1">
        <f t="shared" si="4"/>
        <v>9.9999999999988987E-4</v>
      </c>
      <c r="H23" s="1">
        <f t="shared" ref="H23:H25" si="8">$D$22/G23</f>
        <v>480.00000000005286</v>
      </c>
      <c r="U23">
        <f t="shared" si="2"/>
        <v>70.00000000005042</v>
      </c>
      <c r="V23">
        <f t="shared" si="3"/>
        <v>4900.0000000070586</v>
      </c>
    </row>
    <row r="24" spans="2:22">
      <c r="C24" s="2">
        <v>19</v>
      </c>
      <c r="D24" s="6"/>
      <c r="E24" s="1">
        <v>1.458</v>
      </c>
      <c r="F24" s="1">
        <v>1.4590000000000001</v>
      </c>
      <c r="G24" s="1">
        <f t="shared" si="4"/>
        <v>1.0000000000001119E-3</v>
      </c>
      <c r="H24" s="1">
        <f t="shared" si="8"/>
        <v>479.99999999994628</v>
      </c>
      <c r="U24">
        <f t="shared" si="2"/>
        <v>69.999999999943839</v>
      </c>
      <c r="V24">
        <f t="shared" si="3"/>
        <v>4899.9999999921374</v>
      </c>
    </row>
    <row r="25" spans="2:22">
      <c r="C25" s="2">
        <v>20</v>
      </c>
      <c r="D25" s="7"/>
      <c r="E25" s="1">
        <v>1.4630000000000001</v>
      </c>
      <c r="F25" s="1">
        <v>1.464</v>
      </c>
      <c r="G25" s="1">
        <f t="shared" si="4"/>
        <v>9.9999999999988987E-4</v>
      </c>
      <c r="H25" s="1">
        <f t="shared" si="8"/>
        <v>480.00000000005286</v>
      </c>
      <c r="U25">
        <f t="shared" si="2"/>
        <v>70.00000000005042</v>
      </c>
      <c r="V25">
        <f t="shared" si="3"/>
        <v>4900.0000000070586</v>
      </c>
    </row>
    <row r="27" spans="2:22">
      <c r="U27" t="s">
        <v>52</v>
      </c>
      <c r="V27" t="s">
        <v>51</v>
      </c>
    </row>
    <row r="28" spans="2:22">
      <c r="U28" t="s">
        <v>53</v>
      </c>
      <c r="V28">
        <f>SUM(V5:V25)</f>
        <v>30755.555555551622</v>
      </c>
    </row>
    <row r="29" spans="2:22" ht="18">
      <c r="E29" s="3" t="s">
        <v>48</v>
      </c>
      <c r="U29">
        <f>20*19</f>
        <v>380</v>
      </c>
    </row>
    <row r="30" spans="2:22">
      <c r="E30">
        <f>SQRT((V28/U29))</f>
        <v>8.9964255409917957</v>
      </c>
    </row>
    <row r="32" spans="2:22">
      <c r="B32">
        <v>0.95</v>
      </c>
    </row>
    <row r="33" spans="1:9" ht="18">
      <c r="A33" t="s">
        <v>54</v>
      </c>
      <c r="B33">
        <v>2.093</v>
      </c>
      <c r="G33">
        <f>K5</f>
        <v>410.00000000000244</v>
      </c>
      <c r="H33" s="4" t="s">
        <v>55</v>
      </c>
      <c r="I33">
        <f>C37</f>
        <v>18.829518657295829</v>
      </c>
    </row>
    <row r="37" spans="1:9">
      <c r="C37">
        <f>B33*E30</f>
        <v>18.829518657295829</v>
      </c>
    </row>
    <row r="86" spans="6:9">
      <c r="F86" s="1">
        <v>1.472</v>
      </c>
      <c r="G86" s="1">
        <v>1.4730000000000001</v>
      </c>
      <c r="H86" s="1">
        <f>G86-F86</f>
        <v>1.0000000000001119E-3</v>
      </c>
      <c r="I86" s="1">
        <f>$D$10/H86</f>
        <v>419.99999999995299</v>
      </c>
    </row>
  </sheetData>
  <mergeCells count="6">
    <mergeCell ref="D22:D25"/>
    <mergeCell ref="C9:H9"/>
    <mergeCell ref="D5:D8"/>
    <mergeCell ref="D10:D13"/>
    <mergeCell ref="D14:D17"/>
    <mergeCell ref="D18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Cw0</vt:lpstr>
      <vt:lpstr>Cw3</vt:lpstr>
      <vt:lpstr>Cw4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Oliwia Łuszcz</cp:lastModifiedBy>
  <dcterms:created xsi:type="dcterms:W3CDTF">2024-11-23T20:45:33Z</dcterms:created>
  <dcterms:modified xsi:type="dcterms:W3CDTF">2025-01-05T08:32:21Z</dcterms:modified>
</cp:coreProperties>
</file>