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chepyzhov_ds\Documents\"/>
    </mc:Choice>
  </mc:AlternateContent>
  <workbookProtection workbookAlgorithmName="SHA-512" workbookHashValue="kf/YC+wdZje2GuxTLO5pMtvdsMbEjY5/jr5b/FfzwT6YBgPTR4mFtxQqPFJ5mZ5MH7gQsptDZxsQd7CScRq47Q==" workbookSaltValue="JcPJn1+NYUb+w3/MDXypFw==" workbookSpinCount="100000" lockStructure="1"/>
  <bookViews>
    <workbookView xWindow="0" yWindow="0" windowWidth="21570" windowHeight="8055" tabRatio="630" activeTab="3"/>
  </bookViews>
  <sheets>
    <sheet name="Инструкция по заполнению" sheetId="6" r:id="rId1"/>
    <sheet name="Общая информация" sheetId="1" r:id="rId2"/>
    <sheet name="ФАСАДЫ" sheetId="8" r:id="rId3"/>
    <sheet name="Материал 1" sheetId="5" r:id="rId4"/>
    <sheet name="Материал 2" sheetId="9" r:id="rId5"/>
    <sheet name="Материал 3" sheetId="10" r:id="rId6"/>
    <sheet name="Материал 4" sheetId="11" r:id="rId7"/>
  </sheets>
  <definedNames>
    <definedName name="Кромка" localSheetId="4">'Материал 2'!$A$55:$A$57</definedName>
    <definedName name="Кромка" localSheetId="5">'Материал 3'!$A$55:$A$57</definedName>
    <definedName name="Кромка" localSheetId="6">'Материал 4'!$A$55:$A$57</definedName>
    <definedName name="Кромка" localSheetId="2">ФАСАДЫ!$A$55:$A$58</definedName>
    <definedName name="Кромка">'Материал 1'!$A$55:$A$57</definedName>
    <definedName name="Материал" localSheetId="4">'Материал 2'!$A$58:$F$58</definedName>
    <definedName name="Материал" localSheetId="5">'Материал 3'!$A$58:$F$58</definedName>
    <definedName name="Материал" localSheetId="6">'Материал 4'!$A$58:$F$58</definedName>
    <definedName name="Материал" localSheetId="2">ФАСАДЫ!$A$59:$C$59</definedName>
    <definedName name="Материал">'Материал 1'!$A$58:$F$58</definedName>
    <definedName name="_xlnm.Print_Area" localSheetId="3">'Материал 1'!$A$1:$P$54</definedName>
    <definedName name="_xlnm.Print_Area" localSheetId="4">'Материал 2'!$A$1:$P$54</definedName>
    <definedName name="_xlnm.Print_Area" localSheetId="5">'Материал 3'!$A$1:$P$54</definedName>
    <definedName name="_xlnm.Print_Area" localSheetId="6">'Материал 4'!$A$1:$P$54</definedName>
    <definedName name="_xlnm.Print_Area" localSheetId="1">'Общая информация'!$A$1:$L$33</definedName>
    <definedName name="_xlnm.Print_Area" localSheetId="2">ФАСАДЫ!$A$1:$O$54</definedName>
    <definedName name="Офисы">'Общая информация'!$B$43:$B$44</definedName>
    <definedName name="Форма_оплаты" localSheetId="4">'Материал 2'!$A$59:$C$59</definedName>
    <definedName name="Форма_оплаты" localSheetId="5">'Материал 3'!$A$59:$C$59</definedName>
    <definedName name="Форма_оплаты" localSheetId="6">'Материал 4'!$A$59:$C$59</definedName>
    <definedName name="Форма_оплаты" localSheetId="2">ФАСАДЫ!$A$60:$C$60</definedName>
    <definedName name="Форма_оплаты">'Материал 1'!$A$59:$C$59</definedName>
  </definedNames>
  <calcPr calcId="162913"/>
</workbook>
</file>

<file path=xl/calcChain.xml><?xml version="1.0" encoding="utf-8"?>
<calcChain xmlns="http://schemas.openxmlformats.org/spreadsheetml/2006/main">
  <c r="N8" i="11" l="1"/>
  <c r="O8" i="11"/>
  <c r="N9" i="11"/>
  <c r="O9" i="11"/>
  <c r="N10" i="11"/>
  <c r="O10" i="11"/>
  <c r="N11" i="11"/>
  <c r="O11" i="11"/>
  <c r="N12" i="11"/>
  <c r="O12" i="11"/>
  <c r="N13" i="11"/>
  <c r="O13" i="11"/>
  <c r="N14" i="11"/>
  <c r="O14" i="11"/>
  <c r="N15" i="11"/>
  <c r="O15" i="11"/>
  <c r="N16" i="11"/>
  <c r="O16" i="11"/>
  <c r="N17" i="11"/>
  <c r="O17" i="11"/>
  <c r="N18" i="11"/>
  <c r="O18" i="11"/>
  <c r="N19" i="11"/>
  <c r="O19" i="11"/>
  <c r="N20" i="11"/>
  <c r="O20" i="11"/>
  <c r="N21" i="11"/>
  <c r="O21" i="11"/>
  <c r="N22" i="11"/>
  <c r="O22" i="11"/>
  <c r="N23" i="11"/>
  <c r="O23" i="11"/>
  <c r="N24" i="11"/>
  <c r="O24" i="11"/>
  <c r="N25" i="11"/>
  <c r="O25" i="11"/>
  <c r="N26" i="11"/>
  <c r="O26" i="11"/>
  <c r="N27" i="11"/>
  <c r="O27" i="11"/>
  <c r="N28" i="11"/>
  <c r="O28" i="11"/>
  <c r="N29" i="11"/>
  <c r="O29" i="11"/>
  <c r="N30" i="11"/>
  <c r="O30" i="11"/>
  <c r="N31" i="11"/>
  <c r="O31" i="11"/>
  <c r="N32" i="11"/>
  <c r="O32" i="11"/>
  <c r="N33" i="11"/>
  <c r="O33" i="11"/>
  <c r="N34" i="11"/>
  <c r="O34" i="11"/>
  <c r="N35" i="11"/>
  <c r="O35" i="11"/>
  <c r="N36" i="11"/>
  <c r="O36" i="11"/>
  <c r="N37" i="11"/>
  <c r="O37" i="11"/>
  <c r="N38" i="11"/>
  <c r="O38" i="11"/>
  <c r="N39" i="11"/>
  <c r="O39" i="11"/>
  <c r="N40" i="11"/>
  <c r="O40" i="11"/>
  <c r="N41" i="11"/>
  <c r="O41" i="11"/>
  <c r="N42" i="11"/>
  <c r="O42" i="11"/>
  <c r="N43" i="11"/>
  <c r="O43" i="11"/>
  <c r="N44" i="11"/>
  <c r="O44" i="11"/>
  <c r="N45" i="11"/>
  <c r="O45" i="11"/>
  <c r="N46" i="11"/>
  <c r="O46" i="11"/>
  <c r="O7" i="11"/>
  <c r="N7" i="11"/>
  <c r="N8" i="10"/>
  <c r="O8" i="10"/>
  <c r="N9" i="10"/>
  <c r="O9" i="10"/>
  <c r="N10" i="10"/>
  <c r="O10" i="10"/>
  <c r="N11" i="10"/>
  <c r="O11" i="10"/>
  <c r="N12" i="10"/>
  <c r="O12" i="10"/>
  <c r="N13" i="10"/>
  <c r="O13" i="10"/>
  <c r="N14" i="10"/>
  <c r="O14" i="10"/>
  <c r="N15" i="10"/>
  <c r="O15" i="10"/>
  <c r="N16" i="10"/>
  <c r="O16" i="10"/>
  <c r="N17" i="10"/>
  <c r="O17" i="10"/>
  <c r="N18" i="10"/>
  <c r="O18" i="10"/>
  <c r="N19" i="10"/>
  <c r="O19" i="10"/>
  <c r="N20" i="10"/>
  <c r="O20" i="10"/>
  <c r="N21" i="10"/>
  <c r="O21" i="10"/>
  <c r="N22" i="10"/>
  <c r="O22" i="10"/>
  <c r="N23" i="10"/>
  <c r="O23" i="10"/>
  <c r="N24" i="10"/>
  <c r="O24" i="10"/>
  <c r="N25" i="10"/>
  <c r="O25" i="10"/>
  <c r="N26" i="10"/>
  <c r="O26" i="10"/>
  <c r="N27" i="10"/>
  <c r="O27" i="10"/>
  <c r="N28" i="10"/>
  <c r="O28" i="10"/>
  <c r="N29" i="10"/>
  <c r="O29" i="10"/>
  <c r="N30" i="10"/>
  <c r="O30" i="10"/>
  <c r="N31" i="10"/>
  <c r="O31" i="10"/>
  <c r="N32" i="10"/>
  <c r="O32" i="10"/>
  <c r="N33" i="10"/>
  <c r="O33" i="10"/>
  <c r="N34" i="10"/>
  <c r="O34" i="10"/>
  <c r="N35" i="10"/>
  <c r="O35" i="10"/>
  <c r="N36" i="10"/>
  <c r="O36" i="10"/>
  <c r="N37" i="10"/>
  <c r="O37" i="10"/>
  <c r="N38" i="10"/>
  <c r="O38" i="10"/>
  <c r="N39" i="10"/>
  <c r="O39" i="10"/>
  <c r="N40" i="10"/>
  <c r="O40" i="10"/>
  <c r="N41" i="10"/>
  <c r="O41" i="10"/>
  <c r="N42" i="10"/>
  <c r="O42" i="10"/>
  <c r="N43" i="10"/>
  <c r="O43" i="10"/>
  <c r="N44" i="10"/>
  <c r="O44" i="10"/>
  <c r="N45" i="10"/>
  <c r="O45" i="10"/>
  <c r="N46" i="10"/>
  <c r="O46" i="10"/>
  <c r="O7" i="10"/>
  <c r="N7" i="10"/>
  <c r="N8" i="9"/>
  <c r="O8" i="9"/>
  <c r="N9" i="9"/>
  <c r="O9" i="9"/>
  <c r="N10" i="9"/>
  <c r="O10" i="9"/>
  <c r="N11" i="9"/>
  <c r="O11" i="9"/>
  <c r="N12" i="9"/>
  <c r="O12" i="9"/>
  <c r="N13" i="9"/>
  <c r="O13" i="9"/>
  <c r="N14" i="9"/>
  <c r="O14" i="9"/>
  <c r="N15" i="9"/>
  <c r="O15" i="9"/>
  <c r="N16" i="9"/>
  <c r="O16" i="9"/>
  <c r="N17" i="9"/>
  <c r="O17" i="9"/>
  <c r="N18" i="9"/>
  <c r="O18" i="9"/>
  <c r="N19" i="9"/>
  <c r="O19" i="9"/>
  <c r="N20" i="9"/>
  <c r="O20" i="9"/>
  <c r="N21" i="9"/>
  <c r="O21" i="9"/>
  <c r="N22" i="9"/>
  <c r="O22" i="9"/>
  <c r="N23" i="9"/>
  <c r="O23" i="9"/>
  <c r="N24" i="9"/>
  <c r="O24" i="9"/>
  <c r="N25" i="9"/>
  <c r="O25" i="9"/>
  <c r="N26" i="9"/>
  <c r="O26" i="9"/>
  <c r="N27" i="9"/>
  <c r="O27" i="9"/>
  <c r="N28" i="9"/>
  <c r="O28" i="9"/>
  <c r="N29" i="9"/>
  <c r="O29" i="9"/>
  <c r="N30" i="9"/>
  <c r="O30" i="9"/>
  <c r="N31" i="9"/>
  <c r="O31" i="9"/>
  <c r="N32" i="9"/>
  <c r="O32" i="9"/>
  <c r="N33" i="9"/>
  <c r="O33" i="9"/>
  <c r="N34" i="9"/>
  <c r="O34" i="9"/>
  <c r="N35" i="9"/>
  <c r="O35" i="9"/>
  <c r="N36" i="9"/>
  <c r="O36" i="9"/>
  <c r="N37" i="9"/>
  <c r="O37" i="9"/>
  <c r="N38" i="9"/>
  <c r="O38" i="9"/>
  <c r="N39" i="9"/>
  <c r="O39" i="9"/>
  <c r="N40" i="9"/>
  <c r="O40" i="9"/>
  <c r="N41" i="9"/>
  <c r="O41" i="9"/>
  <c r="N42" i="9"/>
  <c r="O42" i="9"/>
  <c r="N43" i="9"/>
  <c r="O43" i="9"/>
  <c r="N44" i="9"/>
  <c r="O44" i="9"/>
  <c r="N45" i="9"/>
  <c r="O45" i="9"/>
  <c r="N46" i="9"/>
  <c r="O46" i="9"/>
  <c r="O7" i="9"/>
  <c r="N7" i="9"/>
  <c r="N8" i="5"/>
  <c r="O8" i="5"/>
  <c r="N9" i="5"/>
  <c r="O9" i="5"/>
  <c r="N10" i="5"/>
  <c r="O10" i="5"/>
  <c r="N11" i="5"/>
  <c r="O11" i="5"/>
  <c r="N12" i="5"/>
  <c r="O12" i="5"/>
  <c r="N13" i="5"/>
  <c r="O13" i="5"/>
  <c r="N14" i="5"/>
  <c r="O14" i="5"/>
  <c r="N15" i="5"/>
  <c r="O15" i="5"/>
  <c r="N16" i="5"/>
  <c r="O16" i="5"/>
  <c r="N17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N42" i="5"/>
  <c r="O42" i="5"/>
  <c r="N43" i="5"/>
  <c r="O43" i="5"/>
  <c r="N44" i="5"/>
  <c r="O44" i="5"/>
  <c r="N45" i="5"/>
  <c r="O45" i="5"/>
  <c r="N46" i="5"/>
  <c r="O46" i="5"/>
  <c r="O7" i="5"/>
  <c r="N7" i="5"/>
  <c r="P9" i="11" l="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8" i="11"/>
  <c r="P7" i="11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7" i="10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7" i="9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7" i="5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7" i="8"/>
  <c r="J8" i="8" l="1"/>
  <c r="K8" i="8"/>
  <c r="J9" i="8"/>
  <c r="K9" i="8"/>
  <c r="J10" i="8"/>
  <c r="K10" i="8"/>
  <c r="J11" i="8"/>
  <c r="K11" i="8"/>
  <c r="J12" i="8"/>
  <c r="K12" i="8"/>
  <c r="J13" i="8"/>
  <c r="K13" i="8"/>
  <c r="J14" i="8"/>
  <c r="K14" i="8"/>
  <c r="J15" i="8"/>
  <c r="K15" i="8"/>
  <c r="J16" i="8"/>
  <c r="K16" i="8"/>
  <c r="J17" i="8"/>
  <c r="K17" i="8"/>
  <c r="J18" i="8"/>
  <c r="K18" i="8"/>
  <c r="J19" i="8"/>
  <c r="K19" i="8"/>
  <c r="J20" i="8"/>
  <c r="K20" i="8"/>
  <c r="J21" i="8"/>
  <c r="K21" i="8"/>
  <c r="J22" i="8"/>
  <c r="K22" i="8"/>
  <c r="J23" i="8"/>
  <c r="K23" i="8"/>
  <c r="J24" i="8"/>
  <c r="K24" i="8"/>
  <c r="J25" i="8"/>
  <c r="K25" i="8"/>
  <c r="J26" i="8"/>
  <c r="K26" i="8"/>
  <c r="J27" i="8"/>
  <c r="K27" i="8"/>
  <c r="J28" i="8"/>
  <c r="K28" i="8"/>
  <c r="J29" i="8"/>
  <c r="K29" i="8"/>
  <c r="J30" i="8"/>
  <c r="K30" i="8"/>
  <c r="J31" i="8"/>
  <c r="K31" i="8"/>
  <c r="J32" i="8"/>
  <c r="K32" i="8"/>
  <c r="J33" i="8"/>
  <c r="K33" i="8"/>
  <c r="J34" i="8"/>
  <c r="K34" i="8"/>
  <c r="J35" i="8"/>
  <c r="K35" i="8"/>
  <c r="J36" i="8"/>
  <c r="K36" i="8"/>
  <c r="J37" i="8"/>
  <c r="K37" i="8"/>
  <c r="J38" i="8"/>
  <c r="K38" i="8"/>
  <c r="J39" i="8"/>
  <c r="K39" i="8"/>
  <c r="J40" i="8"/>
  <c r="K40" i="8"/>
  <c r="J41" i="8"/>
  <c r="K41" i="8"/>
  <c r="J42" i="8"/>
  <c r="K42" i="8"/>
  <c r="J43" i="8"/>
  <c r="K43" i="8"/>
  <c r="J44" i="8"/>
  <c r="K44" i="8"/>
  <c r="J45" i="8"/>
  <c r="K45" i="8"/>
  <c r="J46" i="8"/>
  <c r="K46" i="8"/>
  <c r="K7" i="8"/>
  <c r="J7" i="8"/>
  <c r="K12" i="1" l="1"/>
  <c r="K18" i="1"/>
  <c r="K17" i="1"/>
  <c r="K16" i="1"/>
  <c r="K15" i="1"/>
  <c r="K14" i="1"/>
  <c r="K13" i="1"/>
  <c r="J48" i="11" a="1"/>
  <c r="J48" i="11" s="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C50" i="11" s="1"/>
  <c r="J50" i="11" s="1"/>
  <c r="L7" i="11"/>
  <c r="C49" i="11" s="1"/>
  <c r="J49" i="11" s="1"/>
  <c r="I12" i="1"/>
  <c r="I18" i="1"/>
  <c r="I17" i="1"/>
  <c r="I16" i="1"/>
  <c r="I15" i="1"/>
  <c r="I14" i="1"/>
  <c r="I13" i="1"/>
  <c r="J48" i="10" a="1"/>
  <c r="J48" i="10" s="1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C50" i="10" s="1"/>
  <c r="J50" i="10" s="1"/>
  <c r="L7" i="10"/>
  <c r="C49" i="10" s="1"/>
  <c r="J49" i="10" s="1"/>
  <c r="G12" i="1"/>
  <c r="G18" i="1"/>
  <c r="G17" i="1"/>
  <c r="G14" i="1"/>
  <c r="J48" i="9" a="1"/>
  <c r="J48" i="9" s="1"/>
  <c r="G13" i="1" s="1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C50" i="9" s="1"/>
  <c r="J50" i="9" s="1"/>
  <c r="G16" i="1" s="1"/>
  <c r="L7" i="9"/>
  <c r="C49" i="9" s="1"/>
  <c r="J49" i="9" s="1"/>
  <c r="G15" i="1" s="1"/>
  <c r="L8" i="8" l="1"/>
  <c r="M8" i="8"/>
  <c r="N8" i="8"/>
  <c r="L9" i="8"/>
  <c r="M9" i="8"/>
  <c r="N9" i="8"/>
  <c r="L10" i="8"/>
  <c r="M10" i="8"/>
  <c r="N10" i="8"/>
  <c r="L11" i="8"/>
  <c r="M11" i="8"/>
  <c r="N11" i="8"/>
  <c r="L12" i="8"/>
  <c r="M12" i="8"/>
  <c r="N12" i="8"/>
  <c r="L13" i="8"/>
  <c r="M13" i="8"/>
  <c r="N13" i="8"/>
  <c r="L14" i="8"/>
  <c r="M14" i="8"/>
  <c r="N14" i="8"/>
  <c r="L15" i="8"/>
  <c r="M15" i="8"/>
  <c r="N15" i="8"/>
  <c r="L16" i="8"/>
  <c r="M16" i="8"/>
  <c r="N16" i="8"/>
  <c r="L17" i="8"/>
  <c r="M17" i="8"/>
  <c r="N17" i="8"/>
  <c r="L18" i="8"/>
  <c r="M18" i="8"/>
  <c r="N18" i="8"/>
  <c r="L19" i="8"/>
  <c r="M19" i="8"/>
  <c r="N19" i="8"/>
  <c r="L20" i="8"/>
  <c r="M20" i="8"/>
  <c r="N20" i="8"/>
  <c r="L21" i="8"/>
  <c r="M21" i="8"/>
  <c r="N21" i="8"/>
  <c r="L22" i="8"/>
  <c r="M22" i="8"/>
  <c r="N22" i="8"/>
  <c r="L23" i="8"/>
  <c r="M23" i="8"/>
  <c r="N23" i="8"/>
  <c r="L24" i="8"/>
  <c r="M24" i="8"/>
  <c r="N24" i="8"/>
  <c r="L25" i="8"/>
  <c r="M25" i="8"/>
  <c r="N25" i="8"/>
  <c r="L26" i="8"/>
  <c r="M26" i="8"/>
  <c r="N26" i="8"/>
  <c r="L27" i="8"/>
  <c r="M27" i="8"/>
  <c r="N27" i="8"/>
  <c r="L28" i="8"/>
  <c r="M28" i="8"/>
  <c r="N28" i="8"/>
  <c r="L29" i="8"/>
  <c r="M29" i="8"/>
  <c r="N29" i="8"/>
  <c r="L30" i="8"/>
  <c r="M30" i="8"/>
  <c r="N30" i="8"/>
  <c r="L31" i="8"/>
  <c r="M31" i="8"/>
  <c r="N31" i="8"/>
  <c r="L32" i="8"/>
  <c r="M32" i="8"/>
  <c r="N32" i="8"/>
  <c r="L33" i="8"/>
  <c r="M33" i="8"/>
  <c r="N33" i="8"/>
  <c r="L34" i="8"/>
  <c r="M34" i="8"/>
  <c r="N34" i="8"/>
  <c r="L35" i="8"/>
  <c r="M35" i="8"/>
  <c r="N35" i="8"/>
  <c r="L36" i="8"/>
  <c r="M36" i="8"/>
  <c r="N36" i="8"/>
  <c r="L37" i="8"/>
  <c r="M37" i="8"/>
  <c r="N37" i="8"/>
  <c r="L38" i="8"/>
  <c r="M38" i="8"/>
  <c r="N38" i="8"/>
  <c r="L39" i="8"/>
  <c r="M39" i="8"/>
  <c r="N39" i="8"/>
  <c r="L40" i="8"/>
  <c r="M40" i="8"/>
  <c r="N40" i="8"/>
  <c r="L41" i="8"/>
  <c r="M41" i="8"/>
  <c r="N41" i="8"/>
  <c r="L42" i="8"/>
  <c r="M42" i="8"/>
  <c r="N42" i="8"/>
  <c r="L43" i="8"/>
  <c r="M43" i="8"/>
  <c r="N43" i="8"/>
  <c r="L44" i="8"/>
  <c r="M44" i="8"/>
  <c r="N44" i="8"/>
  <c r="L45" i="8"/>
  <c r="M45" i="8"/>
  <c r="N45" i="8"/>
  <c r="L46" i="8"/>
  <c r="M46" i="8"/>
  <c r="N46" i="8"/>
  <c r="N7" i="8"/>
  <c r="M7" i="8"/>
  <c r="L7" i="8"/>
  <c r="C50" i="8" l="1"/>
  <c r="C51" i="8"/>
  <c r="I51" i="8" s="1"/>
  <c r="C49" i="8"/>
  <c r="I49" i="8" s="1"/>
  <c r="M15" i="1" s="1"/>
  <c r="G3" i="8"/>
  <c r="M12" i="1" s="1"/>
  <c r="I48" i="8" a="1"/>
  <c r="I48" i="8" s="1"/>
  <c r="M13" i="1" s="1"/>
  <c r="I50" i="8"/>
  <c r="M16" i="1" l="1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I23" i="1" l="1"/>
  <c r="L10" i="5" l="1"/>
  <c r="M10" i="5"/>
  <c r="L11" i="5"/>
  <c r="M11" i="5"/>
  <c r="L12" i="5"/>
  <c r="M12" i="5"/>
  <c r="L13" i="5"/>
  <c r="M13" i="5"/>
  <c r="L14" i="5"/>
  <c r="M14" i="5"/>
  <c r="L15" i="5"/>
  <c r="M15" i="5"/>
  <c r="L16" i="5"/>
  <c r="M16" i="5"/>
  <c r="L17" i="5"/>
  <c r="M17" i="5"/>
  <c r="L18" i="5"/>
  <c r="M18" i="5"/>
  <c r="L19" i="5"/>
  <c r="M19" i="5"/>
  <c r="H32" i="1" l="1"/>
  <c r="E14" i="1"/>
  <c r="E12" i="1"/>
  <c r="J48" i="5" a="1"/>
  <c r="J48" i="5" s="1"/>
  <c r="E13" i="1" s="1"/>
  <c r="E23" i="1" s="1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9" i="5"/>
  <c r="L9" i="5"/>
  <c r="M8" i="5"/>
  <c r="L8" i="5"/>
  <c r="M7" i="5"/>
  <c r="L7" i="5"/>
  <c r="J53" i="10" l="1"/>
  <c r="J53" i="11"/>
  <c r="J53" i="9"/>
  <c r="I53" i="8"/>
  <c r="J53" i="5"/>
  <c r="E24" i="1"/>
  <c r="K24" i="1" s="1"/>
  <c r="K23" i="1"/>
  <c r="C49" i="5"/>
  <c r="C50" i="5"/>
  <c r="J50" i="5" s="1"/>
  <c r="E16" i="1" s="1"/>
  <c r="E26" i="1" s="1"/>
  <c r="J49" i="5" l="1"/>
  <c r="E15" i="1" s="1"/>
  <c r="E25" i="1" s="1"/>
  <c r="K26" i="1"/>
  <c r="E18" i="1"/>
  <c r="E17" i="1"/>
  <c r="K25" i="1" l="1"/>
  <c r="E27" i="1"/>
  <c r="K27" i="1" s="1"/>
  <c r="E28" i="1"/>
  <c r="K28" i="1" s="1"/>
  <c r="K29" i="1" l="1"/>
</calcChain>
</file>

<file path=xl/comments1.xml><?xml version="1.0" encoding="utf-8"?>
<comments xmlns="http://schemas.openxmlformats.org/spreadsheetml/2006/main">
  <authors>
    <author>Alex</author>
  </authors>
  <commentList>
    <comment ref="G1" authorId="0" shapeId="0">
      <text>
        <r>
          <rPr>
            <b/>
            <sz val="9"/>
            <color indexed="10"/>
            <rFont val="Tahoma"/>
            <family val="2"/>
            <charset val="204"/>
          </rPr>
          <t>Не заполнять!</t>
        </r>
        <r>
          <rPr>
            <b/>
            <sz val="9"/>
            <color indexed="81"/>
            <rFont val="Tahoma"/>
            <family val="2"/>
            <charset val="204"/>
          </rPr>
          <t xml:space="preserve">
Присваивается менеджером после принятия заказа.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  <charset val="204"/>
          </rPr>
          <t>Для фасадов кромка толщиной 1,0 и 2,0 мм суммируется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Заполняется менеджером после составляния карты раскроя!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Заполняется менеджером после составляния карты раскроя!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Заполняется менеджером после составляния карты раскроя!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  <charset val="204"/>
          </rPr>
          <t>Заполняется менеджером после составляния карты раскроя!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  <charset val="204"/>
          </rPr>
          <t xml:space="preserve">Минимальная суммарная стоимость услуг: </t>
        </r>
        <r>
          <rPr>
            <b/>
            <sz val="9"/>
            <color indexed="10"/>
            <rFont val="Tahoma"/>
            <family val="2"/>
            <charset val="204"/>
          </rPr>
          <t>250</t>
        </r>
        <r>
          <rPr>
            <b/>
            <sz val="9"/>
            <color indexed="81"/>
            <rFont val="Tahoma"/>
            <family val="2"/>
            <charset val="204"/>
          </rPr>
          <t xml:space="preserve"> рублей!</t>
        </r>
      </text>
    </comment>
  </commentList>
</comments>
</file>

<file path=xl/comments2.xml><?xml version="1.0" encoding="utf-8"?>
<comments xmlns="http://schemas.openxmlformats.org/spreadsheetml/2006/main">
  <authors>
    <author>Alex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  <charset val="204"/>
          </rPr>
          <t>Напишите желаемый цвет (декор)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Выбирая "Да" мы автоматически расположим сторону "Длина" вдоль волокон текстуры листа.</t>
        </r>
      </text>
    </comment>
  </commentList>
</comments>
</file>

<file path=xl/comments3.xml><?xml version="1.0" encoding="utf-8"?>
<comments xmlns="http://schemas.openxmlformats.org/spreadsheetml/2006/main">
  <authors>
    <author>Alex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  <charset val="204"/>
          </rPr>
          <t>Напишите желаемый цвет (декор)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"Да" если в дальнейшем на этой детали будут выполняться радиусы (криволинейный распил)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Выбирая "Да" мы автоматически расположим сторону "Длина" вдоль волокон текстуры листа.</t>
        </r>
      </text>
    </comment>
  </commentList>
</comments>
</file>

<file path=xl/comments4.xml><?xml version="1.0" encoding="utf-8"?>
<comments xmlns="http://schemas.openxmlformats.org/spreadsheetml/2006/main">
  <authors>
    <author>Alex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  <charset val="204"/>
          </rPr>
          <t>Напишите желаемый цвет (декор)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"Да" если в дальнейшем на этой детали будут выполняться радиусы (криволинейный распил)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Выбирая "Да" мы автоматически расположим сторону "Длина" вдоль волокон текстуры листа.</t>
        </r>
      </text>
    </comment>
  </commentList>
</comments>
</file>

<file path=xl/comments5.xml><?xml version="1.0" encoding="utf-8"?>
<comments xmlns="http://schemas.openxmlformats.org/spreadsheetml/2006/main">
  <authors>
    <author>Alex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  <charset val="204"/>
          </rPr>
          <t>Напишите желаемый цвет (декор)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"Да" если в дальнейшем на этой детали будут выполняться радиусы (криволинейный распил)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Выбирая "Да" мы автоматически расположим сторону "Длина" вдоль волокон текстуры листа.</t>
        </r>
      </text>
    </comment>
  </commentList>
</comments>
</file>

<file path=xl/comments6.xml><?xml version="1.0" encoding="utf-8"?>
<comments xmlns="http://schemas.openxmlformats.org/spreadsheetml/2006/main">
  <authors>
    <author>Alex</author>
  </authors>
  <commentList>
    <comment ref="B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из списка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  <charset val="204"/>
          </rPr>
          <t>Напишите желаемый цвет (декор)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Выберите "Да" если в дальнейшем на этой детали будут выполняться радиусы (криволинейный распил)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Выбирая "Да" мы автоматически расположим сторону "Длина" вдоль волокон текстуры листа.</t>
        </r>
      </text>
    </comment>
  </commentList>
</comments>
</file>

<file path=xl/sharedStrings.xml><?xml version="1.0" encoding="utf-8"?>
<sst xmlns="http://schemas.openxmlformats.org/spreadsheetml/2006/main" count="359" uniqueCount="111">
  <si>
    <t>e-mail:</t>
  </si>
  <si>
    <t>Дата:</t>
  </si>
  <si>
    <t>№ поз.</t>
  </si>
  <si>
    <t>Кол-во</t>
  </si>
  <si>
    <t>Кромка</t>
  </si>
  <si>
    <t>Примечания</t>
  </si>
  <si>
    <r>
      <t>Заказчик (ФИО):</t>
    </r>
    <r>
      <rPr>
        <b/>
        <sz val="12"/>
        <color rgb="FFFF0000"/>
        <rFont val="Calibri"/>
        <family val="2"/>
        <charset val="204"/>
        <scheme val="minor"/>
      </rPr>
      <t>*</t>
    </r>
  </si>
  <si>
    <r>
      <t>Форма оплаты:</t>
    </r>
    <r>
      <rPr>
        <b/>
        <sz val="12"/>
        <color rgb="FFFF0000"/>
        <rFont val="Calibri"/>
        <family val="2"/>
        <charset val="204"/>
        <scheme val="minor"/>
      </rPr>
      <t>*</t>
    </r>
  </si>
  <si>
    <r>
      <t>Материал:</t>
    </r>
    <r>
      <rPr>
        <b/>
        <sz val="12"/>
        <color rgb="FFFF0000"/>
        <rFont val="Calibri"/>
        <family val="2"/>
        <charset val="204"/>
        <scheme val="minor"/>
      </rPr>
      <t>*</t>
    </r>
  </si>
  <si>
    <r>
      <t>Толщина плиты:</t>
    </r>
    <r>
      <rPr>
        <b/>
        <sz val="12"/>
        <color rgb="FFFF0000"/>
        <rFont val="Calibri"/>
        <family val="2"/>
        <charset val="204"/>
        <scheme val="minor"/>
      </rPr>
      <t>*</t>
    </r>
  </si>
  <si>
    <t>мм</t>
  </si>
  <si>
    <t>Учитывать направление текстуры</t>
  </si>
  <si>
    <t>Периметр распила:</t>
  </si>
  <si>
    <t>м</t>
  </si>
  <si>
    <t>кромка 0,4</t>
  </si>
  <si>
    <t>кромка 2,0</t>
  </si>
  <si>
    <t>Общий расход кромки 0,4мм:</t>
  </si>
  <si>
    <t>Общий расход кромки 2,0мм:</t>
  </si>
  <si>
    <t>Кол-во кромки 0,4мм:</t>
  </si>
  <si>
    <t>Кол-во кромки 2,0мм:</t>
  </si>
  <si>
    <t>Параметр</t>
  </si>
  <si>
    <t>Ед. изм.</t>
  </si>
  <si>
    <t>Сумма</t>
  </si>
  <si>
    <r>
      <t>Срок исполнения:</t>
    </r>
    <r>
      <rPr>
        <b/>
        <sz val="12"/>
        <color rgb="FFFF0000"/>
        <rFont val="Calibri"/>
        <family val="2"/>
        <charset val="204"/>
        <scheme val="minor"/>
      </rPr>
      <t>*</t>
    </r>
  </si>
  <si>
    <t>Детали заказа (Материал 1):</t>
  </si>
  <si>
    <t>Детали заказа (Материал 4):</t>
  </si>
  <si>
    <t>Детали заказа (Материал 3):</t>
  </si>
  <si>
    <t>Детали заказа (Материал 2):</t>
  </si>
  <si>
    <t>Сводная информация по материалам и услугам</t>
  </si>
  <si>
    <t>Материал 1</t>
  </si>
  <si>
    <t>Материал 2</t>
  </si>
  <si>
    <t>Материал 3</t>
  </si>
  <si>
    <t>Материал 4</t>
  </si>
  <si>
    <t>Итого услуги:</t>
  </si>
  <si>
    <t>Количество плит материала</t>
  </si>
  <si>
    <t>м.п.</t>
  </si>
  <si>
    <t>Услуга кромления 19 х 0,4</t>
  </si>
  <si>
    <t>Услуга кромления 19 х 2,0</t>
  </si>
  <si>
    <t>Услуга кромления 35 х 0,4</t>
  </si>
  <si>
    <t>Услуга кромления 35 х 2,0</t>
  </si>
  <si>
    <t>Общий итог по услугам</t>
  </si>
  <si>
    <t>Периметр распила (до 25мм)</t>
  </si>
  <si>
    <t>Периметр распила (более 25мм)</t>
  </si>
  <si>
    <t>Общий расход кромки 19x0,4мм, м</t>
  </si>
  <si>
    <t>Общий расход кромки 19x2,0мм, м</t>
  </si>
  <si>
    <t>Общий расход кромки 35x0,4мм, м</t>
  </si>
  <si>
    <t>Общий расход кромки 35x2,0мм, м</t>
  </si>
  <si>
    <t>С расчетом ознакомлен и согласен</t>
  </si>
  <si>
    <t>Цена**</t>
  </si>
  <si>
    <t xml:space="preserve">* - </t>
  </si>
  <si>
    <t>Поля обязательные для заполнения</t>
  </si>
  <si>
    <t xml:space="preserve">** - </t>
  </si>
  <si>
    <t>Надбавка за срочность</t>
  </si>
  <si>
    <t>Инструкция по заполнению бланка заказа</t>
  </si>
  <si>
    <t>№ п.п.</t>
  </si>
  <si>
    <t>Действие</t>
  </si>
  <si>
    <r>
      <t>Номер телефона:</t>
    </r>
    <r>
      <rPr>
        <b/>
        <sz val="12"/>
        <color rgb="FFFF0000"/>
        <rFont val="Calibri"/>
        <family val="2"/>
        <charset val="204"/>
        <scheme val="minor"/>
      </rPr>
      <t>*</t>
    </r>
  </si>
  <si>
    <t>С введенными данными согласен:</t>
  </si>
  <si>
    <t>Сохраните файл и отправьте нам по адресу orders@rkce.ru</t>
  </si>
  <si>
    <r>
      <t>На листе "</t>
    </r>
    <r>
      <rPr>
        <b/>
        <sz val="11"/>
        <color theme="1"/>
        <rFont val="Calibri"/>
        <family val="2"/>
        <charset val="204"/>
        <scheme val="minor"/>
      </rPr>
      <t>Общая информация</t>
    </r>
    <r>
      <rPr>
        <sz val="11"/>
        <color theme="1"/>
        <rFont val="Calibri"/>
        <family val="2"/>
        <charset val="204"/>
        <scheme val="minor"/>
      </rPr>
      <t>" заполните поля: "</t>
    </r>
    <r>
      <rPr>
        <b/>
        <sz val="11"/>
        <color theme="1"/>
        <rFont val="Calibri"/>
        <family val="2"/>
        <charset val="204"/>
        <scheme val="minor"/>
      </rPr>
      <t>Заказчик</t>
    </r>
    <r>
      <rPr>
        <sz val="11"/>
        <color theme="1"/>
        <rFont val="Calibri"/>
        <family val="2"/>
        <charset val="204"/>
        <scheme val="minor"/>
      </rPr>
      <t>", "</t>
    </r>
    <r>
      <rPr>
        <b/>
        <sz val="11"/>
        <color theme="1"/>
        <rFont val="Calibri"/>
        <family val="2"/>
        <charset val="204"/>
        <scheme val="minor"/>
      </rPr>
      <t>e-mail</t>
    </r>
    <r>
      <rPr>
        <sz val="11"/>
        <color theme="1"/>
        <rFont val="Calibri"/>
        <family val="2"/>
        <charset val="204"/>
        <scheme val="minor"/>
      </rPr>
      <t>", "</t>
    </r>
    <r>
      <rPr>
        <b/>
        <sz val="11"/>
        <color theme="1"/>
        <rFont val="Calibri"/>
        <family val="2"/>
        <charset val="204"/>
        <scheme val="minor"/>
      </rPr>
      <t>Номер телефона</t>
    </r>
    <r>
      <rPr>
        <sz val="11"/>
        <color theme="1"/>
        <rFont val="Calibri"/>
        <family val="2"/>
        <charset val="204"/>
        <scheme val="minor"/>
      </rPr>
      <t>" (обязательно)</t>
    </r>
  </si>
  <si>
    <r>
      <t>В графах "</t>
    </r>
    <r>
      <rPr>
        <b/>
        <sz val="11"/>
        <color theme="1"/>
        <rFont val="Calibri"/>
        <family val="2"/>
        <charset val="204"/>
        <scheme val="minor"/>
      </rPr>
      <t>Материал</t>
    </r>
    <r>
      <rPr>
        <sz val="11"/>
        <color theme="1"/>
        <rFont val="Calibri"/>
        <family val="2"/>
        <charset val="204"/>
        <scheme val="minor"/>
      </rPr>
      <t>" и "</t>
    </r>
    <r>
      <rPr>
        <b/>
        <sz val="11"/>
        <color theme="1"/>
        <rFont val="Calibri"/>
        <family val="2"/>
        <charset val="204"/>
        <scheme val="minor"/>
      </rPr>
      <t>Толщина плиты</t>
    </r>
    <r>
      <rPr>
        <sz val="11"/>
        <color theme="1"/>
        <rFont val="Calibri"/>
        <family val="2"/>
        <charset val="204"/>
        <scheme val="minor"/>
      </rPr>
      <t>" выберите из списка тип материала и толщину плиты соответственно</t>
    </r>
  </si>
  <si>
    <r>
      <t>В поле "</t>
    </r>
    <r>
      <rPr>
        <b/>
        <sz val="11"/>
        <color theme="1"/>
        <rFont val="Calibri"/>
        <family val="2"/>
        <charset val="204"/>
        <scheme val="minor"/>
      </rPr>
      <t>Цвет/Декор</t>
    </r>
    <r>
      <rPr>
        <sz val="11"/>
        <color theme="1"/>
        <rFont val="Calibri"/>
        <family val="2"/>
        <charset val="204"/>
        <scheme val="minor"/>
      </rPr>
      <t>" впишите желаемый цвет или декор материала</t>
    </r>
  </si>
  <si>
    <r>
      <t>Впишите в поле "</t>
    </r>
    <r>
      <rPr>
        <b/>
        <sz val="11"/>
        <color theme="1"/>
        <rFont val="Calibri"/>
        <family val="2"/>
        <charset val="204"/>
        <scheme val="minor"/>
      </rPr>
      <t>Примечание</t>
    </r>
    <r>
      <rPr>
        <sz val="11"/>
        <color theme="1"/>
        <rFont val="Calibri"/>
        <family val="2"/>
        <charset val="204"/>
        <scheme val="minor"/>
      </rPr>
      <t>" любую, важную для правильного исполнения заказа, информацию.</t>
    </r>
  </si>
  <si>
    <t>Выберите из списка желаемый способ оплаты и срок исполнения заказа (от этого зависит стоимость услуг)</t>
  </si>
  <si>
    <t>ЛДСП</t>
  </si>
  <si>
    <t>ДВП, ХДФ</t>
  </si>
  <si>
    <t>Столешница (постформинг)</t>
  </si>
  <si>
    <t>Пластик, оргстекло</t>
  </si>
  <si>
    <t>Другой</t>
  </si>
  <si>
    <t>наличные</t>
  </si>
  <si>
    <t>банковская карта Visa, MasterCard</t>
  </si>
  <si>
    <t>безналичный расчет (банковский перевод)</t>
  </si>
  <si>
    <r>
      <t>Декор:</t>
    </r>
    <r>
      <rPr>
        <b/>
        <sz val="12"/>
        <color rgb="FFFF0000"/>
        <rFont val="Calibri"/>
        <family val="2"/>
        <charset val="204"/>
        <scheme val="minor"/>
      </rPr>
      <t>*</t>
    </r>
  </si>
  <si>
    <t>от 3-х раб. дней</t>
  </si>
  <si>
    <t>Цена розничная, приведена как справочная и может отличаться от действующей на момент заказа</t>
  </si>
  <si>
    <t>Периметр распила (до 20мм), м</t>
  </si>
  <si>
    <t>Периметр распила (более 20мм), м</t>
  </si>
  <si>
    <r>
      <t>Заполнив бланк по одному виду материала, передите на лист "</t>
    </r>
    <r>
      <rPr>
        <b/>
        <sz val="11"/>
        <color theme="1"/>
        <rFont val="Calibri"/>
        <family val="2"/>
        <charset val="204"/>
        <scheme val="minor"/>
      </rPr>
      <t>Материал 2</t>
    </r>
    <r>
      <rPr>
        <sz val="11"/>
        <color theme="1"/>
        <rFont val="Calibri"/>
        <family val="2"/>
        <charset val="204"/>
        <scheme val="minor"/>
      </rPr>
      <t xml:space="preserve">" для заполнения бланка по другому виду материала и выполните </t>
    </r>
    <r>
      <rPr>
        <b/>
        <sz val="11"/>
        <color theme="1"/>
        <rFont val="Calibri"/>
        <family val="2"/>
        <charset val="204"/>
        <scheme val="minor"/>
      </rPr>
      <t>пункты с 4 по 7</t>
    </r>
    <r>
      <rPr>
        <sz val="11"/>
        <color theme="1"/>
        <rFont val="Calibri"/>
        <family val="2"/>
        <charset val="204"/>
        <scheme val="minor"/>
      </rPr>
      <t>, или закончите редактирование бланка, если заказ будет состоять из одного материала. Если кол-ва строк на одном листе не хватает, продолжите заполнение на следующем листе и заполните данные по материалу аналогично предыдущему.</t>
    </r>
  </si>
  <si>
    <t>Длина, мм</t>
  </si>
  <si>
    <t>Ширина, мм</t>
  </si>
  <si>
    <t>Размеры для распила</t>
  </si>
  <si>
    <t>Длина 1</t>
  </si>
  <si>
    <t>Длина 2</t>
  </si>
  <si>
    <t>Ширина 1</t>
  </si>
  <si>
    <t>Ширина 2</t>
  </si>
  <si>
    <t>Наличие у детали радиусов</t>
  </si>
  <si>
    <t>Конечные размеры детали, включая кромку, если имеется</t>
  </si>
  <si>
    <t>МДФ</t>
  </si>
  <si>
    <t>Акрил</t>
  </si>
  <si>
    <t>Детали заказа (ФАСАДЫ):</t>
  </si>
  <si>
    <t>Толщина плиты:</t>
  </si>
  <si>
    <t>Кромка по периметру, мм</t>
  </si>
  <si>
    <t>кромка 1,0</t>
  </si>
  <si>
    <t>Конечные размеры фасада с кромкой</t>
  </si>
  <si>
    <t>Кол-во кромки 1,0мм:</t>
  </si>
  <si>
    <t>Общий расход кромки 1,0мм:</t>
  </si>
  <si>
    <t>Фасады</t>
  </si>
  <si>
    <t>-</t>
  </si>
  <si>
    <r>
      <t>Заполните таблицу указав конечные размеры деталей (которые должны получиться с учетом кромки, где она будет). Если из полученной после прямолинейного распила заготовки будет выполняться криволинейный распил (радиусы), то обязательно в поле "</t>
    </r>
    <r>
      <rPr>
        <b/>
        <sz val="11"/>
        <color theme="1"/>
        <rFont val="Calibri"/>
        <family val="2"/>
        <charset val="204"/>
        <scheme val="minor"/>
      </rPr>
      <t>Наличие у детали радиусов</t>
    </r>
    <r>
      <rPr>
        <sz val="11"/>
        <color theme="1"/>
        <rFont val="Calibri"/>
        <family val="2"/>
        <charset val="204"/>
        <scheme val="minor"/>
      </rPr>
      <t>" выберите "</t>
    </r>
    <r>
      <rPr>
        <b/>
        <sz val="11"/>
        <color theme="1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charset val="204"/>
        <scheme val="minor"/>
      </rPr>
      <t>". Далее укажите толщину кромки для каждой стороны (выбор из списка). Если декор ЛДСП имеет древесные волокна и вам необходимо, чтобы мы делали распил с учетом рисунка волокон, то в поле "</t>
    </r>
    <r>
      <rPr>
        <b/>
        <sz val="11"/>
        <color theme="1"/>
        <rFont val="Calibri"/>
        <family val="2"/>
        <charset val="204"/>
        <scheme val="minor"/>
      </rPr>
      <t>Учитывать направление текстуры</t>
    </r>
    <r>
      <rPr>
        <sz val="11"/>
        <color theme="1"/>
        <rFont val="Calibri"/>
        <family val="2"/>
        <charset val="204"/>
        <scheme val="minor"/>
      </rPr>
      <t>" выберите "</t>
    </r>
    <r>
      <rPr>
        <b/>
        <sz val="11"/>
        <color theme="1"/>
        <rFont val="Calibri"/>
        <family val="2"/>
        <charset val="204"/>
        <scheme val="minor"/>
      </rPr>
      <t>Да</t>
    </r>
    <r>
      <rPr>
        <sz val="11"/>
        <color theme="1"/>
        <rFont val="Calibri"/>
        <family val="2"/>
        <charset val="204"/>
        <scheme val="minor"/>
      </rPr>
      <t>" и тогда мы расположим волокна вдоль стороны "</t>
    </r>
    <r>
      <rPr>
        <b/>
        <sz val="11"/>
        <color theme="1"/>
        <rFont val="Calibri"/>
        <family val="2"/>
        <charset val="204"/>
        <scheme val="minor"/>
      </rPr>
      <t>Длина</t>
    </r>
    <r>
      <rPr>
        <sz val="11"/>
        <color theme="1"/>
        <rFont val="Calibri"/>
        <family val="2"/>
        <charset val="204"/>
        <scheme val="minor"/>
      </rPr>
      <t xml:space="preserve">". </t>
    </r>
    <r>
      <rPr>
        <b/>
        <sz val="11"/>
        <color rgb="FFFF0000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charset val="204"/>
        <scheme val="minor"/>
      </rPr>
      <t>Если сторона детали не кроймится, обязательно оставьте толщину кромки "</t>
    </r>
    <r>
      <rPr>
        <b/>
        <sz val="11"/>
        <color theme="1"/>
        <rFont val="Calibri"/>
        <family val="2"/>
        <charset val="204"/>
        <scheme val="minor"/>
      </rPr>
      <t>0</t>
    </r>
    <r>
      <rPr>
        <sz val="11"/>
        <color theme="1"/>
        <rFont val="Calibri"/>
        <family val="2"/>
        <charset val="204"/>
        <scheme val="minor"/>
      </rPr>
      <t>".</t>
    </r>
  </si>
  <si>
    <t>!</t>
  </si>
  <si>
    <r>
      <rPr>
        <b/>
        <sz val="11"/>
        <color rgb="FFFF0000"/>
        <rFont val="Calibri"/>
        <family val="2"/>
        <charset val="204"/>
        <scheme val="minor"/>
      </rPr>
      <t>Внимание!</t>
    </r>
    <r>
      <rPr>
        <sz val="11"/>
        <color theme="1"/>
        <rFont val="Calibri"/>
        <family val="2"/>
        <charset val="204"/>
        <scheme val="minor"/>
      </rPr>
      <t xml:space="preserve"> В поля "</t>
    </r>
    <r>
      <rPr>
        <b/>
        <sz val="11"/>
        <color theme="1"/>
        <rFont val="Calibri"/>
        <family val="2"/>
        <charset val="204"/>
        <scheme val="minor"/>
      </rPr>
      <t>Размеры для распила</t>
    </r>
    <r>
      <rPr>
        <sz val="11"/>
        <color theme="1"/>
        <rFont val="Calibri"/>
        <family val="2"/>
        <charset val="204"/>
        <scheme val="minor"/>
      </rPr>
      <t>" ничего вводить не нужно, это размеры для карты раскроя рассчитанные с учетом кромки и снятия ЛДСП прифуговочным узлом при кромлении.</t>
    </r>
  </si>
  <si>
    <r>
      <t>Если в вашем заказе есть изготовление фасадов (ЛДСП, МДФ + пластик, акрил), то их размеры вводите только на листе "</t>
    </r>
    <r>
      <rPr>
        <b/>
        <sz val="11"/>
        <color theme="1"/>
        <rFont val="Calibri"/>
        <family val="2"/>
        <charset val="204"/>
        <scheme val="minor"/>
      </rPr>
      <t>ФАСАДЫ</t>
    </r>
    <r>
      <rPr>
        <sz val="11"/>
        <color theme="1"/>
        <rFont val="Calibri"/>
        <family val="2"/>
        <charset val="204"/>
        <scheme val="minor"/>
      </rPr>
      <t>". Для распила прочих мебельных деталей перейдите на лист "</t>
    </r>
    <r>
      <rPr>
        <b/>
        <sz val="11"/>
        <color theme="1"/>
        <rFont val="Calibri"/>
        <family val="2"/>
        <charset val="204"/>
        <scheme val="minor"/>
      </rPr>
      <t>Материал 1</t>
    </r>
    <r>
      <rPr>
        <sz val="11"/>
        <color theme="1"/>
        <rFont val="Calibri"/>
        <family val="2"/>
        <charset val="204"/>
        <scheme val="minor"/>
      </rPr>
      <t>"</t>
    </r>
  </si>
  <si>
    <t>алюминий</t>
  </si>
  <si>
    <r>
      <t>Офис :</t>
    </r>
    <r>
      <rPr>
        <b/>
        <sz val="12"/>
        <color rgb="FFFF0000"/>
        <rFont val="Calibri"/>
        <family val="2"/>
        <charset val="204"/>
        <scheme val="minor"/>
      </rPr>
      <t>*</t>
    </r>
  </si>
  <si>
    <t>Проспект ленина д.76</t>
  </si>
  <si>
    <t>Ул. Нартова д.6 корп.2</t>
  </si>
  <si>
    <r>
      <rPr>
        <b/>
        <sz val="11"/>
        <color rgb="FF0000FF"/>
        <rFont val="Calibri"/>
        <family val="2"/>
        <charset val="204"/>
        <scheme val="minor"/>
      </rPr>
      <t>версия файла от 27.07.2018</t>
    </r>
    <r>
      <rPr>
        <b/>
        <sz val="16"/>
        <color theme="1"/>
        <rFont val="Calibri"/>
        <family val="2"/>
        <charset val="204"/>
        <scheme val="minor"/>
      </rPr>
      <t xml:space="preserve">                      Бланк заказа №</t>
    </r>
  </si>
  <si>
    <t>Чепыжов Дмитрий</t>
  </si>
  <si>
    <t>d123s@mail.ru</t>
  </si>
  <si>
    <t>выбеленое дерево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</si>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</sst>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,##0&quot;р.&quot;"/>
    <numFmt numFmtId="166" formatCode="0.0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9"/>
      <color indexed="10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sz val="14"/>
      <color theme="4" tint="-0.249977111117893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00F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36">
    <xf numFmtId="0" fontId="0" fillId="0" borderId="0" xfId="0"/>
    <xf numFmtId="0" fontId="2" fillId="0" borderId="0" xfId="0" applyFont="1"/>
    <xf numFmtId="0" fontId="7" fillId="0" borderId="0" xfId="0" applyFont="1"/>
    <xf numFmtId="0" fontId="4" fillId="0" borderId="0" xfId="0" applyFont="1" applyAlignment="1"/>
    <xf numFmtId="0" fontId="0" fillId="3" borderId="1" xfId="0" applyFill="1" applyBorder="1"/>
    <xf numFmtId="0" fontId="7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Border="1" applyAlignment="1">
      <alignment horizontal="right"/>
    </xf>
    <xf numFmtId="0" fontId="8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164" fontId="0" fillId="0" borderId="0" xfId="0" applyNumberFormat="1"/>
    <xf numFmtId="0" fontId="7" fillId="0" borderId="0" xfId="0" applyFont="1" applyAlignment="1"/>
    <xf numFmtId="0" fontId="11" fillId="0" borderId="0" xfId="0" applyFont="1"/>
    <xf numFmtId="0" fontId="0" fillId="3" borderId="1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10" fillId="0" borderId="0" xfId="0" applyFont="1" applyAlignment="1">
      <alignment horizontal="center"/>
    </xf>
    <xf numFmtId="0" fontId="2" fillId="0" borderId="0" xfId="0" applyFont="1" applyAlignment="1"/>
    <xf numFmtId="0" fontId="2" fillId="0" borderId="13" xfId="0" applyFont="1" applyBorder="1" applyAlignment="1"/>
    <xf numFmtId="0" fontId="2" fillId="0" borderId="12" xfId="0" applyFont="1" applyBorder="1" applyAlignment="1"/>
    <xf numFmtId="0" fontId="0" fillId="2" borderId="1" xfId="0" applyFill="1" applyBorder="1"/>
    <xf numFmtId="0" fontId="0" fillId="5" borderId="1" xfId="0" applyFill="1" applyBorder="1"/>
    <xf numFmtId="0" fontId="14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0" fillId="0" borderId="13" xfId="0" applyBorder="1"/>
    <xf numFmtId="0" fontId="1" fillId="0" borderId="0" xfId="0" applyFont="1" applyAlignment="1">
      <alignment horizontal="right"/>
    </xf>
    <xf numFmtId="0" fontId="7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166" fontId="0" fillId="0" borderId="0" xfId="0" applyNumberFormat="1"/>
    <xf numFmtId="0" fontId="4" fillId="0" borderId="1" xfId="0" applyFont="1" applyBorder="1" applyAlignment="1" applyProtection="1">
      <protection locked="0"/>
    </xf>
    <xf numFmtId="0" fontId="0" fillId="3" borderId="1" xfId="0" applyFill="1" applyBorder="1" applyAlignment="1" applyProtection="1">
      <protection locked="0"/>
    </xf>
    <xf numFmtId="0" fontId="0" fillId="6" borderId="1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6" borderId="1" xfId="0" applyFill="1" applyBorder="1" applyProtection="1">
      <protection hidden="1"/>
    </xf>
    <xf numFmtId="0" fontId="0" fillId="2" borderId="1" xfId="0" applyFill="1" applyBorder="1" applyProtection="1">
      <protection hidden="1"/>
    </xf>
    <xf numFmtId="0" fontId="0" fillId="3" borderId="1" xfId="0" applyFont="1" applyFill="1" applyBorder="1" applyAlignment="1" applyProtection="1">
      <alignment horizontal="center"/>
      <protection hidden="1"/>
    </xf>
    <xf numFmtId="166" fontId="0" fillId="0" borderId="0" xfId="0" applyNumberFormat="1" applyAlignment="1">
      <alignment horizontal="righ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7" fillId="2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2" fillId="0" borderId="1" xfId="0" applyFont="1" applyBorder="1"/>
    <xf numFmtId="0" fontId="0" fillId="0" borderId="1" xfId="0" applyBorder="1"/>
    <xf numFmtId="0" fontId="0" fillId="6" borderId="1" xfId="0" applyFill="1" applyBorder="1"/>
    <xf numFmtId="0" fontId="0" fillId="6" borderId="8" xfId="0" applyFill="1" applyBorder="1" applyProtection="1">
      <protection hidden="1"/>
    </xf>
    <xf numFmtId="0" fontId="0" fillId="2" borderId="8" xfId="0" applyFill="1" applyBorder="1" applyProtection="1">
      <protection hidden="1"/>
    </xf>
    <xf numFmtId="0" fontId="7" fillId="0" borderId="0" xfId="0" applyFont="1" applyAlignment="1">
      <alignment horizontal="right"/>
    </xf>
    <xf numFmtId="0" fontId="22" fillId="0" borderId="0" xfId="0" applyFont="1"/>
    <xf numFmtId="0" fontId="16" fillId="0" borderId="0" xfId="0" applyFont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7" borderId="5" xfId="0" applyFont="1" applyFill="1" applyBorder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2" fillId="4" borderId="7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 shrinkToFit="1"/>
    </xf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9" fontId="3" fillId="2" borderId="3" xfId="0" applyNumberFormat="1" applyFont="1" applyFill="1" applyBorder="1" applyAlignment="1">
      <alignment horizontal="center" vertical="center" wrapText="1"/>
    </xf>
    <xf numFmtId="9" fontId="3" fillId="2" borderId="10" xfId="0" applyNumberFormat="1" applyFont="1" applyFill="1" applyBorder="1" applyAlignment="1">
      <alignment horizontal="center" vertical="center" wrapText="1"/>
    </xf>
    <xf numFmtId="9" fontId="3" fillId="2" borderId="9" xfId="0" applyNumberFormat="1" applyFont="1" applyFill="1" applyBorder="1" applyAlignment="1">
      <alignment horizontal="center" vertical="center" wrapText="1"/>
    </xf>
    <xf numFmtId="9" fontId="3" fillId="2" borderId="2" xfId="0" applyNumberFormat="1" applyFont="1" applyFill="1" applyBorder="1" applyAlignment="1">
      <alignment horizontal="center" vertical="center" wrapText="1"/>
    </xf>
    <xf numFmtId="9" fontId="3" fillId="2" borderId="11" xfId="0" applyNumberFormat="1" applyFont="1" applyFill="1" applyBorder="1" applyAlignment="1">
      <alignment horizontal="center" vertical="center" wrapText="1"/>
    </xf>
    <xf numFmtId="9" fontId="3" fillId="2" borderId="12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165" fontId="0" fillId="5" borderId="4" xfId="0" applyNumberFormat="1" applyFill="1" applyBorder="1" applyAlignment="1">
      <alignment horizontal="center"/>
    </xf>
    <xf numFmtId="165" fontId="0" fillId="5" borderId="5" xfId="0" applyNumberForma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4" fillId="5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2" fillId="5" borderId="4" xfId="0" applyFont="1" applyFill="1" applyBorder="1" applyAlignment="1">
      <alignment horizontal="right"/>
    </xf>
    <xf numFmtId="0" fontId="2" fillId="5" borderId="6" xfId="0" applyFont="1" applyFill="1" applyBorder="1" applyAlignment="1">
      <alignment horizontal="right"/>
    </xf>
    <xf numFmtId="0" fontId="2" fillId="5" borderId="5" xfId="0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0" fontId="11" fillId="3" borderId="4" xfId="0" applyFont="1" applyFill="1" applyBorder="1" applyAlignment="1" applyProtection="1">
      <alignment horizontal="center"/>
      <protection locked="0"/>
    </xf>
    <xf numFmtId="0" fontId="11" fillId="3" borderId="5" xfId="0" applyFont="1" applyFill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right"/>
    </xf>
    <xf numFmtId="0" fontId="0" fillId="3" borderId="6" xfId="0" applyFill="1" applyBorder="1" applyAlignment="1" applyProtection="1">
      <alignment horizontal="left"/>
      <protection locked="0"/>
    </xf>
    <xf numFmtId="0" fontId="0" fillId="3" borderId="4" xfId="0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14" fillId="4" borderId="4" xfId="0" applyFont="1" applyFill="1" applyBorder="1" applyAlignment="1">
      <alignment horizontal="center" shrinkToFit="1"/>
    </xf>
    <xf numFmtId="0" fontId="14" fillId="4" borderId="5" xfId="0" applyFont="1" applyFill="1" applyBorder="1" applyAlignment="1">
      <alignment horizontal="center" shrinkToFit="1"/>
    </xf>
    <xf numFmtId="165" fontId="13" fillId="0" borderId="4" xfId="0" applyNumberFormat="1" applyFont="1" applyBorder="1" applyAlignment="1">
      <alignment horizontal="center"/>
    </xf>
    <xf numFmtId="165" fontId="13" fillId="0" borderId="5" xfId="0" applyNumberFormat="1" applyFont="1" applyBorder="1" applyAlignment="1">
      <alignment horizontal="center"/>
    </xf>
    <xf numFmtId="0" fontId="7" fillId="3" borderId="1" xfId="0" applyFont="1" applyFill="1" applyBorder="1" applyAlignment="1" applyProtection="1">
      <alignment horizontal="center"/>
      <protection locked="0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 wrapText="1"/>
      <protection locked="0"/>
    </xf>
    <xf numFmtId="0" fontId="0" fillId="6" borderId="1" xfId="0" applyFill="1" applyBorder="1" applyAlignment="1" applyProtection="1">
      <alignment horizontal="center" wrapText="1"/>
      <protection locked="0"/>
    </xf>
    <xf numFmtId="0" fontId="2" fillId="0" borderId="0" xfId="0" applyFont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 applyProtection="1">
      <alignment horizontal="left"/>
      <protection locked="0"/>
    </xf>
    <xf numFmtId="0" fontId="20" fillId="4" borderId="4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2">
    <dxf>
      <font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311841</xdr:colOff>
      <xdr:row>0</xdr:row>
      <xdr:rowOff>36266</xdr:rowOff>
    </xdr:from>
    <xdr:to>
      <xdr:col>11</xdr:col>
      <xdr:colOff>533401</xdr:colOff>
      <xdr:row>3</xdr:row>
      <xdr:rowOff>161925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0516" y="36266"/>
          <a:ext cx="2793310" cy="7828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rkce.r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showRowColHeaders="0" workbookViewId="0">
      <selection activeCell="B4" sqref="B4"/>
    </sheetView>
  </sheetViews>
  <sheetFormatPr defaultRowHeight="15" x14ac:dyDescent="0.25"/>
  <cols>
    <col min="1" max="1" width="7" customWidth="1"/>
    <col min="2" max="2" width="102.7109375" customWidth="1"/>
  </cols>
  <sheetData>
    <row r="1" spans="1:2" ht="22.5" customHeight="1" x14ac:dyDescent="0.25">
      <c r="A1" s="72" t="s">
        <v>53</v>
      </c>
      <c r="B1" s="72"/>
    </row>
    <row r="2" spans="1:2" ht="9" customHeight="1" x14ac:dyDescent="0.25"/>
    <row r="3" spans="1:2" s="6" customFormat="1" ht="24.95" customHeight="1" x14ac:dyDescent="0.25">
      <c r="A3" s="10" t="s">
        <v>54</v>
      </c>
      <c r="B3" s="30" t="s">
        <v>55</v>
      </c>
    </row>
    <row r="4" spans="1:2" s="6" customFormat="1" ht="18" customHeight="1" x14ac:dyDescent="0.25">
      <c r="A4" s="31">
        <v>1</v>
      </c>
      <c r="B4" s="32" t="s">
        <v>59</v>
      </c>
    </row>
    <row r="5" spans="1:2" s="6" customFormat="1" ht="18" customHeight="1" x14ac:dyDescent="0.25">
      <c r="A5" s="33">
        <v>2</v>
      </c>
      <c r="B5" s="34" t="s">
        <v>63</v>
      </c>
    </row>
    <row r="6" spans="1:2" s="6" customFormat="1" ht="36.75" customHeight="1" x14ac:dyDescent="0.25">
      <c r="A6" s="31">
        <v>3</v>
      </c>
      <c r="B6" s="32" t="s">
        <v>101</v>
      </c>
    </row>
    <row r="7" spans="1:2" s="6" customFormat="1" ht="18" customHeight="1" x14ac:dyDescent="0.25">
      <c r="A7" s="33">
        <v>4</v>
      </c>
      <c r="B7" s="34" t="s">
        <v>60</v>
      </c>
    </row>
    <row r="8" spans="1:2" s="6" customFormat="1" ht="18" customHeight="1" x14ac:dyDescent="0.25">
      <c r="A8" s="31">
        <v>5</v>
      </c>
      <c r="B8" s="32" t="s">
        <v>61</v>
      </c>
    </row>
    <row r="9" spans="1:2" s="6" customFormat="1" ht="115.5" customHeight="1" x14ac:dyDescent="0.25">
      <c r="A9" s="33">
        <v>6</v>
      </c>
      <c r="B9" s="34" t="s">
        <v>98</v>
      </c>
    </row>
    <row r="10" spans="1:2" s="6" customFormat="1" ht="36" customHeight="1" x14ac:dyDescent="0.25">
      <c r="A10" s="31" t="s">
        <v>99</v>
      </c>
      <c r="B10" s="32" t="s">
        <v>100</v>
      </c>
    </row>
    <row r="11" spans="1:2" s="6" customFormat="1" ht="18" customHeight="1" x14ac:dyDescent="0.25">
      <c r="A11" s="33">
        <v>7</v>
      </c>
      <c r="B11" s="34" t="s">
        <v>62</v>
      </c>
    </row>
    <row r="12" spans="1:2" s="6" customFormat="1" ht="63.75" customHeight="1" x14ac:dyDescent="0.25">
      <c r="A12" s="59">
        <v>8</v>
      </c>
      <c r="B12" s="60" t="s">
        <v>77</v>
      </c>
    </row>
    <row r="13" spans="1:2" s="6" customFormat="1" ht="18" customHeight="1" x14ac:dyDescent="0.25">
      <c r="A13" s="33">
        <v>9</v>
      </c>
      <c r="B13" s="61" t="s">
        <v>58</v>
      </c>
    </row>
  </sheetData>
  <sheetProtection algorithmName="SHA-512" hashValue="Lo6iBvD0pPHawTPxIUmAabsZ54VQDColLsPbArkBAgY/fkK0gcg+nqkF1YVzxNJ0ygqKj62n8zU7fzTjbwqd0w==" saltValue="BDe2FL2MlaCoj6yQGmzNVg==" spinCount="100000" sheet="1" selectLockedCells="1"/>
  <mergeCells count="1">
    <mergeCell ref="A1:B1"/>
  </mergeCells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showGridLines="0" showZeros="0" topLeftCell="A4" zoomScaleNormal="100" workbookViewId="0">
      <selection activeCell="E19" sqref="E19:F19"/>
    </sheetView>
  </sheetViews>
  <sheetFormatPr defaultRowHeight="15" x14ac:dyDescent="0.25"/>
  <cols>
    <col min="1" max="1" width="5.42578125" customWidth="1"/>
    <col min="2" max="2" width="20.5703125" customWidth="1"/>
    <col min="3" max="3" width="8.7109375" customWidth="1"/>
    <col min="8" max="8" width="10" customWidth="1"/>
    <col min="9" max="9" width="10.28515625" customWidth="1"/>
    <col min="13" max="13" width="8.7109375" customWidth="1"/>
    <col min="14" max="14" width="9.7109375" customWidth="1"/>
    <col min="15" max="15" width="11.7109375" customWidth="1"/>
  </cols>
  <sheetData>
    <row r="1" spans="1:14" ht="21" x14ac:dyDescent="0.35">
      <c r="A1" s="108" t="s">
        <v>106</v>
      </c>
      <c r="B1" s="108"/>
      <c r="C1" s="108"/>
      <c r="D1" s="108"/>
      <c r="E1" s="108"/>
      <c r="F1" s="108"/>
      <c r="G1" s="44"/>
      <c r="H1" s="3"/>
      <c r="I1" s="3"/>
      <c r="J1" s="3"/>
      <c r="K1" s="3"/>
    </row>
    <row r="3" spans="1:14" ht="15.75" x14ac:dyDescent="0.25">
      <c r="A3" s="109" t="s">
        <v>6</v>
      </c>
      <c r="B3" s="110"/>
      <c r="C3" s="106" t="s">
        <v>107</v>
      </c>
      <c r="D3" s="111"/>
      <c r="E3" s="111"/>
      <c r="F3" s="111"/>
      <c r="G3" s="107"/>
    </row>
    <row r="4" spans="1:14" ht="15.75" x14ac:dyDescent="0.25">
      <c r="A4" s="109" t="s">
        <v>0</v>
      </c>
      <c r="B4" s="110"/>
      <c r="C4" s="106" t="s">
        <v>108</v>
      </c>
      <c r="D4" s="111"/>
      <c r="E4" s="111"/>
      <c r="F4" s="111"/>
      <c r="G4" s="107"/>
    </row>
    <row r="5" spans="1:14" ht="15.75" x14ac:dyDescent="0.25">
      <c r="A5" s="109" t="s">
        <v>56</v>
      </c>
      <c r="B5" s="110"/>
      <c r="C5" s="106">
        <v>79200050903</v>
      </c>
      <c r="D5" s="111"/>
      <c r="E5" s="111"/>
      <c r="F5" s="111"/>
      <c r="G5" s="107"/>
    </row>
    <row r="6" spans="1:14" ht="15.75" x14ac:dyDescent="0.25">
      <c r="A6" s="5"/>
      <c r="B6" s="8" t="s">
        <v>7</v>
      </c>
      <c r="C6" s="112" t="s">
        <v>69</v>
      </c>
      <c r="D6" s="113"/>
      <c r="E6" s="113"/>
      <c r="F6" s="113"/>
      <c r="G6" s="114"/>
      <c r="J6" s="5" t="s">
        <v>1</v>
      </c>
      <c r="K6" s="106"/>
      <c r="L6" s="107"/>
    </row>
    <row r="7" spans="1:14" ht="15.75" customHeight="1" x14ac:dyDescent="0.25">
      <c r="B7" s="70" t="s">
        <v>103</v>
      </c>
      <c r="C7" s="112" t="s">
        <v>105</v>
      </c>
      <c r="D7" s="113"/>
      <c r="E7" s="113"/>
      <c r="F7" s="113"/>
      <c r="G7" s="114"/>
      <c r="J7" s="5" t="s">
        <v>23</v>
      </c>
      <c r="K7" s="104" t="s">
        <v>73</v>
      </c>
      <c r="L7" s="105"/>
    </row>
    <row r="9" spans="1:14" ht="15.75" customHeight="1" x14ac:dyDescent="0.3">
      <c r="A9" s="103" t="s">
        <v>28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</row>
    <row r="10" spans="1:14" ht="6.75" customHeight="1" x14ac:dyDescent="0.25">
      <c r="A10" s="21"/>
      <c r="B10" s="21"/>
      <c r="C10" s="15"/>
      <c r="H10" s="13"/>
      <c r="I10" s="2"/>
    </row>
    <row r="11" spans="1:14" ht="15.75" customHeight="1" x14ac:dyDescent="0.25">
      <c r="B11" s="21"/>
      <c r="C11" s="21"/>
      <c r="D11" s="15"/>
      <c r="E11" s="78" t="s">
        <v>29</v>
      </c>
      <c r="F11" s="78"/>
      <c r="G11" s="78" t="s">
        <v>30</v>
      </c>
      <c r="H11" s="78"/>
      <c r="I11" s="78" t="s">
        <v>31</v>
      </c>
      <c r="J11" s="78"/>
      <c r="K11" s="78" t="s">
        <v>32</v>
      </c>
      <c r="L11" s="78"/>
      <c r="M11" s="78" t="s">
        <v>96</v>
      </c>
      <c r="N11" s="78"/>
    </row>
    <row r="12" spans="1:14" ht="15.75" customHeight="1" x14ac:dyDescent="0.25">
      <c r="C12" s="22"/>
      <c r="D12" s="23"/>
      <c r="E12" s="79" t="str">
        <f>'Материал 1'!B3&amp;" "&amp;'Материал 1'!H3&amp;" "&amp;'Материал 1'!K3</f>
        <v>ЛДСП 16 выбеленое дерево</v>
      </c>
      <c r="F12" s="79"/>
      <c r="G12" s="79" t="str">
        <f>'Материал 2'!B3&amp;" "&amp;'Материал 2'!H3&amp;" "&amp;'Материал 2'!K3</f>
        <v xml:space="preserve">  </v>
      </c>
      <c r="H12" s="79"/>
      <c r="I12" s="79" t="str">
        <f>'Материал 3'!B3&amp;" "&amp;'Материал 3'!H3&amp;" "&amp;'Материал 3'!K3</f>
        <v xml:space="preserve">  </v>
      </c>
      <c r="J12" s="79"/>
      <c r="K12" s="79" t="str">
        <f>'Материал 4'!B3&amp;" "&amp;'Материал 4'!H3&amp;" "&amp;'Материал 4'!K3</f>
        <v xml:space="preserve">  </v>
      </c>
      <c r="L12" s="79"/>
      <c r="M12" s="79" t="str">
        <f>ФАСАДЫ!B3&amp;" "&amp;ФАСАДЫ!G3&amp;" "&amp;ФАСАДЫ!J3</f>
        <v xml:space="preserve"> 16 </v>
      </c>
      <c r="N12" s="79"/>
    </row>
    <row r="13" spans="1:14" ht="15.75" customHeight="1" x14ac:dyDescent="0.25">
      <c r="B13" s="100" t="s">
        <v>75</v>
      </c>
      <c r="C13" s="101"/>
      <c r="D13" s="102"/>
      <c r="E13" s="80">
        <f>IF('Материал 1'!$H$3&lt;=16,'Материал 1'!J48,0)</f>
        <v>170</v>
      </c>
      <c r="F13" s="81"/>
      <c r="G13" s="80">
        <f>IF('Материал 2'!$H$3&lt;=16,'Материал 2'!J48,0)</f>
        <v>0</v>
      </c>
      <c r="H13" s="81"/>
      <c r="I13" s="80">
        <f>IF('Материал 3'!$H$3&lt;=16,'Материал 3'!J48,0)</f>
        <v>0</v>
      </c>
      <c r="J13" s="81"/>
      <c r="K13" s="80">
        <f>IF('Материал 4'!$H$3&lt;=16,'Материал 4'!J48,0)</f>
        <v>0</v>
      </c>
      <c r="L13" s="81"/>
      <c r="M13" s="80">
        <f>ФАСАДЫ!I48</f>
        <v>0</v>
      </c>
      <c r="N13" s="81"/>
    </row>
    <row r="14" spans="1:14" ht="15.75" customHeight="1" x14ac:dyDescent="0.25">
      <c r="B14" s="88" t="s">
        <v>76</v>
      </c>
      <c r="C14" s="89"/>
      <c r="D14" s="90"/>
      <c r="E14" s="73">
        <f>IF('Материал 1'!$H$3&gt;16,'Материал 1'!J48,0)</f>
        <v>0</v>
      </c>
      <c r="F14" s="74"/>
      <c r="G14" s="73">
        <f>IF('Материал 2'!$H$3&gt;16,'Материал 2'!J48,0)</f>
        <v>0</v>
      </c>
      <c r="H14" s="74"/>
      <c r="I14" s="73">
        <f>IF('Материал 3'!$H$3&gt;16,'Материал 3'!J48,0)</f>
        <v>0</v>
      </c>
      <c r="J14" s="74"/>
      <c r="K14" s="73">
        <f>IF('Материал 4'!$H$3&gt;16,'Материал 4'!J48,0)</f>
        <v>0</v>
      </c>
      <c r="L14" s="74"/>
      <c r="M14" s="75" t="s">
        <v>97</v>
      </c>
      <c r="N14" s="76"/>
    </row>
    <row r="15" spans="1:14" ht="15.75" customHeight="1" x14ac:dyDescent="0.25">
      <c r="B15" s="100" t="s">
        <v>43</v>
      </c>
      <c r="C15" s="101"/>
      <c r="D15" s="102"/>
      <c r="E15" s="80">
        <f>IF('Материал 1'!$H$3&lt;=16,'Материал 1'!J49,0)</f>
        <v>125</v>
      </c>
      <c r="F15" s="81"/>
      <c r="G15" s="80">
        <f>IF('Материал 2'!$H$3&lt;=16,'Материал 2'!J49,0)</f>
        <v>0</v>
      </c>
      <c r="H15" s="81"/>
      <c r="I15" s="80">
        <f>IF('Материал 3'!$H$3&lt;=16,'Материал 3'!J49,0)</f>
        <v>0</v>
      </c>
      <c r="J15" s="81"/>
      <c r="K15" s="80">
        <f>IF('Материал 4'!$H$3&lt;=16,'Материал 4'!J49,0)</f>
        <v>0</v>
      </c>
      <c r="L15" s="81"/>
      <c r="M15" s="80">
        <f>ФАСАДЫ!I49</f>
        <v>0</v>
      </c>
      <c r="N15" s="81"/>
    </row>
    <row r="16" spans="1:14" ht="15.75" customHeight="1" x14ac:dyDescent="0.25">
      <c r="B16" s="88" t="s">
        <v>44</v>
      </c>
      <c r="C16" s="89"/>
      <c r="D16" s="90"/>
      <c r="E16" s="73">
        <f>IF('Материал 1'!$H$3&lt;=16,'Материал 1'!J50,0)</f>
        <v>0</v>
      </c>
      <c r="F16" s="74"/>
      <c r="G16" s="73">
        <f>IF('Материал 2'!$H$3&lt;=16,'Материал 2'!J50,0)</f>
        <v>0</v>
      </c>
      <c r="H16" s="74"/>
      <c r="I16" s="73">
        <f>IF('Материал 3'!$H$3&lt;=16,'Материал 3'!J50,0)</f>
        <v>0</v>
      </c>
      <c r="J16" s="74"/>
      <c r="K16" s="73">
        <f>IF('Материал 4'!$H$3&lt;=16,'Материал 4'!J50,0)</f>
        <v>0</v>
      </c>
      <c r="L16" s="74"/>
      <c r="M16" s="73">
        <f>ФАСАДЫ!I50+ФАСАДЫ!I51</f>
        <v>0</v>
      </c>
      <c r="N16" s="74"/>
    </row>
    <row r="17" spans="1:15" ht="15.75" customHeight="1" x14ac:dyDescent="0.25">
      <c r="B17" s="100" t="s">
        <v>45</v>
      </c>
      <c r="C17" s="101"/>
      <c r="D17" s="102"/>
      <c r="E17" s="80">
        <f>IF('Материал 1'!$H$3&gt;16,'Материал 1'!J49,0)</f>
        <v>0</v>
      </c>
      <c r="F17" s="81"/>
      <c r="G17" s="80">
        <f>IF('Материал 2'!$H$3&gt;16,'Материал 2'!J49,0)</f>
        <v>0</v>
      </c>
      <c r="H17" s="81"/>
      <c r="I17" s="80">
        <f>IF('Материал 3'!$H$3&gt;16,'Материал 3'!J49,0)</f>
        <v>0</v>
      </c>
      <c r="J17" s="81"/>
      <c r="K17" s="80">
        <f>IF('Материал 4'!$H$3&gt;16,'Материал 4'!J49,0)</f>
        <v>0</v>
      </c>
      <c r="L17" s="81"/>
      <c r="M17" s="75" t="s">
        <v>97</v>
      </c>
      <c r="N17" s="76"/>
    </row>
    <row r="18" spans="1:15" ht="15.75" customHeight="1" x14ac:dyDescent="0.25">
      <c r="B18" s="88" t="s">
        <v>46</v>
      </c>
      <c r="C18" s="89"/>
      <c r="D18" s="90"/>
      <c r="E18" s="73">
        <f>IF('Материал 1'!$H$3&gt;16,'Материал 1'!J50,0)</f>
        <v>0</v>
      </c>
      <c r="F18" s="74"/>
      <c r="G18" s="73">
        <f>IF('Материал 2'!$H$3&gt;16,'Материал 2'!J50,0)</f>
        <v>0</v>
      </c>
      <c r="H18" s="74"/>
      <c r="I18" s="73">
        <f>IF('Материал 3'!$H$3&gt;16,'Материал 3'!J50,0)</f>
        <v>0</v>
      </c>
      <c r="J18" s="74"/>
      <c r="K18" s="73">
        <f>IF('Материал 4'!$H$3&gt;16,'Материал 4'!J50,0)</f>
        <v>0</v>
      </c>
      <c r="L18" s="74"/>
      <c r="M18" s="75" t="s">
        <v>97</v>
      </c>
      <c r="N18" s="76"/>
    </row>
    <row r="19" spans="1:15" ht="15.75" x14ac:dyDescent="0.25">
      <c r="B19" s="4"/>
      <c r="C19" s="4"/>
      <c r="D19" s="27" t="s">
        <v>34</v>
      </c>
      <c r="E19" s="77"/>
      <c r="F19" s="77"/>
      <c r="G19" s="77"/>
      <c r="H19" s="77"/>
      <c r="I19" s="119"/>
      <c r="J19" s="119"/>
      <c r="K19" s="77"/>
      <c r="L19" s="77"/>
      <c r="M19" s="77"/>
      <c r="N19" s="77"/>
    </row>
    <row r="20" spans="1:15" ht="39" customHeight="1" x14ac:dyDescent="0.35">
      <c r="A20" s="93" t="s">
        <v>40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</row>
    <row r="21" spans="1:15" ht="8.25" customHeight="1" x14ac:dyDescent="0.3"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5" ht="18.75" x14ac:dyDescent="0.3">
      <c r="B22" s="94" t="s">
        <v>20</v>
      </c>
      <c r="C22" s="94"/>
      <c r="D22" s="94"/>
      <c r="E22" s="26" t="s">
        <v>3</v>
      </c>
      <c r="F22" s="26" t="s">
        <v>21</v>
      </c>
      <c r="G22" s="94" t="s">
        <v>48</v>
      </c>
      <c r="H22" s="94"/>
      <c r="I22" s="115" t="s">
        <v>52</v>
      </c>
      <c r="J22" s="116"/>
      <c r="K22" s="94" t="s">
        <v>22</v>
      </c>
      <c r="L22" s="94"/>
      <c r="M22" s="20"/>
    </row>
    <row r="23" spans="1:15" ht="15.75" customHeight="1" x14ac:dyDescent="0.25">
      <c r="B23" s="99" t="s">
        <v>41</v>
      </c>
      <c r="C23" s="99"/>
      <c r="D23" s="99"/>
      <c r="E23" s="24">
        <f>SUM(E13:N13)</f>
        <v>170</v>
      </c>
      <c r="F23" s="24" t="s">
        <v>35</v>
      </c>
      <c r="G23" s="95">
        <v>13</v>
      </c>
      <c r="H23" s="95"/>
      <c r="I23" s="82">
        <f>IF(K7="сутки",1,IF(K7=0,"Выберите срок исполнения!",0))</f>
        <v>0</v>
      </c>
      <c r="J23" s="83"/>
      <c r="K23" s="96">
        <f t="shared" ref="K23:K28" si="0">IFERROR(E23*G23*(1+$I$23),"См. предыд. пункт")</f>
        <v>2210</v>
      </c>
      <c r="L23" s="97"/>
    </row>
    <row r="24" spans="1:15" ht="15.75" customHeight="1" x14ac:dyDescent="0.25">
      <c r="B24" s="98" t="s">
        <v>42</v>
      </c>
      <c r="C24" s="98"/>
      <c r="D24" s="98"/>
      <c r="E24" s="25">
        <f t="shared" ref="E24:E28" si="1">SUM(E14:L14)</f>
        <v>0</v>
      </c>
      <c r="F24" s="25" t="s">
        <v>35</v>
      </c>
      <c r="G24" s="91">
        <v>20</v>
      </c>
      <c r="H24" s="92"/>
      <c r="I24" s="84"/>
      <c r="J24" s="85"/>
      <c r="K24" s="120">
        <f t="shared" si="0"/>
        <v>0</v>
      </c>
      <c r="L24" s="121"/>
    </row>
    <row r="25" spans="1:15" ht="15.75" customHeight="1" x14ac:dyDescent="0.25">
      <c r="B25" s="99" t="s">
        <v>36</v>
      </c>
      <c r="C25" s="99"/>
      <c r="D25" s="99"/>
      <c r="E25" s="24">
        <f>SUM(E15:N15)</f>
        <v>125</v>
      </c>
      <c r="F25" s="24" t="s">
        <v>35</v>
      </c>
      <c r="G25" s="95">
        <v>22</v>
      </c>
      <c r="H25" s="95"/>
      <c r="I25" s="84"/>
      <c r="J25" s="85"/>
      <c r="K25" s="96">
        <f t="shared" si="0"/>
        <v>2750</v>
      </c>
      <c r="L25" s="97"/>
    </row>
    <row r="26" spans="1:15" ht="15.75" customHeight="1" x14ac:dyDescent="0.25">
      <c r="B26" s="98" t="s">
        <v>37</v>
      </c>
      <c r="C26" s="98"/>
      <c r="D26" s="98"/>
      <c r="E26" s="25">
        <f>SUM(E16:N16)</f>
        <v>0</v>
      </c>
      <c r="F26" s="25" t="s">
        <v>35</v>
      </c>
      <c r="G26" s="91">
        <v>26</v>
      </c>
      <c r="H26" s="92"/>
      <c r="I26" s="84"/>
      <c r="J26" s="85"/>
      <c r="K26" s="120">
        <f t="shared" si="0"/>
        <v>0</v>
      </c>
      <c r="L26" s="121"/>
    </row>
    <row r="27" spans="1:15" ht="15.75" customHeight="1" x14ac:dyDescent="0.25">
      <c r="B27" s="99" t="s">
        <v>38</v>
      </c>
      <c r="C27" s="99"/>
      <c r="D27" s="99"/>
      <c r="E27" s="24">
        <f t="shared" si="1"/>
        <v>0</v>
      </c>
      <c r="F27" s="24" t="s">
        <v>35</v>
      </c>
      <c r="G27" s="95">
        <v>26</v>
      </c>
      <c r="H27" s="95"/>
      <c r="I27" s="84"/>
      <c r="J27" s="85"/>
      <c r="K27" s="96">
        <f t="shared" si="0"/>
        <v>0</v>
      </c>
      <c r="L27" s="97"/>
    </row>
    <row r="28" spans="1:15" ht="15.75" customHeight="1" x14ac:dyDescent="0.25">
      <c r="B28" s="98" t="s">
        <v>39</v>
      </c>
      <c r="C28" s="98"/>
      <c r="D28" s="98"/>
      <c r="E28" s="25">
        <f t="shared" si="1"/>
        <v>0</v>
      </c>
      <c r="F28" s="25" t="s">
        <v>35</v>
      </c>
      <c r="G28" s="91">
        <v>32</v>
      </c>
      <c r="H28" s="92"/>
      <c r="I28" s="86"/>
      <c r="J28" s="87"/>
      <c r="K28" s="120">
        <f t="shared" si="0"/>
        <v>0</v>
      </c>
      <c r="L28" s="121"/>
    </row>
    <row r="29" spans="1:15" ht="15.75" customHeight="1" x14ac:dyDescent="0.3">
      <c r="J29" s="12" t="s">
        <v>33</v>
      </c>
      <c r="K29" s="117">
        <f>IF(SUM(K23:K28)&gt;=250,SUM(K23:K28),250)</f>
        <v>4960</v>
      </c>
      <c r="L29" s="118"/>
    </row>
    <row r="30" spans="1:15" ht="15.75" customHeight="1" x14ac:dyDescent="0.25"/>
    <row r="32" spans="1:15" ht="15.75" x14ac:dyDescent="0.25">
      <c r="D32" s="5" t="s">
        <v>47</v>
      </c>
      <c r="E32" s="28"/>
      <c r="F32" s="28"/>
      <c r="G32" s="28"/>
      <c r="H32" s="17" t="str">
        <f>"/ "&amp;C3&amp;" /"</f>
        <v>/ Чепыжов Дмитрий /</v>
      </c>
    </row>
    <row r="34" spans="1:2" x14ac:dyDescent="0.25">
      <c r="A34" s="29" t="s">
        <v>49</v>
      </c>
      <c r="B34" t="s">
        <v>50</v>
      </c>
    </row>
    <row r="35" spans="1:2" x14ac:dyDescent="0.25">
      <c r="A35" s="19" t="s">
        <v>51</v>
      </c>
      <c r="B35" t="s">
        <v>74</v>
      </c>
    </row>
    <row r="43" spans="1:2" x14ac:dyDescent="0.25">
      <c r="B43" s="71" t="s">
        <v>104</v>
      </c>
    </row>
    <row r="44" spans="1:2" x14ac:dyDescent="0.25">
      <c r="B44" s="71" t="s">
        <v>105</v>
      </c>
    </row>
  </sheetData>
  <sheetProtection algorithmName="SHA-512" hashValue="14m5wF3shG47ud3AOWtyd3vCIzKcOoj29AHHFehzmKe55dYKF7rq6oymrAr3jcHEs6mXfVZkbjGO16vjYtDhJw==" saltValue="NPDfQCryhcSqMV09BHaGOw==" spinCount="100000" sheet="1" objects="1" scenarios="1" selectLockedCells="1"/>
  <mergeCells count="88">
    <mergeCell ref="B27:D27"/>
    <mergeCell ref="B23:D23"/>
    <mergeCell ref="B24:D24"/>
    <mergeCell ref="I16:J16"/>
    <mergeCell ref="K16:L16"/>
    <mergeCell ref="K27:L27"/>
    <mergeCell ref="B17:D17"/>
    <mergeCell ref="B18:D18"/>
    <mergeCell ref="E17:F17"/>
    <mergeCell ref="G17:H17"/>
    <mergeCell ref="I17:J17"/>
    <mergeCell ref="K17:L17"/>
    <mergeCell ref="E18:F18"/>
    <mergeCell ref="G18:H18"/>
    <mergeCell ref="K25:L25"/>
    <mergeCell ref="K26:L26"/>
    <mergeCell ref="I22:J22"/>
    <mergeCell ref="K29:L29"/>
    <mergeCell ref="E19:F19"/>
    <mergeCell ref="G19:H19"/>
    <mergeCell ref="I19:J19"/>
    <mergeCell ref="K19:L19"/>
    <mergeCell ref="G25:H25"/>
    <mergeCell ref="G24:H24"/>
    <mergeCell ref="K24:L24"/>
    <mergeCell ref="G27:H27"/>
    <mergeCell ref="G28:H28"/>
    <mergeCell ref="K28:L28"/>
    <mergeCell ref="K7:L7"/>
    <mergeCell ref="K6:L6"/>
    <mergeCell ref="A1:F1"/>
    <mergeCell ref="A5:B5"/>
    <mergeCell ref="A4:B4"/>
    <mergeCell ref="A3:B3"/>
    <mergeCell ref="C3:G3"/>
    <mergeCell ref="C4:G4"/>
    <mergeCell ref="C5:G5"/>
    <mergeCell ref="C6:G6"/>
    <mergeCell ref="C7:G7"/>
    <mergeCell ref="A9:L9"/>
    <mergeCell ref="I11:J11"/>
    <mergeCell ref="K11:L11"/>
    <mergeCell ref="I12:J12"/>
    <mergeCell ref="K12:L12"/>
    <mergeCell ref="E11:F11"/>
    <mergeCell ref="G11:H11"/>
    <mergeCell ref="G12:H12"/>
    <mergeCell ref="E12:F12"/>
    <mergeCell ref="I13:J13"/>
    <mergeCell ref="K13:L13"/>
    <mergeCell ref="I15:J15"/>
    <mergeCell ref="K15:L15"/>
    <mergeCell ref="B13:D13"/>
    <mergeCell ref="B14:D14"/>
    <mergeCell ref="E14:F14"/>
    <mergeCell ref="G14:H14"/>
    <mergeCell ref="B15:D15"/>
    <mergeCell ref="E13:F13"/>
    <mergeCell ref="E15:F15"/>
    <mergeCell ref="I14:J14"/>
    <mergeCell ref="K14:L14"/>
    <mergeCell ref="G13:H13"/>
    <mergeCell ref="G15:H15"/>
    <mergeCell ref="I18:J18"/>
    <mergeCell ref="K18:L18"/>
    <mergeCell ref="I23:J28"/>
    <mergeCell ref="B16:D16"/>
    <mergeCell ref="G26:H26"/>
    <mergeCell ref="E16:F16"/>
    <mergeCell ref="A20:L20"/>
    <mergeCell ref="G22:H22"/>
    <mergeCell ref="G23:H23"/>
    <mergeCell ref="K22:L22"/>
    <mergeCell ref="K23:L23"/>
    <mergeCell ref="B28:D28"/>
    <mergeCell ref="B25:D25"/>
    <mergeCell ref="B26:D26"/>
    <mergeCell ref="G16:H16"/>
    <mergeCell ref="B22:D22"/>
    <mergeCell ref="M16:N16"/>
    <mergeCell ref="M17:N17"/>
    <mergeCell ref="M18:N18"/>
    <mergeCell ref="M19:N19"/>
    <mergeCell ref="M11:N11"/>
    <mergeCell ref="M12:N12"/>
    <mergeCell ref="M13:N13"/>
    <mergeCell ref="M14:N14"/>
    <mergeCell ref="M15:N15"/>
  </mergeCells>
  <conditionalFormatting sqref="I23">
    <cfRule type="cellIs" dxfId="1" priority="2" operator="greaterThan">
      <formula>1</formula>
    </cfRule>
  </conditionalFormatting>
  <conditionalFormatting sqref="K29:L29">
    <cfRule type="expression" dxfId="0" priority="1">
      <formula>IF(SUM($K$23:$L$28)&lt;250,1,0)</formula>
    </cfRule>
  </conditionalFormatting>
  <dataValidations count="3">
    <dataValidation type="list" allowBlank="1" showInputMessage="1" showErrorMessage="1" sqref="C6:G6">
      <formula1>Форма_оплаты</formula1>
    </dataValidation>
    <dataValidation type="list" allowBlank="1" showInputMessage="1" showErrorMessage="1" sqref="K7:L7">
      <formula1>"сутки,от 3-х раб. дней"</formula1>
    </dataValidation>
    <dataValidation type="list" allowBlank="1" showInputMessage="1" showErrorMessage="1" sqref="C7:G7">
      <formula1>$B$44</formula1>
    </dataValidation>
  </dataValidations>
  <pageMargins left="0.51181102362204722" right="0.51181102362204722" top="0.55118110236220474" bottom="0.55118110236220474" header="0.31496062992125984" footer="0.31496062992125984"/>
  <pageSetup paperSize="9" scale="77" fitToHeight="0" orientation="portrait" verticalDpi="1200" r:id="rId1"/>
  <ignoredErrors>
    <ignoredError sqref="E24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showGridLines="0" showRowColHeaders="0" zoomScaleNormal="100" workbookViewId="0">
      <selection activeCell="E8" sqref="E8"/>
    </sheetView>
  </sheetViews>
  <sheetFormatPr defaultRowHeight="15" x14ac:dyDescent="0.25"/>
  <cols>
    <col min="1" max="1" width="12.85546875" customWidth="1"/>
    <col min="2" max="2" width="13.140625" customWidth="1"/>
    <col min="3" max="3" width="13.28515625" customWidth="1"/>
    <col min="5" max="5" width="11.85546875" customWidth="1"/>
    <col min="6" max="6" width="9.7109375" customWidth="1"/>
    <col min="7" max="7" width="9.85546875" bestFit="1" customWidth="1"/>
    <col min="8" max="8" width="10.140625" customWidth="1"/>
    <col min="9" max="9" width="10.28515625" customWidth="1"/>
    <col min="10" max="10" width="12.42578125" customWidth="1"/>
    <col min="11" max="11" width="13.140625" customWidth="1"/>
    <col min="12" max="12" width="11.7109375" hidden="1" customWidth="1"/>
    <col min="13" max="13" width="12.42578125" hidden="1" customWidth="1"/>
    <col min="14" max="14" width="12.5703125" hidden="1" customWidth="1"/>
  </cols>
  <sheetData>
    <row r="1" spans="1:15" ht="18.75" x14ac:dyDescent="0.3">
      <c r="A1" s="103" t="s">
        <v>89</v>
      </c>
      <c r="B1" s="103"/>
      <c r="C1" s="103"/>
      <c r="D1" s="103"/>
      <c r="E1" s="103"/>
      <c r="F1" s="103"/>
      <c r="G1" s="103"/>
      <c r="H1" s="103"/>
      <c r="I1" s="103"/>
      <c r="J1" s="103"/>
    </row>
    <row r="2" spans="1:15" ht="18.75" x14ac:dyDescent="0.3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5" ht="18.75" x14ac:dyDescent="0.3">
      <c r="A3" s="11" t="s">
        <v>8</v>
      </c>
      <c r="B3" s="126"/>
      <c r="C3" s="126"/>
      <c r="D3" s="126"/>
      <c r="E3" s="48"/>
      <c r="F3" s="49" t="s">
        <v>90</v>
      </c>
      <c r="G3" s="57">
        <f>IF(B3="Акрил",18.6,16)</f>
        <v>16</v>
      </c>
      <c r="H3" s="14" t="s">
        <v>10</v>
      </c>
      <c r="I3" s="49" t="s">
        <v>72</v>
      </c>
      <c r="J3" s="77"/>
      <c r="K3" s="77"/>
    </row>
    <row r="4" spans="1:15" ht="10.5" customHeight="1" x14ac:dyDescent="0.25"/>
    <row r="5" spans="1:15" s="7" customFormat="1" ht="26.25" customHeight="1" x14ac:dyDescent="0.25">
      <c r="A5" s="125" t="s">
        <v>2</v>
      </c>
      <c r="B5" s="127" t="s">
        <v>93</v>
      </c>
      <c r="C5" s="128"/>
      <c r="D5" s="125" t="s">
        <v>3</v>
      </c>
      <c r="E5" s="129" t="s">
        <v>91</v>
      </c>
      <c r="F5" s="131" t="s">
        <v>11</v>
      </c>
      <c r="G5" s="125" t="s">
        <v>5</v>
      </c>
      <c r="H5" s="125"/>
      <c r="I5" s="125"/>
      <c r="J5" s="133" t="s">
        <v>80</v>
      </c>
      <c r="K5" s="133"/>
      <c r="L5" s="133"/>
      <c r="M5" s="133"/>
      <c r="N5" s="133"/>
      <c r="O5" s="133"/>
    </row>
    <row r="6" spans="1:15" s="1" customFormat="1" ht="24" customHeight="1" x14ac:dyDescent="0.25">
      <c r="A6" s="125"/>
      <c r="B6" s="52" t="s">
        <v>78</v>
      </c>
      <c r="C6" s="52" t="s">
        <v>79</v>
      </c>
      <c r="D6" s="125"/>
      <c r="E6" s="130"/>
      <c r="F6" s="132"/>
      <c r="G6" s="125"/>
      <c r="H6" s="125"/>
      <c r="I6" s="125"/>
      <c r="J6" s="52" t="s">
        <v>78</v>
      </c>
      <c r="K6" s="52" t="s">
        <v>79</v>
      </c>
      <c r="L6" s="65" t="s">
        <v>14</v>
      </c>
      <c r="M6" s="65" t="s">
        <v>92</v>
      </c>
      <c r="N6" s="65" t="s">
        <v>15</v>
      </c>
      <c r="O6" s="62" t="s">
        <v>3</v>
      </c>
    </row>
    <row r="7" spans="1:15" x14ac:dyDescent="0.25">
      <c r="A7" s="41">
        <v>1</v>
      </c>
      <c r="B7" s="36"/>
      <c r="C7" s="36"/>
      <c r="D7" s="36"/>
      <c r="E7" s="63"/>
      <c r="F7" s="37"/>
      <c r="G7" s="123"/>
      <c r="H7" s="123"/>
      <c r="I7" s="123"/>
      <c r="J7" s="55">
        <f>IF(E7=2,B7-2,IF(E7="алюминий",B7-3,B7))</f>
        <v>0</v>
      </c>
      <c r="K7" s="55">
        <f>IF(E7=2,C7-2,IF(E7="алюминий",C7-3,C7))</f>
        <v>0</v>
      </c>
      <c r="L7" s="66">
        <f>IF(E7=0.4,(B7*2+C7*2)*D7,0)</f>
        <v>0</v>
      </c>
      <c r="M7" s="66">
        <f>IF(E7=1,(B7*2+C7*2)*D7,0)</f>
        <v>0</v>
      </c>
      <c r="N7" s="66">
        <f>IF(E7=2,(B7*2+C7*2)*D7,0)</f>
        <v>0</v>
      </c>
      <c r="O7" s="67">
        <f>D7</f>
        <v>0</v>
      </c>
    </row>
    <row r="8" spans="1:15" x14ac:dyDescent="0.25">
      <c r="A8" s="42">
        <v>2</v>
      </c>
      <c r="B8" s="39"/>
      <c r="C8" s="39"/>
      <c r="D8" s="39"/>
      <c r="E8" s="64"/>
      <c r="F8" s="40"/>
      <c r="G8" s="122"/>
      <c r="H8" s="122"/>
      <c r="I8" s="122"/>
      <c r="J8" s="56">
        <f t="shared" ref="J8:J46" si="0">IF(E8=2,B8-2,IF(E8="алюминий",B8-3,B8))</f>
        <v>0</v>
      </c>
      <c r="K8" s="56">
        <f t="shared" ref="K8:K46" si="1">IF(E8=2,C8-2,IF(E8="алюминий",C8-3,C8))</f>
        <v>0</v>
      </c>
      <c r="L8" s="66">
        <f t="shared" ref="L8:L46" si="2">IF(E8=0.4,(B8*2+C8*2)*D8,0)</f>
        <v>0</v>
      </c>
      <c r="M8" s="66">
        <f t="shared" ref="M8:M46" si="3">IF(E8=1,(B8*2+C8*2)*D8,0)</f>
        <v>0</v>
      </c>
      <c r="N8" s="66">
        <f t="shared" ref="N8:N46" si="4">IF(E8=2,(B8*2+C8*2)*D8,0)</f>
        <v>0</v>
      </c>
      <c r="O8" s="24">
        <f t="shared" ref="O8:O46" si="5">D8</f>
        <v>0</v>
      </c>
    </row>
    <row r="9" spans="1:15" x14ac:dyDescent="0.25">
      <c r="A9" s="41">
        <v>3</v>
      </c>
      <c r="B9" s="36"/>
      <c r="C9" s="36"/>
      <c r="D9" s="36"/>
      <c r="E9" s="63"/>
      <c r="F9" s="37"/>
      <c r="G9" s="123"/>
      <c r="H9" s="123"/>
      <c r="I9" s="123"/>
      <c r="J9" s="55">
        <f t="shared" si="0"/>
        <v>0</v>
      </c>
      <c r="K9" s="55">
        <f t="shared" si="1"/>
        <v>0</v>
      </c>
      <c r="L9" s="66">
        <f t="shared" si="2"/>
        <v>0</v>
      </c>
      <c r="M9" s="66">
        <f t="shared" si="3"/>
        <v>0</v>
      </c>
      <c r="N9" s="66">
        <f t="shared" si="4"/>
        <v>0</v>
      </c>
      <c r="O9" s="67">
        <f t="shared" si="5"/>
        <v>0</v>
      </c>
    </row>
    <row r="10" spans="1:15" x14ac:dyDescent="0.25">
      <c r="A10" s="42">
        <v>4</v>
      </c>
      <c r="B10" s="39"/>
      <c r="C10" s="39"/>
      <c r="D10" s="39"/>
      <c r="E10" s="64"/>
      <c r="F10" s="40"/>
      <c r="G10" s="122"/>
      <c r="H10" s="122"/>
      <c r="I10" s="122"/>
      <c r="J10" s="56">
        <f t="shared" si="0"/>
        <v>0</v>
      </c>
      <c r="K10" s="56">
        <f t="shared" si="1"/>
        <v>0</v>
      </c>
      <c r="L10" s="66">
        <f t="shared" si="2"/>
        <v>0</v>
      </c>
      <c r="M10" s="66">
        <f t="shared" si="3"/>
        <v>0</v>
      </c>
      <c r="N10" s="66">
        <f t="shared" si="4"/>
        <v>0</v>
      </c>
      <c r="O10" s="24">
        <f t="shared" si="5"/>
        <v>0</v>
      </c>
    </row>
    <row r="11" spans="1:15" x14ac:dyDescent="0.25">
      <c r="A11" s="41">
        <v>5</v>
      </c>
      <c r="B11" s="36"/>
      <c r="C11" s="36"/>
      <c r="D11" s="36"/>
      <c r="E11" s="63"/>
      <c r="F11" s="37"/>
      <c r="G11" s="123"/>
      <c r="H11" s="123"/>
      <c r="I11" s="123"/>
      <c r="J11" s="55">
        <f t="shared" si="0"/>
        <v>0</v>
      </c>
      <c r="K11" s="55">
        <f t="shared" si="1"/>
        <v>0</v>
      </c>
      <c r="L11" s="66">
        <f t="shared" si="2"/>
        <v>0</v>
      </c>
      <c r="M11" s="66">
        <f t="shared" si="3"/>
        <v>0</v>
      </c>
      <c r="N11" s="66">
        <f t="shared" si="4"/>
        <v>0</v>
      </c>
      <c r="O11" s="67">
        <f t="shared" si="5"/>
        <v>0</v>
      </c>
    </row>
    <row r="12" spans="1:15" x14ac:dyDescent="0.25">
      <c r="A12" s="42">
        <v>6</v>
      </c>
      <c r="B12" s="39"/>
      <c r="C12" s="39"/>
      <c r="D12" s="39"/>
      <c r="E12" s="64"/>
      <c r="F12" s="40"/>
      <c r="G12" s="122"/>
      <c r="H12" s="122"/>
      <c r="I12" s="122"/>
      <c r="J12" s="56">
        <f t="shared" si="0"/>
        <v>0</v>
      </c>
      <c r="K12" s="56">
        <f t="shared" si="1"/>
        <v>0</v>
      </c>
      <c r="L12" s="66">
        <f t="shared" si="2"/>
        <v>0</v>
      </c>
      <c r="M12" s="66">
        <f t="shared" si="3"/>
        <v>0</v>
      </c>
      <c r="N12" s="66">
        <f t="shared" si="4"/>
        <v>0</v>
      </c>
      <c r="O12" s="24">
        <f t="shared" si="5"/>
        <v>0</v>
      </c>
    </row>
    <row r="13" spans="1:15" x14ac:dyDescent="0.25">
      <c r="A13" s="41">
        <v>7</v>
      </c>
      <c r="B13" s="36"/>
      <c r="C13" s="36"/>
      <c r="D13" s="36"/>
      <c r="E13" s="63"/>
      <c r="F13" s="37"/>
      <c r="G13" s="123"/>
      <c r="H13" s="123"/>
      <c r="I13" s="123"/>
      <c r="J13" s="55">
        <f t="shared" si="0"/>
        <v>0</v>
      </c>
      <c r="K13" s="55">
        <f t="shared" si="1"/>
        <v>0</v>
      </c>
      <c r="L13" s="66">
        <f t="shared" si="2"/>
        <v>0</v>
      </c>
      <c r="M13" s="66">
        <f t="shared" si="3"/>
        <v>0</v>
      </c>
      <c r="N13" s="66">
        <f t="shared" si="4"/>
        <v>0</v>
      </c>
      <c r="O13" s="67">
        <f t="shared" si="5"/>
        <v>0</v>
      </c>
    </row>
    <row r="14" spans="1:15" x14ac:dyDescent="0.25">
      <c r="A14" s="42">
        <v>8</v>
      </c>
      <c r="B14" s="39"/>
      <c r="C14" s="39"/>
      <c r="D14" s="39"/>
      <c r="E14" s="64"/>
      <c r="F14" s="40"/>
      <c r="G14" s="122"/>
      <c r="H14" s="122"/>
      <c r="I14" s="122"/>
      <c r="J14" s="56">
        <f t="shared" si="0"/>
        <v>0</v>
      </c>
      <c r="K14" s="56">
        <f t="shared" si="1"/>
        <v>0</v>
      </c>
      <c r="L14" s="66">
        <f t="shared" si="2"/>
        <v>0</v>
      </c>
      <c r="M14" s="66">
        <f t="shared" si="3"/>
        <v>0</v>
      </c>
      <c r="N14" s="66">
        <f t="shared" si="4"/>
        <v>0</v>
      </c>
      <c r="O14" s="24">
        <f t="shared" si="5"/>
        <v>0</v>
      </c>
    </row>
    <row r="15" spans="1:15" x14ac:dyDescent="0.25">
      <c r="A15" s="41">
        <v>9</v>
      </c>
      <c r="B15" s="36"/>
      <c r="C15" s="36"/>
      <c r="D15" s="36"/>
      <c r="E15" s="63"/>
      <c r="F15" s="37"/>
      <c r="G15" s="123"/>
      <c r="H15" s="123"/>
      <c r="I15" s="123"/>
      <c r="J15" s="55">
        <f t="shared" si="0"/>
        <v>0</v>
      </c>
      <c r="K15" s="55">
        <f t="shared" si="1"/>
        <v>0</v>
      </c>
      <c r="L15" s="66">
        <f t="shared" si="2"/>
        <v>0</v>
      </c>
      <c r="M15" s="66">
        <f t="shared" si="3"/>
        <v>0</v>
      </c>
      <c r="N15" s="66">
        <f t="shared" si="4"/>
        <v>0</v>
      </c>
      <c r="O15" s="67">
        <f t="shared" si="5"/>
        <v>0</v>
      </c>
    </row>
    <row r="16" spans="1:15" x14ac:dyDescent="0.25">
      <c r="A16" s="42">
        <v>10</v>
      </c>
      <c r="B16" s="39"/>
      <c r="C16" s="39"/>
      <c r="D16" s="39"/>
      <c r="E16" s="64"/>
      <c r="F16" s="40"/>
      <c r="G16" s="122"/>
      <c r="H16" s="122"/>
      <c r="I16" s="122"/>
      <c r="J16" s="56">
        <f t="shared" si="0"/>
        <v>0</v>
      </c>
      <c r="K16" s="56">
        <f t="shared" si="1"/>
        <v>0</v>
      </c>
      <c r="L16" s="66">
        <f t="shared" si="2"/>
        <v>0</v>
      </c>
      <c r="M16" s="66">
        <f t="shared" si="3"/>
        <v>0</v>
      </c>
      <c r="N16" s="66">
        <f t="shared" si="4"/>
        <v>0</v>
      </c>
      <c r="O16" s="24">
        <f t="shared" si="5"/>
        <v>0</v>
      </c>
    </row>
    <row r="17" spans="1:15" x14ac:dyDescent="0.25">
      <c r="A17" s="41">
        <v>11</v>
      </c>
      <c r="B17" s="36"/>
      <c r="C17" s="36"/>
      <c r="D17" s="36"/>
      <c r="E17" s="63"/>
      <c r="F17" s="37"/>
      <c r="G17" s="123"/>
      <c r="H17" s="123"/>
      <c r="I17" s="123"/>
      <c r="J17" s="55">
        <f t="shared" si="0"/>
        <v>0</v>
      </c>
      <c r="K17" s="55">
        <f t="shared" si="1"/>
        <v>0</v>
      </c>
      <c r="L17" s="66">
        <f t="shared" si="2"/>
        <v>0</v>
      </c>
      <c r="M17" s="66">
        <f t="shared" si="3"/>
        <v>0</v>
      </c>
      <c r="N17" s="66">
        <f t="shared" si="4"/>
        <v>0</v>
      </c>
      <c r="O17" s="67">
        <f t="shared" si="5"/>
        <v>0</v>
      </c>
    </row>
    <row r="18" spans="1:15" x14ac:dyDescent="0.25">
      <c r="A18" s="42">
        <v>12</v>
      </c>
      <c r="B18" s="39"/>
      <c r="C18" s="39"/>
      <c r="D18" s="39"/>
      <c r="E18" s="64"/>
      <c r="F18" s="40"/>
      <c r="G18" s="122"/>
      <c r="H18" s="122"/>
      <c r="I18" s="122"/>
      <c r="J18" s="56">
        <f t="shared" si="0"/>
        <v>0</v>
      </c>
      <c r="K18" s="56">
        <f t="shared" si="1"/>
        <v>0</v>
      </c>
      <c r="L18" s="66">
        <f t="shared" si="2"/>
        <v>0</v>
      </c>
      <c r="M18" s="66">
        <f t="shared" si="3"/>
        <v>0</v>
      </c>
      <c r="N18" s="66">
        <f t="shared" si="4"/>
        <v>0</v>
      </c>
      <c r="O18" s="24">
        <f t="shared" si="5"/>
        <v>0</v>
      </c>
    </row>
    <row r="19" spans="1:15" x14ac:dyDescent="0.25">
      <c r="A19" s="41">
        <v>13</v>
      </c>
      <c r="B19" s="36"/>
      <c r="C19" s="36"/>
      <c r="D19" s="36"/>
      <c r="E19" s="63"/>
      <c r="F19" s="37"/>
      <c r="G19" s="123"/>
      <c r="H19" s="123"/>
      <c r="I19" s="123"/>
      <c r="J19" s="55">
        <f t="shared" si="0"/>
        <v>0</v>
      </c>
      <c r="K19" s="55">
        <f t="shared" si="1"/>
        <v>0</v>
      </c>
      <c r="L19" s="66">
        <f t="shared" si="2"/>
        <v>0</v>
      </c>
      <c r="M19" s="66">
        <f t="shared" si="3"/>
        <v>0</v>
      </c>
      <c r="N19" s="66">
        <f t="shared" si="4"/>
        <v>0</v>
      </c>
      <c r="O19" s="67">
        <f t="shared" si="5"/>
        <v>0</v>
      </c>
    </row>
    <row r="20" spans="1:15" x14ac:dyDescent="0.25">
      <c r="A20" s="42">
        <v>14</v>
      </c>
      <c r="B20" s="39"/>
      <c r="C20" s="39"/>
      <c r="D20" s="39"/>
      <c r="E20" s="64"/>
      <c r="F20" s="40"/>
      <c r="G20" s="122"/>
      <c r="H20" s="122"/>
      <c r="I20" s="122"/>
      <c r="J20" s="56">
        <f t="shared" si="0"/>
        <v>0</v>
      </c>
      <c r="K20" s="56">
        <f t="shared" si="1"/>
        <v>0</v>
      </c>
      <c r="L20" s="66">
        <f t="shared" si="2"/>
        <v>0</v>
      </c>
      <c r="M20" s="66">
        <f t="shared" si="3"/>
        <v>0</v>
      </c>
      <c r="N20" s="66">
        <f t="shared" si="4"/>
        <v>0</v>
      </c>
      <c r="O20" s="24">
        <f t="shared" si="5"/>
        <v>0</v>
      </c>
    </row>
    <row r="21" spans="1:15" x14ac:dyDescent="0.25">
      <c r="A21" s="41">
        <v>15</v>
      </c>
      <c r="B21" s="36"/>
      <c r="C21" s="36"/>
      <c r="D21" s="36"/>
      <c r="E21" s="63"/>
      <c r="F21" s="37"/>
      <c r="G21" s="123"/>
      <c r="H21" s="123"/>
      <c r="I21" s="123"/>
      <c r="J21" s="55">
        <f t="shared" si="0"/>
        <v>0</v>
      </c>
      <c r="K21" s="55">
        <f t="shared" si="1"/>
        <v>0</v>
      </c>
      <c r="L21" s="66">
        <f t="shared" si="2"/>
        <v>0</v>
      </c>
      <c r="M21" s="66">
        <f t="shared" si="3"/>
        <v>0</v>
      </c>
      <c r="N21" s="66">
        <f t="shared" si="4"/>
        <v>0</v>
      </c>
      <c r="O21" s="67">
        <f t="shared" si="5"/>
        <v>0</v>
      </c>
    </row>
    <row r="22" spans="1:15" x14ac:dyDescent="0.25">
      <c r="A22" s="42">
        <v>16</v>
      </c>
      <c r="B22" s="39"/>
      <c r="C22" s="39"/>
      <c r="D22" s="39"/>
      <c r="E22" s="64"/>
      <c r="F22" s="40"/>
      <c r="G22" s="122"/>
      <c r="H22" s="122"/>
      <c r="I22" s="122"/>
      <c r="J22" s="56">
        <f t="shared" si="0"/>
        <v>0</v>
      </c>
      <c r="K22" s="56">
        <f t="shared" si="1"/>
        <v>0</v>
      </c>
      <c r="L22" s="66">
        <f t="shared" si="2"/>
        <v>0</v>
      </c>
      <c r="M22" s="66">
        <f t="shared" si="3"/>
        <v>0</v>
      </c>
      <c r="N22" s="66">
        <f t="shared" si="4"/>
        <v>0</v>
      </c>
      <c r="O22" s="24">
        <f t="shared" si="5"/>
        <v>0</v>
      </c>
    </row>
    <row r="23" spans="1:15" x14ac:dyDescent="0.25">
      <c r="A23" s="41">
        <v>17</v>
      </c>
      <c r="B23" s="36"/>
      <c r="C23" s="36"/>
      <c r="D23" s="36"/>
      <c r="E23" s="63"/>
      <c r="F23" s="37"/>
      <c r="G23" s="123"/>
      <c r="H23" s="123"/>
      <c r="I23" s="123"/>
      <c r="J23" s="55">
        <f t="shared" si="0"/>
        <v>0</v>
      </c>
      <c r="K23" s="55">
        <f t="shared" si="1"/>
        <v>0</v>
      </c>
      <c r="L23" s="66">
        <f t="shared" si="2"/>
        <v>0</v>
      </c>
      <c r="M23" s="66">
        <f t="shared" si="3"/>
        <v>0</v>
      </c>
      <c r="N23" s="66">
        <f t="shared" si="4"/>
        <v>0</v>
      </c>
      <c r="O23" s="67">
        <f t="shared" si="5"/>
        <v>0</v>
      </c>
    </row>
    <row r="24" spans="1:15" x14ac:dyDescent="0.25">
      <c r="A24" s="42">
        <v>18</v>
      </c>
      <c r="B24" s="39"/>
      <c r="C24" s="39"/>
      <c r="D24" s="39"/>
      <c r="E24" s="64"/>
      <c r="F24" s="40"/>
      <c r="G24" s="122"/>
      <c r="H24" s="122"/>
      <c r="I24" s="122"/>
      <c r="J24" s="56">
        <f t="shared" si="0"/>
        <v>0</v>
      </c>
      <c r="K24" s="56">
        <f t="shared" si="1"/>
        <v>0</v>
      </c>
      <c r="L24" s="66">
        <f t="shared" si="2"/>
        <v>0</v>
      </c>
      <c r="M24" s="66">
        <f t="shared" si="3"/>
        <v>0</v>
      </c>
      <c r="N24" s="66">
        <f t="shared" si="4"/>
        <v>0</v>
      </c>
      <c r="O24" s="24">
        <f t="shared" si="5"/>
        <v>0</v>
      </c>
    </row>
    <row r="25" spans="1:15" x14ac:dyDescent="0.25">
      <c r="A25" s="41">
        <v>19</v>
      </c>
      <c r="B25" s="36"/>
      <c r="C25" s="36"/>
      <c r="D25" s="36"/>
      <c r="E25" s="63"/>
      <c r="F25" s="37"/>
      <c r="G25" s="123"/>
      <c r="H25" s="123"/>
      <c r="I25" s="123"/>
      <c r="J25" s="55">
        <f t="shared" si="0"/>
        <v>0</v>
      </c>
      <c r="K25" s="55">
        <f t="shared" si="1"/>
        <v>0</v>
      </c>
      <c r="L25" s="66">
        <f t="shared" si="2"/>
        <v>0</v>
      </c>
      <c r="M25" s="66">
        <f t="shared" si="3"/>
        <v>0</v>
      </c>
      <c r="N25" s="66">
        <f t="shared" si="4"/>
        <v>0</v>
      </c>
      <c r="O25" s="67">
        <f t="shared" si="5"/>
        <v>0</v>
      </c>
    </row>
    <row r="26" spans="1:15" x14ac:dyDescent="0.25">
      <c r="A26" s="42">
        <v>20</v>
      </c>
      <c r="B26" s="39"/>
      <c r="C26" s="39"/>
      <c r="D26" s="39"/>
      <c r="E26" s="64"/>
      <c r="F26" s="40"/>
      <c r="G26" s="122"/>
      <c r="H26" s="122"/>
      <c r="I26" s="122"/>
      <c r="J26" s="56">
        <f t="shared" si="0"/>
        <v>0</v>
      </c>
      <c r="K26" s="56">
        <f t="shared" si="1"/>
        <v>0</v>
      </c>
      <c r="L26" s="66">
        <f t="shared" si="2"/>
        <v>0</v>
      </c>
      <c r="M26" s="66">
        <f t="shared" si="3"/>
        <v>0</v>
      </c>
      <c r="N26" s="66">
        <f t="shared" si="4"/>
        <v>0</v>
      </c>
      <c r="O26" s="24">
        <f t="shared" si="5"/>
        <v>0</v>
      </c>
    </row>
    <row r="27" spans="1:15" x14ac:dyDescent="0.25">
      <c r="A27" s="41">
        <v>21</v>
      </c>
      <c r="B27" s="36"/>
      <c r="C27" s="36"/>
      <c r="D27" s="36"/>
      <c r="E27" s="63"/>
      <c r="F27" s="37"/>
      <c r="G27" s="123"/>
      <c r="H27" s="123"/>
      <c r="I27" s="123"/>
      <c r="J27" s="55">
        <f t="shared" si="0"/>
        <v>0</v>
      </c>
      <c r="K27" s="55">
        <f t="shared" si="1"/>
        <v>0</v>
      </c>
      <c r="L27" s="66">
        <f t="shared" si="2"/>
        <v>0</v>
      </c>
      <c r="M27" s="66">
        <f t="shared" si="3"/>
        <v>0</v>
      </c>
      <c r="N27" s="66">
        <f t="shared" si="4"/>
        <v>0</v>
      </c>
      <c r="O27" s="67">
        <f t="shared" si="5"/>
        <v>0</v>
      </c>
    </row>
    <row r="28" spans="1:15" x14ac:dyDescent="0.25">
      <c r="A28" s="42">
        <v>22</v>
      </c>
      <c r="B28" s="39"/>
      <c r="C28" s="39"/>
      <c r="D28" s="39"/>
      <c r="E28" s="64"/>
      <c r="F28" s="40"/>
      <c r="G28" s="122"/>
      <c r="H28" s="122"/>
      <c r="I28" s="122"/>
      <c r="J28" s="56">
        <f t="shared" si="0"/>
        <v>0</v>
      </c>
      <c r="K28" s="56">
        <f t="shared" si="1"/>
        <v>0</v>
      </c>
      <c r="L28" s="66">
        <f t="shared" si="2"/>
        <v>0</v>
      </c>
      <c r="M28" s="66">
        <f t="shared" si="3"/>
        <v>0</v>
      </c>
      <c r="N28" s="66">
        <f t="shared" si="4"/>
        <v>0</v>
      </c>
      <c r="O28" s="24">
        <f t="shared" si="5"/>
        <v>0</v>
      </c>
    </row>
    <row r="29" spans="1:15" x14ac:dyDescent="0.25">
      <c r="A29" s="41">
        <v>23</v>
      </c>
      <c r="B29" s="36"/>
      <c r="C29" s="36"/>
      <c r="D29" s="36"/>
      <c r="E29" s="63"/>
      <c r="F29" s="37"/>
      <c r="G29" s="123"/>
      <c r="H29" s="123"/>
      <c r="I29" s="123"/>
      <c r="J29" s="55">
        <f t="shared" si="0"/>
        <v>0</v>
      </c>
      <c r="K29" s="55">
        <f t="shared" si="1"/>
        <v>0</v>
      </c>
      <c r="L29" s="66">
        <f t="shared" si="2"/>
        <v>0</v>
      </c>
      <c r="M29" s="66">
        <f t="shared" si="3"/>
        <v>0</v>
      </c>
      <c r="N29" s="66">
        <f t="shared" si="4"/>
        <v>0</v>
      </c>
      <c r="O29" s="67">
        <f t="shared" si="5"/>
        <v>0</v>
      </c>
    </row>
    <row r="30" spans="1:15" x14ac:dyDescent="0.25">
      <c r="A30" s="42">
        <v>24</v>
      </c>
      <c r="B30" s="39"/>
      <c r="C30" s="39"/>
      <c r="D30" s="39"/>
      <c r="E30" s="64"/>
      <c r="F30" s="40"/>
      <c r="G30" s="122"/>
      <c r="H30" s="122"/>
      <c r="I30" s="122"/>
      <c r="J30" s="56">
        <f t="shared" si="0"/>
        <v>0</v>
      </c>
      <c r="K30" s="56">
        <f t="shared" si="1"/>
        <v>0</v>
      </c>
      <c r="L30" s="66">
        <f t="shared" si="2"/>
        <v>0</v>
      </c>
      <c r="M30" s="66">
        <f t="shared" si="3"/>
        <v>0</v>
      </c>
      <c r="N30" s="66">
        <f t="shared" si="4"/>
        <v>0</v>
      </c>
      <c r="O30" s="24">
        <f t="shared" si="5"/>
        <v>0</v>
      </c>
    </row>
    <row r="31" spans="1:15" x14ac:dyDescent="0.25">
      <c r="A31" s="41">
        <v>25</v>
      </c>
      <c r="B31" s="36"/>
      <c r="C31" s="36"/>
      <c r="D31" s="36"/>
      <c r="E31" s="63"/>
      <c r="F31" s="37"/>
      <c r="G31" s="123"/>
      <c r="H31" s="123"/>
      <c r="I31" s="123"/>
      <c r="J31" s="55">
        <f t="shared" si="0"/>
        <v>0</v>
      </c>
      <c r="K31" s="55">
        <f t="shared" si="1"/>
        <v>0</v>
      </c>
      <c r="L31" s="66">
        <f t="shared" si="2"/>
        <v>0</v>
      </c>
      <c r="M31" s="66">
        <f t="shared" si="3"/>
        <v>0</v>
      </c>
      <c r="N31" s="66">
        <f t="shared" si="4"/>
        <v>0</v>
      </c>
      <c r="O31" s="67">
        <f t="shared" si="5"/>
        <v>0</v>
      </c>
    </row>
    <row r="32" spans="1:15" x14ac:dyDescent="0.25">
      <c r="A32" s="42">
        <v>26</v>
      </c>
      <c r="B32" s="39"/>
      <c r="C32" s="39"/>
      <c r="D32" s="39"/>
      <c r="E32" s="64"/>
      <c r="F32" s="40"/>
      <c r="G32" s="122"/>
      <c r="H32" s="122"/>
      <c r="I32" s="122"/>
      <c r="J32" s="56">
        <f t="shared" si="0"/>
        <v>0</v>
      </c>
      <c r="K32" s="56">
        <f t="shared" si="1"/>
        <v>0</v>
      </c>
      <c r="L32" s="66">
        <f t="shared" si="2"/>
        <v>0</v>
      </c>
      <c r="M32" s="66">
        <f t="shared" si="3"/>
        <v>0</v>
      </c>
      <c r="N32" s="66">
        <f t="shared" si="4"/>
        <v>0</v>
      </c>
      <c r="O32" s="24">
        <f t="shared" si="5"/>
        <v>0</v>
      </c>
    </row>
    <row r="33" spans="1:15" x14ac:dyDescent="0.25">
      <c r="A33" s="41">
        <v>27</v>
      </c>
      <c r="B33" s="36"/>
      <c r="C33" s="36"/>
      <c r="D33" s="36"/>
      <c r="E33" s="63"/>
      <c r="F33" s="37"/>
      <c r="G33" s="123"/>
      <c r="H33" s="123"/>
      <c r="I33" s="123"/>
      <c r="J33" s="55">
        <f t="shared" si="0"/>
        <v>0</v>
      </c>
      <c r="K33" s="55">
        <f t="shared" si="1"/>
        <v>0</v>
      </c>
      <c r="L33" s="66">
        <f t="shared" si="2"/>
        <v>0</v>
      </c>
      <c r="M33" s="66">
        <f t="shared" si="3"/>
        <v>0</v>
      </c>
      <c r="N33" s="66">
        <f t="shared" si="4"/>
        <v>0</v>
      </c>
      <c r="O33" s="67">
        <f t="shared" si="5"/>
        <v>0</v>
      </c>
    </row>
    <row r="34" spans="1:15" x14ac:dyDescent="0.25">
      <c r="A34" s="42">
        <v>28</v>
      </c>
      <c r="B34" s="39"/>
      <c r="C34" s="39"/>
      <c r="D34" s="39"/>
      <c r="E34" s="64"/>
      <c r="F34" s="40"/>
      <c r="G34" s="122"/>
      <c r="H34" s="122"/>
      <c r="I34" s="122"/>
      <c r="J34" s="56">
        <f t="shared" si="0"/>
        <v>0</v>
      </c>
      <c r="K34" s="56">
        <f t="shared" si="1"/>
        <v>0</v>
      </c>
      <c r="L34" s="66">
        <f t="shared" si="2"/>
        <v>0</v>
      </c>
      <c r="M34" s="66">
        <f t="shared" si="3"/>
        <v>0</v>
      </c>
      <c r="N34" s="66">
        <f t="shared" si="4"/>
        <v>0</v>
      </c>
      <c r="O34" s="24">
        <f t="shared" si="5"/>
        <v>0</v>
      </c>
    </row>
    <row r="35" spans="1:15" x14ac:dyDescent="0.25">
      <c r="A35" s="41">
        <v>29</v>
      </c>
      <c r="B35" s="36"/>
      <c r="C35" s="36"/>
      <c r="D35" s="36"/>
      <c r="E35" s="63"/>
      <c r="F35" s="37"/>
      <c r="G35" s="123"/>
      <c r="H35" s="123"/>
      <c r="I35" s="123"/>
      <c r="J35" s="55">
        <f t="shared" si="0"/>
        <v>0</v>
      </c>
      <c r="K35" s="55">
        <f t="shared" si="1"/>
        <v>0</v>
      </c>
      <c r="L35" s="66">
        <f t="shared" si="2"/>
        <v>0</v>
      </c>
      <c r="M35" s="66">
        <f t="shared" si="3"/>
        <v>0</v>
      </c>
      <c r="N35" s="66">
        <f t="shared" si="4"/>
        <v>0</v>
      </c>
      <c r="O35" s="67">
        <f t="shared" si="5"/>
        <v>0</v>
      </c>
    </row>
    <row r="36" spans="1:15" x14ac:dyDescent="0.25">
      <c r="A36" s="42">
        <v>30</v>
      </c>
      <c r="B36" s="39"/>
      <c r="C36" s="39"/>
      <c r="D36" s="39"/>
      <c r="E36" s="64"/>
      <c r="F36" s="40"/>
      <c r="G36" s="122"/>
      <c r="H36" s="122"/>
      <c r="I36" s="122"/>
      <c r="J36" s="56">
        <f t="shared" si="0"/>
        <v>0</v>
      </c>
      <c r="K36" s="56">
        <f t="shared" si="1"/>
        <v>0</v>
      </c>
      <c r="L36" s="66">
        <f t="shared" si="2"/>
        <v>0</v>
      </c>
      <c r="M36" s="66">
        <f t="shared" si="3"/>
        <v>0</v>
      </c>
      <c r="N36" s="66">
        <f t="shared" si="4"/>
        <v>0</v>
      </c>
      <c r="O36" s="24">
        <f t="shared" si="5"/>
        <v>0</v>
      </c>
    </row>
    <row r="37" spans="1:15" x14ac:dyDescent="0.25">
      <c r="A37" s="41">
        <v>31</v>
      </c>
      <c r="B37" s="36"/>
      <c r="C37" s="36"/>
      <c r="D37" s="36"/>
      <c r="E37" s="63"/>
      <c r="F37" s="37"/>
      <c r="G37" s="123"/>
      <c r="H37" s="123"/>
      <c r="I37" s="123"/>
      <c r="J37" s="55">
        <f t="shared" si="0"/>
        <v>0</v>
      </c>
      <c r="K37" s="55">
        <f t="shared" si="1"/>
        <v>0</v>
      </c>
      <c r="L37" s="66">
        <f t="shared" si="2"/>
        <v>0</v>
      </c>
      <c r="M37" s="66">
        <f t="shared" si="3"/>
        <v>0</v>
      </c>
      <c r="N37" s="66">
        <f t="shared" si="4"/>
        <v>0</v>
      </c>
      <c r="O37" s="67">
        <f t="shared" si="5"/>
        <v>0</v>
      </c>
    </row>
    <row r="38" spans="1:15" x14ac:dyDescent="0.25">
      <c r="A38" s="42">
        <v>32</v>
      </c>
      <c r="B38" s="39"/>
      <c r="C38" s="39"/>
      <c r="D38" s="39"/>
      <c r="E38" s="64"/>
      <c r="F38" s="40"/>
      <c r="G38" s="122"/>
      <c r="H38" s="122"/>
      <c r="I38" s="122"/>
      <c r="J38" s="56">
        <f t="shared" si="0"/>
        <v>0</v>
      </c>
      <c r="K38" s="56">
        <f t="shared" si="1"/>
        <v>0</v>
      </c>
      <c r="L38" s="66">
        <f t="shared" si="2"/>
        <v>0</v>
      </c>
      <c r="M38" s="66">
        <f t="shared" si="3"/>
        <v>0</v>
      </c>
      <c r="N38" s="66">
        <f t="shared" si="4"/>
        <v>0</v>
      </c>
      <c r="O38" s="24">
        <f t="shared" si="5"/>
        <v>0</v>
      </c>
    </row>
    <row r="39" spans="1:15" x14ac:dyDescent="0.25">
      <c r="A39" s="41">
        <v>33</v>
      </c>
      <c r="B39" s="36"/>
      <c r="C39" s="36"/>
      <c r="D39" s="36"/>
      <c r="E39" s="63"/>
      <c r="F39" s="37"/>
      <c r="G39" s="123"/>
      <c r="H39" s="123"/>
      <c r="I39" s="123"/>
      <c r="J39" s="55">
        <f t="shared" si="0"/>
        <v>0</v>
      </c>
      <c r="K39" s="55">
        <f t="shared" si="1"/>
        <v>0</v>
      </c>
      <c r="L39" s="66">
        <f t="shared" si="2"/>
        <v>0</v>
      </c>
      <c r="M39" s="66">
        <f t="shared" si="3"/>
        <v>0</v>
      </c>
      <c r="N39" s="66">
        <f t="shared" si="4"/>
        <v>0</v>
      </c>
      <c r="O39" s="67">
        <f t="shared" si="5"/>
        <v>0</v>
      </c>
    </row>
    <row r="40" spans="1:15" x14ac:dyDescent="0.25">
      <c r="A40" s="42">
        <v>34</v>
      </c>
      <c r="B40" s="39"/>
      <c r="C40" s="39"/>
      <c r="D40" s="39"/>
      <c r="E40" s="64"/>
      <c r="F40" s="40"/>
      <c r="G40" s="122"/>
      <c r="H40" s="122"/>
      <c r="I40" s="122"/>
      <c r="J40" s="56">
        <f t="shared" si="0"/>
        <v>0</v>
      </c>
      <c r="K40" s="56">
        <f t="shared" si="1"/>
        <v>0</v>
      </c>
      <c r="L40" s="66">
        <f t="shared" si="2"/>
        <v>0</v>
      </c>
      <c r="M40" s="66">
        <f t="shared" si="3"/>
        <v>0</v>
      </c>
      <c r="N40" s="66">
        <f t="shared" si="4"/>
        <v>0</v>
      </c>
      <c r="O40" s="24">
        <f t="shared" si="5"/>
        <v>0</v>
      </c>
    </row>
    <row r="41" spans="1:15" x14ac:dyDescent="0.25">
      <c r="A41" s="41">
        <v>35</v>
      </c>
      <c r="B41" s="36"/>
      <c r="C41" s="36"/>
      <c r="D41" s="36"/>
      <c r="E41" s="63"/>
      <c r="F41" s="37"/>
      <c r="G41" s="123"/>
      <c r="H41" s="123"/>
      <c r="I41" s="123"/>
      <c r="J41" s="55">
        <f t="shared" si="0"/>
        <v>0</v>
      </c>
      <c r="K41" s="55">
        <f t="shared" si="1"/>
        <v>0</v>
      </c>
      <c r="L41" s="66">
        <f t="shared" si="2"/>
        <v>0</v>
      </c>
      <c r="M41" s="66">
        <f t="shared" si="3"/>
        <v>0</v>
      </c>
      <c r="N41" s="66">
        <f t="shared" si="4"/>
        <v>0</v>
      </c>
      <c r="O41" s="67">
        <f t="shared" si="5"/>
        <v>0</v>
      </c>
    </row>
    <row r="42" spans="1:15" x14ac:dyDescent="0.25">
      <c r="A42" s="42">
        <v>36</v>
      </c>
      <c r="B42" s="39"/>
      <c r="C42" s="39"/>
      <c r="D42" s="39"/>
      <c r="E42" s="64"/>
      <c r="F42" s="40"/>
      <c r="G42" s="122"/>
      <c r="H42" s="122"/>
      <c r="I42" s="122"/>
      <c r="J42" s="56">
        <f t="shared" si="0"/>
        <v>0</v>
      </c>
      <c r="K42" s="56">
        <f t="shared" si="1"/>
        <v>0</v>
      </c>
      <c r="L42" s="66">
        <f t="shared" si="2"/>
        <v>0</v>
      </c>
      <c r="M42" s="66">
        <f t="shared" si="3"/>
        <v>0</v>
      </c>
      <c r="N42" s="66">
        <f t="shared" si="4"/>
        <v>0</v>
      </c>
      <c r="O42" s="24">
        <f t="shared" si="5"/>
        <v>0</v>
      </c>
    </row>
    <row r="43" spans="1:15" x14ac:dyDescent="0.25">
      <c r="A43" s="41">
        <v>37</v>
      </c>
      <c r="B43" s="36"/>
      <c r="C43" s="36"/>
      <c r="D43" s="36"/>
      <c r="E43" s="63"/>
      <c r="F43" s="37"/>
      <c r="G43" s="123"/>
      <c r="H43" s="123"/>
      <c r="I43" s="123"/>
      <c r="J43" s="55">
        <f t="shared" si="0"/>
        <v>0</v>
      </c>
      <c r="K43" s="55">
        <f t="shared" si="1"/>
        <v>0</v>
      </c>
      <c r="L43" s="66">
        <f t="shared" si="2"/>
        <v>0</v>
      </c>
      <c r="M43" s="66">
        <f t="shared" si="3"/>
        <v>0</v>
      </c>
      <c r="N43" s="66">
        <f t="shared" si="4"/>
        <v>0</v>
      </c>
      <c r="O43" s="67">
        <f t="shared" si="5"/>
        <v>0</v>
      </c>
    </row>
    <row r="44" spans="1:15" x14ac:dyDescent="0.25">
      <c r="A44" s="42">
        <v>38</v>
      </c>
      <c r="B44" s="39"/>
      <c r="C44" s="39"/>
      <c r="D44" s="39"/>
      <c r="E44" s="64"/>
      <c r="F44" s="40"/>
      <c r="G44" s="122"/>
      <c r="H44" s="122"/>
      <c r="I44" s="122"/>
      <c r="J44" s="56">
        <f t="shared" si="0"/>
        <v>0</v>
      </c>
      <c r="K44" s="56">
        <f t="shared" si="1"/>
        <v>0</v>
      </c>
      <c r="L44" s="66">
        <f t="shared" si="2"/>
        <v>0</v>
      </c>
      <c r="M44" s="66">
        <f t="shared" si="3"/>
        <v>0</v>
      </c>
      <c r="N44" s="66">
        <f t="shared" si="4"/>
        <v>0</v>
      </c>
      <c r="O44" s="24">
        <f t="shared" si="5"/>
        <v>0</v>
      </c>
    </row>
    <row r="45" spans="1:15" x14ac:dyDescent="0.25">
      <c r="A45" s="41">
        <v>39</v>
      </c>
      <c r="B45" s="36"/>
      <c r="C45" s="36"/>
      <c r="D45" s="36"/>
      <c r="E45" s="63"/>
      <c r="F45" s="37"/>
      <c r="G45" s="123"/>
      <c r="H45" s="123"/>
      <c r="I45" s="123"/>
      <c r="J45" s="55">
        <f t="shared" si="0"/>
        <v>0</v>
      </c>
      <c r="K45" s="55">
        <f t="shared" si="1"/>
        <v>0</v>
      </c>
      <c r="L45" s="66">
        <f t="shared" si="2"/>
        <v>0</v>
      </c>
      <c r="M45" s="66">
        <f t="shared" si="3"/>
        <v>0</v>
      </c>
      <c r="N45" s="66">
        <f t="shared" si="4"/>
        <v>0</v>
      </c>
      <c r="O45" s="67">
        <f t="shared" si="5"/>
        <v>0</v>
      </c>
    </row>
    <row r="46" spans="1:15" x14ac:dyDescent="0.25">
      <c r="A46" s="42">
        <v>40</v>
      </c>
      <c r="B46" s="39"/>
      <c r="C46" s="39"/>
      <c r="D46" s="39"/>
      <c r="E46" s="64"/>
      <c r="F46" s="40"/>
      <c r="G46" s="122"/>
      <c r="H46" s="122"/>
      <c r="I46" s="122"/>
      <c r="J46" s="56">
        <f t="shared" si="0"/>
        <v>0</v>
      </c>
      <c r="K46" s="56">
        <f t="shared" si="1"/>
        <v>0</v>
      </c>
      <c r="L46" s="66">
        <f t="shared" si="2"/>
        <v>0</v>
      </c>
      <c r="M46" s="66">
        <f t="shared" si="3"/>
        <v>0</v>
      </c>
      <c r="N46" s="66">
        <f t="shared" si="4"/>
        <v>0</v>
      </c>
      <c r="O46" s="24">
        <f t="shared" si="5"/>
        <v>0</v>
      </c>
    </row>
    <row r="48" spans="1:15" ht="15.75" x14ac:dyDescent="0.25">
      <c r="G48" s="16"/>
      <c r="H48" s="49" t="s">
        <v>12</v>
      </c>
      <c r="I48" s="2">
        <f t="array" ref="I48">CEILING(SUM(B7:C46*D7:D46*2)/1000,1)</f>
        <v>0</v>
      </c>
      <c r="J48" t="s">
        <v>13</v>
      </c>
    </row>
    <row r="49" spans="1:10" ht="15.75" x14ac:dyDescent="0.25">
      <c r="A49" s="124" t="s">
        <v>18</v>
      </c>
      <c r="B49" s="124"/>
      <c r="C49" s="15">
        <f>SUM(L7:L46)/1000</f>
        <v>0</v>
      </c>
      <c r="D49" t="s">
        <v>13</v>
      </c>
      <c r="H49" s="50" t="s">
        <v>16</v>
      </c>
      <c r="I49" s="2">
        <f>CEILING(C49*1.25,1)</f>
        <v>0</v>
      </c>
      <c r="J49" t="s">
        <v>13</v>
      </c>
    </row>
    <row r="50" spans="1:10" ht="15.75" x14ac:dyDescent="0.25">
      <c r="A50" s="124" t="s">
        <v>94</v>
      </c>
      <c r="B50" s="124"/>
      <c r="C50" s="15">
        <f>SUM(M7:M46)/1000</f>
        <v>0</v>
      </c>
      <c r="D50" t="s">
        <v>13</v>
      </c>
      <c r="H50" s="50" t="s">
        <v>95</v>
      </c>
      <c r="I50" s="2">
        <f>CEILING(C50*1.25,1)</f>
        <v>0</v>
      </c>
      <c r="J50" t="s">
        <v>13</v>
      </c>
    </row>
    <row r="51" spans="1:10" ht="15.75" x14ac:dyDescent="0.25">
      <c r="A51" s="124" t="s">
        <v>19</v>
      </c>
      <c r="B51" s="124"/>
      <c r="C51" s="15">
        <f>SUM(N7:N46)/1000</f>
        <v>0</v>
      </c>
      <c r="D51" t="s">
        <v>13</v>
      </c>
      <c r="H51" s="50" t="s">
        <v>17</v>
      </c>
      <c r="I51" s="2">
        <f>CEILING(C51*1.25,1)</f>
        <v>0</v>
      </c>
      <c r="J51" t="s">
        <v>13</v>
      </c>
    </row>
    <row r="53" spans="1:10" x14ac:dyDescent="0.25">
      <c r="E53" s="19" t="s">
        <v>57</v>
      </c>
      <c r="F53" s="28"/>
      <c r="G53" s="28"/>
      <c r="H53" s="28"/>
      <c r="I53" t="str">
        <f>'Общая информация'!$H$32</f>
        <v>/ Чепыжов Дмитрий /</v>
      </c>
    </row>
    <row r="54" spans="1:10" ht="14.25" customHeight="1" x14ac:dyDescent="0.25"/>
    <row r="55" spans="1:10" ht="0.75" customHeight="1" x14ac:dyDescent="0.25">
      <c r="A55">
        <v>0.4</v>
      </c>
    </row>
    <row r="56" spans="1:10" ht="19.5" hidden="1" customHeight="1" x14ac:dyDescent="0.25">
      <c r="A56" s="43">
        <v>1</v>
      </c>
    </row>
    <row r="57" spans="1:10" ht="19.5" hidden="1" customHeight="1" x14ac:dyDescent="0.25">
      <c r="A57" s="43">
        <v>2</v>
      </c>
    </row>
    <row r="58" spans="1:10" ht="22.5" hidden="1" customHeight="1" x14ac:dyDescent="0.25">
      <c r="A58" s="58" t="s">
        <v>102</v>
      </c>
    </row>
    <row r="59" spans="1:10" ht="17.25" hidden="1" customHeight="1" x14ac:dyDescent="0.25">
      <c r="A59" t="s">
        <v>64</v>
      </c>
      <c r="B59" t="s">
        <v>87</v>
      </c>
      <c r="C59" t="s">
        <v>88</v>
      </c>
    </row>
    <row r="60" spans="1:10" ht="18.75" hidden="1" customHeight="1" x14ac:dyDescent="0.25">
      <c r="A60" t="s">
        <v>69</v>
      </c>
      <c r="B60" t="s">
        <v>70</v>
      </c>
      <c r="C60" t="s">
        <v>71</v>
      </c>
    </row>
  </sheetData>
  <sheetProtection algorithmName="SHA-512" hashValue="xi5mDFDMKI3OzBaf84ER3mYlH3a7bpQAI7VXKhUqtCRUMYONd8+Ea6jtCbKzoUiI3RYvTsUXZy0hkPFHUXwHxQ==" saltValue="8PehWJ8+kgH6qCwFdcOM2w==" spinCount="100000" sheet="1" selectLockedCells="1"/>
  <mergeCells count="53">
    <mergeCell ref="A1:J1"/>
    <mergeCell ref="B3:D3"/>
    <mergeCell ref="A5:A6"/>
    <mergeCell ref="B5:C5"/>
    <mergeCell ref="D5:D6"/>
    <mergeCell ref="E5:E6"/>
    <mergeCell ref="F5:F6"/>
    <mergeCell ref="J3:K3"/>
    <mergeCell ref="J5:O5"/>
    <mergeCell ref="G24:I24"/>
    <mergeCell ref="G18:I18"/>
    <mergeCell ref="A49:B49"/>
    <mergeCell ref="A50:B50"/>
    <mergeCell ref="G5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9:I19"/>
    <mergeCell ref="G20:I20"/>
    <mergeCell ref="G21:I21"/>
    <mergeCell ref="G22:I22"/>
    <mergeCell ref="G23:I23"/>
    <mergeCell ref="A51:B51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36:I36"/>
    <mergeCell ref="G25:I25"/>
    <mergeCell ref="G26:I26"/>
    <mergeCell ref="G27:I27"/>
    <mergeCell ref="G28:I28"/>
    <mergeCell ref="G29:I29"/>
    <mergeCell ref="G31:I31"/>
    <mergeCell ref="G32:I32"/>
    <mergeCell ref="G33:I33"/>
    <mergeCell ref="G34:I34"/>
    <mergeCell ref="G35:I35"/>
    <mergeCell ref="G30:I30"/>
  </mergeCells>
  <dataValidations count="3">
    <dataValidation type="list" allowBlank="1" showInputMessage="1" showErrorMessage="1" sqref="E7:E46">
      <formula1>Кромка</formula1>
    </dataValidation>
    <dataValidation type="list" allowBlank="1" showInputMessage="1" showErrorMessage="1" sqref="F7:F46">
      <formula1>"да,нет"</formula1>
    </dataValidation>
    <dataValidation type="list" allowBlank="1" showInputMessage="1" showErrorMessage="1" sqref="B3:D3">
      <formula1>Материал</formula1>
    </dataValidation>
  </dataValidations>
  <pageMargins left="0.51181102362204722" right="0.51181102362204722" top="0.55118110236220474" bottom="0.55118110236220474" header="0.31496062992125984" footer="0.31496062992125984"/>
  <pageSetup paperSize="9" scale="68" fitToHeight="0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showGridLines="0" showRowColHeaders="0" tabSelected="1" topLeftCell="A7" zoomScaleNormal="100" workbookViewId="0">
      <selection activeCell="B34" sqref="B34:D34"/>
    </sheetView>
  </sheetViews>
  <sheetFormatPr defaultRowHeight="15" x14ac:dyDescent="0.25"/>
  <cols>
    <col min="1" max="1" width="12.85546875" customWidth="1"/>
    <col min="2" max="2" width="13.140625" customWidth="1"/>
    <col min="3" max="3" width="13.28515625" customWidth="1"/>
    <col min="5" max="5" width="9.85546875" style="54" customWidth="1"/>
    <col min="8" max="8" width="9.85546875" bestFit="1" customWidth="1"/>
    <col min="9" max="9" width="10.140625" customWidth="1"/>
    <col min="10" max="10" width="10.28515625" customWidth="1"/>
    <col min="11" max="11" width="30.28515625" customWidth="1"/>
    <col min="12" max="12" width="0.140625" hidden="1" customWidth="1"/>
    <col min="13" max="13" width="10.42578125" hidden="1" customWidth="1"/>
    <col min="14" max="14" width="12.42578125" customWidth="1"/>
    <col min="15" max="15" width="12.5703125" bestFit="1" customWidth="1"/>
  </cols>
  <sheetData>
    <row r="1" spans="1:16" ht="18.75" x14ac:dyDescent="0.3">
      <c r="A1" s="103" t="s">
        <v>24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6" ht="18.75" x14ac:dyDescent="0.3">
      <c r="A2" s="9"/>
      <c r="B2" s="9"/>
      <c r="C2" s="9"/>
      <c r="D2" s="9"/>
      <c r="E2" s="48"/>
      <c r="F2" s="9"/>
      <c r="G2" s="9"/>
      <c r="H2" s="9"/>
      <c r="I2" s="9"/>
      <c r="J2" s="9"/>
      <c r="K2" s="9"/>
    </row>
    <row r="3" spans="1:16" ht="18.75" x14ac:dyDescent="0.3">
      <c r="A3" s="11" t="s">
        <v>8</v>
      </c>
      <c r="B3" s="126" t="s">
        <v>64</v>
      </c>
      <c r="C3" s="126"/>
      <c r="D3" s="126"/>
      <c r="E3" s="53"/>
      <c r="F3" s="9"/>
      <c r="G3" s="5" t="s">
        <v>9</v>
      </c>
      <c r="H3" s="18">
        <v>16</v>
      </c>
      <c r="I3" s="14" t="s">
        <v>10</v>
      </c>
      <c r="J3" s="5" t="s">
        <v>72</v>
      </c>
      <c r="K3" s="45" t="s">
        <v>109</v>
      </c>
    </row>
    <row r="4" spans="1:16" ht="10.5" customHeight="1" x14ac:dyDescent="0.25"/>
    <row r="5" spans="1:16" s="7" customFormat="1" ht="26.25" customHeight="1" x14ac:dyDescent="0.25">
      <c r="A5" s="125" t="s">
        <v>2</v>
      </c>
      <c r="B5" s="127" t="s">
        <v>86</v>
      </c>
      <c r="C5" s="128"/>
      <c r="D5" s="125" t="s">
        <v>3</v>
      </c>
      <c r="E5" s="129" t="s">
        <v>85</v>
      </c>
      <c r="F5" s="125" t="s">
        <v>4</v>
      </c>
      <c r="G5" s="125"/>
      <c r="H5" s="125"/>
      <c r="I5" s="125"/>
      <c r="J5" s="131" t="s">
        <v>11</v>
      </c>
      <c r="K5" s="134" t="s">
        <v>5</v>
      </c>
      <c r="N5" s="133" t="s">
        <v>80</v>
      </c>
      <c r="O5" s="133"/>
      <c r="P5" s="133"/>
    </row>
    <row r="6" spans="1:16" s="1" customFormat="1" ht="24" customHeight="1" x14ac:dyDescent="0.25">
      <c r="A6" s="125"/>
      <c r="B6" s="52" t="s">
        <v>78</v>
      </c>
      <c r="C6" s="52" t="s">
        <v>79</v>
      </c>
      <c r="D6" s="125"/>
      <c r="E6" s="130"/>
      <c r="F6" s="10" t="s">
        <v>81</v>
      </c>
      <c r="G6" s="10" t="s">
        <v>82</v>
      </c>
      <c r="H6" s="10" t="s">
        <v>83</v>
      </c>
      <c r="I6" s="10" t="s">
        <v>84</v>
      </c>
      <c r="J6" s="132"/>
      <c r="K6" s="135"/>
      <c r="L6" s="1" t="s">
        <v>14</v>
      </c>
      <c r="M6" s="1" t="s">
        <v>15</v>
      </c>
      <c r="N6" s="52" t="s">
        <v>78</v>
      </c>
      <c r="O6" s="52" t="s">
        <v>79</v>
      </c>
      <c r="P6" s="62" t="s">
        <v>3</v>
      </c>
    </row>
    <row r="7" spans="1:16" x14ac:dyDescent="0.25">
      <c r="A7" s="35">
        <v>1</v>
      </c>
      <c r="B7" s="36">
        <v>2184</v>
      </c>
      <c r="C7" s="36">
        <v>600</v>
      </c>
      <c r="D7" s="36">
        <v>2</v>
      </c>
      <c r="E7" s="41" t="s">
        <v>110</v>
      </c>
      <c r="F7" s="36">
        <v>0.4</v>
      </c>
      <c r="G7" s="36">
        <v>0.4</v>
      </c>
      <c r="H7" s="36">
        <v>0.4</v>
      </c>
      <c r="I7" s="36">
        <v>0</v>
      </c>
      <c r="J7" s="37" t="s">
        <v>110</v>
      </c>
      <c r="K7" s="46"/>
      <c r="L7">
        <f>(IF(F7=0.4,B7,0)+IF(G7=0.4,B7,0)+IF(H7=0.4,C7,0)+IF(I7=0.4,C7,0))/1000*D7</f>
        <v>9.9359999999999999</v>
      </c>
      <c r="M7">
        <f>(IF(F7=2,B7,0)+IF(G7=2,B7,0)+IF(H7=2,C7,0)+IF(I7=2,C7,0))/1000*D7</f>
        <v>0</v>
      </c>
      <c r="N7" s="55">
        <f>IF(E7="да",B7-ROUNDDOWN(H7,0)-ROUNDDOWN(I7,0),B7-ROUNDDOWN(H7,0)/2-ROUNDDOWN(I7,0)/2)</f>
        <v>2184</v>
      </c>
      <c r="O7" s="55">
        <f>IF(E7="да",C7-ROUNDDOWN(F7,0)-ROUNDDOWN(G7,0),C7-ROUNDDOWN(F7,0)/2-ROUNDDOWN(G7,0)/2)</f>
        <v>600</v>
      </c>
      <c r="P7" s="67">
        <f>D7</f>
        <v>2</v>
      </c>
    </row>
    <row r="8" spans="1:16" x14ac:dyDescent="0.25">
      <c r="A8" s="38">
        <v>2</v>
      </c>
      <c r="B8" s="36">
        <v>568</v>
      </c>
      <c r="C8" s="36">
        <v>600</v>
      </c>
      <c r="D8" s="36">
        <v>6</v>
      </c>
      <c r="E8" s="42" t="s">
        <v>110</v>
      </c>
      <c r="F8" s="36">
        <v>0.4</v>
      </c>
      <c r="G8" s="36">
        <v>0.4</v>
      </c>
      <c r="H8" s="39">
        <v>0</v>
      </c>
      <c r="I8" s="39">
        <v>0</v>
      </c>
      <c r="J8" s="37" t="s">
        <v>110</v>
      </c>
      <c r="K8" s="47"/>
      <c r="L8">
        <f t="shared" ref="L8:L46" si="0">(IF(F8=0.4,B8,0)+IF(G8=0.4,B8,0)+IF(H8=0.4,C8,0)+IF(I8=0.4,C8,0))/1000*D8</f>
        <v>6.8159999999999989</v>
      </c>
      <c r="M8">
        <f t="shared" ref="M8:M46" si="1">(IF(F8=2,B8,0)+IF(G8=2,B8,0)+IF(H8=2,C8,0)+IF(I8=2,C8,0))/1000*D8</f>
        <v>0</v>
      </c>
      <c r="N8" s="56">
        <f t="shared" ref="N8:N46" si="2">IF(E8="да",B8-ROUNDDOWN(H8,0)-ROUNDDOWN(I8,0),B8-ROUNDDOWN(H8,0)/2-ROUNDDOWN(I8,0)/2)</f>
        <v>568</v>
      </c>
      <c r="O8" s="56">
        <f t="shared" ref="O8:O46" si="3">IF(E8="да",C8-ROUNDDOWN(F8,0)-ROUNDDOWN(G8,0),C8-ROUNDDOWN(F8,0)/2-ROUNDDOWN(G8,0)/2)</f>
        <v>600</v>
      </c>
      <c r="P8" s="24">
        <f t="shared" ref="P8:P46" si="4">D8</f>
        <v>6</v>
      </c>
    </row>
    <row r="9" spans="1:16" x14ac:dyDescent="0.25">
      <c r="A9" s="41">
        <v>3</v>
      </c>
      <c r="B9" s="36">
        <v>568</v>
      </c>
      <c r="C9" s="39">
        <v>450</v>
      </c>
      <c r="D9" s="39">
        <v>1</v>
      </c>
      <c r="E9" s="41" t="s">
        <v>110</v>
      </c>
      <c r="F9" s="36">
        <v>0.4</v>
      </c>
      <c r="G9" s="36">
        <v>0.4</v>
      </c>
      <c r="H9" s="36">
        <v>0</v>
      </c>
      <c r="I9" s="36">
        <v>0</v>
      </c>
      <c r="J9" s="37" t="s">
        <v>110</v>
      </c>
      <c r="K9" s="46"/>
      <c r="L9">
        <f t="shared" si="0"/>
        <v>1.1359999999999999</v>
      </c>
      <c r="M9">
        <f t="shared" si="1"/>
        <v>0</v>
      </c>
      <c r="N9" s="55">
        <f t="shared" si="2"/>
        <v>568</v>
      </c>
      <c r="O9" s="55">
        <f t="shared" si="3"/>
        <v>450</v>
      </c>
      <c r="P9" s="67">
        <f t="shared" si="4"/>
        <v>1</v>
      </c>
    </row>
    <row r="10" spans="1:16" x14ac:dyDescent="0.25">
      <c r="A10" s="42">
        <v>4</v>
      </c>
      <c r="B10" s="36">
        <v>600</v>
      </c>
      <c r="C10" s="39">
        <v>600</v>
      </c>
      <c r="D10" s="39">
        <v>1</v>
      </c>
      <c r="E10" s="41" t="s">
        <v>110</v>
      </c>
      <c r="F10" s="36">
        <v>0.4</v>
      </c>
      <c r="G10" s="36">
        <v>0.4</v>
      </c>
      <c r="H10" s="36">
        <v>0.4</v>
      </c>
      <c r="I10" s="36">
        <v>0.4</v>
      </c>
      <c r="J10" s="37" t="s">
        <v>110</v>
      </c>
      <c r="K10" s="47"/>
      <c r="L10">
        <f t="shared" ref="L10:L19" si="5">(IF(F10=0.4,B10,0)+IF(G10=0.4,B10,0)+IF(H10=0.4,C10,0)+IF(I10=0.4,C10,0))/1000*D10</f>
        <v>2.4</v>
      </c>
      <c r="M10">
        <f t="shared" ref="M10:M19" si="6">(IF(F10=2,B10,0)+IF(G10=2,B10,0)+IF(H10=2,C10,0)+IF(I10=2,C10,0))/1000*D10</f>
        <v>0</v>
      </c>
      <c r="N10" s="56">
        <f t="shared" si="2"/>
        <v>600</v>
      </c>
      <c r="O10" s="56">
        <f t="shared" si="3"/>
        <v>600</v>
      </c>
      <c r="P10" s="24">
        <f t="shared" si="4"/>
        <v>1</v>
      </c>
    </row>
    <row r="11" spans="1:16" x14ac:dyDescent="0.25">
      <c r="A11" s="41">
        <v>5</v>
      </c>
      <c r="B11" s="36">
        <v>784</v>
      </c>
      <c r="C11" s="36">
        <v>550</v>
      </c>
      <c r="D11" s="36">
        <v>8</v>
      </c>
      <c r="E11" s="42" t="s">
        <v>110</v>
      </c>
      <c r="F11" s="36">
        <v>0.4</v>
      </c>
      <c r="G11" s="36">
        <v>0.4</v>
      </c>
      <c r="H11" s="36">
        <v>0</v>
      </c>
      <c r="I11" s="36">
        <v>0</v>
      </c>
      <c r="J11" s="37" t="s">
        <v>110</v>
      </c>
      <c r="K11" s="46"/>
      <c r="L11">
        <f t="shared" si="5"/>
        <v>12.544</v>
      </c>
      <c r="M11">
        <f t="shared" si="6"/>
        <v>0</v>
      </c>
      <c r="N11" s="55">
        <f t="shared" si="2"/>
        <v>784</v>
      </c>
      <c r="O11" s="55">
        <f t="shared" si="3"/>
        <v>550</v>
      </c>
      <c r="P11" s="67">
        <f t="shared" si="4"/>
        <v>8</v>
      </c>
    </row>
    <row r="12" spans="1:16" x14ac:dyDescent="0.25">
      <c r="A12" s="42">
        <v>6</v>
      </c>
      <c r="B12" s="39">
        <v>800</v>
      </c>
      <c r="C12" s="39">
        <v>550</v>
      </c>
      <c r="D12" s="39">
        <v>1</v>
      </c>
      <c r="E12" s="41" t="s">
        <v>110</v>
      </c>
      <c r="F12" s="36">
        <v>0.4</v>
      </c>
      <c r="G12" s="36">
        <v>0.4</v>
      </c>
      <c r="H12" s="39">
        <v>0</v>
      </c>
      <c r="I12" s="39">
        <v>0</v>
      </c>
      <c r="J12" s="37" t="s">
        <v>110</v>
      </c>
      <c r="K12" s="47"/>
      <c r="L12">
        <f t="shared" si="5"/>
        <v>1.6</v>
      </c>
      <c r="M12">
        <f t="shared" si="6"/>
        <v>0</v>
      </c>
      <c r="N12" s="56">
        <f t="shared" si="2"/>
        <v>800</v>
      </c>
      <c r="O12" s="56">
        <f t="shared" si="3"/>
        <v>550</v>
      </c>
      <c r="P12" s="24">
        <f t="shared" si="4"/>
        <v>1</v>
      </c>
    </row>
    <row r="13" spans="1:16" x14ac:dyDescent="0.25">
      <c r="A13" s="41">
        <v>7</v>
      </c>
      <c r="B13" s="36">
        <v>682</v>
      </c>
      <c r="C13" s="36">
        <v>476</v>
      </c>
      <c r="D13" s="36">
        <v>4</v>
      </c>
      <c r="E13" s="41" t="s">
        <v>110</v>
      </c>
      <c r="F13" s="36">
        <v>0</v>
      </c>
      <c r="G13" s="36">
        <v>0</v>
      </c>
      <c r="H13" s="36">
        <v>0</v>
      </c>
      <c r="I13" s="36">
        <v>0</v>
      </c>
      <c r="J13" s="37" t="s">
        <v>110</v>
      </c>
      <c r="K13" s="46"/>
      <c r="L13">
        <f t="shared" si="5"/>
        <v>0</v>
      </c>
      <c r="M13">
        <f t="shared" si="6"/>
        <v>0</v>
      </c>
      <c r="N13" s="55">
        <f t="shared" si="2"/>
        <v>682</v>
      </c>
      <c r="O13" s="55">
        <f t="shared" si="3"/>
        <v>476</v>
      </c>
      <c r="P13" s="67">
        <f t="shared" si="4"/>
        <v>4</v>
      </c>
    </row>
    <row r="14" spans="1:16" x14ac:dyDescent="0.25">
      <c r="A14" s="42">
        <v>8</v>
      </c>
      <c r="B14" s="39">
        <v>671</v>
      </c>
      <c r="C14" s="39">
        <v>84</v>
      </c>
      <c r="D14" s="39">
        <v>4</v>
      </c>
      <c r="E14" s="42" t="s">
        <v>110</v>
      </c>
      <c r="F14" s="39">
        <v>0</v>
      </c>
      <c r="G14" s="39">
        <v>0</v>
      </c>
      <c r="H14" s="39">
        <v>0</v>
      </c>
      <c r="I14" s="39">
        <v>0.4</v>
      </c>
      <c r="J14" s="37" t="s">
        <v>110</v>
      </c>
      <c r="K14" s="47"/>
      <c r="L14">
        <f t="shared" si="5"/>
        <v>0.33600000000000002</v>
      </c>
      <c r="M14">
        <f t="shared" si="6"/>
        <v>0</v>
      </c>
      <c r="N14" s="56">
        <f t="shared" si="2"/>
        <v>671</v>
      </c>
      <c r="O14" s="56">
        <f t="shared" si="3"/>
        <v>84</v>
      </c>
      <c r="P14" s="24">
        <f t="shared" si="4"/>
        <v>4</v>
      </c>
    </row>
    <row r="15" spans="1:16" x14ac:dyDescent="0.25">
      <c r="A15" s="41">
        <v>9</v>
      </c>
      <c r="B15" s="36">
        <v>768</v>
      </c>
      <c r="C15" s="36">
        <v>150</v>
      </c>
      <c r="D15" s="36">
        <v>2</v>
      </c>
      <c r="E15" s="41" t="s">
        <v>110</v>
      </c>
      <c r="F15" s="36">
        <v>0.4</v>
      </c>
      <c r="G15" s="36">
        <v>0.4</v>
      </c>
      <c r="H15" s="36">
        <v>0</v>
      </c>
      <c r="I15" s="36">
        <v>0</v>
      </c>
      <c r="J15" s="37" t="s">
        <v>110</v>
      </c>
      <c r="K15" s="46"/>
      <c r="L15">
        <f>(IF(F15=0.4,B15,0)+IF(G15=0.4,B15,0)+IF(H15=0.4,C15,0)+IF(I15=0.4,C15,0))/1000*D15</f>
        <v>3.0720000000000001</v>
      </c>
      <c r="M15">
        <f>(IF(F15=2,B15,0)+IF(G15=2,B15,0)+IF(H15=2,C15,0)+IF(I15=2,C15,0))/1000*D15</f>
        <v>0</v>
      </c>
      <c r="N15" s="55">
        <f>IF(E15="да",B15-ROUNDDOWN(H15,0)-ROUNDDOWN(I15,0),B15-ROUNDDOWN(H15,0)/2-ROUNDDOWN(I15,0)/2)</f>
        <v>768</v>
      </c>
      <c r="O15" s="55">
        <f>IF(E15="да",C15-ROUNDDOWN(F15,0)-ROUNDDOWN(G15,0),C15-ROUNDDOWN(F15,0)/2-ROUNDDOWN(G15,0)/2)</f>
        <v>150</v>
      </c>
      <c r="P15" s="67">
        <f>D15</f>
        <v>2</v>
      </c>
    </row>
    <row r="16" spans="1:16" x14ac:dyDescent="0.25">
      <c r="A16" s="42">
        <v>10</v>
      </c>
      <c r="B16" s="36">
        <v>600</v>
      </c>
      <c r="C16" s="36">
        <v>550</v>
      </c>
      <c r="D16" s="36">
        <v>1</v>
      </c>
      <c r="E16" s="41" t="s">
        <v>110</v>
      </c>
      <c r="F16" s="36">
        <v>0.4</v>
      </c>
      <c r="G16" s="36">
        <v>0.4</v>
      </c>
      <c r="H16" s="36">
        <v>0.4</v>
      </c>
      <c r="I16" s="36">
        <v>0.4</v>
      </c>
      <c r="J16" s="37" t="s">
        <v>110</v>
      </c>
      <c r="K16" s="47"/>
      <c r="L16">
        <f>(IF(F16=0.4,B16,0)+IF(G16=0.4,B16,0)+IF(H16=0.4,C16,0)+IF(I16=0.4,C16,0))/1000*D16</f>
        <v>2.2999999999999998</v>
      </c>
      <c r="M16">
        <f>(IF(F16=2,B16,0)+IF(G16=2,B16,0)+IF(H16=2,C16,0)+IF(I16=2,C16,0))/1000*D16</f>
        <v>0</v>
      </c>
      <c r="N16" s="56">
        <f>IF(E16="да",B16-ROUNDDOWN(H16,0)-ROUNDDOWN(I16,0),B16-ROUNDDOWN(H16,0)/2-ROUNDDOWN(I16,0)/2)</f>
        <v>600</v>
      </c>
      <c r="O16" s="56">
        <f>IF(E16="да",C16-ROUNDDOWN(F16,0)-ROUNDDOWN(G16,0),C16-ROUNDDOWN(F16,0)/2-ROUNDDOWN(G16,0)/2)</f>
        <v>550</v>
      </c>
      <c r="P16" s="24">
        <f>D16</f>
        <v>1</v>
      </c>
    </row>
    <row r="17" spans="1:16" x14ac:dyDescent="0.25">
      <c r="A17" s="41">
        <v>11</v>
      </c>
      <c r="B17" s="36">
        <v>568</v>
      </c>
      <c r="C17" s="36">
        <v>150</v>
      </c>
      <c r="D17" s="36">
        <v>2</v>
      </c>
      <c r="E17" s="42" t="s">
        <v>110</v>
      </c>
      <c r="F17" s="36">
        <v>0.4</v>
      </c>
      <c r="G17" s="36">
        <v>0.4</v>
      </c>
      <c r="H17" s="36">
        <v>0</v>
      </c>
      <c r="I17" s="36">
        <v>0</v>
      </c>
      <c r="J17" s="37" t="s">
        <v>110</v>
      </c>
      <c r="K17" s="46"/>
      <c r="L17">
        <f t="shared" si="5"/>
        <v>2.2719999999999998</v>
      </c>
      <c r="M17">
        <f t="shared" si="6"/>
        <v>0</v>
      </c>
      <c r="N17" s="55">
        <f t="shared" si="2"/>
        <v>568</v>
      </c>
      <c r="O17" s="55">
        <f t="shared" si="3"/>
        <v>150</v>
      </c>
      <c r="P17" s="67">
        <f t="shared" si="4"/>
        <v>2</v>
      </c>
    </row>
    <row r="18" spans="1:16" x14ac:dyDescent="0.25">
      <c r="A18" s="42">
        <v>12</v>
      </c>
      <c r="B18" s="39">
        <v>482</v>
      </c>
      <c r="C18" s="39">
        <v>476</v>
      </c>
      <c r="D18" s="39">
        <v>4</v>
      </c>
      <c r="E18" s="41" t="s">
        <v>110</v>
      </c>
      <c r="F18" s="39">
        <v>0</v>
      </c>
      <c r="G18" s="39">
        <v>0</v>
      </c>
      <c r="H18" s="39">
        <v>0</v>
      </c>
      <c r="I18" s="39">
        <v>0</v>
      </c>
      <c r="J18" s="37" t="s">
        <v>110</v>
      </c>
      <c r="K18" s="47"/>
      <c r="L18">
        <f t="shared" si="5"/>
        <v>0</v>
      </c>
      <c r="M18">
        <f t="shared" si="6"/>
        <v>0</v>
      </c>
      <c r="N18" s="56">
        <f t="shared" si="2"/>
        <v>482</v>
      </c>
      <c r="O18" s="56">
        <f t="shared" si="3"/>
        <v>476</v>
      </c>
      <c r="P18" s="24">
        <f t="shared" si="4"/>
        <v>4</v>
      </c>
    </row>
    <row r="19" spans="1:16" x14ac:dyDescent="0.25">
      <c r="A19" s="41">
        <v>13</v>
      </c>
      <c r="B19" s="36">
        <v>471</v>
      </c>
      <c r="C19" s="36">
        <v>84</v>
      </c>
      <c r="D19" s="36">
        <v>4</v>
      </c>
      <c r="E19" s="41" t="s">
        <v>110</v>
      </c>
      <c r="F19" s="36">
        <v>0</v>
      </c>
      <c r="G19" s="36">
        <v>0</v>
      </c>
      <c r="H19" s="36">
        <v>0.4</v>
      </c>
      <c r="I19" s="36">
        <v>0</v>
      </c>
      <c r="J19" s="37" t="s">
        <v>110</v>
      </c>
      <c r="K19" s="46"/>
      <c r="L19">
        <f t="shared" si="5"/>
        <v>0.33600000000000002</v>
      </c>
      <c r="M19">
        <f t="shared" si="6"/>
        <v>0</v>
      </c>
      <c r="N19" s="55">
        <f t="shared" si="2"/>
        <v>471</v>
      </c>
      <c r="O19" s="55">
        <f t="shared" si="3"/>
        <v>84</v>
      </c>
      <c r="P19" s="67">
        <f t="shared" si="4"/>
        <v>4</v>
      </c>
    </row>
    <row r="20" spans="1:16" x14ac:dyDescent="0.25">
      <c r="A20" s="38">
        <v>14</v>
      </c>
      <c r="B20" s="39">
        <v>200</v>
      </c>
      <c r="C20" s="39">
        <v>550</v>
      </c>
      <c r="D20" s="39">
        <v>1</v>
      </c>
      <c r="E20" s="42" t="s">
        <v>110</v>
      </c>
      <c r="F20" s="36">
        <v>0.4</v>
      </c>
      <c r="G20" s="36">
        <v>0.4</v>
      </c>
      <c r="H20" s="36">
        <v>0.4</v>
      </c>
      <c r="I20" s="36">
        <v>0.4</v>
      </c>
      <c r="J20" s="37" t="s">
        <v>110</v>
      </c>
      <c r="K20" s="47"/>
      <c r="L20">
        <f t="shared" si="0"/>
        <v>1.5</v>
      </c>
      <c r="M20">
        <f t="shared" si="1"/>
        <v>0</v>
      </c>
      <c r="N20" s="56">
        <f t="shared" si="2"/>
        <v>200</v>
      </c>
      <c r="O20" s="56">
        <f t="shared" si="3"/>
        <v>550</v>
      </c>
      <c r="P20" s="24">
        <f t="shared" si="4"/>
        <v>1</v>
      </c>
    </row>
    <row r="21" spans="1:16" x14ac:dyDescent="0.25">
      <c r="A21" s="35">
        <v>15</v>
      </c>
      <c r="B21" s="36">
        <v>168</v>
      </c>
      <c r="C21" s="36">
        <v>150</v>
      </c>
      <c r="D21" s="36">
        <v>2</v>
      </c>
      <c r="E21" s="41" t="s">
        <v>110</v>
      </c>
      <c r="F21" s="36">
        <v>0.4</v>
      </c>
      <c r="G21" s="36">
        <v>0</v>
      </c>
      <c r="H21" s="36">
        <v>0</v>
      </c>
      <c r="I21" s="36">
        <v>0</v>
      </c>
      <c r="J21" s="37" t="s">
        <v>110</v>
      </c>
      <c r="K21" s="46"/>
      <c r="L21">
        <f t="shared" si="0"/>
        <v>0.33600000000000002</v>
      </c>
      <c r="M21">
        <f t="shared" si="1"/>
        <v>0</v>
      </c>
      <c r="N21" s="55">
        <f t="shared" si="2"/>
        <v>168</v>
      </c>
      <c r="O21" s="55">
        <f t="shared" si="3"/>
        <v>150</v>
      </c>
      <c r="P21" s="67">
        <f t="shared" si="4"/>
        <v>2</v>
      </c>
    </row>
    <row r="22" spans="1:16" x14ac:dyDescent="0.25">
      <c r="A22" s="38">
        <v>16</v>
      </c>
      <c r="B22" s="39">
        <v>1040</v>
      </c>
      <c r="C22" s="39">
        <v>550</v>
      </c>
      <c r="D22" s="39">
        <v>1</v>
      </c>
      <c r="E22" s="41" t="s">
        <v>110</v>
      </c>
      <c r="F22" s="36">
        <v>0.4</v>
      </c>
      <c r="G22" s="36">
        <v>0.4</v>
      </c>
      <c r="H22" s="36">
        <v>0.4</v>
      </c>
      <c r="I22" s="36">
        <v>0.4</v>
      </c>
      <c r="J22" s="37" t="s">
        <v>110</v>
      </c>
      <c r="K22" s="47"/>
      <c r="L22">
        <f t="shared" si="0"/>
        <v>3.18</v>
      </c>
      <c r="M22">
        <f t="shared" si="1"/>
        <v>0</v>
      </c>
      <c r="N22" s="56">
        <f t="shared" si="2"/>
        <v>1040</v>
      </c>
      <c r="O22" s="56">
        <f t="shared" si="3"/>
        <v>550</v>
      </c>
      <c r="P22" s="24">
        <f t="shared" si="4"/>
        <v>1</v>
      </c>
    </row>
    <row r="23" spans="1:16" x14ac:dyDescent="0.25">
      <c r="A23" s="35">
        <v>17</v>
      </c>
      <c r="B23" s="36">
        <v>1008</v>
      </c>
      <c r="C23" s="36">
        <v>300</v>
      </c>
      <c r="D23" s="36">
        <v>1</v>
      </c>
      <c r="E23" s="42" t="s">
        <v>110</v>
      </c>
      <c r="F23" s="36">
        <v>0.4</v>
      </c>
      <c r="G23" s="36">
        <v>0.4</v>
      </c>
      <c r="H23" s="36">
        <v>0</v>
      </c>
      <c r="I23" s="36">
        <v>0</v>
      </c>
      <c r="J23" s="37" t="s">
        <v>110</v>
      </c>
      <c r="K23" s="46"/>
      <c r="L23">
        <f t="shared" si="0"/>
        <v>2.016</v>
      </c>
      <c r="M23">
        <f t="shared" si="1"/>
        <v>0</v>
      </c>
      <c r="N23" s="55">
        <f t="shared" si="2"/>
        <v>1008</v>
      </c>
      <c r="O23" s="55">
        <f t="shared" si="3"/>
        <v>300</v>
      </c>
      <c r="P23" s="67">
        <f t="shared" si="4"/>
        <v>1</v>
      </c>
    </row>
    <row r="24" spans="1:16" x14ac:dyDescent="0.25">
      <c r="A24" s="38">
        <v>18</v>
      </c>
      <c r="B24" s="36">
        <v>1008</v>
      </c>
      <c r="C24" s="36">
        <v>100</v>
      </c>
      <c r="D24" s="39">
        <v>1</v>
      </c>
      <c r="E24" s="41" t="s">
        <v>110</v>
      </c>
      <c r="F24" s="36">
        <v>0.4</v>
      </c>
      <c r="G24" s="36">
        <v>0.4</v>
      </c>
      <c r="H24" s="39">
        <v>0</v>
      </c>
      <c r="I24" s="39">
        <v>0</v>
      </c>
      <c r="J24" s="37" t="s">
        <v>110</v>
      </c>
      <c r="K24" s="47"/>
      <c r="L24">
        <f t="shared" si="0"/>
        <v>2.016</v>
      </c>
      <c r="M24">
        <f t="shared" si="1"/>
        <v>0</v>
      </c>
      <c r="N24" s="56">
        <f t="shared" si="2"/>
        <v>1008</v>
      </c>
      <c r="O24" s="56">
        <f t="shared" si="3"/>
        <v>100</v>
      </c>
      <c r="P24" s="24">
        <f t="shared" si="4"/>
        <v>1</v>
      </c>
    </row>
    <row r="25" spans="1:16" x14ac:dyDescent="0.25">
      <c r="A25" s="35">
        <v>19</v>
      </c>
      <c r="B25" s="36">
        <v>800</v>
      </c>
      <c r="C25" s="36">
        <v>390</v>
      </c>
      <c r="D25" s="36">
        <v>8</v>
      </c>
      <c r="E25" s="41" t="s">
        <v>110</v>
      </c>
      <c r="F25" s="36">
        <v>0.4</v>
      </c>
      <c r="G25" s="36">
        <v>0.4</v>
      </c>
      <c r="H25" s="36">
        <v>0.4</v>
      </c>
      <c r="I25" s="36">
        <v>0.4</v>
      </c>
      <c r="J25" s="37" t="s">
        <v>110</v>
      </c>
      <c r="K25" s="46"/>
      <c r="L25">
        <f t="shared" si="0"/>
        <v>19.04</v>
      </c>
      <c r="M25">
        <f t="shared" si="1"/>
        <v>0</v>
      </c>
      <c r="N25" s="55">
        <f t="shared" si="2"/>
        <v>800</v>
      </c>
      <c r="O25" s="55">
        <f t="shared" si="3"/>
        <v>390</v>
      </c>
      <c r="P25" s="67">
        <f t="shared" si="4"/>
        <v>8</v>
      </c>
    </row>
    <row r="26" spans="1:16" x14ac:dyDescent="0.25">
      <c r="A26" s="42">
        <v>20</v>
      </c>
      <c r="B26" s="39">
        <v>768</v>
      </c>
      <c r="C26" s="39">
        <v>390</v>
      </c>
      <c r="D26" s="39">
        <v>2</v>
      </c>
      <c r="E26" s="42" t="s">
        <v>110</v>
      </c>
      <c r="F26" s="36">
        <v>0.4</v>
      </c>
      <c r="G26" s="36">
        <v>0.4</v>
      </c>
      <c r="H26" s="39">
        <v>0</v>
      </c>
      <c r="I26" s="39">
        <v>0</v>
      </c>
      <c r="J26" s="37" t="s">
        <v>110</v>
      </c>
      <c r="K26" s="47"/>
      <c r="L26">
        <f t="shared" si="0"/>
        <v>3.0720000000000001</v>
      </c>
      <c r="M26">
        <f t="shared" si="1"/>
        <v>0</v>
      </c>
      <c r="N26" s="56">
        <f t="shared" si="2"/>
        <v>768</v>
      </c>
      <c r="O26" s="56">
        <f t="shared" si="3"/>
        <v>390</v>
      </c>
      <c r="P26" s="24">
        <f t="shared" si="4"/>
        <v>2</v>
      </c>
    </row>
    <row r="27" spans="1:16" x14ac:dyDescent="0.25">
      <c r="A27" s="41">
        <v>21</v>
      </c>
      <c r="B27" s="36">
        <v>768</v>
      </c>
      <c r="C27" s="36">
        <v>340</v>
      </c>
      <c r="D27" s="36">
        <v>3</v>
      </c>
      <c r="E27" s="41" t="s">
        <v>110</v>
      </c>
      <c r="F27" s="36">
        <v>0.4</v>
      </c>
      <c r="G27" s="36">
        <v>0.4</v>
      </c>
      <c r="H27" s="36">
        <v>0</v>
      </c>
      <c r="I27" s="36">
        <v>0</v>
      </c>
      <c r="J27" s="37" t="s">
        <v>110</v>
      </c>
      <c r="K27" s="46"/>
      <c r="L27">
        <f t="shared" ref="L27:L36" si="7">(IF(F27=0.4,B27,0)+IF(G27=0.4,B27,0)+IF(H27=0.4,C27,0)+IF(I27=0.4,C27,0))/1000*D27</f>
        <v>4.6080000000000005</v>
      </c>
      <c r="M27">
        <f t="shared" ref="M27:M36" si="8">(IF(F27=2,B27,0)+IF(G27=2,B27,0)+IF(H27=2,C27,0)+IF(I27=2,C27,0))/1000*D27</f>
        <v>0</v>
      </c>
      <c r="N27" s="55">
        <f t="shared" si="2"/>
        <v>768</v>
      </c>
      <c r="O27" s="55">
        <f t="shared" si="3"/>
        <v>340</v>
      </c>
      <c r="P27" s="67">
        <f t="shared" si="4"/>
        <v>3</v>
      </c>
    </row>
    <row r="28" spans="1:16" x14ac:dyDescent="0.25">
      <c r="A28" s="42">
        <v>22</v>
      </c>
      <c r="B28" s="39">
        <v>568</v>
      </c>
      <c r="C28" s="39">
        <v>390</v>
      </c>
      <c r="D28" s="39">
        <v>4</v>
      </c>
      <c r="E28" s="41" t="s">
        <v>110</v>
      </c>
      <c r="F28" s="36">
        <v>0.4</v>
      </c>
      <c r="G28" s="36">
        <v>0.4</v>
      </c>
      <c r="H28" s="39">
        <v>0</v>
      </c>
      <c r="I28" s="39">
        <v>0</v>
      </c>
      <c r="J28" s="37" t="s">
        <v>110</v>
      </c>
      <c r="K28" s="47"/>
      <c r="L28">
        <f t="shared" si="7"/>
        <v>4.5439999999999996</v>
      </c>
      <c r="M28">
        <f t="shared" si="8"/>
        <v>0</v>
      </c>
      <c r="N28" s="56">
        <f t="shared" si="2"/>
        <v>568</v>
      </c>
      <c r="O28" s="56">
        <f t="shared" si="3"/>
        <v>390</v>
      </c>
      <c r="P28" s="24">
        <f t="shared" si="4"/>
        <v>4</v>
      </c>
    </row>
    <row r="29" spans="1:16" x14ac:dyDescent="0.25">
      <c r="A29" s="41">
        <v>23</v>
      </c>
      <c r="B29" s="36">
        <v>168</v>
      </c>
      <c r="C29" s="36">
        <v>390</v>
      </c>
      <c r="D29" s="36">
        <v>5</v>
      </c>
      <c r="E29" s="42" t="s">
        <v>110</v>
      </c>
      <c r="F29" s="36">
        <v>0.4</v>
      </c>
      <c r="G29" s="36">
        <v>0.4</v>
      </c>
      <c r="H29" s="36">
        <v>0</v>
      </c>
      <c r="I29" s="36">
        <v>0</v>
      </c>
      <c r="J29" s="37" t="s">
        <v>110</v>
      </c>
      <c r="K29" s="46"/>
      <c r="L29">
        <f t="shared" si="7"/>
        <v>1.6800000000000002</v>
      </c>
      <c r="M29">
        <f t="shared" si="8"/>
        <v>0</v>
      </c>
      <c r="N29" s="55">
        <f t="shared" si="2"/>
        <v>168</v>
      </c>
      <c r="O29" s="55">
        <f t="shared" si="3"/>
        <v>390</v>
      </c>
      <c r="P29" s="67">
        <f t="shared" si="4"/>
        <v>5</v>
      </c>
    </row>
    <row r="30" spans="1:16" x14ac:dyDescent="0.25">
      <c r="A30" s="42">
        <v>24</v>
      </c>
      <c r="B30" s="39">
        <v>634</v>
      </c>
      <c r="C30" s="39">
        <v>634</v>
      </c>
      <c r="D30" s="39">
        <v>5</v>
      </c>
      <c r="E30" s="41" t="s">
        <v>110</v>
      </c>
      <c r="F30" s="39">
        <v>0</v>
      </c>
      <c r="G30" s="39">
        <v>0.4</v>
      </c>
      <c r="H30" s="39">
        <v>0.4</v>
      </c>
      <c r="I30" s="39">
        <v>0</v>
      </c>
      <c r="J30" s="37" t="s">
        <v>110</v>
      </c>
      <c r="K30" s="47"/>
      <c r="L30">
        <f t="shared" si="7"/>
        <v>6.34</v>
      </c>
      <c r="M30">
        <f t="shared" si="8"/>
        <v>0</v>
      </c>
      <c r="N30" s="56">
        <f t="shared" si="2"/>
        <v>634</v>
      </c>
      <c r="O30" s="56">
        <f t="shared" si="3"/>
        <v>634</v>
      </c>
      <c r="P30" s="24">
        <f t="shared" si="4"/>
        <v>5</v>
      </c>
    </row>
    <row r="31" spans="1:16" x14ac:dyDescent="0.25">
      <c r="A31" s="41">
        <v>25</v>
      </c>
      <c r="B31" s="36">
        <v>838</v>
      </c>
      <c r="C31" s="36">
        <v>390</v>
      </c>
      <c r="D31" s="36">
        <v>2</v>
      </c>
      <c r="E31" s="41" t="s">
        <v>110</v>
      </c>
      <c r="F31" s="36">
        <v>0.4</v>
      </c>
      <c r="G31" s="36">
        <v>0.4</v>
      </c>
      <c r="H31" s="36">
        <v>0</v>
      </c>
      <c r="I31" s="36">
        <v>0</v>
      </c>
      <c r="J31" s="37" t="s">
        <v>110</v>
      </c>
      <c r="K31" s="46"/>
      <c r="L31">
        <f t="shared" si="7"/>
        <v>3.3519999999999999</v>
      </c>
      <c r="M31">
        <f t="shared" si="8"/>
        <v>0</v>
      </c>
      <c r="N31" s="55">
        <f t="shared" si="2"/>
        <v>838</v>
      </c>
      <c r="O31" s="55">
        <f t="shared" si="3"/>
        <v>390</v>
      </c>
      <c r="P31" s="67">
        <f t="shared" si="4"/>
        <v>2</v>
      </c>
    </row>
    <row r="32" spans="1:16" x14ac:dyDescent="0.25">
      <c r="A32" s="42">
        <v>26</v>
      </c>
      <c r="B32" s="39">
        <v>838</v>
      </c>
      <c r="C32" s="39">
        <v>340</v>
      </c>
      <c r="D32" s="39">
        <v>3</v>
      </c>
      <c r="E32" s="42" t="s">
        <v>110</v>
      </c>
      <c r="F32" s="36">
        <v>0.4</v>
      </c>
      <c r="G32" s="36">
        <v>0.4</v>
      </c>
      <c r="H32" s="39">
        <v>0</v>
      </c>
      <c r="I32" s="39">
        <v>0</v>
      </c>
      <c r="J32" s="37" t="s">
        <v>110</v>
      </c>
      <c r="K32" s="47"/>
      <c r="L32">
        <f t="shared" si="7"/>
        <v>5.0279999999999996</v>
      </c>
      <c r="M32">
        <f t="shared" si="8"/>
        <v>0</v>
      </c>
      <c r="N32" s="56">
        <f t="shared" si="2"/>
        <v>838</v>
      </c>
      <c r="O32" s="56">
        <f t="shared" si="3"/>
        <v>340</v>
      </c>
      <c r="P32" s="24">
        <f t="shared" si="4"/>
        <v>3</v>
      </c>
    </row>
    <row r="33" spans="1:16" x14ac:dyDescent="0.25">
      <c r="A33" s="41">
        <v>27</v>
      </c>
      <c r="B33" s="36">
        <v>50</v>
      </c>
      <c r="C33" s="36">
        <v>50</v>
      </c>
      <c r="D33" s="36">
        <v>2</v>
      </c>
      <c r="E33" s="41" t="s">
        <v>110</v>
      </c>
      <c r="F33" s="36">
        <v>0</v>
      </c>
      <c r="G33" s="36">
        <v>0</v>
      </c>
      <c r="H33" s="36">
        <v>0</v>
      </c>
      <c r="I33" s="36">
        <v>0</v>
      </c>
      <c r="J33" s="37" t="s">
        <v>110</v>
      </c>
      <c r="K33" s="46"/>
      <c r="L33">
        <f t="shared" si="7"/>
        <v>0</v>
      </c>
      <c r="M33">
        <f t="shared" si="8"/>
        <v>0</v>
      </c>
      <c r="N33" s="55">
        <f t="shared" si="2"/>
        <v>50</v>
      </c>
      <c r="O33" s="55">
        <f t="shared" si="3"/>
        <v>50</v>
      </c>
      <c r="P33" s="67">
        <f t="shared" si="4"/>
        <v>2</v>
      </c>
    </row>
    <row r="34" spans="1:16" x14ac:dyDescent="0.25">
      <c r="A34" s="42">
        <v>28</v>
      </c>
      <c r="B34" s="36"/>
      <c r="C34" s="36"/>
      <c r="D34" s="36"/>
      <c r="E34" s="41" t="s">
        <v>110</v>
      </c>
      <c r="F34" s="39">
        <v>0</v>
      </c>
      <c r="G34" s="39">
        <v>0</v>
      </c>
      <c r="H34" s="39">
        <v>0</v>
      </c>
      <c r="I34" s="39">
        <v>0</v>
      </c>
      <c r="J34" s="37" t="s">
        <v>110</v>
      </c>
      <c r="K34" s="47"/>
      <c r="L34">
        <f t="shared" si="7"/>
        <v>0</v>
      </c>
      <c r="M34">
        <f t="shared" si="8"/>
        <v>0</v>
      </c>
      <c r="N34" s="56">
        <f t="shared" si="2"/>
        <v>0</v>
      </c>
      <c r="O34" s="56">
        <f t="shared" si="3"/>
        <v>0</v>
      </c>
      <c r="P34" s="24">
        <f t="shared" si="4"/>
        <v>0</v>
      </c>
    </row>
    <row r="35" spans="1:16" x14ac:dyDescent="0.25">
      <c r="A35" s="41">
        <v>29</v>
      </c>
      <c r="B35" s="36"/>
      <c r="C35" s="36"/>
      <c r="D35" s="36"/>
      <c r="E35" s="42" t="s">
        <v>110</v>
      </c>
      <c r="F35" s="36">
        <v>0</v>
      </c>
      <c r="G35" s="36">
        <v>0</v>
      </c>
      <c r="H35" s="36">
        <v>0</v>
      </c>
      <c r="I35" s="36">
        <v>0</v>
      </c>
      <c r="J35" s="37" t="s">
        <v>110</v>
      </c>
      <c r="K35" s="46"/>
      <c r="L35">
        <f t="shared" si="7"/>
        <v>0</v>
      </c>
      <c r="M35">
        <f t="shared" si="8"/>
        <v>0</v>
      </c>
      <c r="N35" s="55">
        <f t="shared" si="2"/>
        <v>0</v>
      </c>
      <c r="O35" s="55">
        <f t="shared" si="3"/>
        <v>0</v>
      </c>
      <c r="P35" s="67">
        <f t="shared" si="4"/>
        <v>0</v>
      </c>
    </row>
    <row r="36" spans="1:16" x14ac:dyDescent="0.25">
      <c r="A36" s="42">
        <v>30</v>
      </c>
      <c r="B36" s="39"/>
      <c r="C36" s="39"/>
      <c r="D36" s="39"/>
      <c r="E36" s="41" t="s">
        <v>110</v>
      </c>
      <c r="F36" s="39">
        <v>0</v>
      </c>
      <c r="G36" s="39">
        <v>0</v>
      </c>
      <c r="H36" s="39">
        <v>0</v>
      </c>
      <c r="I36" s="39">
        <v>0</v>
      </c>
      <c r="J36" s="37" t="s">
        <v>110</v>
      </c>
      <c r="K36" s="47"/>
      <c r="L36">
        <f t="shared" si="7"/>
        <v>0</v>
      </c>
      <c r="M36">
        <f t="shared" si="8"/>
        <v>0</v>
      </c>
      <c r="N36" s="56">
        <f t="shared" si="2"/>
        <v>0</v>
      </c>
      <c r="O36" s="56">
        <f t="shared" si="3"/>
        <v>0</v>
      </c>
      <c r="P36" s="24">
        <f t="shared" si="4"/>
        <v>0</v>
      </c>
    </row>
    <row r="37" spans="1:16" x14ac:dyDescent="0.25">
      <c r="A37" s="41">
        <v>31</v>
      </c>
      <c r="B37" s="36"/>
      <c r="C37" s="36"/>
      <c r="D37" s="36"/>
      <c r="E37" s="41" t="s">
        <v>110</v>
      </c>
      <c r="F37" s="36">
        <v>0</v>
      </c>
      <c r="G37" s="36">
        <v>0</v>
      </c>
      <c r="H37" s="36">
        <v>0</v>
      </c>
      <c r="I37" s="36">
        <v>0</v>
      </c>
      <c r="J37" s="37" t="s">
        <v>110</v>
      </c>
      <c r="K37" s="46"/>
      <c r="L37">
        <f t="shared" si="0"/>
        <v>0</v>
      </c>
      <c r="M37">
        <f t="shared" si="1"/>
        <v>0</v>
      </c>
      <c r="N37" s="55">
        <f t="shared" si="2"/>
        <v>0</v>
      </c>
      <c r="O37" s="55">
        <f t="shared" si="3"/>
        <v>0</v>
      </c>
      <c r="P37" s="67">
        <f t="shared" si="4"/>
        <v>0</v>
      </c>
    </row>
    <row r="38" spans="1:16" x14ac:dyDescent="0.25">
      <c r="A38" s="42">
        <v>32</v>
      </c>
      <c r="B38" s="39"/>
      <c r="C38" s="39"/>
      <c r="D38" s="39"/>
      <c r="E38" s="42" t="s">
        <v>110</v>
      </c>
      <c r="F38" s="39">
        <v>0</v>
      </c>
      <c r="G38" s="39">
        <v>0</v>
      </c>
      <c r="H38" s="39">
        <v>0</v>
      </c>
      <c r="I38" s="39">
        <v>0</v>
      </c>
      <c r="J38" s="37" t="s">
        <v>110</v>
      </c>
      <c r="K38" s="47"/>
      <c r="L38">
        <f t="shared" si="0"/>
        <v>0</v>
      </c>
      <c r="M38">
        <f t="shared" si="1"/>
        <v>0</v>
      </c>
      <c r="N38" s="56">
        <f t="shared" si="2"/>
        <v>0</v>
      </c>
      <c r="O38" s="56">
        <f t="shared" si="3"/>
        <v>0</v>
      </c>
      <c r="P38" s="24">
        <f t="shared" si="4"/>
        <v>0</v>
      </c>
    </row>
    <row r="39" spans="1:16" x14ac:dyDescent="0.25">
      <c r="A39" s="41">
        <v>33</v>
      </c>
      <c r="B39" s="36"/>
      <c r="C39" s="36"/>
      <c r="D39" s="36"/>
      <c r="E39" s="41" t="s">
        <v>110</v>
      </c>
      <c r="F39" s="36">
        <v>0</v>
      </c>
      <c r="G39" s="36">
        <v>0</v>
      </c>
      <c r="H39" s="36">
        <v>0</v>
      </c>
      <c r="I39" s="36">
        <v>0</v>
      </c>
      <c r="J39" s="37" t="s">
        <v>110</v>
      </c>
      <c r="K39" s="46"/>
      <c r="L39">
        <f t="shared" si="0"/>
        <v>0</v>
      </c>
      <c r="M39">
        <f t="shared" si="1"/>
        <v>0</v>
      </c>
      <c r="N39" s="55">
        <f t="shared" si="2"/>
        <v>0</v>
      </c>
      <c r="O39" s="55">
        <f t="shared" si="3"/>
        <v>0</v>
      </c>
      <c r="P39" s="67">
        <f t="shared" si="4"/>
        <v>0</v>
      </c>
    </row>
    <row r="40" spans="1:16" x14ac:dyDescent="0.25">
      <c r="A40" s="42">
        <v>34</v>
      </c>
      <c r="B40" s="39"/>
      <c r="C40" s="39"/>
      <c r="D40" s="39"/>
      <c r="E40" s="41" t="s">
        <v>110</v>
      </c>
      <c r="F40" s="39">
        <v>0</v>
      </c>
      <c r="G40" s="39">
        <v>0</v>
      </c>
      <c r="H40" s="39">
        <v>0</v>
      </c>
      <c r="I40" s="39">
        <v>0</v>
      </c>
      <c r="J40" s="37" t="s">
        <v>110</v>
      </c>
      <c r="K40" s="47"/>
      <c r="L40">
        <f t="shared" si="0"/>
        <v>0</v>
      </c>
      <c r="M40">
        <f t="shared" si="1"/>
        <v>0</v>
      </c>
      <c r="N40" s="56">
        <f t="shared" si="2"/>
        <v>0</v>
      </c>
      <c r="O40" s="56">
        <f t="shared" si="3"/>
        <v>0</v>
      </c>
      <c r="P40" s="24">
        <f t="shared" si="4"/>
        <v>0</v>
      </c>
    </row>
    <row r="41" spans="1:16" x14ac:dyDescent="0.25">
      <c r="A41" s="41">
        <v>35</v>
      </c>
      <c r="B41" s="36"/>
      <c r="C41" s="36"/>
      <c r="D41" s="36"/>
      <c r="E41" s="42" t="s">
        <v>110</v>
      </c>
      <c r="F41" s="36">
        <v>0</v>
      </c>
      <c r="G41" s="36">
        <v>0</v>
      </c>
      <c r="H41" s="36">
        <v>0</v>
      </c>
      <c r="I41" s="36">
        <v>0</v>
      </c>
      <c r="J41" s="37" t="s">
        <v>110</v>
      </c>
      <c r="K41" s="46"/>
      <c r="L41">
        <f t="shared" si="0"/>
        <v>0</v>
      </c>
      <c r="M41">
        <f t="shared" si="1"/>
        <v>0</v>
      </c>
      <c r="N41" s="55">
        <f t="shared" si="2"/>
        <v>0</v>
      </c>
      <c r="O41" s="55">
        <f t="shared" si="3"/>
        <v>0</v>
      </c>
      <c r="P41" s="67">
        <f t="shared" si="4"/>
        <v>0</v>
      </c>
    </row>
    <row r="42" spans="1:16" x14ac:dyDescent="0.25">
      <c r="A42" s="42">
        <v>36</v>
      </c>
      <c r="B42" s="39"/>
      <c r="C42" s="39"/>
      <c r="D42" s="39"/>
      <c r="E42" s="41" t="s">
        <v>110</v>
      </c>
      <c r="F42" s="39">
        <v>0</v>
      </c>
      <c r="G42" s="39">
        <v>0</v>
      </c>
      <c r="H42" s="39">
        <v>0</v>
      </c>
      <c r="I42" s="39">
        <v>0</v>
      </c>
      <c r="J42" s="37" t="s">
        <v>110</v>
      </c>
      <c r="K42" s="47"/>
      <c r="L42">
        <f t="shared" si="0"/>
        <v>0</v>
      </c>
      <c r="M42">
        <f t="shared" si="1"/>
        <v>0</v>
      </c>
      <c r="N42" s="56">
        <f t="shared" si="2"/>
        <v>0</v>
      </c>
      <c r="O42" s="56">
        <f t="shared" si="3"/>
        <v>0</v>
      </c>
      <c r="P42" s="24">
        <f t="shared" si="4"/>
        <v>0</v>
      </c>
    </row>
    <row r="43" spans="1:16" x14ac:dyDescent="0.25">
      <c r="A43" s="41">
        <v>37</v>
      </c>
      <c r="B43" s="36"/>
      <c r="C43" s="36"/>
      <c r="D43" s="36"/>
      <c r="E43" s="41"/>
      <c r="F43" s="36">
        <v>0</v>
      </c>
      <c r="G43" s="36">
        <v>0</v>
      </c>
      <c r="H43" s="36">
        <v>0</v>
      </c>
      <c r="I43" s="36">
        <v>0</v>
      </c>
      <c r="J43" s="37" t="s">
        <v>110</v>
      </c>
      <c r="K43" s="46"/>
      <c r="L43">
        <f t="shared" si="0"/>
        <v>0</v>
      </c>
      <c r="M43">
        <f t="shared" si="1"/>
        <v>0</v>
      </c>
      <c r="N43" s="55">
        <f t="shared" si="2"/>
        <v>0</v>
      </c>
      <c r="O43" s="55">
        <f t="shared" si="3"/>
        <v>0</v>
      </c>
      <c r="P43" s="67">
        <f t="shared" si="4"/>
        <v>0</v>
      </c>
    </row>
    <row r="44" spans="1:16" x14ac:dyDescent="0.25">
      <c r="A44" s="42">
        <v>38</v>
      </c>
      <c r="B44" s="39"/>
      <c r="C44" s="39"/>
      <c r="D44" s="39"/>
      <c r="E44" s="42"/>
      <c r="F44" s="39">
        <v>0</v>
      </c>
      <c r="G44" s="39">
        <v>0</v>
      </c>
      <c r="H44" s="39">
        <v>0</v>
      </c>
      <c r="I44" s="39">
        <v>0</v>
      </c>
      <c r="J44" s="40"/>
      <c r="K44" s="47"/>
      <c r="L44">
        <f t="shared" si="0"/>
        <v>0</v>
      </c>
      <c r="M44">
        <f t="shared" si="1"/>
        <v>0</v>
      </c>
      <c r="N44" s="56">
        <f t="shared" si="2"/>
        <v>0</v>
      </c>
      <c r="O44" s="56">
        <f t="shared" si="3"/>
        <v>0</v>
      </c>
      <c r="P44" s="24">
        <f t="shared" si="4"/>
        <v>0</v>
      </c>
    </row>
    <row r="45" spans="1:16" x14ac:dyDescent="0.25">
      <c r="A45" s="41">
        <v>39</v>
      </c>
      <c r="B45" s="36"/>
      <c r="C45" s="36"/>
      <c r="D45" s="36"/>
      <c r="E45" s="41"/>
      <c r="F45" s="36">
        <v>0</v>
      </c>
      <c r="G45" s="36">
        <v>0</v>
      </c>
      <c r="H45" s="36">
        <v>0</v>
      </c>
      <c r="I45" s="36">
        <v>0</v>
      </c>
      <c r="J45" s="37"/>
      <c r="K45" s="46"/>
      <c r="L45">
        <f t="shared" si="0"/>
        <v>0</v>
      </c>
      <c r="M45">
        <f t="shared" si="1"/>
        <v>0</v>
      </c>
      <c r="N45" s="55">
        <f t="shared" si="2"/>
        <v>0</v>
      </c>
      <c r="O45" s="55">
        <f t="shared" si="3"/>
        <v>0</v>
      </c>
      <c r="P45" s="67">
        <f t="shared" si="4"/>
        <v>0</v>
      </c>
    </row>
    <row r="46" spans="1:16" x14ac:dyDescent="0.25">
      <c r="A46" s="42">
        <v>40</v>
      </c>
      <c r="B46" s="39"/>
      <c r="C46" s="39"/>
      <c r="D46" s="39"/>
      <c r="E46" s="42"/>
      <c r="F46" s="39">
        <v>0</v>
      </c>
      <c r="G46" s="39">
        <v>0</v>
      </c>
      <c r="H46" s="39">
        <v>0</v>
      </c>
      <c r="I46" s="39">
        <v>0</v>
      </c>
      <c r="J46" s="40"/>
      <c r="K46" s="47"/>
      <c r="L46">
        <f t="shared" si="0"/>
        <v>0</v>
      </c>
      <c r="M46">
        <f t="shared" si="1"/>
        <v>0</v>
      </c>
      <c r="N46" s="56">
        <f t="shared" si="2"/>
        <v>0</v>
      </c>
      <c r="O46" s="56">
        <f t="shared" si="3"/>
        <v>0</v>
      </c>
      <c r="P46" s="24">
        <f t="shared" si="4"/>
        <v>0</v>
      </c>
    </row>
    <row r="48" spans="1:16" ht="15.75" x14ac:dyDescent="0.25">
      <c r="H48" s="16"/>
      <c r="I48" s="5" t="s">
        <v>12</v>
      </c>
      <c r="J48" s="2">
        <f t="array" ref="J48">CEILING(SUM(B7:C46*D7:D46*2)/1000,1)</f>
        <v>170</v>
      </c>
      <c r="K48" t="s">
        <v>13</v>
      </c>
    </row>
    <row r="49" spans="1:11" ht="15.75" x14ac:dyDescent="0.25">
      <c r="A49" s="124" t="s">
        <v>18</v>
      </c>
      <c r="B49" s="124"/>
      <c r="C49" s="15">
        <f>SUM(L7:L46)</f>
        <v>99.460000000000008</v>
      </c>
      <c r="D49" t="s">
        <v>13</v>
      </c>
      <c r="I49" s="13" t="s">
        <v>16</v>
      </c>
      <c r="J49" s="2">
        <f>CEILING(C49*1.25,1)</f>
        <v>125</v>
      </c>
      <c r="K49" t="s">
        <v>13</v>
      </c>
    </row>
    <row r="50" spans="1:11" ht="15.75" x14ac:dyDescent="0.25">
      <c r="A50" s="124" t="s">
        <v>19</v>
      </c>
      <c r="B50" s="124"/>
      <c r="C50" s="15">
        <f>SUM(M7:M46)</f>
        <v>0</v>
      </c>
      <c r="D50" t="s">
        <v>13</v>
      </c>
      <c r="I50" s="13" t="s">
        <v>17</v>
      </c>
      <c r="J50" s="2">
        <f>CEILING(C50*1.25,1)</f>
        <v>0</v>
      </c>
      <c r="K50" t="s">
        <v>13</v>
      </c>
    </row>
    <row r="53" spans="1:11" x14ac:dyDescent="0.25">
      <c r="F53" s="19" t="s">
        <v>57</v>
      </c>
      <c r="G53" s="28"/>
      <c r="H53" s="28"/>
      <c r="I53" s="28"/>
      <c r="J53" t="str">
        <f>'Общая информация'!$H$32</f>
        <v>/ Чепыжов Дмитрий /</v>
      </c>
    </row>
    <row r="55" spans="1:11" ht="15.75" hidden="1" customHeight="1" x14ac:dyDescent="0.25">
      <c r="A55">
        <v>0.4</v>
      </c>
    </row>
    <row r="56" spans="1:11" ht="13.5" hidden="1" customHeight="1" x14ac:dyDescent="0.25">
      <c r="A56" s="43">
        <v>2</v>
      </c>
    </row>
    <row r="57" spans="1:11" ht="15" hidden="1" customHeight="1" x14ac:dyDescent="0.25">
      <c r="A57" s="19">
        <v>0</v>
      </c>
    </row>
    <row r="58" spans="1:11" ht="15.75" hidden="1" customHeight="1" x14ac:dyDescent="0.25">
      <c r="A58" t="s">
        <v>64</v>
      </c>
      <c r="B58" t="s">
        <v>65</v>
      </c>
      <c r="C58" t="s">
        <v>66</v>
      </c>
      <c r="D58" t="s">
        <v>67</v>
      </c>
      <c r="F58" t="s">
        <v>68</v>
      </c>
    </row>
    <row r="59" spans="1:11" ht="16.5" hidden="1" customHeight="1" x14ac:dyDescent="0.25">
      <c r="A59" t="s">
        <v>69</v>
      </c>
      <c r="B59" t="s">
        <v>70</v>
      </c>
      <c r="C59" t="s">
        <v>71</v>
      </c>
    </row>
  </sheetData>
  <sheetProtection algorithmName="SHA-512" hashValue="asqyw528dusgKcatWpbf8dn7rGsRfVVskTow8GR6fl0vPRjui1jl5VInHfvKK5EtJ3OqAhlS6PRlEQXXwUzFvQ==" saltValue="7Rkblmq/ByPR8h8pZaX85g==" spinCount="100000" sheet="1" selectLockedCells="1"/>
  <mergeCells count="12">
    <mergeCell ref="N5:P5"/>
    <mergeCell ref="E5:E6"/>
    <mergeCell ref="A50:B50"/>
    <mergeCell ref="A49:B49"/>
    <mergeCell ref="A1:K1"/>
    <mergeCell ref="A5:A6"/>
    <mergeCell ref="D5:D6"/>
    <mergeCell ref="F5:I5"/>
    <mergeCell ref="J5:J6"/>
    <mergeCell ref="B3:D3"/>
    <mergeCell ref="K5:K6"/>
    <mergeCell ref="B5:C5"/>
  </mergeCells>
  <dataValidations count="4">
    <dataValidation type="list" allowBlank="1" showInputMessage="1" showErrorMessage="1" sqref="H3">
      <formula1>"3,4,8,10,16,18,26,32,38,60"</formula1>
    </dataValidation>
    <dataValidation type="list" allowBlank="1" showInputMessage="1" showErrorMessage="1" sqref="B3:D3">
      <formula1>Материал</formula1>
    </dataValidation>
    <dataValidation type="list" allowBlank="1" showInputMessage="1" showErrorMessage="1" sqref="J7:J46 E7:E46">
      <formula1>"да,нет"</formula1>
    </dataValidation>
    <dataValidation type="list" allowBlank="1" showInputMessage="1" showErrorMessage="1" sqref="F7:I46">
      <formula1>Кромка</formula1>
    </dataValidation>
  </dataValidations>
  <pageMargins left="0.51181102362204722" right="0.51181102362204722" top="0.55118110236220474" bottom="0.55118110236220474" header="0.31496062992125984" footer="0.31496062992125984"/>
  <pageSetup paperSize="9" scale="53" fitToHeight="0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showGridLines="0" showRowColHeaders="0" zoomScaleNormal="100" workbookViewId="0">
      <selection activeCell="C12" sqref="C12"/>
    </sheetView>
  </sheetViews>
  <sheetFormatPr defaultRowHeight="15" x14ac:dyDescent="0.25"/>
  <cols>
    <col min="1" max="1" width="12.85546875" customWidth="1"/>
    <col min="2" max="2" width="13.140625" customWidth="1"/>
    <col min="3" max="3" width="13.28515625" customWidth="1"/>
    <col min="5" max="5" width="9.85546875" style="54" customWidth="1"/>
    <col min="8" max="8" width="9.85546875" bestFit="1" customWidth="1"/>
    <col min="9" max="9" width="10.140625" customWidth="1"/>
    <col min="10" max="10" width="10.28515625" customWidth="1"/>
    <col min="11" max="11" width="30.28515625" customWidth="1"/>
    <col min="12" max="12" width="0.140625" hidden="1" customWidth="1"/>
    <col min="13" max="13" width="10.42578125" hidden="1" customWidth="1"/>
    <col min="14" max="14" width="12.42578125" customWidth="1"/>
    <col min="15" max="15" width="12.5703125" bestFit="1" customWidth="1"/>
  </cols>
  <sheetData>
    <row r="1" spans="1:16" ht="18.75" x14ac:dyDescent="0.3">
      <c r="A1" s="103" t="s">
        <v>27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6" ht="18.75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6" ht="18.75" x14ac:dyDescent="0.3">
      <c r="A3" s="11" t="s">
        <v>8</v>
      </c>
      <c r="B3" s="126"/>
      <c r="C3" s="126"/>
      <c r="D3" s="126"/>
      <c r="E3" s="53"/>
      <c r="F3" s="48"/>
      <c r="G3" s="49" t="s">
        <v>9</v>
      </c>
      <c r="H3" s="18"/>
      <c r="I3" s="14" t="s">
        <v>10</v>
      </c>
      <c r="J3" s="49" t="s">
        <v>72</v>
      </c>
      <c r="K3" s="45"/>
    </row>
    <row r="4" spans="1:16" ht="10.5" customHeight="1" x14ac:dyDescent="0.25"/>
    <row r="5" spans="1:16" s="7" customFormat="1" ht="26.25" customHeight="1" x14ac:dyDescent="0.25">
      <c r="A5" s="125" t="s">
        <v>2</v>
      </c>
      <c r="B5" s="127" t="s">
        <v>86</v>
      </c>
      <c r="C5" s="128"/>
      <c r="D5" s="125" t="s">
        <v>3</v>
      </c>
      <c r="E5" s="129" t="s">
        <v>85</v>
      </c>
      <c r="F5" s="125" t="s">
        <v>4</v>
      </c>
      <c r="G5" s="125"/>
      <c r="H5" s="125"/>
      <c r="I5" s="125"/>
      <c r="J5" s="131" t="s">
        <v>11</v>
      </c>
      <c r="K5" s="134" t="s">
        <v>5</v>
      </c>
      <c r="N5" s="133" t="s">
        <v>80</v>
      </c>
      <c r="O5" s="133"/>
      <c r="P5" s="133"/>
    </row>
    <row r="6" spans="1:16" s="1" customFormat="1" ht="24" customHeight="1" x14ac:dyDescent="0.25">
      <c r="A6" s="125"/>
      <c r="B6" s="52" t="s">
        <v>78</v>
      </c>
      <c r="C6" s="52" t="s">
        <v>79</v>
      </c>
      <c r="D6" s="125"/>
      <c r="E6" s="130"/>
      <c r="F6" s="51" t="s">
        <v>81</v>
      </c>
      <c r="G6" s="51" t="s">
        <v>82</v>
      </c>
      <c r="H6" s="51" t="s">
        <v>83</v>
      </c>
      <c r="I6" s="51" t="s">
        <v>84</v>
      </c>
      <c r="J6" s="132"/>
      <c r="K6" s="135"/>
      <c r="L6" s="1" t="s">
        <v>14</v>
      </c>
      <c r="M6" s="1" t="s">
        <v>15</v>
      </c>
      <c r="N6" s="52" t="s">
        <v>78</v>
      </c>
      <c r="O6" s="52" t="s">
        <v>79</v>
      </c>
      <c r="P6" s="62" t="s">
        <v>3</v>
      </c>
    </row>
    <row r="7" spans="1:16" x14ac:dyDescent="0.25">
      <c r="A7" s="41">
        <v>1</v>
      </c>
      <c r="B7" s="36"/>
      <c r="C7" s="36"/>
      <c r="D7" s="36"/>
      <c r="E7" s="41"/>
      <c r="F7" s="36">
        <v>0</v>
      </c>
      <c r="G7" s="36">
        <v>0</v>
      </c>
      <c r="H7" s="36">
        <v>0</v>
      </c>
      <c r="I7" s="36">
        <v>0</v>
      </c>
      <c r="J7" s="37"/>
      <c r="K7" s="46"/>
      <c r="L7">
        <f>(IF(F7=0.4,B7,0)+IF(G7=0.4,B7,0)+IF(H7=0.4,C7,0)+IF(I7=0.4,C7,0))/1000*D7</f>
        <v>0</v>
      </c>
      <c r="M7">
        <f>(IF(F7=2,B7,0)+IF(G7=2,B7,0)+IF(H7=2,C7,0)+IF(I7=2,C7,0))/1000*D7</f>
        <v>0</v>
      </c>
      <c r="N7" s="55">
        <f>IF(E7="да",B7-ROUNDDOWN(H7,0)-ROUNDDOWN(I7,0),B7-ROUNDDOWN(H7,0)/2-ROUNDDOWN(I7,0)/2)</f>
        <v>0</v>
      </c>
      <c r="O7" s="55">
        <f>IF(E7="да",C7-ROUNDDOWN(F7,0)-ROUNDDOWN(G7,0),C7-ROUNDDOWN(F7,0)/2-ROUNDDOWN(G7,0)/2)</f>
        <v>0</v>
      </c>
      <c r="P7" s="67">
        <f>D7</f>
        <v>0</v>
      </c>
    </row>
    <row r="8" spans="1:16" x14ac:dyDescent="0.25">
      <c r="A8" s="42">
        <v>2</v>
      </c>
      <c r="B8" s="39"/>
      <c r="C8" s="39"/>
      <c r="D8" s="39"/>
      <c r="E8" s="42"/>
      <c r="F8" s="39">
        <v>0</v>
      </c>
      <c r="G8" s="39">
        <v>0</v>
      </c>
      <c r="H8" s="39">
        <v>0</v>
      </c>
      <c r="I8" s="39">
        <v>0</v>
      </c>
      <c r="J8" s="40"/>
      <c r="K8" s="47"/>
      <c r="L8">
        <f t="shared" ref="L8:L46" si="0">(IF(F8=0.4,B8,0)+IF(G8=0.4,B8,0)+IF(H8=0.4,C8,0)+IF(I8=0.4,C8,0))/1000*D8</f>
        <v>0</v>
      </c>
      <c r="M8">
        <f t="shared" ref="M8:M46" si="1">(IF(F8=2,B8,0)+IF(G8=2,B8,0)+IF(H8=2,C8,0)+IF(I8=2,C8,0))/1000*D8</f>
        <v>0</v>
      </c>
      <c r="N8" s="56">
        <f t="shared" ref="N8:N46" si="2">IF(E8="да",B8-ROUNDDOWN(H8,0)-ROUNDDOWN(I8,0),B8-ROUNDDOWN(H8,0)/2-ROUNDDOWN(I8,0)/2)</f>
        <v>0</v>
      </c>
      <c r="O8" s="56">
        <f t="shared" ref="O8:O46" si="3">IF(E8="да",C8-ROUNDDOWN(F8,0)-ROUNDDOWN(G8,0),C8-ROUNDDOWN(F8,0)/2-ROUNDDOWN(G8,0)/2)</f>
        <v>0</v>
      </c>
      <c r="P8" s="24">
        <f t="shared" ref="P8:P46" si="4">D8</f>
        <v>0</v>
      </c>
    </row>
    <row r="9" spans="1:16" x14ac:dyDescent="0.25">
      <c r="A9" s="41">
        <v>3</v>
      </c>
      <c r="B9" s="36"/>
      <c r="C9" s="36"/>
      <c r="D9" s="36"/>
      <c r="E9" s="41"/>
      <c r="F9" s="36">
        <v>0</v>
      </c>
      <c r="G9" s="36">
        <v>0</v>
      </c>
      <c r="H9" s="36">
        <v>0</v>
      </c>
      <c r="I9" s="36">
        <v>0</v>
      </c>
      <c r="J9" s="37"/>
      <c r="K9" s="46"/>
      <c r="L9">
        <f t="shared" si="0"/>
        <v>0</v>
      </c>
      <c r="M9">
        <f t="shared" si="1"/>
        <v>0</v>
      </c>
      <c r="N9" s="68">
        <f t="shared" si="2"/>
        <v>0</v>
      </c>
      <c r="O9" s="68">
        <f t="shared" si="3"/>
        <v>0</v>
      </c>
      <c r="P9" s="67">
        <f t="shared" si="4"/>
        <v>0</v>
      </c>
    </row>
    <row r="10" spans="1:16" x14ac:dyDescent="0.25">
      <c r="A10" s="42">
        <v>4</v>
      </c>
      <c r="B10" s="39"/>
      <c r="C10" s="39"/>
      <c r="D10" s="39"/>
      <c r="E10" s="42"/>
      <c r="F10" s="39">
        <v>0</v>
      </c>
      <c r="G10" s="39">
        <v>0</v>
      </c>
      <c r="H10" s="39">
        <v>0</v>
      </c>
      <c r="I10" s="39">
        <v>0</v>
      </c>
      <c r="J10" s="40"/>
      <c r="K10" s="47"/>
      <c r="L10">
        <f t="shared" si="0"/>
        <v>0</v>
      </c>
      <c r="M10">
        <f t="shared" si="1"/>
        <v>0</v>
      </c>
      <c r="N10" s="56">
        <f t="shared" si="2"/>
        <v>0</v>
      </c>
      <c r="O10" s="56">
        <f t="shared" si="3"/>
        <v>0</v>
      </c>
      <c r="P10" s="24">
        <f t="shared" si="4"/>
        <v>0</v>
      </c>
    </row>
    <row r="11" spans="1:16" x14ac:dyDescent="0.25">
      <c r="A11" s="41">
        <v>5</v>
      </c>
      <c r="B11" s="36"/>
      <c r="C11" s="36"/>
      <c r="D11" s="36"/>
      <c r="E11" s="41"/>
      <c r="F11" s="36">
        <v>0</v>
      </c>
      <c r="G11" s="36">
        <v>0</v>
      </c>
      <c r="H11" s="36">
        <v>0</v>
      </c>
      <c r="I11" s="36">
        <v>0</v>
      </c>
      <c r="J11" s="37"/>
      <c r="K11" s="46"/>
      <c r="L11">
        <f t="shared" si="0"/>
        <v>0</v>
      </c>
      <c r="M11">
        <f t="shared" si="1"/>
        <v>0</v>
      </c>
      <c r="N11" s="55">
        <f t="shared" si="2"/>
        <v>0</v>
      </c>
      <c r="O11" s="55">
        <f t="shared" si="3"/>
        <v>0</v>
      </c>
      <c r="P11" s="67">
        <f t="shared" si="4"/>
        <v>0</v>
      </c>
    </row>
    <row r="12" spans="1:16" x14ac:dyDescent="0.25">
      <c r="A12" s="42">
        <v>6</v>
      </c>
      <c r="B12" s="39"/>
      <c r="C12" s="39"/>
      <c r="D12" s="39"/>
      <c r="E12" s="42"/>
      <c r="F12" s="39">
        <v>0</v>
      </c>
      <c r="G12" s="39">
        <v>0</v>
      </c>
      <c r="H12" s="39">
        <v>0</v>
      </c>
      <c r="I12" s="39">
        <v>0</v>
      </c>
      <c r="J12" s="40"/>
      <c r="K12" s="47"/>
      <c r="L12">
        <f t="shared" si="0"/>
        <v>0</v>
      </c>
      <c r="M12">
        <f t="shared" si="1"/>
        <v>0</v>
      </c>
      <c r="N12" s="56">
        <f t="shared" si="2"/>
        <v>0</v>
      </c>
      <c r="O12" s="56">
        <f t="shared" si="3"/>
        <v>0</v>
      </c>
      <c r="P12" s="24">
        <f t="shared" si="4"/>
        <v>0</v>
      </c>
    </row>
    <row r="13" spans="1:16" x14ac:dyDescent="0.25">
      <c r="A13" s="41">
        <v>7</v>
      </c>
      <c r="B13" s="36"/>
      <c r="C13" s="36"/>
      <c r="D13" s="36"/>
      <c r="E13" s="41"/>
      <c r="F13" s="36">
        <v>0</v>
      </c>
      <c r="G13" s="36">
        <v>0</v>
      </c>
      <c r="H13" s="36">
        <v>0</v>
      </c>
      <c r="I13" s="36">
        <v>0</v>
      </c>
      <c r="J13" s="37"/>
      <c r="K13" s="46"/>
      <c r="L13">
        <f t="shared" si="0"/>
        <v>0</v>
      </c>
      <c r="M13">
        <f t="shared" si="1"/>
        <v>0</v>
      </c>
      <c r="N13" s="55">
        <f t="shared" si="2"/>
        <v>0</v>
      </c>
      <c r="O13" s="55">
        <f t="shared" si="3"/>
        <v>0</v>
      </c>
      <c r="P13" s="67">
        <f t="shared" si="4"/>
        <v>0</v>
      </c>
    </row>
    <row r="14" spans="1:16" x14ac:dyDescent="0.25">
      <c r="A14" s="42">
        <v>8</v>
      </c>
      <c r="B14" s="39"/>
      <c r="C14" s="39"/>
      <c r="D14" s="39"/>
      <c r="E14" s="42"/>
      <c r="F14" s="39">
        <v>0</v>
      </c>
      <c r="G14" s="39">
        <v>0</v>
      </c>
      <c r="H14" s="39">
        <v>0</v>
      </c>
      <c r="I14" s="39">
        <v>0</v>
      </c>
      <c r="J14" s="40"/>
      <c r="K14" s="47"/>
      <c r="L14">
        <f t="shared" si="0"/>
        <v>0</v>
      </c>
      <c r="M14">
        <f t="shared" si="1"/>
        <v>0</v>
      </c>
      <c r="N14" s="56">
        <f t="shared" si="2"/>
        <v>0</v>
      </c>
      <c r="O14" s="56">
        <f t="shared" si="3"/>
        <v>0</v>
      </c>
      <c r="P14" s="24">
        <f t="shared" si="4"/>
        <v>0</v>
      </c>
    </row>
    <row r="15" spans="1:16" x14ac:dyDescent="0.25">
      <c r="A15" s="41">
        <v>9</v>
      </c>
      <c r="B15" s="36"/>
      <c r="C15" s="36"/>
      <c r="D15" s="36"/>
      <c r="E15" s="41"/>
      <c r="F15" s="36">
        <v>0</v>
      </c>
      <c r="G15" s="36">
        <v>0</v>
      </c>
      <c r="H15" s="36">
        <v>0</v>
      </c>
      <c r="I15" s="36">
        <v>0</v>
      </c>
      <c r="J15" s="37"/>
      <c r="K15" s="46"/>
      <c r="L15">
        <f t="shared" si="0"/>
        <v>0</v>
      </c>
      <c r="M15">
        <f t="shared" si="1"/>
        <v>0</v>
      </c>
      <c r="N15" s="55">
        <f t="shared" si="2"/>
        <v>0</v>
      </c>
      <c r="O15" s="55">
        <f t="shared" si="3"/>
        <v>0</v>
      </c>
      <c r="P15" s="67">
        <f t="shared" si="4"/>
        <v>0</v>
      </c>
    </row>
    <row r="16" spans="1:16" x14ac:dyDescent="0.25">
      <c r="A16" s="42">
        <v>10</v>
      </c>
      <c r="B16" s="39"/>
      <c r="C16" s="39"/>
      <c r="D16" s="39"/>
      <c r="E16" s="42"/>
      <c r="F16" s="39">
        <v>0</v>
      </c>
      <c r="G16" s="39">
        <v>0</v>
      </c>
      <c r="H16" s="39">
        <v>0</v>
      </c>
      <c r="I16" s="39">
        <v>0</v>
      </c>
      <c r="J16" s="40"/>
      <c r="K16" s="47"/>
      <c r="L16">
        <f t="shared" si="0"/>
        <v>0</v>
      </c>
      <c r="M16">
        <f t="shared" si="1"/>
        <v>0</v>
      </c>
      <c r="N16" s="56">
        <f t="shared" si="2"/>
        <v>0</v>
      </c>
      <c r="O16" s="56">
        <f t="shared" si="3"/>
        <v>0</v>
      </c>
      <c r="P16" s="24">
        <f t="shared" si="4"/>
        <v>0</v>
      </c>
    </row>
    <row r="17" spans="1:16" x14ac:dyDescent="0.25">
      <c r="A17" s="41">
        <v>11</v>
      </c>
      <c r="B17" s="36"/>
      <c r="C17" s="36"/>
      <c r="D17" s="36"/>
      <c r="E17" s="41"/>
      <c r="F17" s="36">
        <v>0</v>
      </c>
      <c r="G17" s="36">
        <v>0</v>
      </c>
      <c r="H17" s="36">
        <v>0</v>
      </c>
      <c r="I17" s="36">
        <v>0</v>
      </c>
      <c r="J17" s="37"/>
      <c r="K17" s="46"/>
      <c r="L17">
        <f t="shared" si="0"/>
        <v>0</v>
      </c>
      <c r="M17">
        <f t="shared" si="1"/>
        <v>0</v>
      </c>
      <c r="N17" s="55">
        <f t="shared" si="2"/>
        <v>0</v>
      </c>
      <c r="O17" s="55">
        <f t="shared" si="3"/>
        <v>0</v>
      </c>
      <c r="P17" s="67">
        <f t="shared" si="4"/>
        <v>0</v>
      </c>
    </row>
    <row r="18" spans="1:16" x14ac:dyDescent="0.25">
      <c r="A18" s="42">
        <v>12</v>
      </c>
      <c r="B18" s="39"/>
      <c r="C18" s="39"/>
      <c r="D18" s="39"/>
      <c r="E18" s="42"/>
      <c r="F18" s="39">
        <v>0</v>
      </c>
      <c r="G18" s="39">
        <v>0</v>
      </c>
      <c r="H18" s="39">
        <v>0</v>
      </c>
      <c r="I18" s="39">
        <v>0</v>
      </c>
      <c r="J18" s="40"/>
      <c r="K18" s="47"/>
      <c r="L18">
        <f t="shared" si="0"/>
        <v>0</v>
      </c>
      <c r="M18">
        <f t="shared" si="1"/>
        <v>0</v>
      </c>
      <c r="N18" s="56">
        <f t="shared" si="2"/>
        <v>0</v>
      </c>
      <c r="O18" s="56">
        <f t="shared" si="3"/>
        <v>0</v>
      </c>
      <c r="P18" s="24">
        <f t="shared" si="4"/>
        <v>0</v>
      </c>
    </row>
    <row r="19" spans="1:16" x14ac:dyDescent="0.25">
      <c r="A19" s="41">
        <v>13</v>
      </c>
      <c r="B19" s="36"/>
      <c r="C19" s="36"/>
      <c r="D19" s="36"/>
      <c r="E19" s="41"/>
      <c r="F19" s="36">
        <v>0</v>
      </c>
      <c r="G19" s="36">
        <v>0</v>
      </c>
      <c r="H19" s="36">
        <v>0</v>
      </c>
      <c r="I19" s="36">
        <v>0</v>
      </c>
      <c r="J19" s="37"/>
      <c r="K19" s="46"/>
      <c r="L19">
        <f t="shared" si="0"/>
        <v>0</v>
      </c>
      <c r="M19">
        <f t="shared" si="1"/>
        <v>0</v>
      </c>
      <c r="N19" s="55">
        <f t="shared" si="2"/>
        <v>0</v>
      </c>
      <c r="O19" s="55">
        <f t="shared" si="3"/>
        <v>0</v>
      </c>
      <c r="P19" s="67">
        <f t="shared" si="4"/>
        <v>0</v>
      </c>
    </row>
    <row r="20" spans="1:16" x14ac:dyDescent="0.25">
      <c r="A20" s="42">
        <v>14</v>
      </c>
      <c r="B20" s="39"/>
      <c r="C20" s="39"/>
      <c r="D20" s="39"/>
      <c r="E20" s="42"/>
      <c r="F20" s="39">
        <v>0</v>
      </c>
      <c r="G20" s="39">
        <v>0</v>
      </c>
      <c r="H20" s="39">
        <v>0</v>
      </c>
      <c r="I20" s="39">
        <v>0</v>
      </c>
      <c r="J20" s="40"/>
      <c r="K20" s="47"/>
      <c r="L20">
        <f t="shared" si="0"/>
        <v>0</v>
      </c>
      <c r="M20">
        <f t="shared" si="1"/>
        <v>0</v>
      </c>
      <c r="N20" s="56">
        <f t="shared" si="2"/>
        <v>0</v>
      </c>
      <c r="O20" s="56">
        <f t="shared" si="3"/>
        <v>0</v>
      </c>
      <c r="P20" s="24">
        <f t="shared" si="4"/>
        <v>0</v>
      </c>
    </row>
    <row r="21" spans="1:16" x14ac:dyDescent="0.25">
      <c r="A21" s="41">
        <v>15</v>
      </c>
      <c r="B21" s="36"/>
      <c r="C21" s="36"/>
      <c r="D21" s="36"/>
      <c r="E21" s="41"/>
      <c r="F21" s="36">
        <v>0</v>
      </c>
      <c r="G21" s="36">
        <v>0</v>
      </c>
      <c r="H21" s="36">
        <v>0</v>
      </c>
      <c r="I21" s="36">
        <v>0</v>
      </c>
      <c r="J21" s="37"/>
      <c r="K21" s="46"/>
      <c r="L21">
        <f t="shared" si="0"/>
        <v>0</v>
      </c>
      <c r="M21">
        <f t="shared" si="1"/>
        <v>0</v>
      </c>
      <c r="N21" s="55">
        <f t="shared" si="2"/>
        <v>0</v>
      </c>
      <c r="O21" s="55">
        <f t="shared" si="3"/>
        <v>0</v>
      </c>
      <c r="P21" s="67">
        <f t="shared" si="4"/>
        <v>0</v>
      </c>
    </row>
    <row r="22" spans="1:16" x14ac:dyDescent="0.25">
      <c r="A22" s="42">
        <v>16</v>
      </c>
      <c r="B22" s="39"/>
      <c r="C22" s="39"/>
      <c r="D22" s="39"/>
      <c r="E22" s="42"/>
      <c r="F22" s="39">
        <v>0</v>
      </c>
      <c r="G22" s="39">
        <v>0</v>
      </c>
      <c r="H22" s="39">
        <v>0</v>
      </c>
      <c r="I22" s="39">
        <v>0</v>
      </c>
      <c r="J22" s="40"/>
      <c r="K22" s="47"/>
      <c r="L22">
        <f t="shared" si="0"/>
        <v>0</v>
      </c>
      <c r="M22">
        <f t="shared" si="1"/>
        <v>0</v>
      </c>
      <c r="N22" s="56">
        <f t="shared" si="2"/>
        <v>0</v>
      </c>
      <c r="O22" s="56">
        <f t="shared" si="3"/>
        <v>0</v>
      </c>
      <c r="P22" s="24">
        <f t="shared" si="4"/>
        <v>0</v>
      </c>
    </row>
    <row r="23" spans="1:16" x14ac:dyDescent="0.25">
      <c r="A23" s="41">
        <v>17</v>
      </c>
      <c r="B23" s="36"/>
      <c r="C23" s="36"/>
      <c r="D23" s="36"/>
      <c r="E23" s="41"/>
      <c r="F23" s="36">
        <v>0</v>
      </c>
      <c r="G23" s="36">
        <v>0</v>
      </c>
      <c r="H23" s="36">
        <v>0</v>
      </c>
      <c r="I23" s="36">
        <v>0</v>
      </c>
      <c r="J23" s="37"/>
      <c r="K23" s="46"/>
      <c r="L23">
        <f t="shared" si="0"/>
        <v>0</v>
      </c>
      <c r="M23">
        <f t="shared" si="1"/>
        <v>0</v>
      </c>
      <c r="N23" s="55">
        <f t="shared" si="2"/>
        <v>0</v>
      </c>
      <c r="O23" s="55">
        <f t="shared" si="3"/>
        <v>0</v>
      </c>
      <c r="P23" s="67">
        <f t="shared" si="4"/>
        <v>0</v>
      </c>
    </row>
    <row r="24" spans="1:16" x14ac:dyDescent="0.25">
      <c r="A24" s="42">
        <v>18</v>
      </c>
      <c r="B24" s="39"/>
      <c r="C24" s="39"/>
      <c r="D24" s="39"/>
      <c r="E24" s="42"/>
      <c r="F24" s="39">
        <v>0</v>
      </c>
      <c r="G24" s="39">
        <v>0</v>
      </c>
      <c r="H24" s="39">
        <v>0</v>
      </c>
      <c r="I24" s="39">
        <v>0</v>
      </c>
      <c r="J24" s="40"/>
      <c r="K24" s="47"/>
      <c r="L24">
        <f t="shared" si="0"/>
        <v>0</v>
      </c>
      <c r="M24">
        <f t="shared" si="1"/>
        <v>0</v>
      </c>
      <c r="N24" s="56">
        <f t="shared" si="2"/>
        <v>0</v>
      </c>
      <c r="O24" s="56">
        <f t="shared" si="3"/>
        <v>0</v>
      </c>
      <c r="P24" s="24">
        <f t="shared" si="4"/>
        <v>0</v>
      </c>
    </row>
    <row r="25" spans="1:16" x14ac:dyDescent="0.25">
      <c r="A25" s="41">
        <v>19</v>
      </c>
      <c r="B25" s="36"/>
      <c r="C25" s="36"/>
      <c r="D25" s="36"/>
      <c r="E25" s="41"/>
      <c r="F25" s="36">
        <v>0</v>
      </c>
      <c r="G25" s="36">
        <v>0</v>
      </c>
      <c r="H25" s="36">
        <v>0</v>
      </c>
      <c r="I25" s="36">
        <v>0</v>
      </c>
      <c r="J25" s="37"/>
      <c r="K25" s="46"/>
      <c r="L25">
        <f t="shared" si="0"/>
        <v>0</v>
      </c>
      <c r="M25">
        <f t="shared" si="1"/>
        <v>0</v>
      </c>
      <c r="N25" s="55">
        <f t="shared" si="2"/>
        <v>0</v>
      </c>
      <c r="O25" s="55">
        <f t="shared" si="3"/>
        <v>0</v>
      </c>
      <c r="P25" s="67">
        <f t="shared" si="4"/>
        <v>0</v>
      </c>
    </row>
    <row r="26" spans="1:16" x14ac:dyDescent="0.25">
      <c r="A26" s="42">
        <v>20</v>
      </c>
      <c r="B26" s="39"/>
      <c r="C26" s="39"/>
      <c r="D26" s="39"/>
      <c r="E26" s="42"/>
      <c r="F26" s="39">
        <v>0</v>
      </c>
      <c r="G26" s="39">
        <v>0</v>
      </c>
      <c r="H26" s="39">
        <v>0</v>
      </c>
      <c r="I26" s="39">
        <v>0</v>
      </c>
      <c r="J26" s="40"/>
      <c r="K26" s="47"/>
      <c r="L26">
        <f t="shared" si="0"/>
        <v>0</v>
      </c>
      <c r="M26">
        <f t="shared" si="1"/>
        <v>0</v>
      </c>
      <c r="N26" s="56">
        <f t="shared" si="2"/>
        <v>0</v>
      </c>
      <c r="O26" s="56">
        <f t="shared" si="3"/>
        <v>0</v>
      </c>
      <c r="P26" s="24">
        <f t="shared" si="4"/>
        <v>0</v>
      </c>
    </row>
    <row r="27" spans="1:16" x14ac:dyDescent="0.25">
      <c r="A27" s="41">
        <v>21</v>
      </c>
      <c r="B27" s="36"/>
      <c r="C27" s="36"/>
      <c r="D27" s="36"/>
      <c r="E27" s="41"/>
      <c r="F27" s="36">
        <v>0</v>
      </c>
      <c r="G27" s="36">
        <v>0</v>
      </c>
      <c r="H27" s="36">
        <v>0</v>
      </c>
      <c r="I27" s="36">
        <v>0</v>
      </c>
      <c r="J27" s="37"/>
      <c r="K27" s="46"/>
      <c r="L27">
        <f t="shared" si="0"/>
        <v>0</v>
      </c>
      <c r="M27">
        <f t="shared" si="1"/>
        <v>0</v>
      </c>
      <c r="N27" s="55">
        <f t="shared" si="2"/>
        <v>0</v>
      </c>
      <c r="O27" s="55">
        <f t="shared" si="3"/>
        <v>0</v>
      </c>
      <c r="P27" s="67">
        <f t="shared" si="4"/>
        <v>0</v>
      </c>
    </row>
    <row r="28" spans="1:16" x14ac:dyDescent="0.25">
      <c r="A28" s="42">
        <v>22</v>
      </c>
      <c r="B28" s="39"/>
      <c r="C28" s="39"/>
      <c r="D28" s="39"/>
      <c r="E28" s="42"/>
      <c r="F28" s="39">
        <v>0</v>
      </c>
      <c r="G28" s="39">
        <v>0</v>
      </c>
      <c r="H28" s="39">
        <v>0</v>
      </c>
      <c r="I28" s="39">
        <v>0</v>
      </c>
      <c r="J28" s="40"/>
      <c r="K28" s="47"/>
      <c r="L28">
        <f t="shared" si="0"/>
        <v>0</v>
      </c>
      <c r="M28">
        <f t="shared" si="1"/>
        <v>0</v>
      </c>
      <c r="N28" s="56">
        <f t="shared" si="2"/>
        <v>0</v>
      </c>
      <c r="O28" s="56">
        <f t="shared" si="3"/>
        <v>0</v>
      </c>
      <c r="P28" s="24">
        <f t="shared" si="4"/>
        <v>0</v>
      </c>
    </row>
    <row r="29" spans="1:16" x14ac:dyDescent="0.25">
      <c r="A29" s="41">
        <v>23</v>
      </c>
      <c r="B29" s="36"/>
      <c r="C29" s="36"/>
      <c r="D29" s="36"/>
      <c r="E29" s="41"/>
      <c r="F29" s="36">
        <v>0</v>
      </c>
      <c r="G29" s="36">
        <v>0</v>
      </c>
      <c r="H29" s="36">
        <v>0</v>
      </c>
      <c r="I29" s="36">
        <v>0</v>
      </c>
      <c r="J29" s="37"/>
      <c r="K29" s="46"/>
      <c r="L29">
        <f t="shared" si="0"/>
        <v>0</v>
      </c>
      <c r="M29">
        <f t="shared" si="1"/>
        <v>0</v>
      </c>
      <c r="N29" s="55">
        <f t="shared" si="2"/>
        <v>0</v>
      </c>
      <c r="O29" s="55">
        <f t="shared" si="3"/>
        <v>0</v>
      </c>
      <c r="P29" s="67">
        <f t="shared" si="4"/>
        <v>0</v>
      </c>
    </row>
    <row r="30" spans="1:16" x14ac:dyDescent="0.25">
      <c r="A30" s="42">
        <v>24</v>
      </c>
      <c r="B30" s="39"/>
      <c r="C30" s="39"/>
      <c r="D30" s="39"/>
      <c r="E30" s="42"/>
      <c r="F30" s="39">
        <v>0</v>
      </c>
      <c r="G30" s="39">
        <v>0</v>
      </c>
      <c r="H30" s="39">
        <v>0</v>
      </c>
      <c r="I30" s="39">
        <v>0</v>
      </c>
      <c r="J30" s="40"/>
      <c r="K30" s="47"/>
      <c r="L30">
        <f t="shared" si="0"/>
        <v>0</v>
      </c>
      <c r="M30">
        <f t="shared" si="1"/>
        <v>0</v>
      </c>
      <c r="N30" s="56">
        <f t="shared" si="2"/>
        <v>0</v>
      </c>
      <c r="O30" s="56">
        <f t="shared" si="3"/>
        <v>0</v>
      </c>
      <c r="P30" s="24">
        <f t="shared" si="4"/>
        <v>0</v>
      </c>
    </row>
    <row r="31" spans="1:16" x14ac:dyDescent="0.25">
      <c r="A31" s="41">
        <v>25</v>
      </c>
      <c r="B31" s="36"/>
      <c r="C31" s="36"/>
      <c r="D31" s="36"/>
      <c r="E31" s="41"/>
      <c r="F31" s="36">
        <v>0</v>
      </c>
      <c r="G31" s="36">
        <v>0</v>
      </c>
      <c r="H31" s="36">
        <v>0</v>
      </c>
      <c r="I31" s="36">
        <v>0</v>
      </c>
      <c r="J31" s="37"/>
      <c r="K31" s="46"/>
      <c r="L31">
        <f t="shared" si="0"/>
        <v>0</v>
      </c>
      <c r="M31">
        <f t="shared" si="1"/>
        <v>0</v>
      </c>
      <c r="N31" s="55">
        <f t="shared" si="2"/>
        <v>0</v>
      </c>
      <c r="O31" s="55">
        <f t="shared" si="3"/>
        <v>0</v>
      </c>
      <c r="P31" s="67">
        <f t="shared" si="4"/>
        <v>0</v>
      </c>
    </row>
    <row r="32" spans="1:16" x14ac:dyDescent="0.25">
      <c r="A32" s="42">
        <v>26</v>
      </c>
      <c r="B32" s="39"/>
      <c r="C32" s="39"/>
      <c r="D32" s="39"/>
      <c r="E32" s="42"/>
      <c r="F32" s="39">
        <v>0</v>
      </c>
      <c r="G32" s="39">
        <v>0</v>
      </c>
      <c r="H32" s="39">
        <v>0</v>
      </c>
      <c r="I32" s="39">
        <v>0</v>
      </c>
      <c r="J32" s="40"/>
      <c r="K32" s="47"/>
      <c r="L32">
        <f t="shared" si="0"/>
        <v>0</v>
      </c>
      <c r="M32">
        <f t="shared" si="1"/>
        <v>0</v>
      </c>
      <c r="N32" s="56">
        <f t="shared" si="2"/>
        <v>0</v>
      </c>
      <c r="O32" s="56">
        <f t="shared" si="3"/>
        <v>0</v>
      </c>
      <c r="P32" s="24">
        <f t="shared" si="4"/>
        <v>0</v>
      </c>
    </row>
    <row r="33" spans="1:16" x14ac:dyDescent="0.25">
      <c r="A33" s="41">
        <v>27</v>
      </c>
      <c r="B33" s="36"/>
      <c r="C33" s="36"/>
      <c r="D33" s="36"/>
      <c r="E33" s="41"/>
      <c r="F33" s="36">
        <v>0</v>
      </c>
      <c r="G33" s="36">
        <v>0</v>
      </c>
      <c r="H33" s="36">
        <v>0</v>
      </c>
      <c r="I33" s="36">
        <v>0</v>
      </c>
      <c r="J33" s="37"/>
      <c r="K33" s="46"/>
      <c r="L33">
        <f t="shared" si="0"/>
        <v>0</v>
      </c>
      <c r="M33">
        <f t="shared" si="1"/>
        <v>0</v>
      </c>
      <c r="N33" s="55">
        <f t="shared" si="2"/>
        <v>0</v>
      </c>
      <c r="O33" s="55">
        <f t="shared" si="3"/>
        <v>0</v>
      </c>
      <c r="P33" s="67">
        <f t="shared" si="4"/>
        <v>0</v>
      </c>
    </row>
    <row r="34" spans="1:16" x14ac:dyDescent="0.25">
      <c r="A34" s="42">
        <v>28</v>
      </c>
      <c r="B34" s="39"/>
      <c r="C34" s="39"/>
      <c r="D34" s="39"/>
      <c r="E34" s="42"/>
      <c r="F34" s="39">
        <v>0</v>
      </c>
      <c r="G34" s="39">
        <v>0</v>
      </c>
      <c r="H34" s="39">
        <v>0</v>
      </c>
      <c r="I34" s="39">
        <v>0</v>
      </c>
      <c r="J34" s="40"/>
      <c r="K34" s="47"/>
      <c r="L34">
        <f t="shared" si="0"/>
        <v>0</v>
      </c>
      <c r="M34">
        <f t="shared" si="1"/>
        <v>0</v>
      </c>
      <c r="N34" s="56">
        <f t="shared" si="2"/>
        <v>0</v>
      </c>
      <c r="O34" s="56">
        <f t="shared" si="3"/>
        <v>0</v>
      </c>
      <c r="P34" s="24">
        <f t="shared" si="4"/>
        <v>0</v>
      </c>
    </row>
    <row r="35" spans="1:16" x14ac:dyDescent="0.25">
      <c r="A35" s="41">
        <v>29</v>
      </c>
      <c r="B35" s="36"/>
      <c r="C35" s="36"/>
      <c r="D35" s="36"/>
      <c r="E35" s="41"/>
      <c r="F35" s="36">
        <v>0</v>
      </c>
      <c r="G35" s="36">
        <v>0</v>
      </c>
      <c r="H35" s="36">
        <v>0</v>
      </c>
      <c r="I35" s="36">
        <v>0</v>
      </c>
      <c r="J35" s="37"/>
      <c r="K35" s="46"/>
      <c r="L35">
        <f t="shared" si="0"/>
        <v>0</v>
      </c>
      <c r="M35">
        <f t="shared" si="1"/>
        <v>0</v>
      </c>
      <c r="N35" s="55">
        <f t="shared" si="2"/>
        <v>0</v>
      </c>
      <c r="O35" s="55">
        <f t="shared" si="3"/>
        <v>0</v>
      </c>
      <c r="P35" s="67">
        <f t="shared" si="4"/>
        <v>0</v>
      </c>
    </row>
    <row r="36" spans="1:16" x14ac:dyDescent="0.25">
      <c r="A36" s="42">
        <v>30</v>
      </c>
      <c r="B36" s="39"/>
      <c r="C36" s="39"/>
      <c r="D36" s="39"/>
      <c r="E36" s="42"/>
      <c r="F36" s="39">
        <v>0</v>
      </c>
      <c r="G36" s="39">
        <v>0</v>
      </c>
      <c r="H36" s="39">
        <v>0</v>
      </c>
      <c r="I36" s="39">
        <v>0</v>
      </c>
      <c r="J36" s="40"/>
      <c r="K36" s="47"/>
      <c r="L36">
        <f t="shared" si="0"/>
        <v>0</v>
      </c>
      <c r="M36">
        <f t="shared" si="1"/>
        <v>0</v>
      </c>
      <c r="N36" s="56">
        <f t="shared" si="2"/>
        <v>0</v>
      </c>
      <c r="O36" s="56">
        <f t="shared" si="3"/>
        <v>0</v>
      </c>
      <c r="P36" s="24">
        <f t="shared" si="4"/>
        <v>0</v>
      </c>
    </row>
    <row r="37" spans="1:16" x14ac:dyDescent="0.25">
      <c r="A37" s="41">
        <v>31</v>
      </c>
      <c r="B37" s="36"/>
      <c r="C37" s="36"/>
      <c r="D37" s="36"/>
      <c r="E37" s="41"/>
      <c r="F37" s="36">
        <v>0</v>
      </c>
      <c r="G37" s="36">
        <v>0</v>
      </c>
      <c r="H37" s="36">
        <v>0</v>
      </c>
      <c r="I37" s="36">
        <v>0</v>
      </c>
      <c r="J37" s="37"/>
      <c r="K37" s="46"/>
      <c r="L37">
        <f t="shared" si="0"/>
        <v>0</v>
      </c>
      <c r="M37">
        <f t="shared" si="1"/>
        <v>0</v>
      </c>
      <c r="N37" s="55">
        <f t="shared" si="2"/>
        <v>0</v>
      </c>
      <c r="O37" s="55">
        <f t="shared" si="3"/>
        <v>0</v>
      </c>
      <c r="P37" s="67">
        <f t="shared" si="4"/>
        <v>0</v>
      </c>
    </row>
    <row r="38" spans="1:16" x14ac:dyDescent="0.25">
      <c r="A38" s="42">
        <v>32</v>
      </c>
      <c r="B38" s="39"/>
      <c r="C38" s="39"/>
      <c r="D38" s="39"/>
      <c r="E38" s="42"/>
      <c r="F38" s="39">
        <v>0</v>
      </c>
      <c r="G38" s="39">
        <v>0</v>
      </c>
      <c r="H38" s="39">
        <v>0</v>
      </c>
      <c r="I38" s="39">
        <v>0</v>
      </c>
      <c r="J38" s="40"/>
      <c r="K38" s="47"/>
      <c r="L38">
        <f t="shared" si="0"/>
        <v>0</v>
      </c>
      <c r="M38">
        <f t="shared" si="1"/>
        <v>0</v>
      </c>
      <c r="N38" s="56">
        <f t="shared" si="2"/>
        <v>0</v>
      </c>
      <c r="O38" s="56">
        <f t="shared" si="3"/>
        <v>0</v>
      </c>
      <c r="P38" s="24">
        <f t="shared" si="4"/>
        <v>0</v>
      </c>
    </row>
    <row r="39" spans="1:16" x14ac:dyDescent="0.25">
      <c r="A39" s="41">
        <v>33</v>
      </c>
      <c r="B39" s="36"/>
      <c r="C39" s="36"/>
      <c r="D39" s="36"/>
      <c r="E39" s="41"/>
      <c r="F39" s="36">
        <v>0</v>
      </c>
      <c r="G39" s="36">
        <v>0</v>
      </c>
      <c r="H39" s="36">
        <v>0</v>
      </c>
      <c r="I39" s="36">
        <v>0</v>
      </c>
      <c r="J39" s="37"/>
      <c r="K39" s="46"/>
      <c r="L39">
        <f t="shared" si="0"/>
        <v>0</v>
      </c>
      <c r="M39">
        <f t="shared" si="1"/>
        <v>0</v>
      </c>
      <c r="N39" s="55">
        <f t="shared" si="2"/>
        <v>0</v>
      </c>
      <c r="O39" s="55">
        <f t="shared" si="3"/>
        <v>0</v>
      </c>
      <c r="P39" s="67">
        <f t="shared" si="4"/>
        <v>0</v>
      </c>
    </row>
    <row r="40" spans="1:16" x14ac:dyDescent="0.25">
      <c r="A40" s="42">
        <v>34</v>
      </c>
      <c r="B40" s="39"/>
      <c r="C40" s="39"/>
      <c r="D40" s="39"/>
      <c r="E40" s="42"/>
      <c r="F40" s="39">
        <v>0</v>
      </c>
      <c r="G40" s="39">
        <v>0</v>
      </c>
      <c r="H40" s="39">
        <v>0</v>
      </c>
      <c r="I40" s="39">
        <v>0</v>
      </c>
      <c r="J40" s="40"/>
      <c r="K40" s="47"/>
      <c r="L40">
        <f t="shared" si="0"/>
        <v>0</v>
      </c>
      <c r="M40">
        <f t="shared" si="1"/>
        <v>0</v>
      </c>
      <c r="N40" s="56">
        <f t="shared" si="2"/>
        <v>0</v>
      </c>
      <c r="O40" s="56">
        <f t="shared" si="3"/>
        <v>0</v>
      </c>
      <c r="P40" s="24">
        <f t="shared" si="4"/>
        <v>0</v>
      </c>
    </row>
    <row r="41" spans="1:16" x14ac:dyDescent="0.25">
      <c r="A41" s="41">
        <v>35</v>
      </c>
      <c r="B41" s="36"/>
      <c r="C41" s="36"/>
      <c r="D41" s="36"/>
      <c r="E41" s="41"/>
      <c r="F41" s="36">
        <v>0</v>
      </c>
      <c r="G41" s="36">
        <v>0</v>
      </c>
      <c r="H41" s="36">
        <v>0</v>
      </c>
      <c r="I41" s="36">
        <v>0</v>
      </c>
      <c r="J41" s="37"/>
      <c r="K41" s="46"/>
      <c r="L41">
        <f t="shared" si="0"/>
        <v>0</v>
      </c>
      <c r="M41">
        <f t="shared" si="1"/>
        <v>0</v>
      </c>
      <c r="N41" s="55">
        <f t="shared" si="2"/>
        <v>0</v>
      </c>
      <c r="O41" s="55">
        <f t="shared" si="3"/>
        <v>0</v>
      </c>
      <c r="P41" s="67">
        <f t="shared" si="4"/>
        <v>0</v>
      </c>
    </row>
    <row r="42" spans="1:16" x14ac:dyDescent="0.25">
      <c r="A42" s="42">
        <v>36</v>
      </c>
      <c r="B42" s="39"/>
      <c r="C42" s="39"/>
      <c r="D42" s="39"/>
      <c r="E42" s="42"/>
      <c r="F42" s="39">
        <v>0</v>
      </c>
      <c r="G42" s="39">
        <v>0</v>
      </c>
      <c r="H42" s="39">
        <v>0</v>
      </c>
      <c r="I42" s="39">
        <v>0</v>
      </c>
      <c r="J42" s="40"/>
      <c r="K42" s="47"/>
      <c r="L42">
        <f t="shared" si="0"/>
        <v>0</v>
      </c>
      <c r="M42">
        <f t="shared" si="1"/>
        <v>0</v>
      </c>
      <c r="N42" s="56">
        <f t="shared" si="2"/>
        <v>0</v>
      </c>
      <c r="O42" s="56">
        <f t="shared" si="3"/>
        <v>0</v>
      </c>
      <c r="P42" s="24">
        <f t="shared" si="4"/>
        <v>0</v>
      </c>
    </row>
    <row r="43" spans="1:16" x14ac:dyDescent="0.25">
      <c r="A43" s="41">
        <v>37</v>
      </c>
      <c r="B43" s="36"/>
      <c r="C43" s="36"/>
      <c r="D43" s="36"/>
      <c r="E43" s="41"/>
      <c r="F43" s="36">
        <v>0</v>
      </c>
      <c r="G43" s="36">
        <v>0</v>
      </c>
      <c r="H43" s="36">
        <v>0</v>
      </c>
      <c r="I43" s="36">
        <v>0</v>
      </c>
      <c r="J43" s="37"/>
      <c r="K43" s="46"/>
      <c r="L43">
        <f t="shared" si="0"/>
        <v>0</v>
      </c>
      <c r="M43">
        <f t="shared" si="1"/>
        <v>0</v>
      </c>
      <c r="N43" s="55">
        <f t="shared" si="2"/>
        <v>0</v>
      </c>
      <c r="O43" s="55">
        <f t="shared" si="3"/>
        <v>0</v>
      </c>
      <c r="P43" s="67">
        <f t="shared" si="4"/>
        <v>0</v>
      </c>
    </row>
    <row r="44" spans="1:16" x14ac:dyDescent="0.25">
      <c r="A44" s="42">
        <v>38</v>
      </c>
      <c r="B44" s="39"/>
      <c r="C44" s="39"/>
      <c r="D44" s="39"/>
      <c r="E44" s="42"/>
      <c r="F44" s="39">
        <v>0</v>
      </c>
      <c r="G44" s="39">
        <v>0</v>
      </c>
      <c r="H44" s="39">
        <v>0</v>
      </c>
      <c r="I44" s="39">
        <v>0</v>
      </c>
      <c r="J44" s="40"/>
      <c r="K44" s="47"/>
      <c r="L44">
        <f t="shared" si="0"/>
        <v>0</v>
      </c>
      <c r="M44">
        <f t="shared" si="1"/>
        <v>0</v>
      </c>
      <c r="N44" s="56">
        <f t="shared" si="2"/>
        <v>0</v>
      </c>
      <c r="O44" s="56">
        <f t="shared" si="3"/>
        <v>0</v>
      </c>
      <c r="P44" s="24">
        <f t="shared" si="4"/>
        <v>0</v>
      </c>
    </row>
    <row r="45" spans="1:16" x14ac:dyDescent="0.25">
      <c r="A45" s="41">
        <v>39</v>
      </c>
      <c r="B45" s="36"/>
      <c r="C45" s="36"/>
      <c r="D45" s="36"/>
      <c r="E45" s="41"/>
      <c r="F45" s="36">
        <v>0</v>
      </c>
      <c r="G45" s="36">
        <v>0</v>
      </c>
      <c r="H45" s="36">
        <v>0</v>
      </c>
      <c r="I45" s="36">
        <v>0</v>
      </c>
      <c r="J45" s="37"/>
      <c r="K45" s="46"/>
      <c r="L45">
        <f t="shared" si="0"/>
        <v>0</v>
      </c>
      <c r="M45">
        <f t="shared" si="1"/>
        <v>0</v>
      </c>
      <c r="N45" s="55">
        <f t="shared" si="2"/>
        <v>0</v>
      </c>
      <c r="O45" s="55">
        <f t="shared" si="3"/>
        <v>0</v>
      </c>
      <c r="P45" s="67">
        <f t="shared" si="4"/>
        <v>0</v>
      </c>
    </row>
    <row r="46" spans="1:16" x14ac:dyDescent="0.25">
      <c r="A46" s="42">
        <v>40</v>
      </c>
      <c r="B46" s="39"/>
      <c r="C46" s="39"/>
      <c r="D46" s="39"/>
      <c r="E46" s="42"/>
      <c r="F46" s="39">
        <v>0</v>
      </c>
      <c r="G46" s="39">
        <v>0</v>
      </c>
      <c r="H46" s="39">
        <v>0</v>
      </c>
      <c r="I46" s="39">
        <v>0</v>
      </c>
      <c r="J46" s="40"/>
      <c r="K46" s="47"/>
      <c r="L46">
        <f t="shared" si="0"/>
        <v>0</v>
      </c>
      <c r="M46">
        <f t="shared" si="1"/>
        <v>0</v>
      </c>
      <c r="N46" s="56">
        <f t="shared" si="2"/>
        <v>0</v>
      </c>
      <c r="O46" s="56">
        <f t="shared" si="3"/>
        <v>0</v>
      </c>
      <c r="P46" s="24">
        <f t="shared" si="4"/>
        <v>0</v>
      </c>
    </row>
    <row r="48" spans="1:16" ht="15.75" x14ac:dyDescent="0.25">
      <c r="H48" s="16"/>
      <c r="I48" s="49" t="s">
        <v>12</v>
      </c>
      <c r="J48" s="2">
        <f t="array" ref="J48">CEILING(SUM(B7:C46*D7:D46*2)/1000,1)</f>
        <v>0</v>
      </c>
      <c r="K48" t="s">
        <v>13</v>
      </c>
    </row>
    <row r="49" spans="1:11" ht="15.75" x14ac:dyDescent="0.25">
      <c r="A49" s="124" t="s">
        <v>18</v>
      </c>
      <c r="B49" s="124"/>
      <c r="C49" s="15">
        <f>SUM(L7:L46)</f>
        <v>0</v>
      </c>
      <c r="D49" t="s">
        <v>13</v>
      </c>
      <c r="I49" s="50" t="s">
        <v>16</v>
      </c>
      <c r="J49" s="2">
        <f>CEILING(C49*1.25,1)</f>
        <v>0</v>
      </c>
      <c r="K49" t="s">
        <v>13</v>
      </c>
    </row>
    <row r="50" spans="1:11" ht="15.75" x14ac:dyDescent="0.25">
      <c r="A50" s="124" t="s">
        <v>19</v>
      </c>
      <c r="B50" s="124"/>
      <c r="C50" s="15">
        <f>SUM(M7:M46)</f>
        <v>0</v>
      </c>
      <c r="D50" t="s">
        <v>13</v>
      </c>
      <c r="I50" s="50" t="s">
        <v>17</v>
      </c>
      <c r="J50" s="2">
        <f>CEILING(C50*1.25,1)</f>
        <v>0</v>
      </c>
      <c r="K50" t="s">
        <v>13</v>
      </c>
    </row>
    <row r="53" spans="1:11" x14ac:dyDescent="0.25">
      <c r="F53" s="19" t="s">
        <v>57</v>
      </c>
      <c r="G53" s="28"/>
      <c r="H53" s="28"/>
      <c r="I53" s="28"/>
      <c r="J53" t="str">
        <f>'Общая информация'!$H$32</f>
        <v>/ Чепыжов Дмитрий /</v>
      </c>
    </row>
    <row r="55" spans="1:11" ht="15.75" hidden="1" customHeight="1" x14ac:dyDescent="0.25">
      <c r="A55">
        <v>0.4</v>
      </c>
    </row>
    <row r="56" spans="1:11" ht="13.5" hidden="1" customHeight="1" x14ac:dyDescent="0.25">
      <c r="A56" s="43">
        <v>2</v>
      </c>
    </row>
    <row r="57" spans="1:11" ht="15" hidden="1" customHeight="1" x14ac:dyDescent="0.25">
      <c r="A57" s="19">
        <v>0</v>
      </c>
    </row>
    <row r="58" spans="1:11" ht="15.75" hidden="1" customHeight="1" x14ac:dyDescent="0.25">
      <c r="A58" t="s">
        <v>64</v>
      </c>
      <c r="B58" t="s">
        <v>65</v>
      </c>
      <c r="C58" t="s">
        <v>66</v>
      </c>
      <c r="D58" t="s">
        <v>67</v>
      </c>
      <c r="F58" t="s">
        <v>68</v>
      </c>
    </row>
    <row r="59" spans="1:11" ht="16.5" hidden="1" customHeight="1" x14ac:dyDescent="0.25">
      <c r="A59" t="s">
        <v>69</v>
      </c>
      <c r="B59" t="s">
        <v>70</v>
      </c>
      <c r="C59" t="s">
        <v>71</v>
      </c>
    </row>
  </sheetData>
  <sheetProtection algorithmName="SHA-512" hashValue="z52ZBvzbhbVMP7CegtyznDWf034InC5f53Y8e0T1Q+RHcGzd2Qqbg88OlbXgk7c/72xS1CoUrkZuqATRlgkPEw==" saltValue="700QXjcivfUAlJ68IACySw==" spinCount="100000" sheet="1" selectLockedCells="1"/>
  <mergeCells count="12">
    <mergeCell ref="N5:P5"/>
    <mergeCell ref="A49:B49"/>
    <mergeCell ref="A50:B50"/>
    <mergeCell ref="A1:K1"/>
    <mergeCell ref="B3:D3"/>
    <mergeCell ref="A5:A6"/>
    <mergeCell ref="B5:C5"/>
    <mergeCell ref="D5:D6"/>
    <mergeCell ref="E5:E6"/>
    <mergeCell ref="F5:I5"/>
    <mergeCell ref="J5:J6"/>
    <mergeCell ref="K5:K6"/>
  </mergeCells>
  <dataValidations count="4">
    <dataValidation type="list" allowBlank="1" showInputMessage="1" showErrorMessage="1" sqref="F7:I46">
      <formula1>Кромка</formula1>
    </dataValidation>
    <dataValidation type="list" allowBlank="1" showInputMessage="1" showErrorMessage="1" sqref="J7:J46 E7:E46">
      <formula1>"да,нет"</formula1>
    </dataValidation>
    <dataValidation type="list" allowBlank="1" showInputMessage="1" showErrorMessage="1" sqref="B3:D3">
      <formula1>Материал</formula1>
    </dataValidation>
    <dataValidation type="list" allowBlank="1" showInputMessage="1" showErrorMessage="1" sqref="H3">
      <formula1>"3,4,8,10,16,18,26,32,38,60"</formula1>
    </dataValidation>
  </dataValidations>
  <pageMargins left="0.51181102362204722" right="0.51181102362204722" top="0.55118110236220474" bottom="0.55118110236220474" header="0.31496062992125984" footer="0.31496062992125984"/>
  <pageSetup paperSize="9" scale="53" fitToHeight="0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showGridLines="0" showRowColHeaders="0" zoomScaleNormal="100" workbookViewId="0">
      <selection activeCell="H3" sqref="H3"/>
    </sheetView>
  </sheetViews>
  <sheetFormatPr defaultRowHeight="15" x14ac:dyDescent="0.25"/>
  <cols>
    <col min="1" max="1" width="12.85546875" customWidth="1"/>
    <col min="2" max="2" width="13.140625" customWidth="1"/>
    <col min="3" max="3" width="13.28515625" customWidth="1"/>
    <col min="5" max="5" width="9.85546875" style="54" customWidth="1"/>
    <col min="8" max="8" width="9.85546875" bestFit="1" customWidth="1"/>
    <col min="9" max="9" width="10.140625" customWidth="1"/>
    <col min="10" max="10" width="10.28515625" customWidth="1"/>
    <col min="11" max="11" width="30.28515625" customWidth="1"/>
    <col min="12" max="12" width="0.140625" hidden="1" customWidth="1"/>
    <col min="13" max="13" width="10.42578125" hidden="1" customWidth="1"/>
    <col min="14" max="14" width="12.42578125" customWidth="1"/>
    <col min="15" max="15" width="12.5703125" bestFit="1" customWidth="1"/>
  </cols>
  <sheetData>
    <row r="1" spans="1:16" ht="18.75" x14ac:dyDescent="0.3">
      <c r="A1" s="103" t="s">
        <v>26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6" ht="18.75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6" ht="18.75" x14ac:dyDescent="0.3">
      <c r="A3" s="11" t="s">
        <v>8</v>
      </c>
      <c r="B3" s="126"/>
      <c r="C3" s="126"/>
      <c r="D3" s="126"/>
      <c r="E3" s="53"/>
      <c r="F3" s="48"/>
      <c r="G3" s="49" t="s">
        <v>9</v>
      </c>
      <c r="H3" s="18"/>
      <c r="I3" s="14" t="s">
        <v>10</v>
      </c>
      <c r="J3" s="49" t="s">
        <v>72</v>
      </c>
      <c r="K3" s="45"/>
    </row>
    <row r="4" spans="1:16" ht="10.5" customHeight="1" x14ac:dyDescent="0.25"/>
    <row r="5" spans="1:16" s="7" customFormat="1" ht="26.25" customHeight="1" x14ac:dyDescent="0.25">
      <c r="A5" s="125" t="s">
        <v>2</v>
      </c>
      <c r="B5" s="127" t="s">
        <v>86</v>
      </c>
      <c r="C5" s="128"/>
      <c r="D5" s="125" t="s">
        <v>3</v>
      </c>
      <c r="E5" s="129" t="s">
        <v>85</v>
      </c>
      <c r="F5" s="125" t="s">
        <v>4</v>
      </c>
      <c r="G5" s="125"/>
      <c r="H5" s="125"/>
      <c r="I5" s="125"/>
      <c r="J5" s="131" t="s">
        <v>11</v>
      </c>
      <c r="K5" s="134" t="s">
        <v>5</v>
      </c>
      <c r="N5" s="133" t="s">
        <v>80</v>
      </c>
      <c r="O5" s="133"/>
      <c r="P5" s="133"/>
    </row>
    <row r="6" spans="1:16" s="1" customFormat="1" ht="24" customHeight="1" x14ac:dyDescent="0.25">
      <c r="A6" s="125"/>
      <c r="B6" s="52" t="s">
        <v>78</v>
      </c>
      <c r="C6" s="52" t="s">
        <v>79</v>
      </c>
      <c r="D6" s="125"/>
      <c r="E6" s="130"/>
      <c r="F6" s="51" t="s">
        <v>81</v>
      </c>
      <c r="G6" s="51" t="s">
        <v>82</v>
      </c>
      <c r="H6" s="51" t="s">
        <v>83</v>
      </c>
      <c r="I6" s="51" t="s">
        <v>84</v>
      </c>
      <c r="J6" s="132"/>
      <c r="K6" s="135"/>
      <c r="L6" s="1" t="s">
        <v>14</v>
      </c>
      <c r="M6" s="1" t="s">
        <v>15</v>
      </c>
      <c r="N6" s="52" t="s">
        <v>78</v>
      </c>
      <c r="O6" s="52" t="s">
        <v>79</v>
      </c>
      <c r="P6" s="52" t="s">
        <v>3</v>
      </c>
    </row>
    <row r="7" spans="1:16" x14ac:dyDescent="0.25">
      <c r="A7" s="41">
        <v>1</v>
      </c>
      <c r="B7" s="36"/>
      <c r="C7" s="36"/>
      <c r="D7" s="36"/>
      <c r="E7" s="41"/>
      <c r="F7" s="36">
        <v>0</v>
      </c>
      <c r="G7" s="36">
        <v>0</v>
      </c>
      <c r="H7" s="36">
        <v>0</v>
      </c>
      <c r="I7" s="36">
        <v>0</v>
      </c>
      <c r="J7" s="37"/>
      <c r="K7" s="46"/>
      <c r="L7">
        <f>(IF(F7=0.4,B7,0)+IF(G7=0.4,B7,0)+IF(H7=0.4,C7,0)+IF(I7=0.4,C7,0))/1000*D7</f>
        <v>0</v>
      </c>
      <c r="M7">
        <f>(IF(F7=2,B7,0)+IF(G7=2,B7,0)+IF(H7=2,C7,0)+IF(I7=2,C7,0))/1000*D7</f>
        <v>0</v>
      </c>
      <c r="N7" s="55">
        <f>IF(E7="да",B7-ROUNDDOWN(H7,0)-ROUNDDOWN(I7,0),B7-ROUNDDOWN(H7,0)/2-ROUNDDOWN(I7,0)/2)</f>
        <v>0</v>
      </c>
      <c r="O7" s="55">
        <f>IF(E7="да",C7-ROUNDDOWN(F7,0)-ROUNDDOWN(G7,0),C7-ROUNDDOWN(F7,0)/2-ROUNDDOWN(G7,0)/2)</f>
        <v>0</v>
      </c>
      <c r="P7" s="55">
        <f>D7</f>
        <v>0</v>
      </c>
    </row>
    <row r="8" spans="1:16" x14ac:dyDescent="0.25">
      <c r="A8" s="42">
        <v>2</v>
      </c>
      <c r="B8" s="39"/>
      <c r="C8" s="39"/>
      <c r="D8" s="39"/>
      <c r="E8" s="42"/>
      <c r="F8" s="39">
        <v>0</v>
      </c>
      <c r="G8" s="39">
        <v>0</v>
      </c>
      <c r="H8" s="39">
        <v>0</v>
      </c>
      <c r="I8" s="39">
        <v>0</v>
      </c>
      <c r="J8" s="40"/>
      <c r="K8" s="47"/>
      <c r="L8">
        <f t="shared" ref="L8:L46" si="0">(IF(F8=0.4,B8,0)+IF(G8=0.4,B8,0)+IF(H8=0.4,C8,0)+IF(I8=0.4,C8,0))/1000*D8</f>
        <v>0</v>
      </c>
      <c r="M8">
        <f t="shared" ref="M8:M46" si="1">(IF(F8=2,B8,0)+IF(G8=2,B8,0)+IF(H8=2,C8,0)+IF(I8=2,C8,0))/1000*D8</f>
        <v>0</v>
      </c>
      <c r="N8" s="69">
        <f t="shared" ref="N8:N46" si="2">IF(E8="да",B8-ROUNDDOWN(H8,0)-ROUNDDOWN(I8,0),B8-ROUNDDOWN(H8,0)/2-ROUNDDOWN(I8,0)/2)</f>
        <v>0</v>
      </c>
      <c r="O8" s="69">
        <f t="shared" ref="O8:O46" si="3">IF(E8="да",C8-ROUNDDOWN(F8,0)-ROUNDDOWN(G8,0),C8-ROUNDDOWN(F8,0)/2-ROUNDDOWN(G8,0)/2)</f>
        <v>0</v>
      </c>
      <c r="P8" s="69">
        <f t="shared" ref="P8:P46" si="4">D8</f>
        <v>0</v>
      </c>
    </row>
    <row r="9" spans="1:16" x14ac:dyDescent="0.25">
      <c r="A9" s="41">
        <v>3</v>
      </c>
      <c r="B9" s="36"/>
      <c r="C9" s="36"/>
      <c r="D9" s="36"/>
      <c r="E9" s="41"/>
      <c r="F9" s="36">
        <v>0</v>
      </c>
      <c r="G9" s="36">
        <v>0</v>
      </c>
      <c r="H9" s="36">
        <v>0</v>
      </c>
      <c r="I9" s="36">
        <v>0</v>
      </c>
      <c r="J9" s="37"/>
      <c r="K9" s="46"/>
      <c r="L9">
        <f t="shared" si="0"/>
        <v>0</v>
      </c>
      <c r="M9">
        <f t="shared" si="1"/>
        <v>0</v>
      </c>
      <c r="N9" s="55">
        <f t="shared" si="2"/>
        <v>0</v>
      </c>
      <c r="O9" s="55">
        <f t="shared" si="3"/>
        <v>0</v>
      </c>
      <c r="P9" s="55">
        <f t="shared" si="4"/>
        <v>0</v>
      </c>
    </row>
    <row r="10" spans="1:16" x14ac:dyDescent="0.25">
      <c r="A10" s="42">
        <v>4</v>
      </c>
      <c r="B10" s="39"/>
      <c r="C10" s="39"/>
      <c r="D10" s="39"/>
      <c r="E10" s="42"/>
      <c r="F10" s="39">
        <v>0</v>
      </c>
      <c r="G10" s="39">
        <v>0</v>
      </c>
      <c r="H10" s="39">
        <v>0</v>
      </c>
      <c r="I10" s="39">
        <v>0</v>
      </c>
      <c r="J10" s="40"/>
      <c r="K10" s="47"/>
      <c r="L10">
        <f t="shared" si="0"/>
        <v>0</v>
      </c>
      <c r="M10">
        <f t="shared" si="1"/>
        <v>0</v>
      </c>
      <c r="N10" s="56">
        <f t="shared" si="2"/>
        <v>0</v>
      </c>
      <c r="O10" s="56">
        <f t="shared" si="3"/>
        <v>0</v>
      </c>
      <c r="P10" s="69">
        <f t="shared" si="4"/>
        <v>0</v>
      </c>
    </row>
    <row r="11" spans="1:16" x14ac:dyDescent="0.25">
      <c r="A11" s="41">
        <v>5</v>
      </c>
      <c r="B11" s="36"/>
      <c r="C11" s="36"/>
      <c r="D11" s="36"/>
      <c r="E11" s="41"/>
      <c r="F11" s="36">
        <v>0</v>
      </c>
      <c r="G11" s="36">
        <v>0</v>
      </c>
      <c r="H11" s="36">
        <v>0</v>
      </c>
      <c r="I11" s="36">
        <v>0</v>
      </c>
      <c r="J11" s="37"/>
      <c r="K11" s="46"/>
      <c r="L11">
        <f t="shared" si="0"/>
        <v>0</v>
      </c>
      <c r="M11">
        <f t="shared" si="1"/>
        <v>0</v>
      </c>
      <c r="N11" s="55">
        <f t="shared" si="2"/>
        <v>0</v>
      </c>
      <c r="O11" s="55">
        <f t="shared" si="3"/>
        <v>0</v>
      </c>
      <c r="P11" s="55">
        <f t="shared" si="4"/>
        <v>0</v>
      </c>
    </row>
    <row r="12" spans="1:16" x14ac:dyDescent="0.25">
      <c r="A12" s="42">
        <v>6</v>
      </c>
      <c r="B12" s="39"/>
      <c r="C12" s="39"/>
      <c r="D12" s="39"/>
      <c r="E12" s="42"/>
      <c r="F12" s="39">
        <v>0</v>
      </c>
      <c r="G12" s="39">
        <v>0</v>
      </c>
      <c r="H12" s="39">
        <v>0</v>
      </c>
      <c r="I12" s="39">
        <v>0</v>
      </c>
      <c r="J12" s="40"/>
      <c r="K12" s="47"/>
      <c r="L12">
        <f t="shared" si="0"/>
        <v>0</v>
      </c>
      <c r="M12">
        <f t="shared" si="1"/>
        <v>0</v>
      </c>
      <c r="N12" s="56">
        <f t="shared" si="2"/>
        <v>0</v>
      </c>
      <c r="O12" s="56">
        <f t="shared" si="3"/>
        <v>0</v>
      </c>
      <c r="P12" s="69">
        <f t="shared" si="4"/>
        <v>0</v>
      </c>
    </row>
    <row r="13" spans="1:16" x14ac:dyDescent="0.25">
      <c r="A13" s="41">
        <v>7</v>
      </c>
      <c r="B13" s="36"/>
      <c r="C13" s="36"/>
      <c r="D13" s="36"/>
      <c r="E13" s="41"/>
      <c r="F13" s="36">
        <v>0</v>
      </c>
      <c r="G13" s="36">
        <v>0</v>
      </c>
      <c r="H13" s="36">
        <v>0</v>
      </c>
      <c r="I13" s="36">
        <v>0</v>
      </c>
      <c r="J13" s="37"/>
      <c r="K13" s="46"/>
      <c r="L13">
        <f t="shared" si="0"/>
        <v>0</v>
      </c>
      <c r="M13">
        <f t="shared" si="1"/>
        <v>0</v>
      </c>
      <c r="N13" s="55">
        <f t="shared" si="2"/>
        <v>0</v>
      </c>
      <c r="O13" s="55">
        <f t="shared" si="3"/>
        <v>0</v>
      </c>
      <c r="P13" s="55">
        <f t="shared" si="4"/>
        <v>0</v>
      </c>
    </row>
    <row r="14" spans="1:16" x14ac:dyDescent="0.25">
      <c r="A14" s="42">
        <v>8</v>
      </c>
      <c r="B14" s="39"/>
      <c r="C14" s="39"/>
      <c r="D14" s="39"/>
      <c r="E14" s="42"/>
      <c r="F14" s="39">
        <v>0</v>
      </c>
      <c r="G14" s="39">
        <v>0</v>
      </c>
      <c r="H14" s="39">
        <v>0</v>
      </c>
      <c r="I14" s="39">
        <v>0</v>
      </c>
      <c r="J14" s="40"/>
      <c r="K14" s="47"/>
      <c r="L14">
        <f t="shared" si="0"/>
        <v>0</v>
      </c>
      <c r="M14">
        <f t="shared" si="1"/>
        <v>0</v>
      </c>
      <c r="N14" s="56">
        <f t="shared" si="2"/>
        <v>0</v>
      </c>
      <c r="O14" s="56">
        <f t="shared" si="3"/>
        <v>0</v>
      </c>
      <c r="P14" s="69">
        <f t="shared" si="4"/>
        <v>0</v>
      </c>
    </row>
    <row r="15" spans="1:16" x14ac:dyDescent="0.25">
      <c r="A15" s="41">
        <v>9</v>
      </c>
      <c r="B15" s="36"/>
      <c r="C15" s="36"/>
      <c r="D15" s="36"/>
      <c r="E15" s="41"/>
      <c r="F15" s="36">
        <v>0</v>
      </c>
      <c r="G15" s="36">
        <v>0</v>
      </c>
      <c r="H15" s="36">
        <v>0</v>
      </c>
      <c r="I15" s="36">
        <v>0</v>
      </c>
      <c r="J15" s="37"/>
      <c r="K15" s="46"/>
      <c r="L15">
        <f t="shared" si="0"/>
        <v>0</v>
      </c>
      <c r="M15">
        <f t="shared" si="1"/>
        <v>0</v>
      </c>
      <c r="N15" s="55">
        <f t="shared" si="2"/>
        <v>0</v>
      </c>
      <c r="O15" s="55">
        <f t="shared" si="3"/>
        <v>0</v>
      </c>
      <c r="P15" s="55">
        <f t="shared" si="4"/>
        <v>0</v>
      </c>
    </row>
    <row r="16" spans="1:16" x14ac:dyDescent="0.25">
      <c r="A16" s="42">
        <v>10</v>
      </c>
      <c r="B16" s="39"/>
      <c r="C16" s="39"/>
      <c r="D16" s="39"/>
      <c r="E16" s="42"/>
      <c r="F16" s="39">
        <v>0</v>
      </c>
      <c r="G16" s="39">
        <v>0</v>
      </c>
      <c r="H16" s="39">
        <v>0</v>
      </c>
      <c r="I16" s="39">
        <v>0</v>
      </c>
      <c r="J16" s="40"/>
      <c r="K16" s="47"/>
      <c r="L16">
        <f t="shared" si="0"/>
        <v>0</v>
      </c>
      <c r="M16">
        <f t="shared" si="1"/>
        <v>0</v>
      </c>
      <c r="N16" s="56">
        <f t="shared" si="2"/>
        <v>0</v>
      </c>
      <c r="O16" s="56">
        <f t="shared" si="3"/>
        <v>0</v>
      </c>
      <c r="P16" s="69">
        <f t="shared" si="4"/>
        <v>0</v>
      </c>
    </row>
    <row r="17" spans="1:16" x14ac:dyDescent="0.25">
      <c r="A17" s="41">
        <v>11</v>
      </c>
      <c r="B17" s="36"/>
      <c r="C17" s="36"/>
      <c r="D17" s="36"/>
      <c r="E17" s="41"/>
      <c r="F17" s="36">
        <v>0</v>
      </c>
      <c r="G17" s="36">
        <v>0</v>
      </c>
      <c r="H17" s="36">
        <v>0</v>
      </c>
      <c r="I17" s="36">
        <v>0</v>
      </c>
      <c r="J17" s="37"/>
      <c r="K17" s="46"/>
      <c r="L17">
        <f t="shared" si="0"/>
        <v>0</v>
      </c>
      <c r="M17">
        <f t="shared" si="1"/>
        <v>0</v>
      </c>
      <c r="N17" s="55">
        <f t="shared" si="2"/>
        <v>0</v>
      </c>
      <c r="O17" s="55">
        <f t="shared" si="3"/>
        <v>0</v>
      </c>
      <c r="P17" s="55">
        <f t="shared" si="4"/>
        <v>0</v>
      </c>
    </row>
    <row r="18" spans="1:16" x14ac:dyDescent="0.25">
      <c r="A18" s="42">
        <v>12</v>
      </c>
      <c r="B18" s="39"/>
      <c r="C18" s="39"/>
      <c r="D18" s="39"/>
      <c r="E18" s="42"/>
      <c r="F18" s="39">
        <v>0</v>
      </c>
      <c r="G18" s="39">
        <v>0</v>
      </c>
      <c r="H18" s="39">
        <v>0</v>
      </c>
      <c r="I18" s="39">
        <v>0</v>
      </c>
      <c r="J18" s="40"/>
      <c r="K18" s="47"/>
      <c r="L18">
        <f t="shared" si="0"/>
        <v>0</v>
      </c>
      <c r="M18">
        <f t="shared" si="1"/>
        <v>0</v>
      </c>
      <c r="N18" s="56">
        <f t="shared" si="2"/>
        <v>0</v>
      </c>
      <c r="O18" s="56">
        <f t="shared" si="3"/>
        <v>0</v>
      </c>
      <c r="P18" s="69">
        <f t="shared" si="4"/>
        <v>0</v>
      </c>
    </row>
    <row r="19" spans="1:16" x14ac:dyDescent="0.25">
      <c r="A19" s="41">
        <v>13</v>
      </c>
      <c r="B19" s="36"/>
      <c r="C19" s="36"/>
      <c r="D19" s="36"/>
      <c r="E19" s="41"/>
      <c r="F19" s="36">
        <v>0</v>
      </c>
      <c r="G19" s="36">
        <v>0</v>
      </c>
      <c r="H19" s="36">
        <v>0</v>
      </c>
      <c r="I19" s="36">
        <v>0</v>
      </c>
      <c r="J19" s="37"/>
      <c r="K19" s="46"/>
      <c r="L19">
        <f t="shared" si="0"/>
        <v>0</v>
      </c>
      <c r="M19">
        <f t="shared" si="1"/>
        <v>0</v>
      </c>
      <c r="N19" s="55">
        <f t="shared" si="2"/>
        <v>0</v>
      </c>
      <c r="O19" s="55">
        <f t="shared" si="3"/>
        <v>0</v>
      </c>
      <c r="P19" s="55">
        <f t="shared" si="4"/>
        <v>0</v>
      </c>
    </row>
    <row r="20" spans="1:16" x14ac:dyDescent="0.25">
      <c r="A20" s="42">
        <v>14</v>
      </c>
      <c r="B20" s="39"/>
      <c r="C20" s="39"/>
      <c r="D20" s="39"/>
      <c r="E20" s="42"/>
      <c r="F20" s="39">
        <v>0</v>
      </c>
      <c r="G20" s="39">
        <v>0</v>
      </c>
      <c r="H20" s="39">
        <v>0</v>
      </c>
      <c r="I20" s="39">
        <v>0</v>
      </c>
      <c r="J20" s="40"/>
      <c r="K20" s="47"/>
      <c r="L20">
        <f t="shared" si="0"/>
        <v>0</v>
      </c>
      <c r="M20">
        <f t="shared" si="1"/>
        <v>0</v>
      </c>
      <c r="N20" s="56">
        <f t="shared" si="2"/>
        <v>0</v>
      </c>
      <c r="O20" s="56">
        <f t="shared" si="3"/>
        <v>0</v>
      </c>
      <c r="P20" s="69">
        <f t="shared" si="4"/>
        <v>0</v>
      </c>
    </row>
    <row r="21" spans="1:16" x14ac:dyDescent="0.25">
      <c r="A21" s="41">
        <v>15</v>
      </c>
      <c r="B21" s="36"/>
      <c r="C21" s="36"/>
      <c r="D21" s="36"/>
      <c r="E21" s="41"/>
      <c r="F21" s="36">
        <v>0</v>
      </c>
      <c r="G21" s="36">
        <v>0</v>
      </c>
      <c r="H21" s="36">
        <v>0</v>
      </c>
      <c r="I21" s="36">
        <v>0</v>
      </c>
      <c r="J21" s="37"/>
      <c r="K21" s="46"/>
      <c r="L21">
        <f t="shared" si="0"/>
        <v>0</v>
      </c>
      <c r="M21">
        <f t="shared" si="1"/>
        <v>0</v>
      </c>
      <c r="N21" s="55">
        <f t="shared" si="2"/>
        <v>0</v>
      </c>
      <c r="O21" s="55">
        <f t="shared" si="3"/>
        <v>0</v>
      </c>
      <c r="P21" s="55">
        <f t="shared" si="4"/>
        <v>0</v>
      </c>
    </row>
    <row r="22" spans="1:16" x14ac:dyDescent="0.25">
      <c r="A22" s="42">
        <v>16</v>
      </c>
      <c r="B22" s="39"/>
      <c r="C22" s="39"/>
      <c r="D22" s="39"/>
      <c r="E22" s="42"/>
      <c r="F22" s="39">
        <v>0</v>
      </c>
      <c r="G22" s="39">
        <v>0</v>
      </c>
      <c r="H22" s="39">
        <v>0</v>
      </c>
      <c r="I22" s="39">
        <v>0</v>
      </c>
      <c r="J22" s="40"/>
      <c r="K22" s="47"/>
      <c r="L22">
        <f t="shared" si="0"/>
        <v>0</v>
      </c>
      <c r="M22">
        <f t="shared" si="1"/>
        <v>0</v>
      </c>
      <c r="N22" s="56">
        <f t="shared" si="2"/>
        <v>0</v>
      </c>
      <c r="O22" s="56">
        <f t="shared" si="3"/>
        <v>0</v>
      </c>
      <c r="P22" s="69">
        <f t="shared" si="4"/>
        <v>0</v>
      </c>
    </row>
    <row r="23" spans="1:16" x14ac:dyDescent="0.25">
      <c r="A23" s="41">
        <v>17</v>
      </c>
      <c r="B23" s="36"/>
      <c r="C23" s="36"/>
      <c r="D23" s="36"/>
      <c r="E23" s="41"/>
      <c r="F23" s="36">
        <v>0</v>
      </c>
      <c r="G23" s="36">
        <v>0</v>
      </c>
      <c r="H23" s="36">
        <v>0</v>
      </c>
      <c r="I23" s="36">
        <v>0</v>
      </c>
      <c r="J23" s="37"/>
      <c r="K23" s="46"/>
      <c r="L23">
        <f t="shared" si="0"/>
        <v>0</v>
      </c>
      <c r="M23">
        <f t="shared" si="1"/>
        <v>0</v>
      </c>
      <c r="N23" s="55">
        <f t="shared" si="2"/>
        <v>0</v>
      </c>
      <c r="O23" s="55">
        <f t="shared" si="3"/>
        <v>0</v>
      </c>
      <c r="P23" s="55">
        <f t="shared" si="4"/>
        <v>0</v>
      </c>
    </row>
    <row r="24" spans="1:16" x14ac:dyDescent="0.25">
      <c r="A24" s="42">
        <v>18</v>
      </c>
      <c r="B24" s="39"/>
      <c r="C24" s="39"/>
      <c r="D24" s="39"/>
      <c r="E24" s="42"/>
      <c r="F24" s="39">
        <v>0</v>
      </c>
      <c r="G24" s="39">
        <v>0</v>
      </c>
      <c r="H24" s="39">
        <v>0</v>
      </c>
      <c r="I24" s="39">
        <v>0</v>
      </c>
      <c r="J24" s="40"/>
      <c r="K24" s="47"/>
      <c r="L24">
        <f t="shared" si="0"/>
        <v>0</v>
      </c>
      <c r="M24">
        <f t="shared" si="1"/>
        <v>0</v>
      </c>
      <c r="N24" s="56">
        <f t="shared" si="2"/>
        <v>0</v>
      </c>
      <c r="O24" s="56">
        <f t="shared" si="3"/>
        <v>0</v>
      </c>
      <c r="P24" s="69">
        <f t="shared" si="4"/>
        <v>0</v>
      </c>
    </row>
    <row r="25" spans="1:16" x14ac:dyDescent="0.25">
      <c r="A25" s="41">
        <v>19</v>
      </c>
      <c r="B25" s="36"/>
      <c r="C25" s="36"/>
      <c r="D25" s="36"/>
      <c r="E25" s="41"/>
      <c r="F25" s="36">
        <v>0</v>
      </c>
      <c r="G25" s="36">
        <v>0</v>
      </c>
      <c r="H25" s="36">
        <v>0</v>
      </c>
      <c r="I25" s="36">
        <v>0</v>
      </c>
      <c r="J25" s="37"/>
      <c r="K25" s="46"/>
      <c r="L25">
        <f t="shared" si="0"/>
        <v>0</v>
      </c>
      <c r="M25">
        <f t="shared" si="1"/>
        <v>0</v>
      </c>
      <c r="N25" s="55">
        <f t="shared" si="2"/>
        <v>0</v>
      </c>
      <c r="O25" s="55">
        <f t="shared" si="3"/>
        <v>0</v>
      </c>
      <c r="P25" s="55">
        <f t="shared" si="4"/>
        <v>0</v>
      </c>
    </row>
    <row r="26" spans="1:16" x14ac:dyDescent="0.25">
      <c r="A26" s="42">
        <v>20</v>
      </c>
      <c r="B26" s="39"/>
      <c r="C26" s="39"/>
      <c r="D26" s="39"/>
      <c r="E26" s="42"/>
      <c r="F26" s="39">
        <v>0</v>
      </c>
      <c r="G26" s="39">
        <v>0</v>
      </c>
      <c r="H26" s="39">
        <v>0</v>
      </c>
      <c r="I26" s="39">
        <v>0</v>
      </c>
      <c r="J26" s="40"/>
      <c r="K26" s="47"/>
      <c r="L26">
        <f t="shared" si="0"/>
        <v>0</v>
      </c>
      <c r="M26">
        <f t="shared" si="1"/>
        <v>0</v>
      </c>
      <c r="N26" s="56">
        <f t="shared" si="2"/>
        <v>0</v>
      </c>
      <c r="O26" s="56">
        <f t="shared" si="3"/>
        <v>0</v>
      </c>
      <c r="P26" s="69">
        <f t="shared" si="4"/>
        <v>0</v>
      </c>
    </row>
    <row r="27" spans="1:16" x14ac:dyDescent="0.25">
      <c r="A27" s="41">
        <v>21</v>
      </c>
      <c r="B27" s="36"/>
      <c r="C27" s="36"/>
      <c r="D27" s="36"/>
      <c r="E27" s="41"/>
      <c r="F27" s="36">
        <v>0</v>
      </c>
      <c r="G27" s="36">
        <v>0</v>
      </c>
      <c r="H27" s="36">
        <v>0</v>
      </c>
      <c r="I27" s="36">
        <v>0</v>
      </c>
      <c r="J27" s="37"/>
      <c r="K27" s="46"/>
      <c r="L27">
        <f t="shared" si="0"/>
        <v>0</v>
      </c>
      <c r="M27">
        <f t="shared" si="1"/>
        <v>0</v>
      </c>
      <c r="N27" s="55">
        <f t="shared" si="2"/>
        <v>0</v>
      </c>
      <c r="O27" s="55">
        <f t="shared" si="3"/>
        <v>0</v>
      </c>
      <c r="P27" s="55">
        <f t="shared" si="4"/>
        <v>0</v>
      </c>
    </row>
    <row r="28" spans="1:16" x14ac:dyDescent="0.25">
      <c r="A28" s="42">
        <v>22</v>
      </c>
      <c r="B28" s="39"/>
      <c r="C28" s="39"/>
      <c r="D28" s="39"/>
      <c r="E28" s="42"/>
      <c r="F28" s="39">
        <v>0</v>
      </c>
      <c r="G28" s="39">
        <v>0</v>
      </c>
      <c r="H28" s="39">
        <v>0</v>
      </c>
      <c r="I28" s="39">
        <v>0</v>
      </c>
      <c r="J28" s="40"/>
      <c r="K28" s="47"/>
      <c r="L28">
        <f t="shared" si="0"/>
        <v>0</v>
      </c>
      <c r="M28">
        <f t="shared" si="1"/>
        <v>0</v>
      </c>
      <c r="N28" s="56">
        <f t="shared" si="2"/>
        <v>0</v>
      </c>
      <c r="O28" s="56">
        <f t="shared" si="3"/>
        <v>0</v>
      </c>
      <c r="P28" s="69">
        <f t="shared" si="4"/>
        <v>0</v>
      </c>
    </row>
    <row r="29" spans="1:16" x14ac:dyDescent="0.25">
      <c r="A29" s="41">
        <v>23</v>
      </c>
      <c r="B29" s="36"/>
      <c r="C29" s="36"/>
      <c r="D29" s="36"/>
      <c r="E29" s="41"/>
      <c r="F29" s="36">
        <v>0</v>
      </c>
      <c r="G29" s="36">
        <v>0</v>
      </c>
      <c r="H29" s="36">
        <v>0</v>
      </c>
      <c r="I29" s="36">
        <v>0</v>
      </c>
      <c r="J29" s="37"/>
      <c r="K29" s="46"/>
      <c r="L29">
        <f t="shared" si="0"/>
        <v>0</v>
      </c>
      <c r="M29">
        <f t="shared" si="1"/>
        <v>0</v>
      </c>
      <c r="N29" s="55">
        <f t="shared" si="2"/>
        <v>0</v>
      </c>
      <c r="O29" s="55">
        <f t="shared" si="3"/>
        <v>0</v>
      </c>
      <c r="P29" s="55">
        <f t="shared" si="4"/>
        <v>0</v>
      </c>
    </row>
    <row r="30" spans="1:16" x14ac:dyDescent="0.25">
      <c r="A30" s="42">
        <v>24</v>
      </c>
      <c r="B30" s="39"/>
      <c r="C30" s="39"/>
      <c r="D30" s="39"/>
      <c r="E30" s="42"/>
      <c r="F30" s="39">
        <v>0</v>
      </c>
      <c r="G30" s="39">
        <v>0</v>
      </c>
      <c r="H30" s="39">
        <v>0</v>
      </c>
      <c r="I30" s="39">
        <v>0</v>
      </c>
      <c r="J30" s="40"/>
      <c r="K30" s="47"/>
      <c r="L30">
        <f t="shared" si="0"/>
        <v>0</v>
      </c>
      <c r="M30">
        <f t="shared" si="1"/>
        <v>0</v>
      </c>
      <c r="N30" s="56">
        <f t="shared" si="2"/>
        <v>0</v>
      </c>
      <c r="O30" s="56">
        <f t="shared" si="3"/>
        <v>0</v>
      </c>
      <c r="P30" s="69">
        <f t="shared" si="4"/>
        <v>0</v>
      </c>
    </row>
    <row r="31" spans="1:16" x14ac:dyDescent="0.25">
      <c r="A31" s="41">
        <v>25</v>
      </c>
      <c r="B31" s="36"/>
      <c r="C31" s="36"/>
      <c r="D31" s="36"/>
      <c r="E31" s="41"/>
      <c r="F31" s="36">
        <v>0</v>
      </c>
      <c r="G31" s="36">
        <v>0</v>
      </c>
      <c r="H31" s="36">
        <v>0</v>
      </c>
      <c r="I31" s="36">
        <v>0</v>
      </c>
      <c r="J31" s="37"/>
      <c r="K31" s="46"/>
      <c r="L31">
        <f t="shared" si="0"/>
        <v>0</v>
      </c>
      <c r="M31">
        <f t="shared" si="1"/>
        <v>0</v>
      </c>
      <c r="N31" s="55">
        <f t="shared" si="2"/>
        <v>0</v>
      </c>
      <c r="O31" s="55">
        <f t="shared" si="3"/>
        <v>0</v>
      </c>
      <c r="P31" s="55">
        <f t="shared" si="4"/>
        <v>0</v>
      </c>
    </row>
    <row r="32" spans="1:16" x14ac:dyDescent="0.25">
      <c r="A32" s="42">
        <v>26</v>
      </c>
      <c r="B32" s="39"/>
      <c r="C32" s="39"/>
      <c r="D32" s="39"/>
      <c r="E32" s="42"/>
      <c r="F32" s="39">
        <v>0</v>
      </c>
      <c r="G32" s="39">
        <v>0</v>
      </c>
      <c r="H32" s="39">
        <v>0</v>
      </c>
      <c r="I32" s="39">
        <v>0</v>
      </c>
      <c r="J32" s="40"/>
      <c r="K32" s="47"/>
      <c r="L32">
        <f t="shared" si="0"/>
        <v>0</v>
      </c>
      <c r="M32">
        <f t="shared" si="1"/>
        <v>0</v>
      </c>
      <c r="N32" s="56">
        <f t="shared" si="2"/>
        <v>0</v>
      </c>
      <c r="O32" s="56">
        <f t="shared" si="3"/>
        <v>0</v>
      </c>
      <c r="P32" s="69">
        <f t="shared" si="4"/>
        <v>0</v>
      </c>
    </row>
    <row r="33" spans="1:16" x14ac:dyDescent="0.25">
      <c r="A33" s="41">
        <v>27</v>
      </c>
      <c r="B33" s="36"/>
      <c r="C33" s="36"/>
      <c r="D33" s="36"/>
      <c r="E33" s="41"/>
      <c r="F33" s="36">
        <v>0</v>
      </c>
      <c r="G33" s="36">
        <v>0</v>
      </c>
      <c r="H33" s="36">
        <v>0</v>
      </c>
      <c r="I33" s="36">
        <v>0</v>
      </c>
      <c r="J33" s="37"/>
      <c r="K33" s="46"/>
      <c r="L33">
        <f t="shared" si="0"/>
        <v>0</v>
      </c>
      <c r="M33">
        <f t="shared" si="1"/>
        <v>0</v>
      </c>
      <c r="N33" s="55">
        <f t="shared" si="2"/>
        <v>0</v>
      </c>
      <c r="O33" s="55">
        <f t="shared" si="3"/>
        <v>0</v>
      </c>
      <c r="P33" s="55">
        <f t="shared" si="4"/>
        <v>0</v>
      </c>
    </row>
    <row r="34" spans="1:16" x14ac:dyDescent="0.25">
      <c r="A34" s="42">
        <v>28</v>
      </c>
      <c r="B34" s="39"/>
      <c r="C34" s="39"/>
      <c r="D34" s="39"/>
      <c r="E34" s="42"/>
      <c r="F34" s="39">
        <v>0</v>
      </c>
      <c r="G34" s="39">
        <v>0</v>
      </c>
      <c r="H34" s="39">
        <v>0</v>
      </c>
      <c r="I34" s="39">
        <v>0</v>
      </c>
      <c r="J34" s="40"/>
      <c r="K34" s="47"/>
      <c r="L34">
        <f t="shared" si="0"/>
        <v>0</v>
      </c>
      <c r="M34">
        <f t="shared" si="1"/>
        <v>0</v>
      </c>
      <c r="N34" s="56">
        <f t="shared" si="2"/>
        <v>0</v>
      </c>
      <c r="O34" s="56">
        <f t="shared" si="3"/>
        <v>0</v>
      </c>
      <c r="P34" s="69">
        <f t="shared" si="4"/>
        <v>0</v>
      </c>
    </row>
    <row r="35" spans="1:16" x14ac:dyDescent="0.25">
      <c r="A35" s="41">
        <v>29</v>
      </c>
      <c r="B35" s="36"/>
      <c r="C35" s="36"/>
      <c r="D35" s="36"/>
      <c r="E35" s="41"/>
      <c r="F35" s="36">
        <v>0</v>
      </c>
      <c r="G35" s="36">
        <v>0</v>
      </c>
      <c r="H35" s="36">
        <v>0</v>
      </c>
      <c r="I35" s="36">
        <v>0</v>
      </c>
      <c r="J35" s="37"/>
      <c r="K35" s="46"/>
      <c r="L35">
        <f t="shared" si="0"/>
        <v>0</v>
      </c>
      <c r="M35">
        <f t="shared" si="1"/>
        <v>0</v>
      </c>
      <c r="N35" s="55">
        <f t="shared" si="2"/>
        <v>0</v>
      </c>
      <c r="O35" s="55">
        <f t="shared" si="3"/>
        <v>0</v>
      </c>
      <c r="P35" s="55">
        <f t="shared" si="4"/>
        <v>0</v>
      </c>
    </row>
    <row r="36" spans="1:16" x14ac:dyDescent="0.25">
      <c r="A36" s="42">
        <v>30</v>
      </c>
      <c r="B36" s="39"/>
      <c r="C36" s="39"/>
      <c r="D36" s="39"/>
      <c r="E36" s="42"/>
      <c r="F36" s="39">
        <v>0</v>
      </c>
      <c r="G36" s="39">
        <v>0</v>
      </c>
      <c r="H36" s="39">
        <v>0</v>
      </c>
      <c r="I36" s="39">
        <v>0</v>
      </c>
      <c r="J36" s="40"/>
      <c r="K36" s="47"/>
      <c r="L36">
        <f t="shared" si="0"/>
        <v>0</v>
      </c>
      <c r="M36">
        <f t="shared" si="1"/>
        <v>0</v>
      </c>
      <c r="N36" s="56">
        <f t="shared" si="2"/>
        <v>0</v>
      </c>
      <c r="O36" s="56">
        <f t="shared" si="3"/>
        <v>0</v>
      </c>
      <c r="P36" s="69">
        <f t="shared" si="4"/>
        <v>0</v>
      </c>
    </row>
    <row r="37" spans="1:16" x14ac:dyDescent="0.25">
      <c r="A37" s="41">
        <v>31</v>
      </c>
      <c r="B37" s="36"/>
      <c r="C37" s="36"/>
      <c r="D37" s="36"/>
      <c r="E37" s="41"/>
      <c r="F37" s="36">
        <v>0</v>
      </c>
      <c r="G37" s="36">
        <v>0</v>
      </c>
      <c r="H37" s="36">
        <v>0</v>
      </c>
      <c r="I37" s="36">
        <v>0</v>
      </c>
      <c r="J37" s="37"/>
      <c r="K37" s="46"/>
      <c r="L37">
        <f t="shared" si="0"/>
        <v>0</v>
      </c>
      <c r="M37">
        <f t="shared" si="1"/>
        <v>0</v>
      </c>
      <c r="N37" s="55">
        <f t="shared" si="2"/>
        <v>0</v>
      </c>
      <c r="O37" s="55">
        <f t="shared" si="3"/>
        <v>0</v>
      </c>
      <c r="P37" s="55">
        <f t="shared" si="4"/>
        <v>0</v>
      </c>
    </row>
    <row r="38" spans="1:16" x14ac:dyDescent="0.25">
      <c r="A38" s="42">
        <v>32</v>
      </c>
      <c r="B38" s="39"/>
      <c r="C38" s="39"/>
      <c r="D38" s="39"/>
      <c r="E38" s="42"/>
      <c r="F38" s="39">
        <v>0</v>
      </c>
      <c r="G38" s="39">
        <v>0</v>
      </c>
      <c r="H38" s="39">
        <v>0</v>
      </c>
      <c r="I38" s="39">
        <v>0</v>
      </c>
      <c r="J38" s="40"/>
      <c r="K38" s="47"/>
      <c r="L38">
        <f t="shared" si="0"/>
        <v>0</v>
      </c>
      <c r="M38">
        <f t="shared" si="1"/>
        <v>0</v>
      </c>
      <c r="N38" s="56">
        <f t="shared" si="2"/>
        <v>0</v>
      </c>
      <c r="O38" s="56">
        <f t="shared" si="3"/>
        <v>0</v>
      </c>
      <c r="P38" s="69">
        <f t="shared" si="4"/>
        <v>0</v>
      </c>
    </row>
    <row r="39" spans="1:16" x14ac:dyDescent="0.25">
      <c r="A39" s="41">
        <v>33</v>
      </c>
      <c r="B39" s="36"/>
      <c r="C39" s="36"/>
      <c r="D39" s="36"/>
      <c r="E39" s="41"/>
      <c r="F39" s="36">
        <v>0</v>
      </c>
      <c r="G39" s="36">
        <v>0</v>
      </c>
      <c r="H39" s="36">
        <v>0</v>
      </c>
      <c r="I39" s="36">
        <v>0</v>
      </c>
      <c r="J39" s="37"/>
      <c r="K39" s="46"/>
      <c r="L39">
        <f t="shared" si="0"/>
        <v>0</v>
      </c>
      <c r="M39">
        <f t="shared" si="1"/>
        <v>0</v>
      </c>
      <c r="N39" s="55">
        <f t="shared" si="2"/>
        <v>0</v>
      </c>
      <c r="O39" s="55">
        <f t="shared" si="3"/>
        <v>0</v>
      </c>
      <c r="P39" s="55">
        <f t="shared" si="4"/>
        <v>0</v>
      </c>
    </row>
    <row r="40" spans="1:16" x14ac:dyDescent="0.25">
      <c r="A40" s="42">
        <v>34</v>
      </c>
      <c r="B40" s="39"/>
      <c r="C40" s="39"/>
      <c r="D40" s="39"/>
      <c r="E40" s="42"/>
      <c r="F40" s="39">
        <v>0</v>
      </c>
      <c r="G40" s="39">
        <v>0</v>
      </c>
      <c r="H40" s="39">
        <v>0</v>
      </c>
      <c r="I40" s="39">
        <v>0</v>
      </c>
      <c r="J40" s="40"/>
      <c r="K40" s="47"/>
      <c r="L40">
        <f t="shared" si="0"/>
        <v>0</v>
      </c>
      <c r="M40">
        <f t="shared" si="1"/>
        <v>0</v>
      </c>
      <c r="N40" s="56">
        <f t="shared" si="2"/>
        <v>0</v>
      </c>
      <c r="O40" s="56">
        <f t="shared" si="3"/>
        <v>0</v>
      </c>
      <c r="P40" s="69">
        <f t="shared" si="4"/>
        <v>0</v>
      </c>
    </row>
    <row r="41" spans="1:16" x14ac:dyDescent="0.25">
      <c r="A41" s="41">
        <v>35</v>
      </c>
      <c r="B41" s="36"/>
      <c r="C41" s="36"/>
      <c r="D41" s="36"/>
      <c r="E41" s="41"/>
      <c r="F41" s="36">
        <v>0</v>
      </c>
      <c r="G41" s="36">
        <v>0</v>
      </c>
      <c r="H41" s="36">
        <v>0</v>
      </c>
      <c r="I41" s="36">
        <v>0</v>
      </c>
      <c r="J41" s="37"/>
      <c r="K41" s="46"/>
      <c r="L41">
        <f t="shared" si="0"/>
        <v>0</v>
      </c>
      <c r="M41">
        <f t="shared" si="1"/>
        <v>0</v>
      </c>
      <c r="N41" s="55">
        <f t="shared" si="2"/>
        <v>0</v>
      </c>
      <c r="O41" s="55">
        <f t="shared" si="3"/>
        <v>0</v>
      </c>
      <c r="P41" s="55">
        <f t="shared" si="4"/>
        <v>0</v>
      </c>
    </row>
    <row r="42" spans="1:16" x14ac:dyDescent="0.25">
      <c r="A42" s="42">
        <v>36</v>
      </c>
      <c r="B42" s="39"/>
      <c r="C42" s="39"/>
      <c r="D42" s="39"/>
      <c r="E42" s="42"/>
      <c r="F42" s="39">
        <v>0</v>
      </c>
      <c r="G42" s="39">
        <v>0</v>
      </c>
      <c r="H42" s="39">
        <v>0</v>
      </c>
      <c r="I42" s="39">
        <v>0</v>
      </c>
      <c r="J42" s="40"/>
      <c r="K42" s="47"/>
      <c r="L42">
        <f t="shared" si="0"/>
        <v>0</v>
      </c>
      <c r="M42">
        <f t="shared" si="1"/>
        <v>0</v>
      </c>
      <c r="N42" s="56">
        <f t="shared" si="2"/>
        <v>0</v>
      </c>
      <c r="O42" s="56">
        <f t="shared" si="3"/>
        <v>0</v>
      </c>
      <c r="P42" s="69">
        <f t="shared" si="4"/>
        <v>0</v>
      </c>
    </row>
    <row r="43" spans="1:16" x14ac:dyDescent="0.25">
      <c r="A43" s="41">
        <v>37</v>
      </c>
      <c r="B43" s="36"/>
      <c r="C43" s="36"/>
      <c r="D43" s="36"/>
      <c r="E43" s="41"/>
      <c r="F43" s="36">
        <v>0</v>
      </c>
      <c r="G43" s="36">
        <v>0</v>
      </c>
      <c r="H43" s="36">
        <v>0</v>
      </c>
      <c r="I43" s="36">
        <v>0</v>
      </c>
      <c r="J43" s="37"/>
      <c r="K43" s="46"/>
      <c r="L43">
        <f t="shared" si="0"/>
        <v>0</v>
      </c>
      <c r="M43">
        <f t="shared" si="1"/>
        <v>0</v>
      </c>
      <c r="N43" s="55">
        <f t="shared" si="2"/>
        <v>0</v>
      </c>
      <c r="O43" s="55">
        <f t="shared" si="3"/>
        <v>0</v>
      </c>
      <c r="P43" s="55">
        <f t="shared" si="4"/>
        <v>0</v>
      </c>
    </row>
    <row r="44" spans="1:16" x14ac:dyDescent="0.25">
      <c r="A44" s="42">
        <v>38</v>
      </c>
      <c r="B44" s="39"/>
      <c r="C44" s="39"/>
      <c r="D44" s="39"/>
      <c r="E44" s="42"/>
      <c r="F44" s="39">
        <v>0</v>
      </c>
      <c r="G44" s="39">
        <v>0</v>
      </c>
      <c r="H44" s="39">
        <v>0</v>
      </c>
      <c r="I44" s="39">
        <v>0</v>
      </c>
      <c r="J44" s="40"/>
      <c r="K44" s="47"/>
      <c r="L44">
        <f t="shared" si="0"/>
        <v>0</v>
      </c>
      <c r="M44">
        <f t="shared" si="1"/>
        <v>0</v>
      </c>
      <c r="N44" s="56">
        <f t="shared" si="2"/>
        <v>0</v>
      </c>
      <c r="O44" s="56">
        <f t="shared" si="3"/>
        <v>0</v>
      </c>
      <c r="P44" s="69">
        <f t="shared" si="4"/>
        <v>0</v>
      </c>
    </row>
    <row r="45" spans="1:16" x14ac:dyDescent="0.25">
      <c r="A45" s="41">
        <v>39</v>
      </c>
      <c r="B45" s="36"/>
      <c r="C45" s="36"/>
      <c r="D45" s="36"/>
      <c r="E45" s="41"/>
      <c r="F45" s="36">
        <v>0</v>
      </c>
      <c r="G45" s="36">
        <v>0</v>
      </c>
      <c r="H45" s="36">
        <v>0</v>
      </c>
      <c r="I45" s="36">
        <v>0</v>
      </c>
      <c r="J45" s="37"/>
      <c r="K45" s="46"/>
      <c r="L45">
        <f t="shared" si="0"/>
        <v>0</v>
      </c>
      <c r="M45">
        <f t="shared" si="1"/>
        <v>0</v>
      </c>
      <c r="N45" s="55">
        <f t="shared" si="2"/>
        <v>0</v>
      </c>
      <c r="O45" s="55">
        <f t="shared" si="3"/>
        <v>0</v>
      </c>
      <c r="P45" s="55">
        <f t="shared" si="4"/>
        <v>0</v>
      </c>
    </row>
    <row r="46" spans="1:16" x14ac:dyDescent="0.25">
      <c r="A46" s="42">
        <v>40</v>
      </c>
      <c r="B46" s="39"/>
      <c r="C46" s="39"/>
      <c r="D46" s="39"/>
      <c r="E46" s="42"/>
      <c r="F46" s="39">
        <v>0</v>
      </c>
      <c r="G46" s="39">
        <v>0</v>
      </c>
      <c r="H46" s="39">
        <v>0</v>
      </c>
      <c r="I46" s="39">
        <v>0</v>
      </c>
      <c r="J46" s="40"/>
      <c r="K46" s="47"/>
      <c r="L46">
        <f t="shared" si="0"/>
        <v>0</v>
      </c>
      <c r="M46">
        <f t="shared" si="1"/>
        <v>0</v>
      </c>
      <c r="N46" s="56">
        <f t="shared" si="2"/>
        <v>0</v>
      </c>
      <c r="O46" s="56">
        <f t="shared" si="3"/>
        <v>0</v>
      </c>
      <c r="P46" s="69">
        <f t="shared" si="4"/>
        <v>0</v>
      </c>
    </row>
    <row r="48" spans="1:16" ht="15.75" x14ac:dyDescent="0.25">
      <c r="H48" s="16"/>
      <c r="I48" s="49" t="s">
        <v>12</v>
      </c>
      <c r="J48" s="2">
        <f t="array" ref="J48">CEILING(SUM(B7:C46*D7:D46*2)/1000,1)</f>
        <v>0</v>
      </c>
      <c r="K48" t="s">
        <v>13</v>
      </c>
    </row>
    <row r="49" spans="1:11" ht="15.75" x14ac:dyDescent="0.25">
      <c r="A49" s="124" t="s">
        <v>18</v>
      </c>
      <c r="B49" s="124"/>
      <c r="C49" s="15">
        <f>SUM(L7:L46)</f>
        <v>0</v>
      </c>
      <c r="D49" t="s">
        <v>13</v>
      </c>
      <c r="I49" s="50" t="s">
        <v>16</v>
      </c>
      <c r="J49" s="2">
        <f>CEILING(C49*1.25,1)</f>
        <v>0</v>
      </c>
      <c r="K49" t="s">
        <v>13</v>
      </c>
    </row>
    <row r="50" spans="1:11" ht="15.75" x14ac:dyDescent="0.25">
      <c r="A50" s="124" t="s">
        <v>19</v>
      </c>
      <c r="B50" s="124"/>
      <c r="C50" s="15">
        <f>SUM(M7:M46)</f>
        <v>0</v>
      </c>
      <c r="D50" t="s">
        <v>13</v>
      </c>
      <c r="I50" s="50" t="s">
        <v>17</v>
      </c>
      <c r="J50" s="2">
        <f>CEILING(C50*1.25,1)</f>
        <v>0</v>
      </c>
      <c r="K50" t="s">
        <v>13</v>
      </c>
    </row>
    <row r="53" spans="1:11" x14ac:dyDescent="0.25">
      <c r="F53" s="19" t="s">
        <v>57</v>
      </c>
      <c r="G53" s="28"/>
      <c r="H53" s="28"/>
      <c r="I53" s="28"/>
      <c r="J53" t="str">
        <f>'Общая информация'!$H$32</f>
        <v>/ Чепыжов Дмитрий /</v>
      </c>
    </row>
    <row r="55" spans="1:11" ht="15.75" hidden="1" customHeight="1" x14ac:dyDescent="0.25">
      <c r="A55">
        <v>0.4</v>
      </c>
    </row>
    <row r="56" spans="1:11" ht="13.5" hidden="1" customHeight="1" x14ac:dyDescent="0.25">
      <c r="A56" s="43">
        <v>2</v>
      </c>
    </row>
    <row r="57" spans="1:11" ht="15" hidden="1" customHeight="1" x14ac:dyDescent="0.25">
      <c r="A57" s="19">
        <v>0</v>
      </c>
    </row>
    <row r="58" spans="1:11" ht="15.75" hidden="1" customHeight="1" x14ac:dyDescent="0.25">
      <c r="A58" t="s">
        <v>64</v>
      </c>
      <c r="B58" t="s">
        <v>65</v>
      </c>
      <c r="C58" t="s">
        <v>66</v>
      </c>
      <c r="D58" t="s">
        <v>67</v>
      </c>
      <c r="F58" t="s">
        <v>68</v>
      </c>
    </row>
    <row r="59" spans="1:11" ht="16.5" hidden="1" customHeight="1" x14ac:dyDescent="0.25">
      <c r="A59" t="s">
        <v>69</v>
      </c>
      <c r="B59" t="s">
        <v>70</v>
      </c>
      <c r="C59" t="s">
        <v>71</v>
      </c>
    </row>
  </sheetData>
  <sheetProtection algorithmName="SHA-512" hashValue="mzBifcN0mMpZ+Mzp0ErOA2pUMR1yN3biG9SBM2HR23KhfGQsTOPUvPa9mV12cWJV9NVgRcJFRGWue8yueQf+fQ==" saltValue="z4YtbWRvCbE6gjQltyESHQ==" spinCount="100000" sheet="1" selectLockedCells="1"/>
  <mergeCells count="12">
    <mergeCell ref="N5:P5"/>
    <mergeCell ref="A49:B49"/>
    <mergeCell ref="A50:B50"/>
    <mergeCell ref="A1:K1"/>
    <mergeCell ref="B3:D3"/>
    <mergeCell ref="A5:A6"/>
    <mergeCell ref="B5:C5"/>
    <mergeCell ref="D5:D6"/>
    <mergeCell ref="E5:E6"/>
    <mergeCell ref="F5:I5"/>
    <mergeCell ref="J5:J6"/>
    <mergeCell ref="K5:K6"/>
  </mergeCells>
  <dataValidations count="4">
    <dataValidation type="list" allowBlank="1" showInputMessage="1" showErrorMessage="1" sqref="H3">
      <formula1>"3,4,8,10,16,18,26,32,38,60"</formula1>
    </dataValidation>
    <dataValidation type="list" allowBlank="1" showInputMessage="1" showErrorMessage="1" sqref="B3:D3">
      <formula1>Материал</formula1>
    </dataValidation>
    <dataValidation type="list" allowBlank="1" showInputMessage="1" showErrorMessage="1" sqref="J7:J46 E7:E46">
      <formula1>"да,нет"</formula1>
    </dataValidation>
    <dataValidation type="list" allowBlank="1" showInputMessage="1" showErrorMessage="1" sqref="F7:I46">
      <formula1>Кромка</formula1>
    </dataValidation>
  </dataValidations>
  <pageMargins left="0.51181102362204722" right="0.51181102362204722" top="0.55118110236220474" bottom="0.55118110236220474" header="0.31496062992125984" footer="0.31496062992125984"/>
  <pageSetup paperSize="9" scale="53" fitToHeight="0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9"/>
  <sheetViews>
    <sheetView showGridLines="0" showRowColHeaders="0" zoomScaleNormal="100" workbookViewId="0">
      <selection activeCell="B3" sqref="B3:D3"/>
    </sheetView>
  </sheetViews>
  <sheetFormatPr defaultRowHeight="15" x14ac:dyDescent="0.25"/>
  <cols>
    <col min="1" max="1" width="12.85546875" customWidth="1"/>
    <col min="2" max="2" width="13.140625" customWidth="1"/>
    <col min="3" max="3" width="13.28515625" customWidth="1"/>
    <col min="5" max="5" width="9.85546875" style="54" customWidth="1"/>
    <col min="8" max="8" width="9.85546875" bestFit="1" customWidth="1"/>
    <col min="9" max="9" width="10.140625" customWidth="1"/>
    <col min="10" max="10" width="10.28515625" customWidth="1"/>
    <col min="11" max="11" width="30.28515625" customWidth="1"/>
    <col min="12" max="12" width="0.140625" hidden="1" customWidth="1"/>
    <col min="13" max="13" width="10.42578125" hidden="1" customWidth="1"/>
    <col min="14" max="14" width="12.42578125" customWidth="1"/>
    <col min="15" max="15" width="12.5703125" bestFit="1" customWidth="1"/>
  </cols>
  <sheetData>
    <row r="1" spans="1:16" ht="18.75" x14ac:dyDescent="0.3">
      <c r="A1" s="103" t="s">
        <v>25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</row>
    <row r="2" spans="1:16" ht="18.75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6" ht="18.75" x14ac:dyDescent="0.3">
      <c r="A3" s="11" t="s">
        <v>8</v>
      </c>
      <c r="B3" s="126"/>
      <c r="C3" s="126"/>
      <c r="D3" s="126"/>
      <c r="E3" s="53"/>
      <c r="F3" s="48"/>
      <c r="G3" s="49" t="s">
        <v>9</v>
      </c>
      <c r="H3" s="18"/>
      <c r="I3" s="14" t="s">
        <v>10</v>
      </c>
      <c r="J3" s="49" t="s">
        <v>72</v>
      </c>
      <c r="K3" s="45"/>
    </row>
    <row r="4" spans="1:16" ht="10.5" customHeight="1" x14ac:dyDescent="0.25"/>
    <row r="5" spans="1:16" s="7" customFormat="1" ht="26.25" customHeight="1" x14ac:dyDescent="0.25">
      <c r="A5" s="125" t="s">
        <v>2</v>
      </c>
      <c r="B5" s="127" t="s">
        <v>86</v>
      </c>
      <c r="C5" s="128"/>
      <c r="D5" s="125" t="s">
        <v>3</v>
      </c>
      <c r="E5" s="129" t="s">
        <v>85</v>
      </c>
      <c r="F5" s="125" t="s">
        <v>4</v>
      </c>
      <c r="G5" s="125"/>
      <c r="H5" s="125"/>
      <c r="I5" s="125"/>
      <c r="J5" s="131" t="s">
        <v>11</v>
      </c>
      <c r="K5" s="134" t="s">
        <v>5</v>
      </c>
      <c r="N5" s="133" t="s">
        <v>80</v>
      </c>
      <c r="O5" s="133"/>
      <c r="P5" s="133"/>
    </row>
    <row r="6" spans="1:16" s="1" customFormat="1" ht="24" customHeight="1" x14ac:dyDescent="0.25">
      <c r="A6" s="125"/>
      <c r="B6" s="52" t="s">
        <v>78</v>
      </c>
      <c r="C6" s="52" t="s">
        <v>79</v>
      </c>
      <c r="D6" s="125"/>
      <c r="E6" s="130"/>
      <c r="F6" s="51" t="s">
        <v>81</v>
      </c>
      <c r="G6" s="51" t="s">
        <v>82</v>
      </c>
      <c r="H6" s="51" t="s">
        <v>83</v>
      </c>
      <c r="I6" s="51" t="s">
        <v>84</v>
      </c>
      <c r="J6" s="132"/>
      <c r="K6" s="135"/>
      <c r="L6" s="1" t="s">
        <v>14</v>
      </c>
      <c r="M6" s="1" t="s">
        <v>15</v>
      </c>
      <c r="N6" s="52" t="s">
        <v>78</v>
      </c>
      <c r="O6" s="52" t="s">
        <v>79</v>
      </c>
      <c r="P6" s="52" t="s">
        <v>3</v>
      </c>
    </row>
    <row r="7" spans="1:16" x14ac:dyDescent="0.25">
      <c r="A7" s="41">
        <v>1</v>
      </c>
      <c r="B7" s="36"/>
      <c r="C7" s="36"/>
      <c r="D7" s="36"/>
      <c r="E7" s="41"/>
      <c r="F7" s="36">
        <v>0</v>
      </c>
      <c r="G7" s="36">
        <v>0</v>
      </c>
      <c r="H7" s="36">
        <v>0</v>
      </c>
      <c r="I7" s="36">
        <v>0</v>
      </c>
      <c r="J7" s="37"/>
      <c r="K7" s="46"/>
      <c r="L7">
        <f>(IF(F7=0.4,B7,0)+IF(G7=0.4,B7,0)+IF(H7=0.4,C7,0)+IF(I7=0.4,C7,0))/1000*D7</f>
        <v>0</v>
      </c>
      <c r="M7">
        <f>(IF(F7=2,B7,0)+IF(G7=2,B7,0)+IF(H7=2,C7,0)+IF(I7=2,C7,0))/1000*D7</f>
        <v>0</v>
      </c>
      <c r="N7" s="55">
        <f>IF(E7="да",B7-ROUNDDOWN(H7,0)-ROUNDDOWN(I7,0),B7-ROUNDDOWN(H7,0)/2-ROUNDDOWN(I7,0)/2)</f>
        <v>0</v>
      </c>
      <c r="O7" s="55">
        <f>IF(E7="да",C7-ROUNDDOWN(F7,0)-ROUNDDOWN(G7,0),C7-ROUNDDOWN(F7,0)/2-ROUNDDOWN(G7,0)/2)</f>
        <v>0</v>
      </c>
      <c r="P7" s="55">
        <f>D7</f>
        <v>0</v>
      </c>
    </row>
    <row r="8" spans="1:16" x14ac:dyDescent="0.25">
      <c r="A8" s="42">
        <v>2</v>
      </c>
      <c r="B8" s="39"/>
      <c r="C8" s="39"/>
      <c r="D8" s="39"/>
      <c r="E8" s="42"/>
      <c r="F8" s="39">
        <v>0</v>
      </c>
      <c r="G8" s="39">
        <v>0</v>
      </c>
      <c r="H8" s="39">
        <v>0</v>
      </c>
      <c r="I8" s="39">
        <v>0</v>
      </c>
      <c r="J8" s="40"/>
      <c r="K8" s="47"/>
      <c r="L8">
        <f t="shared" ref="L8:L46" si="0">(IF(F8=0.4,B8,0)+IF(G8=0.4,B8,0)+IF(H8=0.4,C8,0)+IF(I8=0.4,C8,0))/1000*D8</f>
        <v>0</v>
      </c>
      <c r="M8">
        <f t="shared" ref="M8:M46" si="1">(IF(F8=2,B8,0)+IF(G8=2,B8,0)+IF(H8=2,C8,0)+IF(I8=2,C8,0))/1000*D8</f>
        <v>0</v>
      </c>
      <c r="N8" s="56">
        <f t="shared" ref="N8:N46" si="2">IF(E8="да",B8-ROUNDDOWN(H8,0)-ROUNDDOWN(I8,0),B8-ROUNDDOWN(H8,0)/2-ROUNDDOWN(I8,0)/2)</f>
        <v>0</v>
      </c>
      <c r="O8" s="56">
        <f t="shared" ref="O8:O46" si="3">IF(E8="да",C8-ROUNDDOWN(F8,0)-ROUNDDOWN(G8,0),C8-ROUNDDOWN(F8,0)/2-ROUNDDOWN(G8,0)/2)</f>
        <v>0</v>
      </c>
      <c r="P8" s="56">
        <f>D8</f>
        <v>0</v>
      </c>
    </row>
    <row r="9" spans="1:16" x14ac:dyDescent="0.25">
      <c r="A9" s="41">
        <v>3</v>
      </c>
      <c r="B9" s="36"/>
      <c r="C9" s="36"/>
      <c r="D9" s="36"/>
      <c r="E9" s="41"/>
      <c r="F9" s="36">
        <v>0</v>
      </c>
      <c r="G9" s="36">
        <v>0</v>
      </c>
      <c r="H9" s="36">
        <v>0</v>
      </c>
      <c r="I9" s="36">
        <v>0</v>
      </c>
      <c r="J9" s="37"/>
      <c r="K9" s="46"/>
      <c r="L9">
        <f t="shared" si="0"/>
        <v>0</v>
      </c>
      <c r="M9">
        <f t="shared" si="1"/>
        <v>0</v>
      </c>
      <c r="N9" s="55">
        <f t="shared" si="2"/>
        <v>0</v>
      </c>
      <c r="O9" s="55">
        <f t="shared" si="3"/>
        <v>0</v>
      </c>
      <c r="P9" s="55">
        <f t="shared" ref="P9:P46" si="4">D9</f>
        <v>0</v>
      </c>
    </row>
    <row r="10" spans="1:16" x14ac:dyDescent="0.25">
      <c r="A10" s="42">
        <v>4</v>
      </c>
      <c r="B10" s="39"/>
      <c r="C10" s="39"/>
      <c r="D10" s="39"/>
      <c r="E10" s="42"/>
      <c r="F10" s="39">
        <v>0</v>
      </c>
      <c r="G10" s="39">
        <v>0</v>
      </c>
      <c r="H10" s="39">
        <v>0</v>
      </c>
      <c r="I10" s="39">
        <v>0</v>
      </c>
      <c r="J10" s="40"/>
      <c r="K10" s="47"/>
      <c r="L10">
        <f t="shared" si="0"/>
        <v>0</v>
      </c>
      <c r="M10">
        <f t="shared" si="1"/>
        <v>0</v>
      </c>
      <c r="N10" s="56">
        <f t="shared" si="2"/>
        <v>0</v>
      </c>
      <c r="O10" s="56">
        <f t="shared" si="3"/>
        <v>0</v>
      </c>
      <c r="P10" s="56">
        <f t="shared" si="4"/>
        <v>0</v>
      </c>
    </row>
    <row r="11" spans="1:16" x14ac:dyDescent="0.25">
      <c r="A11" s="41">
        <v>5</v>
      </c>
      <c r="B11" s="36"/>
      <c r="C11" s="36"/>
      <c r="D11" s="36"/>
      <c r="E11" s="41"/>
      <c r="F11" s="36">
        <v>0</v>
      </c>
      <c r="G11" s="36">
        <v>0</v>
      </c>
      <c r="H11" s="36">
        <v>0</v>
      </c>
      <c r="I11" s="36">
        <v>0</v>
      </c>
      <c r="J11" s="37"/>
      <c r="K11" s="46"/>
      <c r="L11">
        <f t="shared" si="0"/>
        <v>0</v>
      </c>
      <c r="M11">
        <f t="shared" si="1"/>
        <v>0</v>
      </c>
      <c r="N11" s="55">
        <f t="shared" si="2"/>
        <v>0</v>
      </c>
      <c r="O11" s="55">
        <f t="shared" si="3"/>
        <v>0</v>
      </c>
      <c r="P11" s="55">
        <f t="shared" si="4"/>
        <v>0</v>
      </c>
    </row>
    <row r="12" spans="1:16" x14ac:dyDescent="0.25">
      <c r="A12" s="42">
        <v>6</v>
      </c>
      <c r="B12" s="39"/>
      <c r="C12" s="39"/>
      <c r="D12" s="39"/>
      <c r="E12" s="42"/>
      <c r="F12" s="39">
        <v>0</v>
      </c>
      <c r="G12" s="39">
        <v>0</v>
      </c>
      <c r="H12" s="39">
        <v>0</v>
      </c>
      <c r="I12" s="39">
        <v>0</v>
      </c>
      <c r="J12" s="40"/>
      <c r="K12" s="47"/>
      <c r="L12">
        <f t="shared" si="0"/>
        <v>0</v>
      </c>
      <c r="M12">
        <f t="shared" si="1"/>
        <v>0</v>
      </c>
      <c r="N12" s="56">
        <f t="shared" si="2"/>
        <v>0</v>
      </c>
      <c r="O12" s="56">
        <f t="shared" si="3"/>
        <v>0</v>
      </c>
      <c r="P12" s="56">
        <f t="shared" si="4"/>
        <v>0</v>
      </c>
    </row>
    <row r="13" spans="1:16" x14ac:dyDescent="0.25">
      <c r="A13" s="41">
        <v>7</v>
      </c>
      <c r="B13" s="36"/>
      <c r="C13" s="36"/>
      <c r="D13" s="36"/>
      <c r="E13" s="41"/>
      <c r="F13" s="36">
        <v>0</v>
      </c>
      <c r="G13" s="36">
        <v>0</v>
      </c>
      <c r="H13" s="36">
        <v>0</v>
      </c>
      <c r="I13" s="36">
        <v>0</v>
      </c>
      <c r="J13" s="37"/>
      <c r="K13" s="46"/>
      <c r="L13">
        <f t="shared" si="0"/>
        <v>0</v>
      </c>
      <c r="M13">
        <f t="shared" si="1"/>
        <v>0</v>
      </c>
      <c r="N13" s="55">
        <f t="shared" si="2"/>
        <v>0</v>
      </c>
      <c r="O13" s="55">
        <f t="shared" si="3"/>
        <v>0</v>
      </c>
      <c r="P13" s="55">
        <f t="shared" si="4"/>
        <v>0</v>
      </c>
    </row>
    <row r="14" spans="1:16" x14ac:dyDescent="0.25">
      <c r="A14" s="42">
        <v>8</v>
      </c>
      <c r="B14" s="39"/>
      <c r="C14" s="39"/>
      <c r="D14" s="39"/>
      <c r="E14" s="42"/>
      <c r="F14" s="39">
        <v>0</v>
      </c>
      <c r="G14" s="39">
        <v>0</v>
      </c>
      <c r="H14" s="39">
        <v>0</v>
      </c>
      <c r="I14" s="39">
        <v>0</v>
      </c>
      <c r="J14" s="40"/>
      <c r="K14" s="47"/>
      <c r="L14">
        <f t="shared" si="0"/>
        <v>0</v>
      </c>
      <c r="M14">
        <f t="shared" si="1"/>
        <v>0</v>
      </c>
      <c r="N14" s="56">
        <f t="shared" si="2"/>
        <v>0</v>
      </c>
      <c r="O14" s="56">
        <f t="shared" si="3"/>
        <v>0</v>
      </c>
      <c r="P14" s="56">
        <f t="shared" si="4"/>
        <v>0</v>
      </c>
    </row>
    <row r="15" spans="1:16" x14ac:dyDescent="0.25">
      <c r="A15" s="41">
        <v>9</v>
      </c>
      <c r="B15" s="36"/>
      <c r="C15" s="36"/>
      <c r="D15" s="36"/>
      <c r="E15" s="41"/>
      <c r="F15" s="36">
        <v>0</v>
      </c>
      <c r="G15" s="36">
        <v>0</v>
      </c>
      <c r="H15" s="36">
        <v>0</v>
      </c>
      <c r="I15" s="36">
        <v>0</v>
      </c>
      <c r="J15" s="37"/>
      <c r="K15" s="46"/>
      <c r="L15">
        <f t="shared" si="0"/>
        <v>0</v>
      </c>
      <c r="M15">
        <f t="shared" si="1"/>
        <v>0</v>
      </c>
      <c r="N15" s="55">
        <f t="shared" si="2"/>
        <v>0</v>
      </c>
      <c r="O15" s="55">
        <f t="shared" si="3"/>
        <v>0</v>
      </c>
      <c r="P15" s="55">
        <f t="shared" si="4"/>
        <v>0</v>
      </c>
    </row>
    <row r="16" spans="1:16" x14ac:dyDescent="0.25">
      <c r="A16" s="42">
        <v>10</v>
      </c>
      <c r="B16" s="39"/>
      <c r="C16" s="39"/>
      <c r="D16" s="39"/>
      <c r="E16" s="42"/>
      <c r="F16" s="39">
        <v>0</v>
      </c>
      <c r="G16" s="39">
        <v>0</v>
      </c>
      <c r="H16" s="39">
        <v>0</v>
      </c>
      <c r="I16" s="39">
        <v>0</v>
      </c>
      <c r="J16" s="40"/>
      <c r="K16" s="47"/>
      <c r="L16">
        <f t="shared" si="0"/>
        <v>0</v>
      </c>
      <c r="M16">
        <f t="shared" si="1"/>
        <v>0</v>
      </c>
      <c r="N16" s="56">
        <f t="shared" si="2"/>
        <v>0</v>
      </c>
      <c r="O16" s="56">
        <f t="shared" si="3"/>
        <v>0</v>
      </c>
      <c r="P16" s="56">
        <f t="shared" si="4"/>
        <v>0</v>
      </c>
    </row>
    <row r="17" spans="1:16" x14ac:dyDescent="0.25">
      <c r="A17" s="41">
        <v>11</v>
      </c>
      <c r="B17" s="36"/>
      <c r="C17" s="36"/>
      <c r="D17" s="36"/>
      <c r="E17" s="41"/>
      <c r="F17" s="36">
        <v>0</v>
      </c>
      <c r="G17" s="36">
        <v>0</v>
      </c>
      <c r="H17" s="36">
        <v>0</v>
      </c>
      <c r="I17" s="36">
        <v>0</v>
      </c>
      <c r="J17" s="37"/>
      <c r="K17" s="46"/>
      <c r="L17">
        <f t="shared" si="0"/>
        <v>0</v>
      </c>
      <c r="M17">
        <f t="shared" si="1"/>
        <v>0</v>
      </c>
      <c r="N17" s="55">
        <f t="shared" si="2"/>
        <v>0</v>
      </c>
      <c r="O17" s="55">
        <f t="shared" si="3"/>
        <v>0</v>
      </c>
      <c r="P17" s="55">
        <f t="shared" si="4"/>
        <v>0</v>
      </c>
    </row>
    <row r="18" spans="1:16" x14ac:dyDescent="0.25">
      <c r="A18" s="42">
        <v>12</v>
      </c>
      <c r="B18" s="39"/>
      <c r="C18" s="39"/>
      <c r="D18" s="39"/>
      <c r="E18" s="42"/>
      <c r="F18" s="39">
        <v>0</v>
      </c>
      <c r="G18" s="39">
        <v>0</v>
      </c>
      <c r="H18" s="39">
        <v>0</v>
      </c>
      <c r="I18" s="39">
        <v>0</v>
      </c>
      <c r="J18" s="40"/>
      <c r="K18" s="47"/>
      <c r="L18">
        <f t="shared" si="0"/>
        <v>0</v>
      </c>
      <c r="M18">
        <f t="shared" si="1"/>
        <v>0</v>
      </c>
      <c r="N18" s="56">
        <f t="shared" si="2"/>
        <v>0</v>
      </c>
      <c r="O18" s="56">
        <f t="shared" si="3"/>
        <v>0</v>
      </c>
      <c r="P18" s="56">
        <f t="shared" si="4"/>
        <v>0</v>
      </c>
    </row>
    <row r="19" spans="1:16" x14ac:dyDescent="0.25">
      <c r="A19" s="41">
        <v>13</v>
      </c>
      <c r="B19" s="36"/>
      <c r="C19" s="36"/>
      <c r="D19" s="36"/>
      <c r="E19" s="41"/>
      <c r="F19" s="36">
        <v>0</v>
      </c>
      <c r="G19" s="36">
        <v>0</v>
      </c>
      <c r="H19" s="36">
        <v>0</v>
      </c>
      <c r="I19" s="36">
        <v>0</v>
      </c>
      <c r="J19" s="37"/>
      <c r="K19" s="46"/>
      <c r="L19">
        <f t="shared" si="0"/>
        <v>0</v>
      </c>
      <c r="M19">
        <f t="shared" si="1"/>
        <v>0</v>
      </c>
      <c r="N19" s="55">
        <f t="shared" si="2"/>
        <v>0</v>
      </c>
      <c r="O19" s="55">
        <f t="shared" si="3"/>
        <v>0</v>
      </c>
      <c r="P19" s="55">
        <f t="shared" si="4"/>
        <v>0</v>
      </c>
    </row>
    <row r="20" spans="1:16" x14ac:dyDescent="0.25">
      <c r="A20" s="42">
        <v>14</v>
      </c>
      <c r="B20" s="39"/>
      <c r="C20" s="39"/>
      <c r="D20" s="39"/>
      <c r="E20" s="42"/>
      <c r="F20" s="39">
        <v>0</v>
      </c>
      <c r="G20" s="39">
        <v>0</v>
      </c>
      <c r="H20" s="39">
        <v>0</v>
      </c>
      <c r="I20" s="39">
        <v>0</v>
      </c>
      <c r="J20" s="40"/>
      <c r="K20" s="47"/>
      <c r="L20">
        <f t="shared" si="0"/>
        <v>0</v>
      </c>
      <c r="M20">
        <f t="shared" si="1"/>
        <v>0</v>
      </c>
      <c r="N20" s="56">
        <f t="shared" si="2"/>
        <v>0</v>
      </c>
      <c r="O20" s="56">
        <f t="shared" si="3"/>
        <v>0</v>
      </c>
      <c r="P20" s="56">
        <f t="shared" si="4"/>
        <v>0</v>
      </c>
    </row>
    <row r="21" spans="1:16" x14ac:dyDescent="0.25">
      <c r="A21" s="41">
        <v>15</v>
      </c>
      <c r="B21" s="36"/>
      <c r="C21" s="36"/>
      <c r="D21" s="36"/>
      <c r="E21" s="41"/>
      <c r="F21" s="36">
        <v>0</v>
      </c>
      <c r="G21" s="36">
        <v>0</v>
      </c>
      <c r="H21" s="36">
        <v>0</v>
      </c>
      <c r="I21" s="36">
        <v>0</v>
      </c>
      <c r="J21" s="37"/>
      <c r="K21" s="46"/>
      <c r="L21">
        <f t="shared" si="0"/>
        <v>0</v>
      </c>
      <c r="M21">
        <f t="shared" si="1"/>
        <v>0</v>
      </c>
      <c r="N21" s="55">
        <f t="shared" si="2"/>
        <v>0</v>
      </c>
      <c r="O21" s="55">
        <f t="shared" si="3"/>
        <v>0</v>
      </c>
      <c r="P21" s="55">
        <f t="shared" si="4"/>
        <v>0</v>
      </c>
    </row>
    <row r="22" spans="1:16" x14ac:dyDescent="0.25">
      <c r="A22" s="42">
        <v>16</v>
      </c>
      <c r="B22" s="39"/>
      <c r="C22" s="39"/>
      <c r="D22" s="39"/>
      <c r="E22" s="42"/>
      <c r="F22" s="39">
        <v>0</v>
      </c>
      <c r="G22" s="39">
        <v>0</v>
      </c>
      <c r="H22" s="39">
        <v>0</v>
      </c>
      <c r="I22" s="39">
        <v>0</v>
      </c>
      <c r="J22" s="40"/>
      <c r="K22" s="47"/>
      <c r="L22">
        <f t="shared" si="0"/>
        <v>0</v>
      </c>
      <c r="M22">
        <f t="shared" si="1"/>
        <v>0</v>
      </c>
      <c r="N22" s="56">
        <f t="shared" si="2"/>
        <v>0</v>
      </c>
      <c r="O22" s="56">
        <f t="shared" si="3"/>
        <v>0</v>
      </c>
      <c r="P22" s="56">
        <f t="shared" si="4"/>
        <v>0</v>
      </c>
    </row>
    <row r="23" spans="1:16" x14ac:dyDescent="0.25">
      <c r="A23" s="41">
        <v>17</v>
      </c>
      <c r="B23" s="36"/>
      <c r="C23" s="36"/>
      <c r="D23" s="36"/>
      <c r="E23" s="41"/>
      <c r="F23" s="36">
        <v>0</v>
      </c>
      <c r="G23" s="36">
        <v>0</v>
      </c>
      <c r="H23" s="36">
        <v>0</v>
      </c>
      <c r="I23" s="36">
        <v>0</v>
      </c>
      <c r="J23" s="37"/>
      <c r="K23" s="46"/>
      <c r="L23">
        <f t="shared" si="0"/>
        <v>0</v>
      </c>
      <c r="M23">
        <f t="shared" si="1"/>
        <v>0</v>
      </c>
      <c r="N23" s="55">
        <f t="shared" si="2"/>
        <v>0</v>
      </c>
      <c r="O23" s="55">
        <f t="shared" si="3"/>
        <v>0</v>
      </c>
      <c r="P23" s="55">
        <f t="shared" si="4"/>
        <v>0</v>
      </c>
    </row>
    <row r="24" spans="1:16" x14ac:dyDescent="0.25">
      <c r="A24" s="42">
        <v>18</v>
      </c>
      <c r="B24" s="39"/>
      <c r="C24" s="39"/>
      <c r="D24" s="39"/>
      <c r="E24" s="42"/>
      <c r="F24" s="39">
        <v>0</v>
      </c>
      <c r="G24" s="39">
        <v>0</v>
      </c>
      <c r="H24" s="39">
        <v>0</v>
      </c>
      <c r="I24" s="39">
        <v>0</v>
      </c>
      <c r="J24" s="40"/>
      <c r="K24" s="47"/>
      <c r="L24">
        <f t="shared" si="0"/>
        <v>0</v>
      </c>
      <c r="M24">
        <f t="shared" si="1"/>
        <v>0</v>
      </c>
      <c r="N24" s="56">
        <f t="shared" si="2"/>
        <v>0</v>
      </c>
      <c r="O24" s="56">
        <f t="shared" si="3"/>
        <v>0</v>
      </c>
      <c r="P24" s="56">
        <f t="shared" si="4"/>
        <v>0</v>
      </c>
    </row>
    <row r="25" spans="1:16" x14ac:dyDescent="0.25">
      <c r="A25" s="41">
        <v>19</v>
      </c>
      <c r="B25" s="36"/>
      <c r="C25" s="36"/>
      <c r="D25" s="36"/>
      <c r="E25" s="41"/>
      <c r="F25" s="36">
        <v>0</v>
      </c>
      <c r="G25" s="36">
        <v>0</v>
      </c>
      <c r="H25" s="36">
        <v>0</v>
      </c>
      <c r="I25" s="36">
        <v>0</v>
      </c>
      <c r="J25" s="37"/>
      <c r="K25" s="46"/>
      <c r="L25">
        <f t="shared" si="0"/>
        <v>0</v>
      </c>
      <c r="M25">
        <f t="shared" si="1"/>
        <v>0</v>
      </c>
      <c r="N25" s="55">
        <f t="shared" si="2"/>
        <v>0</v>
      </c>
      <c r="O25" s="55">
        <f t="shared" si="3"/>
        <v>0</v>
      </c>
      <c r="P25" s="55">
        <f t="shared" si="4"/>
        <v>0</v>
      </c>
    </row>
    <row r="26" spans="1:16" x14ac:dyDescent="0.25">
      <c r="A26" s="42">
        <v>20</v>
      </c>
      <c r="B26" s="39"/>
      <c r="C26" s="39"/>
      <c r="D26" s="39"/>
      <c r="E26" s="42"/>
      <c r="F26" s="39">
        <v>0</v>
      </c>
      <c r="G26" s="39">
        <v>0</v>
      </c>
      <c r="H26" s="39">
        <v>0</v>
      </c>
      <c r="I26" s="39">
        <v>0</v>
      </c>
      <c r="J26" s="40"/>
      <c r="K26" s="47"/>
      <c r="L26">
        <f t="shared" si="0"/>
        <v>0</v>
      </c>
      <c r="M26">
        <f t="shared" si="1"/>
        <v>0</v>
      </c>
      <c r="N26" s="56">
        <f t="shared" si="2"/>
        <v>0</v>
      </c>
      <c r="O26" s="56">
        <f t="shared" si="3"/>
        <v>0</v>
      </c>
      <c r="P26" s="56">
        <f t="shared" si="4"/>
        <v>0</v>
      </c>
    </row>
    <row r="27" spans="1:16" x14ac:dyDescent="0.25">
      <c r="A27" s="41">
        <v>21</v>
      </c>
      <c r="B27" s="36"/>
      <c r="C27" s="36"/>
      <c r="D27" s="36"/>
      <c r="E27" s="41"/>
      <c r="F27" s="36">
        <v>0</v>
      </c>
      <c r="G27" s="36">
        <v>0</v>
      </c>
      <c r="H27" s="36">
        <v>0</v>
      </c>
      <c r="I27" s="36">
        <v>0</v>
      </c>
      <c r="J27" s="37"/>
      <c r="K27" s="46"/>
      <c r="L27">
        <f t="shared" si="0"/>
        <v>0</v>
      </c>
      <c r="M27">
        <f t="shared" si="1"/>
        <v>0</v>
      </c>
      <c r="N27" s="55">
        <f t="shared" si="2"/>
        <v>0</v>
      </c>
      <c r="O27" s="55">
        <f t="shared" si="3"/>
        <v>0</v>
      </c>
      <c r="P27" s="55">
        <f t="shared" si="4"/>
        <v>0</v>
      </c>
    </row>
    <row r="28" spans="1:16" x14ac:dyDescent="0.25">
      <c r="A28" s="42">
        <v>22</v>
      </c>
      <c r="B28" s="39"/>
      <c r="C28" s="39"/>
      <c r="D28" s="39"/>
      <c r="E28" s="42"/>
      <c r="F28" s="39">
        <v>0</v>
      </c>
      <c r="G28" s="39">
        <v>0</v>
      </c>
      <c r="H28" s="39">
        <v>0</v>
      </c>
      <c r="I28" s="39">
        <v>0</v>
      </c>
      <c r="J28" s="40"/>
      <c r="K28" s="47"/>
      <c r="L28">
        <f t="shared" si="0"/>
        <v>0</v>
      </c>
      <c r="M28">
        <f t="shared" si="1"/>
        <v>0</v>
      </c>
      <c r="N28" s="56">
        <f t="shared" si="2"/>
        <v>0</v>
      </c>
      <c r="O28" s="56">
        <f t="shared" si="3"/>
        <v>0</v>
      </c>
      <c r="P28" s="56">
        <f t="shared" si="4"/>
        <v>0</v>
      </c>
    </row>
    <row r="29" spans="1:16" x14ac:dyDescent="0.25">
      <c r="A29" s="41">
        <v>23</v>
      </c>
      <c r="B29" s="36"/>
      <c r="C29" s="36"/>
      <c r="D29" s="36"/>
      <c r="E29" s="41"/>
      <c r="F29" s="36">
        <v>0</v>
      </c>
      <c r="G29" s="36">
        <v>0</v>
      </c>
      <c r="H29" s="36">
        <v>0</v>
      </c>
      <c r="I29" s="36">
        <v>0</v>
      </c>
      <c r="J29" s="37"/>
      <c r="K29" s="46"/>
      <c r="L29">
        <f t="shared" si="0"/>
        <v>0</v>
      </c>
      <c r="M29">
        <f t="shared" si="1"/>
        <v>0</v>
      </c>
      <c r="N29" s="55">
        <f t="shared" si="2"/>
        <v>0</v>
      </c>
      <c r="O29" s="55">
        <f t="shared" si="3"/>
        <v>0</v>
      </c>
      <c r="P29" s="55">
        <f t="shared" si="4"/>
        <v>0</v>
      </c>
    </row>
    <row r="30" spans="1:16" x14ac:dyDescent="0.25">
      <c r="A30" s="42">
        <v>24</v>
      </c>
      <c r="B30" s="39"/>
      <c r="C30" s="39"/>
      <c r="D30" s="39"/>
      <c r="E30" s="42"/>
      <c r="F30" s="39">
        <v>0</v>
      </c>
      <c r="G30" s="39">
        <v>0</v>
      </c>
      <c r="H30" s="39">
        <v>0</v>
      </c>
      <c r="I30" s="39">
        <v>0</v>
      </c>
      <c r="J30" s="40"/>
      <c r="K30" s="47"/>
      <c r="L30">
        <f t="shared" si="0"/>
        <v>0</v>
      </c>
      <c r="M30">
        <f t="shared" si="1"/>
        <v>0</v>
      </c>
      <c r="N30" s="56">
        <f t="shared" si="2"/>
        <v>0</v>
      </c>
      <c r="O30" s="56">
        <f t="shared" si="3"/>
        <v>0</v>
      </c>
      <c r="P30" s="56">
        <f t="shared" si="4"/>
        <v>0</v>
      </c>
    </row>
    <row r="31" spans="1:16" x14ac:dyDescent="0.25">
      <c r="A31" s="41">
        <v>25</v>
      </c>
      <c r="B31" s="36"/>
      <c r="C31" s="36"/>
      <c r="D31" s="36"/>
      <c r="E31" s="41"/>
      <c r="F31" s="36">
        <v>0</v>
      </c>
      <c r="G31" s="36">
        <v>0</v>
      </c>
      <c r="H31" s="36">
        <v>0</v>
      </c>
      <c r="I31" s="36">
        <v>0</v>
      </c>
      <c r="J31" s="37"/>
      <c r="K31" s="46"/>
      <c r="L31">
        <f t="shared" si="0"/>
        <v>0</v>
      </c>
      <c r="M31">
        <f t="shared" si="1"/>
        <v>0</v>
      </c>
      <c r="N31" s="55">
        <f t="shared" si="2"/>
        <v>0</v>
      </c>
      <c r="O31" s="55">
        <f t="shared" si="3"/>
        <v>0</v>
      </c>
      <c r="P31" s="55">
        <f t="shared" si="4"/>
        <v>0</v>
      </c>
    </row>
    <row r="32" spans="1:16" x14ac:dyDescent="0.25">
      <c r="A32" s="42">
        <v>26</v>
      </c>
      <c r="B32" s="39"/>
      <c r="C32" s="39"/>
      <c r="D32" s="39"/>
      <c r="E32" s="42"/>
      <c r="F32" s="39">
        <v>0</v>
      </c>
      <c r="G32" s="39">
        <v>0</v>
      </c>
      <c r="H32" s="39">
        <v>0</v>
      </c>
      <c r="I32" s="39">
        <v>0</v>
      </c>
      <c r="J32" s="40"/>
      <c r="K32" s="47"/>
      <c r="L32">
        <f t="shared" si="0"/>
        <v>0</v>
      </c>
      <c r="M32">
        <f t="shared" si="1"/>
        <v>0</v>
      </c>
      <c r="N32" s="56">
        <f t="shared" si="2"/>
        <v>0</v>
      </c>
      <c r="O32" s="56">
        <f t="shared" si="3"/>
        <v>0</v>
      </c>
      <c r="P32" s="56">
        <f t="shared" si="4"/>
        <v>0</v>
      </c>
    </row>
    <row r="33" spans="1:16" x14ac:dyDescent="0.25">
      <c r="A33" s="41">
        <v>27</v>
      </c>
      <c r="B33" s="36"/>
      <c r="C33" s="36"/>
      <c r="D33" s="36"/>
      <c r="E33" s="41"/>
      <c r="F33" s="36">
        <v>0</v>
      </c>
      <c r="G33" s="36">
        <v>0</v>
      </c>
      <c r="H33" s="36">
        <v>0</v>
      </c>
      <c r="I33" s="36">
        <v>0</v>
      </c>
      <c r="J33" s="37"/>
      <c r="K33" s="46"/>
      <c r="L33">
        <f t="shared" si="0"/>
        <v>0</v>
      </c>
      <c r="M33">
        <f t="shared" si="1"/>
        <v>0</v>
      </c>
      <c r="N33" s="55">
        <f t="shared" si="2"/>
        <v>0</v>
      </c>
      <c r="O33" s="55">
        <f t="shared" si="3"/>
        <v>0</v>
      </c>
      <c r="P33" s="55">
        <f t="shared" si="4"/>
        <v>0</v>
      </c>
    </row>
    <row r="34" spans="1:16" x14ac:dyDescent="0.25">
      <c r="A34" s="42">
        <v>28</v>
      </c>
      <c r="B34" s="39"/>
      <c r="C34" s="39"/>
      <c r="D34" s="39"/>
      <c r="E34" s="42"/>
      <c r="F34" s="39">
        <v>0</v>
      </c>
      <c r="G34" s="39">
        <v>0</v>
      </c>
      <c r="H34" s="39">
        <v>0</v>
      </c>
      <c r="I34" s="39">
        <v>0</v>
      </c>
      <c r="J34" s="40"/>
      <c r="K34" s="47"/>
      <c r="L34">
        <f t="shared" si="0"/>
        <v>0</v>
      </c>
      <c r="M34">
        <f t="shared" si="1"/>
        <v>0</v>
      </c>
      <c r="N34" s="56">
        <f t="shared" si="2"/>
        <v>0</v>
      </c>
      <c r="O34" s="56">
        <f t="shared" si="3"/>
        <v>0</v>
      </c>
      <c r="P34" s="56">
        <f t="shared" si="4"/>
        <v>0</v>
      </c>
    </row>
    <row r="35" spans="1:16" x14ac:dyDescent="0.25">
      <c r="A35" s="41">
        <v>29</v>
      </c>
      <c r="B35" s="36"/>
      <c r="C35" s="36"/>
      <c r="D35" s="36"/>
      <c r="E35" s="41"/>
      <c r="F35" s="36">
        <v>0</v>
      </c>
      <c r="G35" s="36">
        <v>0</v>
      </c>
      <c r="H35" s="36">
        <v>0</v>
      </c>
      <c r="I35" s="36">
        <v>0</v>
      </c>
      <c r="J35" s="37"/>
      <c r="K35" s="46"/>
      <c r="L35">
        <f t="shared" si="0"/>
        <v>0</v>
      </c>
      <c r="M35">
        <f t="shared" si="1"/>
        <v>0</v>
      </c>
      <c r="N35" s="55">
        <f t="shared" si="2"/>
        <v>0</v>
      </c>
      <c r="O35" s="55">
        <f t="shared" si="3"/>
        <v>0</v>
      </c>
      <c r="P35" s="55">
        <f t="shared" si="4"/>
        <v>0</v>
      </c>
    </row>
    <row r="36" spans="1:16" x14ac:dyDescent="0.25">
      <c r="A36" s="42">
        <v>30</v>
      </c>
      <c r="B36" s="39"/>
      <c r="C36" s="39"/>
      <c r="D36" s="39"/>
      <c r="E36" s="42"/>
      <c r="F36" s="39">
        <v>0</v>
      </c>
      <c r="G36" s="39">
        <v>0</v>
      </c>
      <c r="H36" s="39">
        <v>0</v>
      </c>
      <c r="I36" s="39">
        <v>0</v>
      </c>
      <c r="J36" s="40"/>
      <c r="K36" s="47"/>
      <c r="L36">
        <f t="shared" si="0"/>
        <v>0</v>
      </c>
      <c r="M36">
        <f t="shared" si="1"/>
        <v>0</v>
      </c>
      <c r="N36" s="56">
        <f t="shared" si="2"/>
        <v>0</v>
      </c>
      <c r="O36" s="56">
        <f t="shared" si="3"/>
        <v>0</v>
      </c>
      <c r="P36" s="56">
        <f t="shared" si="4"/>
        <v>0</v>
      </c>
    </row>
    <row r="37" spans="1:16" x14ac:dyDescent="0.25">
      <c r="A37" s="41">
        <v>31</v>
      </c>
      <c r="B37" s="36"/>
      <c r="C37" s="36"/>
      <c r="D37" s="36"/>
      <c r="E37" s="41"/>
      <c r="F37" s="36">
        <v>0</v>
      </c>
      <c r="G37" s="36">
        <v>0</v>
      </c>
      <c r="H37" s="36">
        <v>0</v>
      </c>
      <c r="I37" s="36">
        <v>0</v>
      </c>
      <c r="J37" s="37"/>
      <c r="K37" s="46"/>
      <c r="L37">
        <f t="shared" si="0"/>
        <v>0</v>
      </c>
      <c r="M37">
        <f t="shared" si="1"/>
        <v>0</v>
      </c>
      <c r="N37" s="55">
        <f t="shared" si="2"/>
        <v>0</v>
      </c>
      <c r="O37" s="55">
        <f t="shared" si="3"/>
        <v>0</v>
      </c>
      <c r="P37" s="55">
        <f t="shared" si="4"/>
        <v>0</v>
      </c>
    </row>
    <row r="38" spans="1:16" x14ac:dyDescent="0.25">
      <c r="A38" s="42">
        <v>32</v>
      </c>
      <c r="B38" s="39"/>
      <c r="C38" s="39"/>
      <c r="D38" s="39"/>
      <c r="E38" s="42"/>
      <c r="F38" s="39">
        <v>0</v>
      </c>
      <c r="G38" s="39">
        <v>0</v>
      </c>
      <c r="H38" s="39">
        <v>0</v>
      </c>
      <c r="I38" s="39">
        <v>0</v>
      </c>
      <c r="J38" s="40"/>
      <c r="K38" s="47"/>
      <c r="L38">
        <f t="shared" si="0"/>
        <v>0</v>
      </c>
      <c r="M38">
        <f t="shared" si="1"/>
        <v>0</v>
      </c>
      <c r="N38" s="56">
        <f t="shared" si="2"/>
        <v>0</v>
      </c>
      <c r="O38" s="56">
        <f t="shared" si="3"/>
        <v>0</v>
      </c>
      <c r="P38" s="56">
        <f t="shared" si="4"/>
        <v>0</v>
      </c>
    </row>
    <row r="39" spans="1:16" x14ac:dyDescent="0.25">
      <c r="A39" s="41">
        <v>33</v>
      </c>
      <c r="B39" s="36"/>
      <c r="C39" s="36"/>
      <c r="D39" s="36"/>
      <c r="E39" s="41"/>
      <c r="F39" s="36">
        <v>0</v>
      </c>
      <c r="G39" s="36">
        <v>0</v>
      </c>
      <c r="H39" s="36">
        <v>0</v>
      </c>
      <c r="I39" s="36">
        <v>0</v>
      </c>
      <c r="J39" s="37"/>
      <c r="K39" s="46"/>
      <c r="L39">
        <f t="shared" si="0"/>
        <v>0</v>
      </c>
      <c r="M39">
        <f t="shared" si="1"/>
        <v>0</v>
      </c>
      <c r="N39" s="55">
        <f t="shared" si="2"/>
        <v>0</v>
      </c>
      <c r="O39" s="55">
        <f t="shared" si="3"/>
        <v>0</v>
      </c>
      <c r="P39" s="55">
        <f t="shared" si="4"/>
        <v>0</v>
      </c>
    </row>
    <row r="40" spans="1:16" x14ac:dyDescent="0.25">
      <c r="A40" s="42">
        <v>34</v>
      </c>
      <c r="B40" s="39"/>
      <c r="C40" s="39"/>
      <c r="D40" s="39"/>
      <c r="E40" s="42"/>
      <c r="F40" s="39">
        <v>0</v>
      </c>
      <c r="G40" s="39">
        <v>0</v>
      </c>
      <c r="H40" s="39">
        <v>0</v>
      </c>
      <c r="I40" s="39">
        <v>0</v>
      </c>
      <c r="J40" s="40"/>
      <c r="K40" s="47"/>
      <c r="L40">
        <f t="shared" si="0"/>
        <v>0</v>
      </c>
      <c r="M40">
        <f t="shared" si="1"/>
        <v>0</v>
      </c>
      <c r="N40" s="56">
        <f t="shared" si="2"/>
        <v>0</v>
      </c>
      <c r="O40" s="56">
        <f t="shared" si="3"/>
        <v>0</v>
      </c>
      <c r="P40" s="56">
        <f t="shared" si="4"/>
        <v>0</v>
      </c>
    </row>
    <row r="41" spans="1:16" x14ac:dyDescent="0.25">
      <c r="A41" s="41">
        <v>35</v>
      </c>
      <c r="B41" s="36"/>
      <c r="C41" s="36"/>
      <c r="D41" s="36"/>
      <c r="E41" s="41"/>
      <c r="F41" s="36">
        <v>0</v>
      </c>
      <c r="G41" s="36">
        <v>0</v>
      </c>
      <c r="H41" s="36">
        <v>0</v>
      </c>
      <c r="I41" s="36">
        <v>0</v>
      </c>
      <c r="J41" s="37"/>
      <c r="K41" s="46"/>
      <c r="L41">
        <f t="shared" si="0"/>
        <v>0</v>
      </c>
      <c r="M41">
        <f t="shared" si="1"/>
        <v>0</v>
      </c>
      <c r="N41" s="55">
        <f t="shared" si="2"/>
        <v>0</v>
      </c>
      <c r="O41" s="55">
        <f t="shared" si="3"/>
        <v>0</v>
      </c>
      <c r="P41" s="55">
        <f t="shared" si="4"/>
        <v>0</v>
      </c>
    </row>
    <row r="42" spans="1:16" x14ac:dyDescent="0.25">
      <c r="A42" s="42">
        <v>36</v>
      </c>
      <c r="B42" s="39"/>
      <c r="C42" s="39"/>
      <c r="D42" s="39"/>
      <c r="E42" s="42"/>
      <c r="F42" s="39">
        <v>0</v>
      </c>
      <c r="G42" s="39">
        <v>0</v>
      </c>
      <c r="H42" s="39">
        <v>0</v>
      </c>
      <c r="I42" s="39">
        <v>0</v>
      </c>
      <c r="J42" s="40"/>
      <c r="K42" s="47"/>
      <c r="L42">
        <f t="shared" si="0"/>
        <v>0</v>
      </c>
      <c r="M42">
        <f t="shared" si="1"/>
        <v>0</v>
      </c>
      <c r="N42" s="56">
        <f t="shared" si="2"/>
        <v>0</v>
      </c>
      <c r="O42" s="56">
        <f t="shared" si="3"/>
        <v>0</v>
      </c>
      <c r="P42" s="56">
        <f t="shared" si="4"/>
        <v>0</v>
      </c>
    </row>
    <row r="43" spans="1:16" x14ac:dyDescent="0.25">
      <c r="A43" s="41">
        <v>37</v>
      </c>
      <c r="B43" s="36"/>
      <c r="C43" s="36"/>
      <c r="D43" s="36"/>
      <c r="E43" s="41"/>
      <c r="F43" s="36">
        <v>0</v>
      </c>
      <c r="G43" s="36">
        <v>0</v>
      </c>
      <c r="H43" s="36">
        <v>0</v>
      </c>
      <c r="I43" s="36">
        <v>0</v>
      </c>
      <c r="J43" s="37"/>
      <c r="K43" s="46"/>
      <c r="L43">
        <f t="shared" si="0"/>
        <v>0</v>
      </c>
      <c r="M43">
        <f t="shared" si="1"/>
        <v>0</v>
      </c>
      <c r="N43" s="55">
        <f t="shared" si="2"/>
        <v>0</v>
      </c>
      <c r="O43" s="55">
        <f t="shared" si="3"/>
        <v>0</v>
      </c>
      <c r="P43" s="55">
        <f t="shared" si="4"/>
        <v>0</v>
      </c>
    </row>
    <row r="44" spans="1:16" x14ac:dyDescent="0.25">
      <c r="A44" s="42">
        <v>38</v>
      </c>
      <c r="B44" s="39"/>
      <c r="C44" s="39"/>
      <c r="D44" s="39"/>
      <c r="E44" s="42"/>
      <c r="F44" s="39">
        <v>0</v>
      </c>
      <c r="G44" s="39">
        <v>0</v>
      </c>
      <c r="H44" s="39">
        <v>0</v>
      </c>
      <c r="I44" s="39">
        <v>0</v>
      </c>
      <c r="J44" s="40"/>
      <c r="K44" s="47"/>
      <c r="L44">
        <f t="shared" si="0"/>
        <v>0</v>
      </c>
      <c r="M44">
        <f t="shared" si="1"/>
        <v>0</v>
      </c>
      <c r="N44" s="56">
        <f t="shared" si="2"/>
        <v>0</v>
      </c>
      <c r="O44" s="56">
        <f t="shared" si="3"/>
        <v>0</v>
      </c>
      <c r="P44" s="56">
        <f t="shared" si="4"/>
        <v>0</v>
      </c>
    </row>
    <row r="45" spans="1:16" x14ac:dyDescent="0.25">
      <c r="A45" s="41">
        <v>39</v>
      </c>
      <c r="B45" s="36"/>
      <c r="C45" s="36"/>
      <c r="D45" s="36"/>
      <c r="E45" s="41"/>
      <c r="F45" s="36">
        <v>0</v>
      </c>
      <c r="G45" s="36">
        <v>0</v>
      </c>
      <c r="H45" s="36">
        <v>0</v>
      </c>
      <c r="I45" s="36">
        <v>0</v>
      </c>
      <c r="J45" s="37"/>
      <c r="K45" s="46"/>
      <c r="L45">
        <f t="shared" si="0"/>
        <v>0</v>
      </c>
      <c r="M45">
        <f t="shared" si="1"/>
        <v>0</v>
      </c>
      <c r="N45" s="55">
        <f t="shared" si="2"/>
        <v>0</v>
      </c>
      <c r="O45" s="55">
        <f t="shared" si="3"/>
        <v>0</v>
      </c>
      <c r="P45" s="55">
        <f t="shared" si="4"/>
        <v>0</v>
      </c>
    </row>
    <row r="46" spans="1:16" x14ac:dyDescent="0.25">
      <c r="A46" s="42">
        <v>40</v>
      </c>
      <c r="B46" s="39"/>
      <c r="C46" s="39"/>
      <c r="D46" s="39"/>
      <c r="E46" s="42"/>
      <c r="F46" s="39">
        <v>0</v>
      </c>
      <c r="G46" s="39">
        <v>0</v>
      </c>
      <c r="H46" s="39">
        <v>0</v>
      </c>
      <c r="I46" s="39">
        <v>0</v>
      </c>
      <c r="J46" s="40"/>
      <c r="K46" s="47"/>
      <c r="L46">
        <f t="shared" si="0"/>
        <v>0</v>
      </c>
      <c r="M46">
        <f t="shared" si="1"/>
        <v>0</v>
      </c>
      <c r="N46" s="56">
        <f t="shared" si="2"/>
        <v>0</v>
      </c>
      <c r="O46" s="56">
        <f t="shared" si="3"/>
        <v>0</v>
      </c>
      <c r="P46" s="56">
        <f t="shared" si="4"/>
        <v>0</v>
      </c>
    </row>
    <row r="48" spans="1:16" ht="15.75" x14ac:dyDescent="0.25">
      <c r="H48" s="16"/>
      <c r="I48" s="49" t="s">
        <v>12</v>
      </c>
      <c r="J48" s="2">
        <f t="array" ref="J48">CEILING(SUM(B7:C46*D7:D46*2)/1000,1)</f>
        <v>0</v>
      </c>
      <c r="K48" t="s">
        <v>13</v>
      </c>
    </row>
    <row r="49" spans="1:11" ht="15.75" x14ac:dyDescent="0.25">
      <c r="A49" s="124" t="s">
        <v>18</v>
      </c>
      <c r="B49" s="124"/>
      <c r="C49" s="15">
        <f>SUM(L7:L46)</f>
        <v>0</v>
      </c>
      <c r="D49" t="s">
        <v>13</v>
      </c>
      <c r="I49" s="50" t="s">
        <v>16</v>
      </c>
      <c r="J49" s="2">
        <f>CEILING(C49*1.25,1)</f>
        <v>0</v>
      </c>
      <c r="K49" t="s">
        <v>13</v>
      </c>
    </row>
    <row r="50" spans="1:11" ht="15.75" x14ac:dyDescent="0.25">
      <c r="A50" s="124" t="s">
        <v>19</v>
      </c>
      <c r="B50" s="124"/>
      <c r="C50" s="15">
        <f>SUM(M7:M46)</f>
        <v>0</v>
      </c>
      <c r="D50" t="s">
        <v>13</v>
      </c>
      <c r="I50" s="50" t="s">
        <v>17</v>
      </c>
      <c r="J50" s="2">
        <f>CEILING(C50*1.25,1)</f>
        <v>0</v>
      </c>
      <c r="K50" t="s">
        <v>13</v>
      </c>
    </row>
    <row r="53" spans="1:11" x14ac:dyDescent="0.25">
      <c r="F53" s="19" t="s">
        <v>57</v>
      </c>
      <c r="G53" s="28"/>
      <c r="H53" s="28"/>
      <c r="I53" s="28"/>
      <c r="J53" t="str">
        <f>'Общая информация'!$H$32</f>
        <v>/ Чепыжов Дмитрий /</v>
      </c>
    </row>
    <row r="55" spans="1:11" ht="15.75" hidden="1" customHeight="1" x14ac:dyDescent="0.25">
      <c r="A55">
        <v>0.4</v>
      </c>
    </row>
    <row r="56" spans="1:11" ht="13.5" hidden="1" customHeight="1" x14ac:dyDescent="0.25">
      <c r="A56" s="43">
        <v>2</v>
      </c>
    </row>
    <row r="57" spans="1:11" ht="15" hidden="1" customHeight="1" x14ac:dyDescent="0.25">
      <c r="A57" s="19">
        <v>0</v>
      </c>
    </row>
    <row r="58" spans="1:11" ht="15.75" hidden="1" customHeight="1" x14ac:dyDescent="0.25">
      <c r="A58" t="s">
        <v>64</v>
      </c>
      <c r="B58" t="s">
        <v>65</v>
      </c>
      <c r="C58" t="s">
        <v>66</v>
      </c>
      <c r="D58" t="s">
        <v>67</v>
      </c>
      <c r="F58" t="s">
        <v>68</v>
      </c>
    </row>
    <row r="59" spans="1:11" ht="16.5" hidden="1" customHeight="1" x14ac:dyDescent="0.25">
      <c r="A59" t="s">
        <v>69</v>
      </c>
      <c r="B59" t="s">
        <v>70</v>
      </c>
      <c r="C59" t="s">
        <v>71</v>
      </c>
    </row>
  </sheetData>
  <sheetProtection algorithmName="SHA-512" hashValue="wgZfaOFjW7924O1Wxx1reerWQe02sf4ENf6fMS3bFDUK9LNhVzOmLAueVs1XkEAwSyA7HpmHoCJ+Pcz22+i5yA==" saltValue="CMjTDnoBL0zx3aboszUZSA==" spinCount="100000" sheet="1" selectLockedCells="1"/>
  <mergeCells count="12">
    <mergeCell ref="N5:P5"/>
    <mergeCell ref="A49:B49"/>
    <mergeCell ref="A50:B50"/>
    <mergeCell ref="A1:K1"/>
    <mergeCell ref="B3:D3"/>
    <mergeCell ref="A5:A6"/>
    <mergeCell ref="B5:C5"/>
    <mergeCell ref="D5:D6"/>
    <mergeCell ref="E5:E6"/>
    <mergeCell ref="F5:I5"/>
    <mergeCell ref="J5:J6"/>
    <mergeCell ref="K5:K6"/>
  </mergeCells>
  <dataValidations count="4">
    <dataValidation type="list" allowBlank="1" showInputMessage="1" showErrorMessage="1" sqref="F7:I46">
      <formula1>Кромка</formula1>
    </dataValidation>
    <dataValidation type="list" allowBlank="1" showInputMessage="1" showErrorMessage="1" sqref="J7:J46 E7:E46">
      <formula1>"да,нет"</formula1>
    </dataValidation>
    <dataValidation type="list" allowBlank="1" showInputMessage="1" showErrorMessage="1" sqref="B3:D3">
      <formula1>Материал</formula1>
    </dataValidation>
    <dataValidation type="list" allowBlank="1" showInputMessage="1" showErrorMessage="1" sqref="H3">
      <formula1>"3,4,8,10,16,18,26,32,38,60"</formula1>
    </dataValidation>
  </dataValidations>
  <pageMargins left="0.51181102362204722" right="0.51181102362204722" top="0.55118110236220474" bottom="0.55118110236220474" header="0.31496062992125984" footer="0.31496062992125984"/>
  <pageSetup paperSize="9" scale="53" fitToHeight="0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22</vt:i4>
      </vt:variant>
    </vt:vector>
  </HeadingPairs>
  <TitlesOfParts>
    <vt:vector size="29" baseType="lpstr">
      <vt:lpstr>Инструкция по заполнению</vt:lpstr>
      <vt:lpstr>Общая информация</vt:lpstr>
      <vt:lpstr>ФАСАДЫ</vt:lpstr>
      <vt:lpstr>Материал 1</vt:lpstr>
      <vt:lpstr>Материал 2</vt:lpstr>
      <vt:lpstr>Материал 3</vt:lpstr>
      <vt:lpstr>Материал 4</vt:lpstr>
      <vt:lpstr>'Материал 2'!Кромка</vt:lpstr>
      <vt:lpstr>'Материал 3'!Кромка</vt:lpstr>
      <vt:lpstr>'Материал 4'!Кромка</vt:lpstr>
      <vt:lpstr>ФАСАДЫ!Кромка</vt:lpstr>
      <vt:lpstr>Кромка</vt:lpstr>
      <vt:lpstr>'Материал 2'!Материал</vt:lpstr>
      <vt:lpstr>'Материал 3'!Материал</vt:lpstr>
      <vt:lpstr>'Материал 4'!Материал</vt:lpstr>
      <vt:lpstr>ФАСАДЫ!Материал</vt:lpstr>
      <vt:lpstr>Материал</vt:lpstr>
      <vt:lpstr>'Материал 1'!Область_печати</vt:lpstr>
      <vt:lpstr>'Материал 2'!Область_печати</vt:lpstr>
      <vt:lpstr>'Материал 3'!Область_печати</vt:lpstr>
      <vt:lpstr>'Материал 4'!Область_печати</vt:lpstr>
      <vt:lpstr>'Общая информация'!Область_печати</vt:lpstr>
      <vt:lpstr>ФАСАДЫ!Область_печати</vt:lpstr>
      <vt:lpstr>Офисы</vt:lpstr>
      <vt:lpstr>'Материал 2'!Форма_оплаты</vt:lpstr>
      <vt:lpstr>'Материал 3'!Форма_оплаты</vt:lpstr>
      <vt:lpstr>'Материал 4'!Форма_оплаты</vt:lpstr>
      <vt:lpstr>ФАСАДЫ!Форма_оплаты</vt:lpstr>
      <vt:lpstr>Форма_оплаты</vt:lpstr>
    </vt:vector>
  </TitlesOfParts>
  <Company>РКЦ (Распиловочно Кромочный Центр)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Бланк заказа на распил</dc:title>
  <dc:creator>Менеджер РКЦ 5</dc:creator>
  <cp:lastModifiedBy>Чепыжов Дмитрий Степанович</cp:lastModifiedBy>
  <cp:revision>1</cp:revision>
  <cp:lastPrinted>2014-08-04T09:23:24Z</cp:lastPrinted>
  <dcterms:created xsi:type="dcterms:W3CDTF">2013-10-21T11:13:01Z</dcterms:created>
  <dcterms:modified xsi:type="dcterms:W3CDTF">2019-11-08T10:52:32Z</dcterms:modified>
  <dc:language>Русский</dc:language>
  <cp:version>1</cp:version>
</cp:coreProperties>
</file>