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filterPrivacy="1" codeName="ThisWorkbook"/>
  <xr:revisionPtr revIDLastSave="0" documentId="8_{55AA9E68-20FA-4084-B353-24EB1592FA6D}" xr6:coauthVersionLast="47" xr6:coauthVersionMax="47" xr10:uidLastSave="{00000000-0000-0000-0000-000000000000}"/>
  <bookViews>
    <workbookView xWindow="-108" yWindow="-108" windowWidth="23256" windowHeight="12576" xr2:uid="{00000000-000D-0000-FFFF-FFFF00000000}"/>
  </bookViews>
  <sheets>
    <sheet name="ProjectSchedule" sheetId="11" r:id="rId1"/>
    <sheet name="About" sheetId="12" r:id="rId2"/>
  </sheets>
  <definedNames>
    <definedName name="Display_Week">ProjectSchedule!$E$4</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38" i="11" l="1"/>
  <c r="H37" i="11"/>
  <c r="H36" i="11"/>
  <c r="H35" i="11"/>
  <c r="H34" i="11"/>
  <c r="H33" i="11"/>
  <c r="H32" i="11"/>
  <c r="H7" i="11"/>
  <c r="E9" i="11" l="1"/>
  <c r="E21" i="11" s="1"/>
  <c r="F21" i="11" s="1"/>
  <c r="E22" i="11" s="1"/>
  <c r="F22" i="11" l="1"/>
  <c r="H22" i="11" s="1"/>
  <c r="E23" i="11"/>
  <c r="F9" i="11"/>
  <c r="E10" i="11" s="1"/>
  <c r="I5" i="11"/>
  <c r="H31" i="11"/>
  <c r="H30" i="11"/>
  <c r="H29" i="11"/>
  <c r="H28" i="11"/>
  <c r="H26" i="11"/>
  <c r="H21" i="11"/>
  <c r="H20" i="11"/>
  <c r="H14" i="11"/>
  <c r="H8" i="11"/>
  <c r="H9" i="11" l="1"/>
  <c r="F23" i="11"/>
  <c r="E25" i="11"/>
  <c r="F10" i="11"/>
  <c r="E11" i="11" s="1"/>
  <c r="E13" i="11"/>
  <c r="E15" i="11" s="1"/>
  <c r="E16" i="11" s="1"/>
  <c r="I6" i="11"/>
  <c r="H27" i="11" l="1"/>
  <c r="F25" i="11"/>
  <c r="H25" i="11" s="1"/>
  <c r="H10" i="11"/>
  <c r="E24" i="11"/>
  <c r="H23" i="11"/>
  <c r="F16" i="11"/>
  <c r="F15" i="11"/>
  <c r="H15" i="11" s="1"/>
  <c r="F13" i="11"/>
  <c r="H13" i="11" s="1"/>
  <c r="F11" i="11"/>
  <c r="E12" i="11" s="1"/>
  <c r="J5" i="11"/>
  <c r="K5" i="11" s="1"/>
  <c r="L5" i="11" s="1"/>
  <c r="M5" i="11" s="1"/>
  <c r="N5" i="11" s="1"/>
  <c r="O5" i="11" s="1"/>
  <c r="P5" i="11" s="1"/>
  <c r="I4" i="11"/>
  <c r="F24" i="11" l="1"/>
  <c r="H24" i="11" s="1"/>
  <c r="H16" i="11"/>
  <c r="E17" i="11"/>
  <c r="E18" i="11" s="1"/>
  <c r="E19" i="11" s="1"/>
  <c r="H11" i="11"/>
  <c r="F12" i="11"/>
  <c r="H12" i="11" s="1"/>
  <c r="P4" i="11"/>
  <c r="Q5" i="11"/>
  <c r="R5" i="11" s="1"/>
  <c r="S5" i="11" s="1"/>
  <c r="T5" i="11" s="1"/>
  <c r="U5" i="11" s="1"/>
  <c r="V5" i="11" s="1"/>
  <c r="W5" i="11" s="1"/>
  <c r="J6" i="11"/>
  <c r="F19" i="11" l="1"/>
  <c r="H19" i="11" s="1"/>
  <c r="F18" i="11"/>
  <c r="H18" i="11" s="1"/>
  <c r="F17" i="11"/>
  <c r="H17"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<sst xmlns="http://schemas.openxmlformats.org/spreadsheetml/2006/main" count="97" uniqueCount="71">
  <si>
    <t>Task 5</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</si>
  <si>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</si>
  <si>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</si>
  <si>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</si>
  <si>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</si>
  <si>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</si>
  <si>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</si>
  <si>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</si>
  <si>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</si>
  <si>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</si>
  <si>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</si>
  <si>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</si>
  <si>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</si>
  <si>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</si>
  <si>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</si>
  <si>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</si>
  <si>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</si>
  <si>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</si>
  <si>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</si>
  <si>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</si>
  <si>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</si>
  <si>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</si>
  <si>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</si>
  <si>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</si>
  <si>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</si>
  <si>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</si>
  <si>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</si>
  <si>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</si>
  <si>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</si>
  <si>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</si>
  <si>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</si>
  <si>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</si>
  <si>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</si>
  <si>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</si>
  <si>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</si>
  <si>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</si>
  <si>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</si>
  <si>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</si>
  <si>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</si>
  <si>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System Definition</t>
  </si>
  <si>
    <t>TRABALHO PRÁTICO BASE DE DADOS</t>
  </si>
  <si>
    <t>Fundamentation and Contextualization</t>
  </si>
  <si>
    <t>Motivation and project goals</t>
  </si>
  <si>
    <t>Analysis and viability of the process</t>
  </si>
  <si>
    <t>Define a work team</t>
  </si>
  <si>
    <t>Execution Plan</t>
  </si>
  <si>
    <t>Define method to get the requirements</t>
  </si>
  <si>
    <t>Organization of requirements</t>
  </si>
  <si>
    <t>Validation</t>
  </si>
  <si>
    <t>Analysis of requirements</t>
  </si>
  <si>
    <t>Conceptual Model</t>
  </si>
  <si>
    <t>Present the approach to the model</t>
  </si>
  <si>
    <t>Identify the relationships between entities</t>
  </si>
  <si>
    <t>Identify and explain the entities</t>
  </si>
  <si>
    <t>Identify and formalize the attributes</t>
  </si>
  <si>
    <t>Present and explain the diagram</t>
  </si>
  <si>
    <t>Logical Model</t>
  </si>
  <si>
    <t>Construction and validation of the logic data model</t>
  </si>
  <si>
    <t>Data normalization</t>
  </si>
  <si>
    <t>Presentation and explanation of the logical model</t>
  </si>
  <si>
    <t>Validation of model</t>
  </si>
  <si>
    <t>All team</t>
  </si>
  <si>
    <t>Gather of requirements</t>
  </si>
  <si>
    <t>Gather and analysis of requirements</t>
  </si>
  <si>
    <t>Physical Implementation</t>
  </si>
  <si>
    <t>Translate logical scheme to SQL</t>
  </si>
  <si>
    <t>Calculate required space of the database</t>
  </si>
  <si>
    <t>Index the data system</t>
  </si>
  <si>
    <t>Describe the implemented procedures</t>
  </si>
  <si>
    <t>Backup/Safety Plan</t>
  </si>
  <si>
    <t>Define and caracterize views in SQL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</si>
</sst>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5">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39997558519241921"/>
        <bgColor indexed="64"/>
      </patternFill>
    </fill>
    <fill>
      <patternFill patternType="solid">
        <fgColor theme="9" tint="0.59999389629810485"/>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8" fillId="0" borderId="0"/>
    <xf numFmtId="164"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5"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88">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168" fontId="9" fillId="6" borderId="0" xfId="0" applyNumberFormat="1" applyFont="1" applyFill="1" applyAlignment="1">
      <alignment horizontal="center" vertical="center"/>
    </xf>
    <xf numFmtId="168" fontId="9" fillId="6" borderId="6" xfId="0" applyNumberFormat="1" applyFont="1" applyFill="1" applyBorder="1" applyAlignment="1">
      <alignment horizontal="center" vertical="center"/>
    </xf>
    <xf numFmtId="168" fontId="9" fillId="6" borderId="7" xfId="0" applyNumberFormat="1" applyFont="1" applyFill="1" applyBorder="1" applyAlignment="1">
      <alignment horizontal="center" vertical="center"/>
    </xf>
    <xf numFmtId="0" fontId="10" fillId="11" borderId="8" xfId="0" applyFont="1" applyFill="1" applyBorder="1" applyAlignment="1">
      <alignment horizontal="center" vertical="center" shrinkToFit="1"/>
    </xf>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5" fontId="0" fillId="7" borderId="2" xfId="0" applyNumberFormat="1" applyFill="1" applyBorder="1" applyAlignment="1">
      <alignment horizontal="center" vertical="center"/>
    </xf>
    <xf numFmtId="165" fontId="4" fillId="7"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4" fillId="8"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4" fillId="5" borderId="2" xfId="0" applyNumberFormat="1"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165" fontId="0" fillId="4" borderId="2" xfId="0" applyNumberFormat="1" applyFill="1" applyBorder="1" applyAlignment="1">
      <alignment horizontal="center" vertical="center"/>
    </xf>
    <xf numFmtId="165" fontId="4" fillId="4" borderId="2" xfId="0" applyNumberFormat="1"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2" fillId="0" borderId="0" xfId="0" applyFont="1" applyAlignment="1">
      <alignment horizontal="left" vertical="center"/>
    </xf>
    <xf numFmtId="0" fontId="13" fillId="0" borderId="0" xfId="0" applyFont="1" applyAlignment="1">
      <alignment horizontal="left" vertical="center"/>
    </xf>
    <xf numFmtId="0" fontId="15" fillId="0" borderId="0" xfId="0" applyFont="1"/>
    <xf numFmtId="0" fontId="17" fillId="0" borderId="0" xfId="0" applyFont="1" applyAlignment="1">
      <alignment vertical="center"/>
    </xf>
    <xf numFmtId="0" fontId="16" fillId="0" borderId="0" xfId="0" applyFont="1" applyAlignment="1">
      <alignment horizontal="left" vertical="top" wrapText="1" indent="1"/>
    </xf>
    <xf numFmtId="0" fontId="2" fillId="0" borderId="0" xfId="0" applyFont="1" applyAlignment="1">
      <alignment horizontal="left" vertical="top"/>
    </xf>
    <xf numFmtId="0" fontId="14"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8" fillId="0" borderId="0" xfId="3"/>
    <xf numFmtId="0" fontId="18" fillId="0" borderId="0" xfId="3" applyAlignment="1">
      <alignment wrapText="1"/>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165" fontId="7" fillId="2" borderId="2" xfId="10" applyFill="1">
      <alignment horizontal="center" vertical="center"/>
    </xf>
    <xf numFmtId="165" fontId="7" fillId="3" borderId="2" xfId="10" applyFill="1">
      <alignment horizontal="center" vertical="center"/>
    </xf>
    <xf numFmtId="165" fontId="7" fillId="10" borderId="2" xfId="10" applyFill="1">
      <alignment horizontal="center" vertical="center"/>
    </xf>
    <xf numFmtId="165" fontId="7" fillId="9" borderId="2" xfId="10" applyFill="1">
      <alignment horizontal="center" vertical="center"/>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10" borderId="2" xfId="12" applyFill="1">
      <alignment horizontal="left" vertical="center" indent="2"/>
    </xf>
    <xf numFmtId="0" fontId="7" fillId="9" borderId="2" xfId="12" applyFill="1">
      <alignment horizontal="left" vertical="center" indent="2"/>
    </xf>
    <xf numFmtId="0" fontId="0" fillId="0" borderId="10" xfId="0" applyBorder="1"/>
    <xf numFmtId="0" fontId="19" fillId="0" borderId="0" xfId="0" applyFont="1"/>
    <xf numFmtId="0" fontId="20" fillId="0" borderId="0" xfId="1" applyFont="1" applyProtection="1">
      <alignment vertical="top"/>
    </xf>
    <xf numFmtId="0" fontId="4" fillId="0" borderId="0" xfId="0" applyFont="1" applyAlignment="1">
      <alignment vertical="top"/>
    </xf>
    <xf numFmtId="0" fontId="7" fillId="0" borderId="0" xfId="8">
      <alignment horizontal="right" indent="1"/>
    </xf>
    <xf numFmtId="0" fontId="7" fillId="0" borderId="7" xfId="8" applyBorder="1">
      <alignment horizontal="right" indent="1"/>
    </xf>
    <xf numFmtId="167" fontId="0" fillId="6" borderId="4" xfId="0" applyNumberFormat="1" applyFill="1" applyBorder="1" applyAlignment="1">
      <alignment horizontal="left" vertical="center" wrapText="1" indent="1"/>
    </xf>
    <xf numFmtId="167" fontId="0" fillId="6" borderId="1" xfId="0" applyNumberFormat="1" applyFill="1" applyBorder="1" applyAlignment="1">
      <alignment horizontal="left" vertical="center" wrapText="1" indent="1"/>
    </xf>
    <xf numFmtId="167" fontId="0" fillId="6" borderId="5" xfId="0" applyNumberFormat="1" applyFill="1" applyBorder="1" applyAlignment="1">
      <alignment horizontal="left" vertical="center" wrapText="1" indent="1"/>
    </xf>
    <xf numFmtId="166" fontId="7" fillId="0" borderId="3" xfId="9">
      <alignment horizontal="center" vertical="center"/>
    </xf>
    <xf numFmtId="0" fontId="5" fillId="13" borderId="2" xfId="0" applyFont="1" applyFill="1" applyBorder="1" applyAlignment="1">
      <alignment horizontal="left" vertical="center" indent="1"/>
    </xf>
    <xf numFmtId="0" fontId="7" fillId="13" borderId="2" xfId="11" applyFill="1">
      <alignment horizontal="center" vertical="center"/>
    </xf>
    <xf numFmtId="9" fontId="4" fillId="13" borderId="2" xfId="2" applyFont="1" applyFill="1" applyBorder="1" applyAlignment="1">
      <alignment horizontal="center" vertical="center"/>
    </xf>
    <xf numFmtId="165" fontId="0" fillId="13" borderId="2" xfId="0" applyNumberFormat="1" applyFill="1" applyBorder="1" applyAlignment="1">
      <alignment horizontal="center" vertical="center"/>
    </xf>
    <xf numFmtId="165" fontId="4" fillId="13" borderId="2" xfId="0" applyNumberFormat="1" applyFont="1" applyFill="1" applyBorder="1" applyAlignment="1">
      <alignment horizontal="center" vertical="center"/>
    </xf>
    <xf numFmtId="0" fontId="7" fillId="14" borderId="2" xfId="12" applyFill="1">
      <alignment horizontal="left" vertical="center" indent="2"/>
    </xf>
    <xf numFmtId="0" fontId="7" fillId="14" borderId="2" xfId="11" applyFill="1">
      <alignment horizontal="center" vertical="center"/>
    </xf>
    <xf numFmtId="9" fontId="4" fillId="14" borderId="2" xfId="2" applyFont="1" applyFill="1" applyBorder="1" applyAlignment="1">
      <alignment horizontal="center" vertical="center"/>
    </xf>
    <xf numFmtId="165" fontId="7" fillId="14" borderId="2" xfId="10" applyFill="1">
      <alignment horizontal="center" vertical="center"/>
    </xf>
  </cellXfs>
  <cellStyles count="13">
    <cellStyle name="Cabeçalho 1" xfId="6" builtinId="16" customBuiltin="1"/>
    <cellStyle name="Cabeçalho 2" xfId="7" builtinId="17" customBuiltin="1"/>
    <cellStyle name="Cabeçalho 3" xfId="8" builtinId="18" customBuiltin="1"/>
    <cellStyle name="Date" xfId="10" xr:uid="{229918B6-DD13-4F5A-97B9-305F7E002AA3}"/>
    <cellStyle name="Hiperligação" xfId="1" builtinId="8" customBuiltin="1"/>
    <cellStyle name="Name" xfId="11" xr:uid="{B2D3C1EE-6B41-4801-AAFC-C2274E49E503}"/>
    <cellStyle name="Normal" xfId="0" builtinId="0"/>
    <cellStyle name="Percentagem" xfId="2" builtinId="5"/>
    <cellStyle name="Project Start" xfId="9" xr:uid="{8EB8A09A-C31C-40A3-B2C1-9449520178B8}"/>
    <cellStyle name="Task" xfId="12" xr:uid="{6391D789-272B-4DD2-9BF3-2CDCF610FA41}"/>
    <cellStyle name="Título" xfId="5" builtinId="15" customBuiltin="1"/>
    <cellStyle name="Vírgula" xfId="4" builtinId="3" customBuiltin="1"/>
    <cellStyle name="zHiddenText" xfId="3" xr:uid="{26E66EE6-E33F-4D77-BAE4-0FB4F5BBF67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8"/>
  <sheetViews>
    <sheetView showGridLines="0" tabSelected="1" showRuler="0" zoomScaleNormal="100" zoomScalePageLayoutView="70" workbookViewId="0">
      <pane ySplit="6" topLeftCell="A30" activePane="bottomLeft" state="frozen"/>
      <selection pane="bottomLeft" activeCell="O33" sqref="O33"/>
    </sheetView>
  </sheetViews>
  <sheetFormatPr defaultRowHeight="30" customHeight="1" x14ac:dyDescent="0.3"/>
  <cols>
    <col min="1" max="1" width="2.6640625" style="47" customWidth="1"/>
    <col min="2" max="2" width="39"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55000000000000004">
      <c r="A1" s="48" t="s">
        <v>29</v>
      </c>
      <c r="B1" s="50" t="s">
        <v>40</v>
      </c>
      <c r="C1" s="1"/>
      <c r="D1" s="2"/>
      <c r="E1" s="4"/>
      <c r="F1" s="36"/>
      <c r="H1" s="2"/>
      <c r="I1" s="70"/>
    </row>
    <row r="2" spans="1:64" ht="30" customHeight="1" x14ac:dyDescent="0.35">
      <c r="A2" s="47" t="s">
        <v>24</v>
      </c>
      <c r="B2" s="51"/>
      <c r="I2" s="71"/>
    </row>
    <row r="3" spans="1:64" ht="30" customHeight="1" x14ac:dyDescent="0.3">
      <c r="A3" s="47" t="s">
        <v>36</v>
      </c>
      <c r="B3" s="52"/>
      <c r="C3" s="73" t="s">
        <v>1</v>
      </c>
      <c r="D3" s="74"/>
      <c r="E3" s="78">
        <v>44848</v>
      </c>
      <c r="F3" s="78"/>
    </row>
    <row r="4" spans="1:64" ht="30" customHeight="1" x14ac:dyDescent="0.3">
      <c r="A4" s="48" t="s">
        <v>30</v>
      </c>
      <c r="C4" s="73" t="s">
        <v>8</v>
      </c>
      <c r="D4" s="74"/>
      <c r="E4" s="6">
        <v>1</v>
      </c>
      <c r="I4" s="75">
        <f>I5</f>
        <v>44844</v>
      </c>
      <c r="J4" s="76"/>
      <c r="K4" s="76"/>
      <c r="L4" s="76"/>
      <c r="M4" s="76"/>
      <c r="N4" s="76"/>
      <c r="O4" s="77"/>
      <c r="P4" s="75">
        <f>P5</f>
        <v>44851</v>
      </c>
      <c r="Q4" s="76"/>
      <c r="R4" s="76"/>
      <c r="S4" s="76"/>
      <c r="T4" s="76"/>
      <c r="U4" s="76"/>
      <c r="V4" s="77"/>
      <c r="W4" s="75">
        <f>W5</f>
        <v>44858</v>
      </c>
      <c r="X4" s="76"/>
      <c r="Y4" s="76"/>
      <c r="Z4" s="76"/>
      <c r="AA4" s="76"/>
      <c r="AB4" s="76"/>
      <c r="AC4" s="77"/>
      <c r="AD4" s="75">
        <f>AD5</f>
        <v>44865</v>
      </c>
      <c r="AE4" s="76"/>
      <c r="AF4" s="76"/>
      <c r="AG4" s="76"/>
      <c r="AH4" s="76"/>
      <c r="AI4" s="76"/>
      <c r="AJ4" s="77"/>
      <c r="AK4" s="75">
        <f>AK5</f>
        <v>44872</v>
      </c>
      <c r="AL4" s="76"/>
      <c r="AM4" s="76"/>
      <c r="AN4" s="76"/>
      <c r="AO4" s="76"/>
      <c r="AP4" s="76"/>
      <c r="AQ4" s="77"/>
      <c r="AR4" s="75">
        <f>AR5</f>
        <v>44879</v>
      </c>
      <c r="AS4" s="76"/>
      <c r="AT4" s="76"/>
      <c r="AU4" s="76"/>
      <c r="AV4" s="76"/>
      <c r="AW4" s="76"/>
      <c r="AX4" s="77"/>
      <c r="AY4" s="75">
        <f>AY5</f>
        <v>44886</v>
      </c>
      <c r="AZ4" s="76"/>
      <c r="BA4" s="76"/>
      <c r="BB4" s="76"/>
      <c r="BC4" s="76"/>
      <c r="BD4" s="76"/>
      <c r="BE4" s="77"/>
      <c r="BF4" s="75">
        <f>BF5</f>
        <v>44893</v>
      </c>
      <c r="BG4" s="76"/>
      <c r="BH4" s="76"/>
      <c r="BI4" s="76"/>
      <c r="BJ4" s="76"/>
      <c r="BK4" s="76"/>
      <c r="BL4" s="77"/>
    </row>
    <row r="5" spans="1:64" ht="15" customHeight="1" x14ac:dyDescent="0.3">
      <c r="A5" s="48" t="s">
        <v>31</v>
      </c>
      <c r="B5" s="69"/>
      <c r="C5" s="69"/>
      <c r="D5" s="69"/>
      <c r="E5" s="69"/>
      <c r="F5" s="69"/>
      <c r="G5" s="69"/>
      <c r="I5" s="10">
        <f>Project_Start-WEEKDAY(Project_Start,1)+2+7*(Display_Week-1)</f>
        <v>44844</v>
      </c>
      <c r="J5" s="9">
        <f>I5+1</f>
        <v>44845</v>
      </c>
      <c r="K5" s="9">
        <f t="shared" ref="K5:AX5" si="0">J5+1</f>
        <v>44846</v>
      </c>
      <c r="L5" s="9">
        <f t="shared" si="0"/>
        <v>44847</v>
      </c>
      <c r="M5" s="9">
        <f t="shared" si="0"/>
        <v>44848</v>
      </c>
      <c r="N5" s="9">
        <f t="shared" si="0"/>
        <v>44849</v>
      </c>
      <c r="O5" s="11">
        <f t="shared" si="0"/>
        <v>44850</v>
      </c>
      <c r="P5" s="10">
        <f>O5+1</f>
        <v>44851</v>
      </c>
      <c r="Q5" s="9">
        <f>P5+1</f>
        <v>44852</v>
      </c>
      <c r="R5" s="9">
        <f t="shared" si="0"/>
        <v>44853</v>
      </c>
      <c r="S5" s="9">
        <f t="shared" si="0"/>
        <v>44854</v>
      </c>
      <c r="T5" s="9">
        <f t="shared" si="0"/>
        <v>44855</v>
      </c>
      <c r="U5" s="9">
        <f t="shared" si="0"/>
        <v>44856</v>
      </c>
      <c r="V5" s="11">
        <f t="shared" si="0"/>
        <v>44857</v>
      </c>
      <c r="W5" s="10">
        <f>V5+1</f>
        <v>44858</v>
      </c>
      <c r="X5" s="9">
        <f>W5+1</f>
        <v>44859</v>
      </c>
      <c r="Y5" s="9">
        <f t="shared" si="0"/>
        <v>44860</v>
      </c>
      <c r="Z5" s="9">
        <f t="shared" si="0"/>
        <v>44861</v>
      </c>
      <c r="AA5" s="9">
        <f t="shared" si="0"/>
        <v>44862</v>
      </c>
      <c r="AB5" s="9">
        <f t="shared" si="0"/>
        <v>44863</v>
      </c>
      <c r="AC5" s="11">
        <f t="shared" si="0"/>
        <v>44864</v>
      </c>
      <c r="AD5" s="10">
        <f>AC5+1</f>
        <v>44865</v>
      </c>
      <c r="AE5" s="9">
        <f>AD5+1</f>
        <v>44866</v>
      </c>
      <c r="AF5" s="9">
        <f t="shared" si="0"/>
        <v>44867</v>
      </c>
      <c r="AG5" s="9">
        <f t="shared" si="0"/>
        <v>44868</v>
      </c>
      <c r="AH5" s="9">
        <f t="shared" si="0"/>
        <v>44869</v>
      </c>
      <c r="AI5" s="9">
        <f t="shared" si="0"/>
        <v>44870</v>
      </c>
      <c r="AJ5" s="11">
        <f t="shared" si="0"/>
        <v>44871</v>
      </c>
      <c r="AK5" s="10">
        <f>AJ5+1</f>
        <v>44872</v>
      </c>
      <c r="AL5" s="9">
        <f>AK5+1</f>
        <v>44873</v>
      </c>
      <c r="AM5" s="9">
        <f t="shared" si="0"/>
        <v>44874</v>
      </c>
      <c r="AN5" s="9">
        <f t="shared" si="0"/>
        <v>44875</v>
      </c>
      <c r="AO5" s="9">
        <f t="shared" si="0"/>
        <v>44876</v>
      </c>
      <c r="AP5" s="9">
        <f t="shared" si="0"/>
        <v>44877</v>
      </c>
      <c r="AQ5" s="11">
        <f t="shared" si="0"/>
        <v>44878</v>
      </c>
      <c r="AR5" s="10">
        <f>AQ5+1</f>
        <v>44879</v>
      </c>
      <c r="AS5" s="9">
        <f>AR5+1</f>
        <v>44880</v>
      </c>
      <c r="AT5" s="9">
        <f t="shared" si="0"/>
        <v>44881</v>
      </c>
      <c r="AU5" s="9">
        <f t="shared" si="0"/>
        <v>44882</v>
      </c>
      <c r="AV5" s="9">
        <f t="shared" si="0"/>
        <v>44883</v>
      </c>
      <c r="AW5" s="9">
        <f t="shared" si="0"/>
        <v>44884</v>
      </c>
      <c r="AX5" s="11">
        <f t="shared" si="0"/>
        <v>44885</v>
      </c>
      <c r="AY5" s="10">
        <f>AX5+1</f>
        <v>44886</v>
      </c>
      <c r="AZ5" s="9">
        <f>AY5+1</f>
        <v>44887</v>
      </c>
      <c r="BA5" s="9">
        <f t="shared" ref="BA5:BE5" si="1">AZ5+1</f>
        <v>44888</v>
      </c>
      <c r="BB5" s="9">
        <f t="shared" si="1"/>
        <v>44889</v>
      </c>
      <c r="BC5" s="9">
        <f t="shared" si="1"/>
        <v>44890</v>
      </c>
      <c r="BD5" s="9">
        <f t="shared" si="1"/>
        <v>44891</v>
      </c>
      <c r="BE5" s="11">
        <f t="shared" si="1"/>
        <v>44892</v>
      </c>
      <c r="BF5" s="10">
        <f>BE5+1</f>
        <v>44893</v>
      </c>
      <c r="BG5" s="9">
        <f>BF5+1</f>
        <v>44894</v>
      </c>
      <c r="BH5" s="9">
        <f t="shared" ref="BH5:BL5" si="2">BG5+1</f>
        <v>44895</v>
      </c>
      <c r="BI5" s="9">
        <f t="shared" si="2"/>
        <v>44896</v>
      </c>
      <c r="BJ5" s="9">
        <f t="shared" si="2"/>
        <v>44897</v>
      </c>
      <c r="BK5" s="9">
        <f t="shared" si="2"/>
        <v>44898</v>
      </c>
      <c r="BL5" s="11">
        <f t="shared" si="2"/>
        <v>44899</v>
      </c>
    </row>
    <row r="6" spans="1:64" ht="30" customHeight="1" thickBot="1" x14ac:dyDescent="0.35">
      <c r="A6" s="48" t="s">
        <v>32</v>
      </c>
      <c r="B6" s="7" t="s">
        <v>9</v>
      </c>
      <c r="C6" s="8" t="s">
        <v>3</v>
      </c>
      <c r="D6" s="8" t="s">
        <v>2</v>
      </c>
      <c r="E6" s="8" t="s">
        <v>5</v>
      </c>
      <c r="F6" s="8" t="s">
        <v>6</v>
      </c>
      <c r="G6" s="8"/>
      <c r="H6" s="8" t="s">
        <v>7</v>
      </c>
      <c r="I6" s="12" t="str">
        <f t="shared" ref="I6" si="3">LEFT(TEXT(I5,"ddd"),1)</f>
        <v>s</v>
      </c>
      <c r="J6" s="12" t="str">
        <f t="shared" ref="J6:AR6" si="4">LEFT(TEXT(J5,"ddd"),1)</f>
        <v>t</v>
      </c>
      <c r="K6" s="12" t="str">
        <f t="shared" si="4"/>
        <v>q</v>
      </c>
      <c r="L6" s="12" t="str">
        <f t="shared" si="4"/>
        <v>q</v>
      </c>
      <c r="M6" s="12" t="str">
        <f t="shared" si="4"/>
        <v>s</v>
      </c>
      <c r="N6" s="12" t="str">
        <f t="shared" si="4"/>
        <v>s</v>
      </c>
      <c r="O6" s="12" t="str">
        <f t="shared" si="4"/>
        <v>d</v>
      </c>
      <c r="P6" s="12" t="str">
        <f t="shared" si="4"/>
        <v>s</v>
      </c>
      <c r="Q6" s="12" t="str">
        <f t="shared" si="4"/>
        <v>t</v>
      </c>
      <c r="R6" s="12" t="str">
        <f t="shared" si="4"/>
        <v>q</v>
      </c>
      <c r="S6" s="12" t="str">
        <f t="shared" si="4"/>
        <v>q</v>
      </c>
      <c r="T6" s="12" t="str">
        <f t="shared" si="4"/>
        <v>s</v>
      </c>
      <c r="U6" s="12" t="str">
        <f t="shared" si="4"/>
        <v>s</v>
      </c>
      <c r="V6" s="12" t="str">
        <f t="shared" si="4"/>
        <v>d</v>
      </c>
      <c r="W6" s="12" t="str">
        <f t="shared" si="4"/>
        <v>s</v>
      </c>
      <c r="X6" s="12" t="str">
        <f t="shared" si="4"/>
        <v>t</v>
      </c>
      <c r="Y6" s="12" t="str">
        <f t="shared" si="4"/>
        <v>q</v>
      </c>
      <c r="Z6" s="12" t="str">
        <f t="shared" si="4"/>
        <v>q</v>
      </c>
      <c r="AA6" s="12" t="str">
        <f t="shared" si="4"/>
        <v>s</v>
      </c>
      <c r="AB6" s="12" t="str">
        <f t="shared" si="4"/>
        <v>s</v>
      </c>
      <c r="AC6" s="12" t="str">
        <f t="shared" si="4"/>
        <v>d</v>
      </c>
      <c r="AD6" s="12" t="str">
        <f t="shared" si="4"/>
        <v>s</v>
      </c>
      <c r="AE6" s="12" t="str">
        <f t="shared" si="4"/>
        <v>t</v>
      </c>
      <c r="AF6" s="12" t="str">
        <f t="shared" si="4"/>
        <v>q</v>
      </c>
      <c r="AG6" s="12" t="str">
        <f t="shared" si="4"/>
        <v>q</v>
      </c>
      <c r="AH6" s="12" t="str">
        <f t="shared" si="4"/>
        <v>s</v>
      </c>
      <c r="AI6" s="12" t="str">
        <f t="shared" si="4"/>
        <v>s</v>
      </c>
      <c r="AJ6" s="12" t="str">
        <f t="shared" si="4"/>
        <v>d</v>
      </c>
      <c r="AK6" s="12" t="str">
        <f t="shared" si="4"/>
        <v>s</v>
      </c>
      <c r="AL6" s="12" t="str">
        <f t="shared" si="4"/>
        <v>t</v>
      </c>
      <c r="AM6" s="12" t="str">
        <f t="shared" si="4"/>
        <v>q</v>
      </c>
      <c r="AN6" s="12" t="str">
        <f t="shared" si="4"/>
        <v>q</v>
      </c>
      <c r="AO6" s="12" t="str">
        <f t="shared" si="4"/>
        <v>s</v>
      </c>
      <c r="AP6" s="12" t="str">
        <f t="shared" si="4"/>
        <v>s</v>
      </c>
      <c r="AQ6" s="12" t="str">
        <f t="shared" si="4"/>
        <v>d</v>
      </c>
      <c r="AR6" s="12" t="str">
        <f t="shared" si="4"/>
        <v>s</v>
      </c>
      <c r="AS6" s="12" t="str">
        <f t="shared" ref="AS6:BL6" si="5">LEFT(TEXT(AS5,"ddd"),1)</f>
        <v>t</v>
      </c>
      <c r="AT6" s="12" t="str">
        <f t="shared" si="5"/>
        <v>q</v>
      </c>
      <c r="AU6" s="12" t="str">
        <f t="shared" si="5"/>
        <v>q</v>
      </c>
      <c r="AV6" s="12" t="str">
        <f t="shared" si="5"/>
        <v>s</v>
      </c>
      <c r="AW6" s="12" t="str">
        <f t="shared" si="5"/>
        <v>s</v>
      </c>
      <c r="AX6" s="12" t="str">
        <f t="shared" si="5"/>
        <v>d</v>
      </c>
      <c r="AY6" s="12" t="str">
        <f t="shared" si="5"/>
        <v>s</v>
      </c>
      <c r="AZ6" s="12" t="str">
        <f t="shared" si="5"/>
        <v>t</v>
      </c>
      <c r="BA6" s="12" t="str">
        <f t="shared" si="5"/>
        <v>q</v>
      </c>
      <c r="BB6" s="12" t="str">
        <f t="shared" si="5"/>
        <v>q</v>
      </c>
      <c r="BC6" s="12" t="str">
        <f t="shared" si="5"/>
        <v>s</v>
      </c>
      <c r="BD6" s="12" t="str">
        <f t="shared" si="5"/>
        <v>s</v>
      </c>
      <c r="BE6" s="12" t="str">
        <f t="shared" si="5"/>
        <v>d</v>
      </c>
      <c r="BF6" s="12" t="str">
        <f t="shared" si="5"/>
        <v>s</v>
      </c>
      <c r="BG6" s="12" t="str">
        <f t="shared" si="5"/>
        <v>t</v>
      </c>
      <c r="BH6" s="12" t="str">
        <f t="shared" si="5"/>
        <v>q</v>
      </c>
      <c r="BI6" s="12" t="str">
        <f t="shared" si="5"/>
        <v>q</v>
      </c>
      <c r="BJ6" s="12" t="str">
        <f t="shared" si="5"/>
        <v>s</v>
      </c>
      <c r="BK6" s="12" t="str">
        <f t="shared" si="5"/>
        <v>s</v>
      </c>
      <c r="BL6" s="12" t="str">
        <f t="shared" si="5"/>
        <v>d</v>
      </c>
    </row>
    <row r="7" spans="1:64" ht="30" hidden="1" customHeight="1" thickBot="1" x14ac:dyDescent="0.35">
      <c r="A7" s="47" t="s">
        <v>37</v>
      </c>
      <c r="C7" s="49"/>
      <c r="E7"/>
      <c r="H7" t="str">
        <f>IF(OR(ISBLANK(task_start),ISBLANK(task_end)),"",task_end-task_start+1)</f>
        <v/>
      </c>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c r="BL7" s="34"/>
    </row>
    <row r="8" spans="1:64" s="3" customFormat="1" ht="30" customHeight="1" thickBot="1" x14ac:dyDescent="0.35">
      <c r="A8" s="48" t="s">
        <v>33</v>
      </c>
      <c r="B8" s="14" t="s">
        <v>39</v>
      </c>
      <c r="C8" s="57"/>
      <c r="D8" s="15"/>
      <c r="E8" s="16"/>
      <c r="F8" s="17"/>
      <c r="G8" s="13"/>
      <c r="H8" s="13" t="str">
        <f t="shared" ref="H8:H38" si="6">IF(OR(ISBLANK(task_start),ISBLANK(task_end)),"",task_end-task_start+1)</f>
        <v/>
      </c>
      <c r="I8" s="34"/>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row>
    <row r="9" spans="1:64" s="3" customFormat="1" ht="30" customHeight="1" thickBot="1" x14ac:dyDescent="0.35">
      <c r="A9" s="48" t="s">
        <v>38</v>
      </c>
      <c r="B9" s="65" t="s">
        <v>41</v>
      </c>
      <c r="C9" s="58" t="s">
        <v>61</v>
      </c>
      <c r="D9" s="18">
        <v>1</v>
      </c>
      <c r="E9" s="53">
        <f>Project_Start</f>
        <v>44848</v>
      </c>
      <c r="F9" s="53">
        <f>E9+3</f>
        <v>44851</v>
      </c>
      <c r="G9" s="13"/>
      <c r="H9" s="13">
        <f t="shared" si="6"/>
        <v>4</v>
      </c>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row>
    <row r="10" spans="1:64" s="3" customFormat="1" ht="30" customHeight="1" thickBot="1" x14ac:dyDescent="0.35">
      <c r="A10" s="48" t="s">
        <v>34</v>
      </c>
      <c r="B10" s="65" t="s">
        <v>42</v>
      </c>
      <c r="C10" s="58" t="s">
        <v>61</v>
      </c>
      <c r="D10" s="18">
        <v>1</v>
      </c>
      <c r="E10" s="53">
        <f>F9</f>
        <v>44851</v>
      </c>
      <c r="F10" s="53">
        <f>E10+2</f>
        <v>44853</v>
      </c>
      <c r="G10" s="13"/>
      <c r="H10" s="13">
        <f t="shared" si="6"/>
        <v>3</v>
      </c>
      <c r="I10" s="34"/>
      <c r="J10" s="34"/>
      <c r="K10" s="34"/>
      <c r="L10" s="34"/>
      <c r="M10" s="34"/>
      <c r="N10" s="34"/>
      <c r="O10" s="34"/>
      <c r="P10" s="34"/>
      <c r="Q10" s="34"/>
      <c r="R10" s="34"/>
      <c r="S10" s="34"/>
      <c r="T10" s="34"/>
      <c r="U10" s="35"/>
      <c r="V10" s="35"/>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row>
    <row r="11" spans="1:64" s="3" customFormat="1" ht="30" customHeight="1" thickBot="1" x14ac:dyDescent="0.35">
      <c r="A11" s="47"/>
      <c r="B11" s="65" t="s">
        <v>43</v>
      </c>
      <c r="C11" s="58" t="s">
        <v>61</v>
      </c>
      <c r="D11" s="18">
        <v>1</v>
      </c>
      <c r="E11" s="53">
        <f>F10</f>
        <v>44853</v>
      </c>
      <c r="F11" s="53">
        <f>E11+4</f>
        <v>44857</v>
      </c>
      <c r="G11" s="13"/>
      <c r="H11" s="13">
        <f t="shared" si="6"/>
        <v>5</v>
      </c>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row>
    <row r="12" spans="1:64" s="3" customFormat="1" ht="30" customHeight="1" thickBot="1" x14ac:dyDescent="0.35">
      <c r="A12" s="47"/>
      <c r="B12" s="65" t="s">
        <v>44</v>
      </c>
      <c r="C12" s="58" t="s">
        <v>61</v>
      </c>
      <c r="D12" s="18">
        <v>1</v>
      </c>
      <c r="E12" s="53">
        <f>F11</f>
        <v>44857</v>
      </c>
      <c r="F12" s="53">
        <f>E12+5</f>
        <v>44862</v>
      </c>
      <c r="G12" s="13"/>
      <c r="H12" s="13">
        <f t="shared" si="6"/>
        <v>6</v>
      </c>
      <c r="I12" s="34"/>
      <c r="J12" s="34"/>
      <c r="K12" s="34"/>
      <c r="L12" s="34"/>
      <c r="M12" s="34"/>
      <c r="N12" s="34"/>
      <c r="O12" s="34"/>
      <c r="P12" s="34"/>
      <c r="Q12" s="34"/>
      <c r="R12" s="34"/>
      <c r="S12" s="34"/>
      <c r="T12" s="34"/>
      <c r="U12" s="34"/>
      <c r="V12" s="34"/>
      <c r="W12" s="34"/>
      <c r="X12" s="34"/>
      <c r="Y12" s="35"/>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row>
    <row r="13" spans="1:64" s="3" customFormat="1" ht="30" customHeight="1" thickBot="1" x14ac:dyDescent="0.35">
      <c r="A13" s="47"/>
      <c r="B13" s="65" t="s">
        <v>45</v>
      </c>
      <c r="C13" s="58" t="s">
        <v>61</v>
      </c>
      <c r="D13" s="18">
        <v>1</v>
      </c>
      <c r="E13" s="53">
        <f>E10+1</f>
        <v>44852</v>
      </c>
      <c r="F13" s="53">
        <f>E13+2</f>
        <v>44854</v>
      </c>
      <c r="G13" s="13"/>
      <c r="H13" s="13">
        <f t="shared" si="6"/>
        <v>3</v>
      </c>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row>
    <row r="14" spans="1:64" s="3" customFormat="1" ht="30" customHeight="1" thickBot="1" x14ac:dyDescent="0.35">
      <c r="A14" s="48" t="s">
        <v>35</v>
      </c>
      <c r="B14" s="19" t="s">
        <v>63</v>
      </c>
      <c r="C14" s="59"/>
      <c r="D14" s="20"/>
      <c r="E14" s="21"/>
      <c r="F14" s="22"/>
      <c r="G14" s="13"/>
      <c r="H14" s="13" t="str">
        <f t="shared" si="6"/>
        <v/>
      </c>
      <c r="I14" s="34"/>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row>
    <row r="15" spans="1:64" s="3" customFormat="1" ht="30" customHeight="1" thickBot="1" x14ac:dyDescent="0.35">
      <c r="A15" s="48"/>
      <c r="B15" s="66" t="s">
        <v>46</v>
      </c>
      <c r="C15" s="60"/>
      <c r="D15" s="23">
        <v>0.5</v>
      </c>
      <c r="E15" s="54">
        <f>E13+1</f>
        <v>44853</v>
      </c>
      <c r="F15" s="54">
        <f>E15+4</f>
        <v>44857</v>
      </c>
      <c r="G15" s="13"/>
      <c r="H15" s="13">
        <f t="shared" si="6"/>
        <v>5</v>
      </c>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row>
    <row r="16" spans="1:64" s="3" customFormat="1" ht="30" customHeight="1" thickBot="1" x14ac:dyDescent="0.35">
      <c r="A16" s="47"/>
      <c r="B16" s="66" t="s">
        <v>62</v>
      </c>
      <c r="C16" s="60"/>
      <c r="D16" s="23">
        <v>0.5</v>
      </c>
      <c r="E16" s="54">
        <f>E15+2</f>
        <v>44855</v>
      </c>
      <c r="F16" s="54">
        <f>E16+5</f>
        <v>44860</v>
      </c>
      <c r="G16" s="13"/>
      <c r="H16" s="13">
        <f t="shared" si="6"/>
        <v>6</v>
      </c>
      <c r="I16" s="34"/>
      <c r="J16" s="34"/>
      <c r="K16" s="34"/>
      <c r="L16" s="34"/>
      <c r="M16" s="34"/>
      <c r="N16" s="34"/>
      <c r="O16" s="34"/>
      <c r="P16" s="34"/>
      <c r="Q16" s="34"/>
      <c r="R16" s="34"/>
      <c r="S16" s="34"/>
      <c r="T16" s="34"/>
      <c r="U16" s="35"/>
      <c r="V16" s="35"/>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row>
    <row r="17" spans="1:64" s="3" customFormat="1" ht="30" customHeight="1" thickBot="1" x14ac:dyDescent="0.35">
      <c r="A17" s="47"/>
      <c r="B17" s="66" t="s">
        <v>49</v>
      </c>
      <c r="C17" s="60"/>
      <c r="D17" s="23"/>
      <c r="E17" s="54">
        <f>F16</f>
        <v>44860</v>
      </c>
      <c r="F17" s="54">
        <f>E17+3</f>
        <v>44863</v>
      </c>
      <c r="G17" s="13"/>
      <c r="H17" s="13">
        <f t="shared" si="6"/>
        <v>4</v>
      </c>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row>
    <row r="18" spans="1:64" s="3" customFormat="1" ht="30" customHeight="1" thickBot="1" x14ac:dyDescent="0.35">
      <c r="A18" s="47"/>
      <c r="B18" s="66" t="s">
        <v>47</v>
      </c>
      <c r="C18" s="60"/>
      <c r="D18" s="23"/>
      <c r="E18" s="54">
        <f>E17</f>
        <v>44860</v>
      </c>
      <c r="F18" s="54">
        <f>E18+2</f>
        <v>44862</v>
      </c>
      <c r="G18" s="13"/>
      <c r="H18" s="13">
        <f t="shared" si="6"/>
        <v>3</v>
      </c>
      <c r="I18" s="34"/>
      <c r="J18" s="34"/>
      <c r="K18" s="34"/>
      <c r="L18" s="34"/>
      <c r="M18" s="34"/>
      <c r="N18" s="34"/>
      <c r="O18" s="34"/>
      <c r="P18" s="34"/>
      <c r="Q18" s="34"/>
      <c r="R18" s="34"/>
      <c r="S18" s="34"/>
      <c r="T18" s="34"/>
      <c r="U18" s="34"/>
      <c r="V18" s="34"/>
      <c r="W18" s="34"/>
      <c r="X18" s="34"/>
      <c r="Y18" s="35"/>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row>
    <row r="19" spans="1:64" s="3" customFormat="1" ht="30" customHeight="1" thickBot="1" x14ac:dyDescent="0.35">
      <c r="A19" s="47"/>
      <c r="B19" s="66" t="s">
        <v>48</v>
      </c>
      <c r="C19" s="60"/>
      <c r="D19" s="23"/>
      <c r="E19" s="54">
        <f>E18</f>
        <v>44860</v>
      </c>
      <c r="F19" s="54">
        <f>E19+3</f>
        <v>44863</v>
      </c>
      <c r="G19" s="13"/>
      <c r="H19" s="13">
        <f t="shared" si="6"/>
        <v>4</v>
      </c>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row>
    <row r="20" spans="1:64" s="3" customFormat="1" ht="30" customHeight="1" thickBot="1" x14ac:dyDescent="0.35">
      <c r="A20" s="47" t="s">
        <v>26</v>
      </c>
      <c r="B20" s="24" t="s">
        <v>50</v>
      </c>
      <c r="C20" s="61"/>
      <c r="D20" s="25"/>
      <c r="E20" s="26"/>
      <c r="F20" s="27"/>
      <c r="G20" s="13"/>
      <c r="H20" s="13" t="str">
        <f t="shared" si="6"/>
        <v/>
      </c>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row>
    <row r="21" spans="1:64" s="3" customFormat="1" ht="30" customHeight="1" thickBot="1" x14ac:dyDescent="0.35">
      <c r="A21" s="47"/>
      <c r="B21" s="67" t="s">
        <v>51</v>
      </c>
      <c r="C21" s="62"/>
      <c r="D21" s="28"/>
      <c r="E21" s="55">
        <f>E9+15</f>
        <v>44863</v>
      </c>
      <c r="F21" s="55">
        <f>E21+5</f>
        <v>44868</v>
      </c>
      <c r="G21" s="13"/>
      <c r="H21" s="13">
        <f t="shared" si="6"/>
        <v>6</v>
      </c>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row>
    <row r="22" spans="1:64" s="3" customFormat="1" ht="30" customHeight="1" thickBot="1" x14ac:dyDescent="0.35">
      <c r="A22" s="47"/>
      <c r="B22" s="67" t="s">
        <v>53</v>
      </c>
      <c r="C22" s="62"/>
      <c r="D22" s="28"/>
      <c r="E22" s="55">
        <f>F21+1</f>
        <v>44869</v>
      </c>
      <c r="F22" s="55">
        <f>E22+4</f>
        <v>44873</v>
      </c>
      <c r="G22" s="13"/>
      <c r="H22" s="13">
        <f t="shared" si="6"/>
        <v>5</v>
      </c>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row>
    <row r="23" spans="1:64" s="3" customFormat="1" ht="30" customHeight="1" thickBot="1" x14ac:dyDescent="0.35">
      <c r="A23" s="47"/>
      <c r="B23" s="67" t="s">
        <v>52</v>
      </c>
      <c r="C23" s="62"/>
      <c r="D23" s="28"/>
      <c r="E23" s="55">
        <f>E22+5</f>
        <v>44874</v>
      </c>
      <c r="F23" s="55">
        <f>E23+5</f>
        <v>44879</v>
      </c>
      <c r="G23" s="13"/>
      <c r="H23" s="13">
        <f t="shared" si="6"/>
        <v>6</v>
      </c>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34"/>
      <c r="BF23" s="34"/>
      <c r="BG23" s="34"/>
      <c r="BH23" s="34"/>
      <c r="BI23" s="34"/>
      <c r="BJ23" s="34"/>
      <c r="BK23" s="34"/>
      <c r="BL23" s="34"/>
    </row>
    <row r="24" spans="1:64" s="3" customFormat="1" ht="30" customHeight="1" thickBot="1" x14ac:dyDescent="0.35">
      <c r="A24" s="47"/>
      <c r="B24" s="67" t="s">
        <v>54</v>
      </c>
      <c r="C24" s="62"/>
      <c r="D24" s="28"/>
      <c r="E24" s="55">
        <f>F23+1</f>
        <v>44880</v>
      </c>
      <c r="F24" s="55">
        <f>E24+4</f>
        <v>44884</v>
      </c>
      <c r="G24" s="13"/>
      <c r="H24" s="13">
        <f t="shared" si="6"/>
        <v>5</v>
      </c>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c r="BL24" s="34"/>
    </row>
    <row r="25" spans="1:64" s="3" customFormat="1" ht="30" customHeight="1" thickBot="1" x14ac:dyDescent="0.35">
      <c r="A25" s="47"/>
      <c r="B25" s="67" t="s">
        <v>55</v>
      </c>
      <c r="C25" s="62"/>
      <c r="D25" s="28"/>
      <c r="E25" s="55">
        <f>E23</f>
        <v>44874</v>
      </c>
      <c r="F25" s="55">
        <f>E25+4</f>
        <v>44878</v>
      </c>
      <c r="G25" s="13"/>
      <c r="H25" s="13">
        <f t="shared" si="6"/>
        <v>5</v>
      </c>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row>
    <row r="26" spans="1:64" s="3" customFormat="1" ht="30" customHeight="1" thickBot="1" x14ac:dyDescent="0.35">
      <c r="A26" s="47" t="s">
        <v>26</v>
      </c>
      <c r="B26" s="29" t="s">
        <v>56</v>
      </c>
      <c r="C26" s="63"/>
      <c r="D26" s="30"/>
      <c r="E26" s="31"/>
      <c r="F26" s="32"/>
      <c r="G26" s="13"/>
      <c r="H26" s="13" t="str">
        <f t="shared" si="6"/>
        <v/>
      </c>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row>
    <row r="27" spans="1:64" s="3" customFormat="1" ht="30" customHeight="1" thickBot="1" x14ac:dyDescent="0.35">
      <c r="A27" s="47"/>
      <c r="B27" s="68" t="s">
        <v>57</v>
      </c>
      <c r="C27" s="64"/>
      <c r="D27" s="33"/>
      <c r="E27" s="56" t="s">
        <v>25</v>
      </c>
      <c r="F27" s="56" t="s">
        <v>25</v>
      </c>
      <c r="G27" s="13"/>
      <c r="H27" s="13" t="e">
        <f t="shared" si="6"/>
        <v>#VALUE!</v>
      </c>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34"/>
      <c r="BG27" s="34"/>
      <c r="BH27" s="34"/>
      <c r="BI27" s="34"/>
      <c r="BJ27" s="34"/>
      <c r="BK27" s="34"/>
      <c r="BL27" s="34"/>
    </row>
    <row r="28" spans="1:64" s="3" customFormat="1" ht="30" customHeight="1" thickBot="1" x14ac:dyDescent="0.35">
      <c r="A28" s="47"/>
      <c r="B28" s="68" t="s">
        <v>58</v>
      </c>
      <c r="C28" s="64"/>
      <c r="D28" s="33"/>
      <c r="E28" s="56" t="s">
        <v>25</v>
      </c>
      <c r="F28" s="56" t="s">
        <v>25</v>
      </c>
      <c r="G28" s="13"/>
      <c r="H28" s="13" t="e">
        <f t="shared" si="6"/>
        <v>#VALUE!</v>
      </c>
      <c r="I28" s="34"/>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row>
    <row r="29" spans="1:64" s="3" customFormat="1" ht="30" customHeight="1" thickBot="1" x14ac:dyDescent="0.35">
      <c r="A29" s="47"/>
      <c r="B29" s="68" t="s">
        <v>59</v>
      </c>
      <c r="C29" s="64"/>
      <c r="D29" s="33"/>
      <c r="E29" s="56" t="s">
        <v>25</v>
      </c>
      <c r="F29" s="56" t="s">
        <v>25</v>
      </c>
      <c r="G29" s="13"/>
      <c r="H29" s="13" t="e">
        <f t="shared" si="6"/>
        <v>#VALUE!</v>
      </c>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row>
    <row r="30" spans="1:64" s="3" customFormat="1" ht="30" customHeight="1" thickBot="1" x14ac:dyDescent="0.35">
      <c r="A30" s="47"/>
      <c r="B30" s="68" t="s">
        <v>60</v>
      </c>
      <c r="C30" s="64"/>
      <c r="D30" s="33"/>
      <c r="E30" s="56" t="s">
        <v>25</v>
      </c>
      <c r="F30" s="56" t="s">
        <v>25</v>
      </c>
      <c r="G30" s="13"/>
      <c r="H30" s="13" t="e">
        <f t="shared" si="6"/>
        <v>#VALUE!</v>
      </c>
      <c r="I30" s="34"/>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row>
    <row r="31" spans="1:64" s="3" customFormat="1" ht="30" customHeight="1" thickBot="1" x14ac:dyDescent="0.35">
      <c r="A31" s="47"/>
      <c r="B31" s="68" t="s">
        <v>0</v>
      </c>
      <c r="C31" s="64"/>
      <c r="D31" s="33"/>
      <c r="E31" s="56" t="s">
        <v>25</v>
      </c>
      <c r="F31" s="56" t="s">
        <v>25</v>
      </c>
      <c r="G31" s="13"/>
      <c r="H31" s="13" t="e">
        <f t="shared" si="6"/>
        <v>#VALUE!</v>
      </c>
      <c r="I31" s="34"/>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row>
    <row r="32" spans="1:64" s="3" customFormat="1" ht="30" customHeight="1" thickBot="1" x14ac:dyDescent="0.35">
      <c r="A32" s="47" t="s">
        <v>28</v>
      </c>
      <c r="B32" s="79" t="s">
        <v>64</v>
      </c>
      <c r="C32" s="80"/>
      <c r="D32" s="81"/>
      <c r="E32" s="82"/>
      <c r="F32" s="83"/>
      <c r="G32" s="13"/>
      <c r="H32" s="13" t="str">
        <f t="shared" si="6"/>
        <v/>
      </c>
      <c r="I32" s="34"/>
      <c r="J32" s="3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34"/>
      <c r="BA32" s="34"/>
      <c r="BB32" s="34"/>
      <c r="BC32" s="34"/>
      <c r="BD32" s="34"/>
      <c r="BE32" s="34"/>
      <c r="BF32" s="34"/>
      <c r="BG32" s="34"/>
      <c r="BH32" s="34"/>
      <c r="BI32" s="34"/>
      <c r="BJ32" s="34"/>
      <c r="BK32" s="34"/>
      <c r="BL32" s="34"/>
    </row>
    <row r="33" spans="1:64" s="3" customFormat="1" ht="30" customHeight="1" thickBot="1" x14ac:dyDescent="0.35">
      <c r="A33" s="48" t="s">
        <v>27</v>
      </c>
      <c r="B33" s="84" t="s">
        <v>65</v>
      </c>
      <c r="C33" s="85"/>
      <c r="D33" s="86"/>
      <c r="E33" s="87" t="s">
        <v>25</v>
      </c>
      <c r="F33" s="87" t="s">
        <v>25</v>
      </c>
      <c r="G33" s="13"/>
      <c r="H33" s="13" t="e">
        <f t="shared" si="6"/>
        <v>#VALUE!</v>
      </c>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34"/>
      <c r="BF33" s="34"/>
      <c r="BG33" s="34"/>
      <c r="BH33" s="34"/>
      <c r="BI33" s="34"/>
      <c r="BJ33" s="34"/>
      <c r="BK33" s="34"/>
      <c r="BL33" s="34"/>
    </row>
    <row r="34" spans="1:64" ht="30" customHeight="1" thickBot="1" x14ac:dyDescent="0.35">
      <c r="B34" s="84" t="s">
        <v>70</v>
      </c>
      <c r="C34" s="85"/>
      <c r="D34" s="86"/>
      <c r="E34" s="87" t="s">
        <v>25</v>
      </c>
      <c r="F34" s="87" t="s">
        <v>25</v>
      </c>
      <c r="G34" s="13"/>
      <c r="H34" s="13" t="e">
        <f t="shared" si="6"/>
        <v>#VALUE!</v>
      </c>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row>
    <row r="35" spans="1:64" ht="30" customHeight="1" thickBot="1" x14ac:dyDescent="0.35">
      <c r="B35" s="84" t="s">
        <v>66</v>
      </c>
      <c r="C35" s="85"/>
      <c r="D35" s="86"/>
      <c r="E35" s="87" t="s">
        <v>25</v>
      </c>
      <c r="F35" s="87" t="s">
        <v>25</v>
      </c>
      <c r="G35" s="13"/>
      <c r="H35" s="13" t="e">
        <f t="shared" si="6"/>
        <v>#VALUE!</v>
      </c>
      <c r="I35" s="34"/>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row>
    <row r="36" spans="1:64" ht="30" customHeight="1" thickBot="1" x14ac:dyDescent="0.35">
      <c r="B36" s="84" t="s">
        <v>67</v>
      </c>
      <c r="C36" s="85"/>
      <c r="D36" s="86"/>
      <c r="E36" s="87" t="s">
        <v>25</v>
      </c>
      <c r="F36" s="87" t="s">
        <v>25</v>
      </c>
      <c r="G36" s="13"/>
      <c r="H36" s="13" t="e">
        <f t="shared" si="6"/>
        <v>#VALUE!</v>
      </c>
      <c r="I36" s="34"/>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row>
    <row r="37" spans="1:64" ht="30" customHeight="1" thickBot="1" x14ac:dyDescent="0.35">
      <c r="B37" s="84" t="s">
        <v>68</v>
      </c>
      <c r="C37" s="85"/>
      <c r="D37" s="86"/>
      <c r="E37" s="87" t="s">
        <v>25</v>
      </c>
      <c r="F37" s="87" t="s">
        <v>25</v>
      </c>
      <c r="G37" s="13"/>
      <c r="H37" s="13" t="e">
        <f t="shared" si="6"/>
        <v>#VALUE!</v>
      </c>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row>
    <row r="38" spans="1:64" ht="30" customHeight="1" thickBot="1" x14ac:dyDescent="0.35">
      <c r="B38" s="84" t="s">
        <v>69</v>
      </c>
      <c r="C38" s="85"/>
      <c r="D38" s="86"/>
      <c r="E38" s="87" t="s">
        <v>25</v>
      </c>
      <c r="F38" s="87" t="s">
        <v>25</v>
      </c>
      <c r="G38" s="13"/>
      <c r="H38" s="13" t="e">
        <f t="shared" si="6"/>
        <v>#VALUE!</v>
      </c>
      <c r="I38" s="34"/>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38">
    <cfRule type="dataBar" priority="1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7">
    <cfRule type="expression" dxfId="5" priority="36">
      <formula>AND(TODAY()&gt;=I$5,TODAY()&lt;J$5)</formula>
    </cfRule>
  </conditionalFormatting>
  <conditionalFormatting sqref="I7:BL37">
    <cfRule type="expression" dxfId="4" priority="30">
      <formula>AND(task_start&lt;=I$5,ROUNDDOWN((task_end-task_start+1)*task_progress,0)+task_start-1&gt;=I$5)</formula>
    </cfRule>
    <cfRule type="expression" dxfId="3" priority="31" stopIfTrue="1">
      <formula>AND(task_end&gt;=I$5,task_start&lt;J$5)</formula>
    </cfRule>
  </conditionalFormatting>
  <conditionalFormatting sqref="I38:BL38">
    <cfRule type="expression" dxfId="2" priority="3">
      <formula>AND(TODAY()&gt;=I$5,TODAY()&lt;J$5)</formula>
    </cfRule>
  </conditionalFormatting>
  <conditionalFormatting sqref="I38:BL38">
    <cfRule type="expression" dxfId="1" priority="1">
      <formula>AND(task_start&lt;=I$5,ROUNDDOWN((task_end-task_start+1)*task_progress,0)+task_start-1&gt;=I$5)</formula>
    </cfRule>
    <cfRule type="expression" dxfId="0" priority="2"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18 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37" customWidth="1"/>
    <col min="2" max="16384" width="9.109375" style="2"/>
  </cols>
  <sheetData>
    <row r="1" spans="1:2" ht="46.5" customHeight="1" x14ac:dyDescent="0.3"/>
    <row r="2" spans="1:2" s="39" customFormat="1" ht="15.6" x14ac:dyDescent="0.3">
      <c r="A2" s="38" t="s">
        <v>12</v>
      </c>
      <c r="B2" s="38"/>
    </row>
    <row r="3" spans="1:2" s="43" customFormat="1" ht="27" customHeight="1" x14ac:dyDescent="0.3">
      <c r="A3" s="72" t="s">
        <v>17</v>
      </c>
      <c r="B3" s="44"/>
    </row>
    <row r="4" spans="1:2" s="40" customFormat="1" ht="25.8" x14ac:dyDescent="0.5">
      <c r="A4" s="41" t="s">
        <v>11</v>
      </c>
    </row>
    <row r="5" spans="1:2" ht="74.099999999999994" customHeight="1" x14ac:dyDescent="0.3">
      <c r="A5" s="42" t="s">
        <v>20</v>
      </c>
    </row>
    <row r="6" spans="1:2" ht="26.25" customHeight="1" x14ac:dyDescent="0.3">
      <c r="A6" s="41" t="s">
        <v>23</v>
      </c>
    </row>
    <row r="7" spans="1:2" s="37" customFormat="1" ht="204.9" customHeight="1" x14ac:dyDescent="0.3">
      <c r="A7" s="46" t="s">
        <v>22</v>
      </c>
    </row>
    <row r="8" spans="1:2" s="40" customFormat="1" ht="25.8" x14ac:dyDescent="0.5">
      <c r="A8" s="41" t="s">
        <v>13</v>
      </c>
    </row>
    <row r="9" spans="1:2" ht="57.6" x14ac:dyDescent="0.3">
      <c r="A9" s="42" t="s">
        <v>21</v>
      </c>
    </row>
    <row r="10" spans="1:2" s="37" customFormat="1" ht="27.9" customHeight="1" x14ac:dyDescent="0.3">
      <c r="A10" s="45" t="s">
        <v>19</v>
      </c>
    </row>
    <row r="11" spans="1:2" s="40" customFormat="1" ht="25.8" x14ac:dyDescent="0.5">
      <c r="A11" s="41" t="s">
        <v>10</v>
      </c>
    </row>
    <row r="12" spans="1:2" ht="28.8" x14ac:dyDescent="0.3">
      <c r="A12" s="42" t="s">
        <v>18</v>
      </c>
    </row>
    <row r="13" spans="1:2" s="37" customFormat="1" ht="27.9" customHeight="1" x14ac:dyDescent="0.3">
      <c r="A13" s="45" t="s">
        <v>4</v>
      </c>
    </row>
    <row r="14" spans="1:2" s="40" customFormat="1" ht="25.8" x14ac:dyDescent="0.5">
      <c r="A14" s="41" t="s">
        <v>14</v>
      </c>
    </row>
    <row r="15" spans="1:2" ht="75" customHeight="1" x14ac:dyDescent="0.3">
      <c r="A15" s="42" t="s">
        <v>15</v>
      </c>
    </row>
    <row r="16" spans="1:2" ht="72" x14ac:dyDescent="0.3">
      <c r="A16" s="42"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Folhas de Cálculo</vt:lpstr>
      </vt:variant>
      <vt:variant>
        <vt:i4>2</vt:i4>
      </vt:variant>
      <vt:variant>
        <vt:lpstr>Intervalos com Nome</vt:lpstr>
      </vt:variant>
      <vt:variant>
        <vt:i4>6</vt:i4>
      </vt:variant>
    </vt:vector>
  </HeadingPairs>
  <TitlesOfParts>
    <vt:vector size="8" baseType="lpstr">
      <vt:lpstr>ProjectSchedule</vt:lpstr>
      <vt:lpstr>About</vt:lpstr>
      <vt:lpstr>Display_Week</vt:lpstr>
      <vt:lpstr>Project_Start</vt:lpstr>
      <vt:lpstr>ProjectSchedule!task_end</vt:lpstr>
      <vt:lpstr>ProjectSchedule!task_progress</vt:lpstr>
      <vt:lpstr>ProjectSchedule!task_start</vt:lpstr>
      <vt:lpstr>ProjectSchedule!Títulos_de_Impressão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2022-11-14T15:22:59Z</dcterms:modified>
</cp:coreProperties>
</file>