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Physical Loot" sheetId="2" r:id="rId6"/>
    <sheet state="visible" name="CasterHealer Loot" sheetId="3" r:id="rId7"/>
    <sheet state="visible" name="Tank Loot" sheetId="4" r:id="rId8"/>
    <sheet state="visible" name="Physical BIS Lists" sheetId="5" r:id="rId9"/>
    <sheet state="visible" name="Caster BIS Lists" sheetId="6" r:id="rId10"/>
    <sheet state="visible" name="Healer BIS Lists" sheetId="7" r:id="rId11"/>
    <sheet state="visible" name="Tank BIS Lists" sheetId="8" r:id="rId12"/>
    <sheet state="visible" name="Fusion Streams" sheetId="9" r:id="rId13"/>
  </sheets>
  <definedNames/>
  <calcPr/>
</workbook>
</file>

<file path=xl/sharedStrings.xml><?xml version="1.0" encoding="utf-8"?>
<sst xmlns="http://schemas.openxmlformats.org/spreadsheetml/2006/main" count="1952" uniqueCount="703">
  <si>
    <t>Current V. 1.1</t>
  </si>
  <si>
    <t>Html Link to copy spreadsheet - https://tinyurl.com/p3lootprio-copy</t>
  </si>
  <si>
    <t>On Val'anyr</t>
  </si>
  <si>
    <t>Fusion Discord Link</t>
  </si>
  <si>
    <t>INTRODUCTION</t>
  </si>
  <si>
    <r>
      <rPr>
        <b/>
        <sz val="12.0"/>
      </rPr>
      <t xml:space="preserve">Joardee and Pummel here and we're in the guild &lt;Fusion&gt; on Benediction. This series of sheets lays out what our guild is thinking as far as loot for Phase 3 of Wrath of the Lich King. If you find any of this helpful or choose to use this sheet for your own guild consider supporting us and Fusion in some way. I stream at </t>
    </r>
    <r>
      <rPr>
        <b/>
        <color rgb="FF1155CC"/>
        <sz val="12.0"/>
        <u/>
      </rPr>
      <t>https://www.twitch.tv/joardee</t>
    </r>
    <r>
      <rPr>
        <b/>
        <sz val="12.0"/>
      </rPr>
      <t xml:space="preserve"> and Pummel's is </t>
    </r>
    <r>
      <rPr>
        <b/>
        <color rgb="FF1155CC"/>
        <sz val="12.0"/>
        <u/>
      </rPr>
      <t>https://www.twitch.tv/itspummel</t>
    </r>
    <r>
      <rPr>
        <b/>
        <sz val="12.0"/>
      </rPr>
      <t>. Thanks so much!</t>
    </r>
  </si>
  <si>
    <t>ON 272 CLOAKS</t>
  </si>
  <si>
    <t>HOW TO USE THIS SHEET</t>
  </si>
  <si>
    <t xml:space="preserve">As these cloaks and a couple trinkets are the chase items of the phase, we reccomend giving these to players you want to reward for their contribution to your raid. Anyone who's proven they will stick around, had that hero play during the raid, or goes above and beyond outside of raid are the people you should be thinking about. We'd also avoid giving either cloak to your healers - they will do just fine with the 258 alternatives. You could also consider who these cloaks are game BIS for X, Y, Z. </t>
  </si>
  <si>
    <r>
      <rPr>
        <rFont val="Arial"/>
        <b/>
        <color theme="1"/>
        <sz val="12.0"/>
      </rPr>
      <t xml:space="preserve">Trial of the Grand Crusader is a catch up raid that gives players an opportunity who have come in half way through the expansion an easy way to gear up their characters and alts in preparation for ICC. Additionally, this phase should be significantly shorter than phases in the past -- we're expecting around 12 weeks (just a guess!). As such, its super important to place gear where it will be most effective throughout the phase because it's very unlikely that </t>
    </r>
    <r>
      <rPr>
        <rFont val="Arial"/>
        <b/>
        <i/>
        <color theme="1"/>
        <sz val="12.0"/>
      </rPr>
      <t xml:space="preserve">anyone </t>
    </r>
    <r>
      <rPr>
        <rFont val="Arial"/>
        <b/>
        <color theme="1"/>
        <sz val="12.0"/>
      </rPr>
      <t xml:space="preserve">will walk out of this phase in full BIS. We're gearing raiders with an eye solely on ICC prog and nothing else.  As in the past, this sheet is intended for raiders who are more than casual gamers but not quite speedrunners - the top guilds will have certain goals in mind and the suggestions in here should not apply to them. </t>
    </r>
  </si>
  <si>
    <t>CAVEATS, WARNINGS, ETC</t>
  </si>
  <si>
    <t>Conqueror</t>
  </si>
  <si>
    <t>Class Colors</t>
  </si>
  <si>
    <t>What this sheet IS:</t>
  </si>
  <si>
    <t>- Designed for early phase gear distribution to help you maximize your loot drops</t>
  </si>
  <si>
    <t>Prot Paladin</t>
  </si>
  <si>
    <t>Holy Paladin</t>
  </si>
  <si>
    <t>F48CBA</t>
  </si>
  <si>
    <t>- Designed for ways to better understand all the loot that is in Trial of the Grand Crusader</t>
  </si>
  <si>
    <t>Ret Paladin</t>
  </si>
  <si>
    <t>C27BA0</t>
  </si>
  <si>
    <r>
      <rPr>
        <rFont val="Arial"/>
        <b/>
        <color theme="1"/>
        <sz val="12.0"/>
      </rPr>
      <t xml:space="preserve">- Designed to give everyone </t>
    </r>
    <r>
      <rPr>
        <rFont val="Arial"/>
        <b/>
        <i/>
        <color theme="1"/>
        <sz val="12.0"/>
      </rPr>
      <t xml:space="preserve">something </t>
    </r>
    <r>
      <rPr>
        <rFont val="Arial"/>
        <b/>
        <color theme="1"/>
        <sz val="12.0"/>
      </rPr>
      <t>big to look forward to because all classes bring something to the table.</t>
    </r>
  </si>
  <si>
    <t>D5A6BD</t>
  </si>
  <si>
    <t>Disc Priest</t>
  </si>
  <si>
    <t>Balance Druid</t>
  </si>
  <si>
    <t>F6B26B</t>
  </si>
  <si>
    <t>`</t>
  </si>
  <si>
    <t>- Designed to provide sim links for your own personal research.</t>
  </si>
  <si>
    <t>Shadow Priest</t>
  </si>
  <si>
    <t>Feral Druid</t>
  </si>
  <si>
    <t>E69138</t>
  </si>
  <si>
    <t>What this sheet IS NOT:</t>
  </si>
  <si>
    <t>- PERFECT. I REPEAT, THIS SHEET IS NOT PERFECT.</t>
  </si>
  <si>
    <t>Affli Warlock</t>
  </si>
  <si>
    <t>Resto Druid</t>
  </si>
  <si>
    <t>FF7C0A</t>
  </si>
  <si>
    <t>- Designed to show who gets the most dps from any one item</t>
  </si>
  <si>
    <t>Demo Warlock</t>
  </si>
  <si>
    <t>Warlock</t>
  </si>
  <si>
    <t>8788EE</t>
  </si>
  <si>
    <t>- Designed to force your hand in making loot decisions. Player &gt; Class trumps EVERYTHING.</t>
  </si>
  <si>
    <t>Mage</t>
  </si>
  <si>
    <t>3FC7EB</t>
  </si>
  <si>
    <t>- Designed for late phase distribution.</t>
  </si>
  <si>
    <t>Protector</t>
  </si>
  <si>
    <t>MM Hunter</t>
  </si>
  <si>
    <t>93C47D</t>
  </si>
  <si>
    <t>Hunter</t>
  </si>
  <si>
    <t>SV Hunter</t>
  </si>
  <si>
    <t>6AA84F</t>
  </si>
  <si>
    <t>Fury Warrior</t>
  </si>
  <si>
    <t>Rogue</t>
  </si>
  <si>
    <t>FFF468</t>
  </si>
  <si>
    <t>PHILOSOPHY ON TIER</t>
  </si>
  <si>
    <t>Prot Warrior</t>
  </si>
  <si>
    <t>Ele Sham</t>
  </si>
  <si>
    <t>3D85C6</t>
  </si>
  <si>
    <t>Tier sets in TOGC will be highly contested, especially considering how they require few wipes in order to maximize their income. If Phase 3 is 12 weeks long (guessing) then at most you'll see 48 total tokens per raid (4 per week) with an average of 80-90 required items for "full BIS" from a normal raid composition. As such we reccomend you give tier to those that will use it the longest (UH DK, etc) first, then work on everyone else. Very little consideration should be given to 4pc bonuses - everyone will get their 245 set bonuses fairly quickly. Finally, consider possibly getting tanks their tier toward the end of the phase - they may need it for ICC - can wait until ICC PTR to see how bad it is.</t>
  </si>
  <si>
    <t>Ele Shaman</t>
  </si>
  <si>
    <t>Enh Sham</t>
  </si>
  <si>
    <t>3C78D8</t>
  </si>
  <si>
    <t>Enh Shaman</t>
  </si>
  <si>
    <t>Resto Sham</t>
  </si>
  <si>
    <t>0070DD</t>
  </si>
  <si>
    <t>Resto Shaman</t>
  </si>
  <si>
    <t>Holy/Disc Priest</t>
  </si>
  <si>
    <t>FFFFFF</t>
  </si>
  <si>
    <t>Vanquisher</t>
  </si>
  <si>
    <t>Arms</t>
  </si>
  <si>
    <t>A4815B</t>
  </si>
  <si>
    <t>Deathknight (U)</t>
  </si>
  <si>
    <t>Fury</t>
  </si>
  <si>
    <t>D8B45E</t>
  </si>
  <si>
    <t>SPECIAL THANKS:</t>
  </si>
  <si>
    <t>Deathknight (Fr)</t>
  </si>
  <si>
    <t>Prot</t>
  </si>
  <si>
    <t>C69B6D</t>
  </si>
  <si>
    <t>Hands, Zath, Philthy, Crix, Brode, Deance, Roozy, Foolipe, Apepz, BigRudy</t>
  </si>
  <si>
    <t>DK (Blood)</t>
  </si>
  <si>
    <t>Unholy</t>
  </si>
  <si>
    <t>C4465A</t>
  </si>
  <si>
    <t>Rogue (A)</t>
  </si>
  <si>
    <t>Frost</t>
  </si>
  <si>
    <t>C4324A</t>
  </si>
  <si>
    <t>CHANGELOG</t>
  </si>
  <si>
    <t>Rogue (C)</t>
  </si>
  <si>
    <t>Blood</t>
  </si>
  <si>
    <t>C41E3A</t>
  </si>
  <si>
    <t>Author</t>
  </si>
  <si>
    <t>Date</t>
  </si>
  <si>
    <t>Description</t>
  </si>
  <si>
    <t>Feral Druid (Cat)</t>
  </si>
  <si>
    <t>Pummel</t>
  </si>
  <si>
    <t xml:space="preserve">Updated Solace of the Defeated prio to Rsham &gt; Rdruid = Disc &gt; Hpal </t>
  </si>
  <si>
    <t>Updated Misery's End Spriest prio + List, Added Feral Druid to Ring of Callous Aggression</t>
  </si>
  <si>
    <t>Updated Combat Rogue BiS List from Double Hellscream Slicer to Hellscream Slicer/Blood Fury</t>
  </si>
  <si>
    <t>Updated Spriest absolute BiS with T9 helm + Pharos</t>
  </si>
  <si>
    <t>Example of a balanced raid comp that this list is based on.</t>
  </si>
  <si>
    <t>Hands</t>
  </si>
  <si>
    <t>Updated the Physical Loot tab with a note about Dark Determination and Assassination Rogues</t>
  </si>
  <si>
    <t>Joardee</t>
  </si>
  <si>
    <t>Updated Resto Druid BIS chest to Flowing Vestments/Robes of the Ascent from T9</t>
  </si>
  <si>
    <t>Updated Frostborn Hero to reflect that Frost DK will get more value out of it than UH</t>
  </si>
  <si>
    <t>Updated Greaves of the 7th Legion prio note to reflect they should go to anyone that will need expertise currently or soon</t>
  </si>
  <si>
    <t>Fixed elemental shaman sim link (pummel had them using the resto gloves for thier 4p blame him)</t>
  </si>
  <si>
    <t>Fixed some horde/alliance item names</t>
  </si>
  <si>
    <t>Hopefully clarified MH/OH weapon priors. Scattered thoughts with a lot of nuance from race and other options avialable</t>
  </si>
  <si>
    <t>Changed hunter BIS ring to Brann's Signet Ring over Planestalker band/ring</t>
  </si>
  <si>
    <t>Corrected disc priest BIS Lists - some items had horde names on alliance and vice versa</t>
  </si>
  <si>
    <t>Corrected holy paladin BIS belt to Belt/Girdle of the Frozen Reach</t>
  </si>
  <si>
    <t>Corrected spelling on Greaves of Ruthless Judgment, Flowing Robes of Ascent, Boots of the Icy Floe, Lurid Manifestation, Hauberk of the Towering Monstrosity (rip pum)</t>
  </si>
  <si>
    <t>Made a correction to UH BiS for alliance and Horde.</t>
  </si>
  <si>
    <r>
      <rPr>
        <rFont val="Arial"/>
        <color theme="0"/>
        <sz val="12.0"/>
      </rPr>
      <t xml:space="preserve">If you have any questions please hit us up at https://www.twitch.tv/joardee and https://www.twitch.tv/itspummel. 
</t>
    </r>
    <r>
      <rPr>
        <rFont val="Arial"/>
        <b/>
        <color theme="0"/>
        <sz val="12.0"/>
      </rPr>
      <t>REMINDER THAT PLAYER &gt; CLASS TRUMPS EVERY DECISION ON THIS SHEET</t>
    </r>
  </si>
  <si>
    <t>Boss</t>
  </si>
  <si>
    <t>Item - Alliance</t>
  </si>
  <si>
    <t>Item - Horde</t>
  </si>
  <si>
    <t>Slot</t>
  </si>
  <si>
    <t>Type</t>
  </si>
  <si>
    <t>Prio</t>
  </si>
  <si>
    <t>Notes</t>
  </si>
  <si>
    <t>Beasts</t>
  </si>
  <si>
    <t>Drape of the Untamed Predator</t>
  </si>
  <si>
    <t>Cloak of the Untamed Predator</t>
  </si>
  <si>
    <t>Cloak</t>
  </si>
  <si>
    <t>W&gt;R&gt;H</t>
  </si>
  <si>
    <t>The 10 man 258 cloaks are likely better, give to whoever needs.</t>
  </si>
  <si>
    <t>Leggings of the Broken Beast</t>
  </si>
  <si>
    <t>Legwraps of the Broken Beast</t>
  </si>
  <si>
    <t>Legs</t>
  </si>
  <si>
    <t>Leather</t>
  </si>
  <si>
    <t>Rogues</t>
  </si>
  <si>
    <t>BIS for Rogues and no one else, gz guys.</t>
  </si>
  <si>
    <t>Breastplate of Cruel Intent</t>
  </si>
  <si>
    <t>Cuirass of Cruel Intent</t>
  </si>
  <si>
    <t>Chest</t>
  </si>
  <si>
    <t>Mail</t>
  </si>
  <si>
    <t>Enh&gt;H</t>
  </si>
  <si>
    <t>BIS for Shamans, Good for hunters but not strictly BIS.</t>
  </si>
  <si>
    <t>H</t>
  </si>
  <si>
    <t>S</t>
  </si>
  <si>
    <t>C</t>
  </si>
  <si>
    <t>G</t>
  </si>
  <si>
    <t>L</t>
  </si>
  <si>
    <t>Boneshatter Armplates</t>
  </si>
  <si>
    <t>Boneshatter Vambraces</t>
  </si>
  <si>
    <t>Wrist</t>
  </si>
  <si>
    <t>Plate</t>
  </si>
  <si>
    <t>W=Ret</t>
  </si>
  <si>
    <t>Potenitally useful for expertise cap while waiting for other items. Troll BiS</t>
  </si>
  <si>
    <t>Band of Violet Temperment</t>
  </si>
  <si>
    <t>Ring of the Violent Temperament</t>
  </si>
  <si>
    <t>Finger</t>
  </si>
  <si>
    <t>UH=FR=W&gt;Ret</t>
  </si>
  <si>
    <t>BIS for all four, but if Ret/War have Seal of Betrayed King they can wait for this.</t>
  </si>
  <si>
    <t>Steel Bladebreaker</t>
  </si>
  <si>
    <t>Stygian Bladebreaker</t>
  </si>
  <si>
    <t>MH</t>
  </si>
  <si>
    <t>Dagger</t>
  </si>
  <si>
    <t>Yay Rogues</t>
  </si>
  <si>
    <t>Jaraxxus</t>
  </si>
  <si>
    <t>Cuirass of Calamitous Fate</t>
  </si>
  <si>
    <t>Vest of Calamitous Fate</t>
  </si>
  <si>
    <t>Whatever</t>
  </si>
  <si>
    <t>Not BIS for anyone - decent OS for for rogue/feral - minor item.</t>
  </si>
  <si>
    <t>Druid</t>
  </si>
  <si>
    <t>Bloodbath Belt</t>
  </si>
  <si>
    <t>Bloodbath Girdle</t>
  </si>
  <si>
    <t>Waist</t>
  </si>
  <si>
    <t>W &gt; Ret &gt; UH</t>
  </si>
  <si>
    <t xml:space="preserve">Dks/Ret will value expertise less, and Warrior was using cinch before this so easy to replace. </t>
  </si>
  <si>
    <t>Charge of the Demon Lord</t>
  </si>
  <si>
    <t>Charge of the Eredar</t>
  </si>
  <si>
    <t>Neck</t>
  </si>
  <si>
    <t>W=Ret=R=F=Hunter</t>
  </si>
  <si>
    <t>Give to whoever doesn't have 252 neck already</t>
  </si>
  <si>
    <t>Lionhead Slasher</t>
  </si>
  <si>
    <t>Blood Fury</t>
  </si>
  <si>
    <t>Axe</t>
  </si>
  <si>
    <t>Rogue &gt; UH</t>
  </si>
  <si>
    <t>OH weapon wouldn't be a big deal for UH. Go combat first and then UH if they need.</t>
  </si>
  <si>
    <t>Talonstrike</t>
  </si>
  <si>
    <t>Death's Head Crossbow</t>
  </si>
  <si>
    <t>Ranged</t>
  </si>
  <si>
    <t>Crossbow</t>
  </si>
  <si>
    <t>H&gt;W&gt;R</t>
  </si>
  <si>
    <t>Hunter first then whoever - not BIS but good.</t>
  </si>
  <si>
    <t>Warrior</t>
  </si>
  <si>
    <t>Faction Cha</t>
  </si>
  <si>
    <t>Treads of the Icewalker</t>
  </si>
  <si>
    <t>Icewalker Treads</t>
  </si>
  <si>
    <t>Feet</t>
  </si>
  <si>
    <t>Feral &gt; Rogue = Troll Warr</t>
  </si>
  <si>
    <t xml:space="preserve">Ferals gain most from these then Rogues. Troll Warriors need this for hit in full BiS. </t>
  </si>
  <si>
    <t>Bracers of the Untold Massacre</t>
  </si>
  <si>
    <t>Bracers of the Silent Massacre</t>
  </si>
  <si>
    <t>Hunter &gt; Warrior</t>
  </si>
  <si>
    <t>Warriors need to find the expertise to replace bracers first. If they have Warr &gt; Hunter</t>
  </si>
  <si>
    <t>Chestplate of the Frostborn Hero</t>
  </si>
  <si>
    <t>Chestplate of the Frostwolf Hero</t>
  </si>
  <si>
    <t>FR &gt; UH</t>
  </si>
  <si>
    <t>Valuable off peice, not necessarily single target BIS but good for cleave</t>
  </si>
  <si>
    <t>Ring of Callous Aggression</t>
  </si>
  <si>
    <t>Band of Callous Aggression</t>
  </si>
  <si>
    <t>W=Rog=Enh=H=Ret=Feral</t>
  </si>
  <si>
    <t>BIS for everyone, but 10 man rings are very close so not a huge upgrade.</t>
  </si>
  <si>
    <t>Justicebringer</t>
  </si>
  <si>
    <t>Dual-blade Butcher</t>
  </si>
  <si>
    <t>2h</t>
  </si>
  <si>
    <t>SMASH</t>
  </si>
  <si>
    <t>Twins</t>
  </si>
  <si>
    <t>Belt of the Merciless Killer</t>
  </si>
  <si>
    <t>Belt of the Pitiless Killer</t>
  </si>
  <si>
    <t>Feral = Rogue&gt;Enh</t>
  </si>
  <si>
    <t>Feral aren't prio for Dark Determination</t>
  </si>
  <si>
    <t>Sabatons of Ruthless Judgment</t>
  </si>
  <si>
    <t>Greaves of the Ruthless Judgment</t>
  </si>
  <si>
    <t>More ez hunter gear - you want a secret? Bring a hunter to a GDKP, get free gear.</t>
  </si>
  <si>
    <t>Legguards of Ascension</t>
  </si>
  <si>
    <t>Legplates of Ascension</t>
  </si>
  <si>
    <t>Leggs</t>
  </si>
  <si>
    <t>UH&gt;Ret</t>
  </si>
  <si>
    <t>Tiny upgrade for ret over 252 legs, so go UH DK first</t>
  </si>
  <si>
    <t>The Executioner's Malice</t>
  </si>
  <si>
    <t>The Executioner's Vice</t>
  </si>
  <si>
    <t>UH</t>
  </si>
  <si>
    <t>Only UH want, everyone else is looking for charge.</t>
  </si>
  <si>
    <t>Death's Verdict</t>
  </si>
  <si>
    <t>Death's Choice</t>
  </si>
  <si>
    <t>Trinket</t>
  </si>
  <si>
    <t>UH&gt;Ret&gt;H&gt;FDK&gt;Rest</t>
  </si>
  <si>
    <r>
      <rPr>
        <rFont val="Arial"/>
        <b/>
        <color rgb="FFFFFFFF"/>
        <sz val="12.0"/>
      </rPr>
      <t xml:space="preserve">Big Item - </t>
    </r>
    <r>
      <rPr>
        <rFont val="Arial"/>
        <b/>
        <color rgb="FFFFFFFF"/>
        <sz val="12.0"/>
        <u/>
      </rPr>
      <t>this is merely a suggestion, your prio should reflect who contributes most</t>
    </r>
  </si>
  <si>
    <t>Twin Spike</t>
  </si>
  <si>
    <t>Gouge of the Frigid Heart</t>
  </si>
  <si>
    <t>Rogues!</t>
  </si>
  <si>
    <t>Stabby stabby fun time</t>
  </si>
  <si>
    <t>Lupine Longstaff</t>
  </si>
  <si>
    <t>Twin's Pact</t>
  </si>
  <si>
    <t>Staff</t>
  </si>
  <si>
    <t>Feral &gt; Hunter</t>
  </si>
  <si>
    <t>2nd BIS but still go feral first</t>
  </si>
  <si>
    <t>Anub</t>
  </si>
  <si>
    <t>Strength of the Nerub</t>
  </si>
  <si>
    <t>Might of the Nerub</t>
  </si>
  <si>
    <t>UH&gt;Fr&gt;Ret</t>
  </si>
  <si>
    <t>10 man cloaks are better, give to whoever needs. Not a big item.</t>
  </si>
  <si>
    <t>Bracers of Dark Determination</t>
  </si>
  <si>
    <t>Armbands of Dark Determination</t>
  </si>
  <si>
    <t>Combat Rogues = (Horde) Feral = Ret &gt; Assassination Rogues</t>
  </si>
  <si>
    <t>Rets and Ferals need for hit cap. Assassination rogues likey will never take these, and swap the expertise gems out for AP gems</t>
  </si>
  <si>
    <t>Belt of Deathly Dominion</t>
  </si>
  <si>
    <t>Waistguard of Deathly Dominion</t>
  </si>
  <si>
    <t>Hunter = (Horde) Warrior &gt; Enh</t>
  </si>
  <si>
    <t>Not BIS for shaman but very close so consider them after hunters get.</t>
  </si>
  <si>
    <t>Legguards of the Lurking Threat</t>
  </si>
  <si>
    <t>Leggings of the Lurking Threat</t>
  </si>
  <si>
    <t>More free hunter gear</t>
  </si>
  <si>
    <t>Gloves of Bitter Reprisal</t>
  </si>
  <si>
    <t>Gauntlets of Bitter Reprisal</t>
  </si>
  <si>
    <t>Warrior &gt; Frost</t>
  </si>
  <si>
    <t>Really nice item for warrior, helps fill some holes - FDK can wait on these</t>
  </si>
  <si>
    <t>Greaves of the 7th Legion</t>
  </si>
  <si>
    <t>Greaves of the Saronite Citadel</t>
  </si>
  <si>
    <t>Plates</t>
  </si>
  <si>
    <t>Warrior = Ret = Frost</t>
  </si>
  <si>
    <t>Likely hard to put these in early on a Ret/Warrior, but they'll find a place in their gear set later in the phase. Should go to anyone needing the expertise to equip other items, or plan to put these on a person that will be dropping expertise items soon.</t>
  </si>
  <si>
    <t>Stormpike Cleaver</t>
  </si>
  <si>
    <t>Hellscream Slicer</t>
  </si>
  <si>
    <t>1h</t>
  </si>
  <si>
    <t>Rogue&gt; Shaman &gt; Unholy = Frost &gt; Ppal</t>
  </si>
  <si>
    <t>Rogue into shaman. Unholy/Frost could find a place for it if they are waiting for maces still.</t>
  </si>
  <si>
    <t>Archon Glaive</t>
  </si>
  <si>
    <t>Hellion Glaive</t>
  </si>
  <si>
    <t>Polearm</t>
  </si>
  <si>
    <t>Feral and Hunter BIS - go feral first then hunter - consider other staff too</t>
  </si>
  <si>
    <t>Tribute Chest</t>
  </si>
  <si>
    <t>Regalia of the Grand Conqueror</t>
  </si>
  <si>
    <t>Regalia of the Grand Protector</t>
  </si>
  <si>
    <t>Regalia of the Grand Vanquisher</t>
  </si>
  <si>
    <t>25-44</t>
  </si>
  <si>
    <t>Remorseless</t>
  </si>
  <si>
    <t>Cudgel of the Damned</t>
  </si>
  <si>
    <t>Mace</t>
  </si>
  <si>
    <t>Frost = UH &gt; Prot Pal</t>
  </si>
  <si>
    <t>Within ~40 dps difference for unholy using in the OH vs Frost vs 2nd BiS. SS isn't tied into OH damage where Oblit is. Give to the pumper dks.</t>
  </si>
  <si>
    <t>Catastrophe</t>
  </si>
  <si>
    <t>Grievance</t>
  </si>
  <si>
    <t>Ret</t>
  </si>
  <si>
    <t>BRK-1000</t>
  </si>
  <si>
    <t>Fezzik's Autocannon</t>
  </si>
  <si>
    <t>Gun</t>
  </si>
  <si>
    <t>Hunter &gt; Rogue</t>
  </si>
  <si>
    <t>BIS Ranged wep, gz hunters again</t>
  </si>
  <si>
    <t>Decimation</t>
  </si>
  <si>
    <t>Fleshrender</t>
  </si>
  <si>
    <t>Sword</t>
  </si>
  <si>
    <t>Blood DK</t>
  </si>
  <si>
    <t>BiS For Blood DK, then whoever</t>
  </si>
  <si>
    <t>45-49</t>
  </si>
  <si>
    <t>Varian's Furor</t>
  </si>
  <si>
    <t>Garrosh's Rage</t>
  </si>
  <si>
    <t>Whoever deserves</t>
  </si>
  <si>
    <t xml:space="preserve">Chase item, give to whoever deserves. </t>
  </si>
  <si>
    <t>Vereesa's Dexterity</t>
  </si>
  <si>
    <t>Sylvanas' Cunning</t>
  </si>
  <si>
    <r>
      <rPr>
        <rFont val="Arial"/>
        <color rgb="FFFFFFFF"/>
        <sz val="12.0"/>
      </rPr>
      <t xml:space="preserve">If you have any questions please hit us up at https://www.twitch.tv/joardee and https://www.twitch.tv/itspummel. 
</t>
    </r>
    <r>
      <rPr>
        <rFont val="Arial"/>
        <b/>
        <color rgb="FFFFFFFF"/>
        <sz val="12.0"/>
      </rPr>
      <t>REMINDER THAT PLAYER &gt; CLASS TRUMPS EVERY DECISION ON THIS SHEET</t>
    </r>
  </si>
  <si>
    <t>Shawl of the Refreshing Winds</t>
  </si>
  <si>
    <t>Drape of the Refreshing Winds</t>
  </si>
  <si>
    <t>Mage = Warlock = Spriest = Boom = Ele</t>
  </si>
  <si>
    <t>Very small upgrade over 252 alg cloak. Give to whoever does not have Reply-Code.</t>
  </si>
  <si>
    <r>
      <rPr>
        <b/>
        <color rgb="FF000000"/>
        <sz val="12.0"/>
      </rPr>
      <t xml:space="preserve">Flowing </t>
    </r>
    <r>
      <rPr>
        <b/>
        <color rgb="FF000000"/>
        <sz val="12.0"/>
      </rPr>
      <t>Vesments of Ascent</t>
    </r>
  </si>
  <si>
    <r>
      <rPr>
        <b/>
        <color rgb="FF000000"/>
        <sz val="12.0"/>
      </rPr>
      <t xml:space="preserve">Flowing </t>
    </r>
    <r>
      <rPr>
        <b/>
        <color rgb="FF000000"/>
        <sz val="12.0"/>
      </rPr>
      <t>Robes of Ascent</t>
    </r>
  </si>
  <si>
    <t>Cloth</t>
  </si>
  <si>
    <t>Arcane &gt; Boomkin (No Tier) &gt; Rest</t>
  </si>
  <si>
    <t>Most use Skyweaver Robes or T9. Arcane uses in Full BiS. Can be used with Hit elsewhere for similar performance to BiS as Fire</t>
  </si>
  <si>
    <t>Cord of the Tenebrous Mist</t>
  </si>
  <si>
    <t>Belt of the Tenebrous Mist</t>
  </si>
  <si>
    <t>Warlock = Spriest &gt; Arcane</t>
  </si>
  <si>
    <t>Consider who does not have Starwatcher's. Haste/SP leans towards locks with spriests close second.</t>
  </si>
  <si>
    <t>Boots of the Unrelenting Storm</t>
  </si>
  <si>
    <t>Boots of the Harsh Winter</t>
  </si>
  <si>
    <t>Boomkin = Resto</t>
  </si>
  <si>
    <t>Not BiS for either, good holdover piece or it gets DE'd</t>
  </si>
  <si>
    <t>Belt of the Ice Burrower</t>
  </si>
  <si>
    <t>Binding of the Ice Burrower</t>
  </si>
  <si>
    <t>Resto &gt; Ele &gt; Rest</t>
  </si>
  <si>
    <t>2nd BiS for Resto</t>
  </si>
  <si>
    <t>Boots of the Courageous</t>
  </si>
  <si>
    <t>Sabatons of the Courageous</t>
  </si>
  <si>
    <t>Blade of Tarasque</t>
  </si>
  <si>
    <t>Barb of Tarasque</t>
  </si>
  <si>
    <t>Warlock &gt; Mage = Boomy = Spriest =  Ele &gt; Rest</t>
  </si>
  <si>
    <t>BiS for locks this phase. Could be used for boomies/spriests/mage/ele for hit. Give to pumpers who don't have starshard. Easy transition.</t>
  </si>
  <si>
    <t>Leggings of the Soothing Touch</t>
  </si>
  <si>
    <t>Pants of the Soothing Touch</t>
  </si>
  <si>
    <t>Demo &gt; Rest</t>
  </si>
  <si>
    <t>Best off piece for support demo</t>
  </si>
  <si>
    <t>Bracers of the Autumn Willow</t>
  </si>
  <si>
    <t>Bindings of the Autumn Willow</t>
  </si>
  <si>
    <t>Boomkin &gt; Resto</t>
  </si>
  <si>
    <t>Bracers of Cloudy Omen</t>
  </si>
  <si>
    <t>Wristwraps of Cloudy Omen</t>
  </si>
  <si>
    <t>Healer &gt; Rest</t>
  </si>
  <si>
    <t>Bindings from Hodir is still BiS for ele, resto, and holy pal. Give to whoever wants.</t>
  </si>
  <si>
    <t>Legplates of Failing Light</t>
  </si>
  <si>
    <t>Leggings of Failing Light</t>
  </si>
  <si>
    <t>Ring of the Darkmender</t>
  </si>
  <si>
    <t>Circle of the Darkmender</t>
  </si>
  <si>
    <t>Ring</t>
  </si>
  <si>
    <t>Healers &gt; Rest</t>
  </si>
  <si>
    <t>Best for all four healers, give to a longstanding pumper.</t>
  </si>
  <si>
    <t>Solace of the Defeated</t>
  </si>
  <si>
    <t>Solace of the Fallen</t>
  </si>
  <si>
    <t>Rsham &gt; Rdruid = Priest &gt; Hpal</t>
  </si>
  <si>
    <t>Potentially BiS Game until RS for Sham, BiS for disc/rdruid this phase and use case for hpal as well.</t>
  </si>
  <si>
    <t>Symbol of Transgression</t>
  </si>
  <si>
    <t>Talisman of Heedless Sins</t>
  </si>
  <si>
    <t>OH</t>
  </si>
  <si>
    <t>Off-hand</t>
  </si>
  <si>
    <t>Fire Mage &gt; Demo = Boomkin</t>
  </si>
  <si>
    <t>Side grade of Cosmos, if someone does not have one prio them. If they all have go Fire Mage then rest.</t>
  </si>
  <si>
    <t>Cloak of Displacement</t>
  </si>
  <si>
    <t>Shroud of Displacement</t>
  </si>
  <si>
    <t>Whoever needs hit</t>
  </si>
  <si>
    <t>Cord of Biting Cold</t>
  </si>
  <si>
    <t>Belt of Biting Cold</t>
  </si>
  <si>
    <t>Mage &gt;= Boomkin &gt; Ele</t>
  </si>
  <si>
    <t>Mages need 14% hit as TTW fire. Give to Boomkin if mage is fine on hit.</t>
  </si>
  <si>
    <t>Boots of the Mourning Widow</t>
  </si>
  <si>
    <t>Sandals of the Mourning Widow</t>
  </si>
  <si>
    <t>Mage &gt;= Warlock = Spriest = Boom &gt; Heals</t>
  </si>
  <si>
    <r>
      <rPr>
        <rFont val="Arial"/>
        <b/>
        <color rgb="FFFFFFFF"/>
        <sz val="12.0"/>
      </rPr>
      <t xml:space="preserve">Mages 2p T9 gives them increased 15% crit from Spirit. If they have </t>
    </r>
    <r>
      <rPr>
        <rFont val="Arial"/>
        <b/>
        <color rgb="FFFFFFFF"/>
        <sz val="12.0"/>
        <u/>
      </rPr>
      <t>yogg crit/haste boots</t>
    </r>
    <r>
      <rPr>
        <rFont val="Arial"/>
        <b/>
        <color rgb="FFFFFFFF"/>
        <sz val="12.0"/>
      </rPr>
      <t xml:space="preserve"> Mage &gt; rest, otherwise everyone is =.  </t>
    </r>
  </si>
  <si>
    <t>Vestments of the Shattered Fellowship</t>
  </si>
  <si>
    <t>Robes of the Shattered Fellowship</t>
  </si>
  <si>
    <t>T9 is BiS, holdover piece for either.</t>
  </si>
  <si>
    <t>Legguards of Concealed Hatred</t>
  </si>
  <si>
    <t>Leggings of Concealed Hatred</t>
  </si>
  <si>
    <t>Ele = Resto</t>
  </si>
  <si>
    <t>Second BiS for both to Legwraps of the Awakened</t>
  </si>
  <si>
    <t>Boots of Tremoring Earth</t>
  </si>
  <si>
    <t>Sabatons of Tremoring Earth</t>
  </si>
  <si>
    <t>Enh &gt; Ele &gt; Resto</t>
  </si>
  <si>
    <t>BiS for both, would go dps &gt; healer</t>
  </si>
  <si>
    <t>Vambraces of the Broken Bond</t>
  </si>
  <si>
    <t>Bracers of the Broken Bond</t>
  </si>
  <si>
    <t>Bastion of Purity</t>
  </si>
  <si>
    <t>Bastion of Resolve</t>
  </si>
  <si>
    <t>Shield</t>
  </si>
  <si>
    <t>Ele &gt; Holy Pal = Resto Sham</t>
  </si>
  <si>
    <t xml:space="preserve">Best caster shield. </t>
  </si>
  <si>
    <t>Skyweaver Robes</t>
  </si>
  <si>
    <t>Skyweaver Vestments</t>
  </si>
  <si>
    <t>Aff Lock = Fire Mage</t>
  </si>
  <si>
    <t xml:space="preserve">BiS for both as four piece off-piece. Big hit piece. Whoever cranks. </t>
  </si>
  <si>
    <t>Bindings of Dark Essence</t>
  </si>
  <si>
    <t>Dark Essence Bindings</t>
  </si>
  <si>
    <t>Fire &gt; Disc (their bis) &gt; Other DPS</t>
  </si>
  <si>
    <t>Fire is the only class to use this in 100% BiS. Give to whoever needs a hit option after.</t>
  </si>
  <si>
    <t>Cord of Pale Thorns</t>
  </si>
  <si>
    <t>Belt of Pale Thorns</t>
  </si>
  <si>
    <t>Leatherr</t>
  </si>
  <si>
    <t>Rdruid = Rsham &gt;= Boomkin</t>
  </si>
  <si>
    <t>BiS for Resto Druid/Resto Shaman, non-hit option for Boomkin</t>
  </si>
  <si>
    <t>Breastplate of the Frozen Lake</t>
  </si>
  <si>
    <t>Chestplate of the Frozen Lake</t>
  </si>
  <si>
    <t>Wail of the Val'kyr</t>
  </si>
  <si>
    <t>Cry of the Val'kyr</t>
  </si>
  <si>
    <t>Warlock = Mage = Spriest = Boom &gt; Heals</t>
  </si>
  <si>
    <t>Whoever can sacrifice the hit from FL neck or has IC neck. Pumper prio piece with a small dps upside.</t>
  </si>
  <si>
    <t>Chalice of Searing Light</t>
  </si>
  <si>
    <t>Mystifying Charm</t>
  </si>
  <si>
    <t>Disc &gt; Rest</t>
  </si>
  <si>
    <t>Most casters are using the hit from the off-hand, if someone can move their hit this is an ok piece.</t>
  </si>
  <si>
    <t>Maiden's Favor</t>
  </si>
  <si>
    <t>Maiden's Adoration</t>
  </si>
  <si>
    <t>Healers</t>
  </si>
  <si>
    <t>Holdover piece for Tribute Cloaks. Cover the healer who is not getting healer cloak first.</t>
  </si>
  <si>
    <t>Armbands of the Ashen Saint</t>
  </si>
  <si>
    <t>Bindings of the Ashen Saint</t>
  </si>
  <si>
    <t>Wrists</t>
  </si>
  <si>
    <t>Lock = Spriest = Arcane</t>
  </si>
  <si>
    <t>Almost equal dps upgrade. Marginal difference between grasps from XT. Give to whoever does not have.</t>
  </si>
  <si>
    <t>Gloves of the Lifeless Touch</t>
  </si>
  <si>
    <t>Handwraps of the Lifeless Touch</t>
  </si>
  <si>
    <t>Gloves</t>
  </si>
  <si>
    <t>DPS = Healers</t>
  </si>
  <si>
    <t>Whoever does not have Pharos. All casters use T9 as their  BiS</t>
  </si>
  <si>
    <t>Leggings of the Deepening Void</t>
  </si>
  <si>
    <t>Breeches of the Deepening Void</t>
  </si>
  <si>
    <t>Legss</t>
  </si>
  <si>
    <t>DPS &gt; Healers</t>
  </si>
  <si>
    <t>Most classes are using tier, ask if someone wants to use this as an off-piece.</t>
  </si>
  <si>
    <t>Footpads of the Icy Floe</t>
  </si>
  <si>
    <t>Boots of the Icy Floe</t>
  </si>
  <si>
    <t>Whoever builds with hit</t>
  </si>
  <si>
    <t>Some people build around these as a hit piece. Communicate with your casters. Most use Mourning Widow in full BiS.</t>
  </si>
  <si>
    <t>Legwraps of the Awakening</t>
  </si>
  <si>
    <t>Leggings of the Awakening</t>
  </si>
  <si>
    <t>Boomkin &gt; Shaman &gt; Rest</t>
  </si>
  <si>
    <t>Boomies crank</t>
  </si>
  <si>
    <t>Chestguard of the Flowing Elements</t>
  </si>
  <si>
    <t>Cuirass of Flowing Elements</t>
  </si>
  <si>
    <t>Belt of the Forgotten Martyr</t>
  </si>
  <si>
    <t>Girdle of the Forgotten Martyr</t>
  </si>
  <si>
    <t>Band of Deplorable Violence</t>
  </si>
  <si>
    <t>Lurid Manifestation</t>
  </si>
  <si>
    <t>Mage = Boomkin &gt; Lock = Spriest</t>
  </si>
  <si>
    <r>
      <rPr>
        <rFont val="Arial"/>
        <b/>
        <color rgb="FF000000"/>
        <sz val="12.0"/>
        <u/>
      </rPr>
      <t>Arguably</t>
    </r>
    <r>
      <rPr>
        <rFont val="Arial"/>
        <b/>
        <color rgb="FF000000"/>
        <sz val="12.0"/>
      </rPr>
      <t xml:space="preserve"> Nebula Band is better with the haste for lock or spriest.</t>
    </r>
  </si>
  <si>
    <t>Reign of the Unliving</t>
  </si>
  <si>
    <t>Reign of the Dead</t>
  </si>
  <si>
    <t>PUMPER &gt; ENH = Mage &gt; Boomy = Ele = Spriest</t>
  </si>
  <si>
    <t>Big Item - this is merely a suggestion, your prio should reflect who contributes most</t>
  </si>
  <si>
    <t>Misery's End</t>
  </si>
  <si>
    <t>Suffering's End</t>
  </si>
  <si>
    <t>Boomkin = Spriest = Ele = Enh &gt; rest</t>
  </si>
  <si>
    <t>BiS for Boomkin or Spriest, can be BiS for Ele too (or Barb) 2nd biggest dps upgrade for enhance for the tier, CRANKER PRIO.</t>
  </si>
  <si>
    <t>Blade of the Unbroken Covenant</t>
  </si>
  <si>
    <t>Mortalis</t>
  </si>
  <si>
    <t>Mage &gt;= Warlock</t>
  </si>
  <si>
    <t>Mages using Hodir Staff can swap easier to sword without looking for more hit. Both can gear around the sword.</t>
  </si>
  <si>
    <t>Clemency</t>
  </si>
  <si>
    <t>Sufferance</t>
  </si>
  <si>
    <t>Sidegrade of Hodir 252 staff. Ask if anyone wants.</t>
  </si>
  <si>
    <t>Jaina's Radiance</t>
  </si>
  <si>
    <t>Aethas' Intensity</t>
  </si>
  <si>
    <t>Pumper piece</t>
  </si>
  <si>
    <t>Not end game BiS for any casters (or Enhance). Give to your best and brightest.</t>
  </si>
  <si>
    <t>Bolvar's Devotion</t>
  </si>
  <si>
    <t>Lady Liadrin's Conviction</t>
  </si>
  <si>
    <t>Demo &gt; perhaps Rdruid &gt; Rest</t>
  </si>
  <si>
    <t>Only BiS for Demo's + Rdruids. Second best to crit/haste cloak</t>
  </si>
  <si>
    <r>
      <rPr>
        <rFont val="Arial"/>
        <color rgb="FFFFFFFF"/>
        <sz val="12.0"/>
      </rPr>
      <t xml:space="preserve">If you have any questions please hit us up at https://www.twitch.tv/joardee and https://www.twitch.tv/itspummel. 
</t>
    </r>
    <r>
      <rPr>
        <rFont val="Arial"/>
        <b/>
        <color rgb="FFFFFFFF"/>
        <sz val="12.0"/>
      </rPr>
      <t>REMINDER THAT PLAYER &gt; CLASS TRUMPS EVERY DECISION ON THIS SHEET</t>
    </r>
  </si>
  <si>
    <t>Chestplate of the Towering Monstrousity</t>
  </si>
  <si>
    <t>Hauberk of the Towering Monstrosity</t>
  </si>
  <si>
    <t>Warr = Pal = DK</t>
  </si>
  <si>
    <t>Crystal Plated Vanguard</t>
  </si>
  <si>
    <t>Forlorn Barrier</t>
  </si>
  <si>
    <t>Paladin = Warrior</t>
  </si>
  <si>
    <t>Paladin</t>
  </si>
  <si>
    <t>Pride of the Eredar</t>
  </si>
  <si>
    <t>Pride of the Demon Lord</t>
  </si>
  <si>
    <t>Main Tank</t>
  </si>
  <si>
    <t>Not the 272 cloak, but a holdover piece.</t>
  </si>
  <si>
    <t>Legguards of Feverish Dedication</t>
  </si>
  <si>
    <t>Legplates of Feverish Dedication</t>
  </si>
  <si>
    <t>DK</t>
  </si>
  <si>
    <t>Dawnbreaker Greaves</t>
  </si>
  <si>
    <t>Dawnbreaker Sabatons</t>
  </si>
  <si>
    <t>Girdle of Bloodied Scars</t>
  </si>
  <si>
    <t>Belt of Bloodied Scars</t>
  </si>
  <si>
    <t>Satrina's Impeding Scarab</t>
  </si>
  <si>
    <t>Juggernaut's Vitality</t>
  </si>
  <si>
    <t>Bracers of the Shieldmaiden</t>
  </si>
  <si>
    <t>Armguards of the Shieldmaiden</t>
  </si>
  <si>
    <t>DK = Warrior = Paladin</t>
  </si>
  <si>
    <t>BiS Bracers for the tanks</t>
  </si>
  <si>
    <t>Shaman</t>
  </si>
  <si>
    <t>The Arbiter's Muse</t>
  </si>
  <si>
    <t>Legionnaire's Gorget</t>
  </si>
  <si>
    <t>Signet of the Traitor King</t>
  </si>
  <si>
    <t>Band of the Traitor King</t>
  </si>
  <si>
    <t>Silverwing Defender</t>
  </si>
  <si>
    <t>Orgrim's Deflector</t>
  </si>
  <si>
    <t>Magni's Resolution</t>
  </si>
  <si>
    <t>Cairne's Endurance</t>
  </si>
  <si>
    <t>THIS IS CLOSE TO BIS, PLEASE KEEP IN MIND ALL ITEMS POSSIBLE IN EVERY SLOT.</t>
  </si>
  <si>
    <t>Alliance</t>
  </si>
  <si>
    <t>Frost Death Knight</t>
  </si>
  <si>
    <t>Unholy Death Knight</t>
  </si>
  <si>
    <t>Survival Hunter</t>
  </si>
  <si>
    <r>
      <rPr>
        <rFont val="Arial"/>
        <b/>
        <color rgb="FF000000"/>
        <sz val="12.0"/>
        <u/>
      </rPr>
      <t xml:space="preserve">Assa </t>
    </r>
    <r>
      <rPr>
        <rFont val="Arial"/>
        <b/>
        <color rgb="FF000000"/>
        <sz val="12.0"/>
        <u/>
      </rPr>
      <t>Rogue</t>
    </r>
  </si>
  <si>
    <t>Combat Rogue</t>
  </si>
  <si>
    <t>Enhance Shaman</t>
  </si>
  <si>
    <t>Head</t>
  </si>
  <si>
    <t>T9</t>
  </si>
  <si>
    <t>Frigid Strength of Hodir</t>
  </si>
  <si>
    <t>Shoulder</t>
  </si>
  <si>
    <t>Back</t>
  </si>
  <si>
    <t>Armbands of Bedlam</t>
  </si>
  <si>
    <t>Armbands of the Northern Stalker</t>
  </si>
  <si>
    <t>Solar Bindings</t>
  </si>
  <si>
    <t>Gloves of the Silver Assassin</t>
  </si>
  <si>
    <t>Legguards Ascension</t>
  </si>
  <si>
    <t>Sabatons of Lifeless Night</t>
  </si>
  <si>
    <t>Boots of Termoring Earth</t>
  </si>
  <si>
    <t>Ring 1</t>
  </si>
  <si>
    <t>Band of the Violent Temperment</t>
  </si>
  <si>
    <t>Band of the Violet Temperment</t>
  </si>
  <si>
    <t>Brann's Signet Ring</t>
  </si>
  <si>
    <t>Ring 2</t>
  </si>
  <si>
    <t>Seal of the Betrayed King</t>
  </si>
  <si>
    <t>Carnivorous Band</t>
  </si>
  <si>
    <t>Planestalker Signet</t>
  </si>
  <si>
    <t>Nebula Band</t>
  </si>
  <si>
    <t>Trinket 1</t>
  </si>
  <si>
    <t>Mjolnir Runestone</t>
  </si>
  <si>
    <t>Trinket 2</t>
  </si>
  <si>
    <t>Comet's Trail</t>
  </si>
  <si>
    <t>DMC: Greatness</t>
  </si>
  <si>
    <t>Weapon</t>
  </si>
  <si>
    <t>Off hand</t>
  </si>
  <si>
    <t>Sigil of Awareness</t>
  </si>
  <si>
    <t>Sigil of Virulence</t>
  </si>
  <si>
    <t>Totem of Electrifying Wind</t>
  </si>
  <si>
    <t>Libram of Valiance</t>
  </si>
  <si>
    <t>Idol of Mutilation</t>
  </si>
  <si>
    <t>SIM LINK:</t>
  </si>
  <si>
    <t>ALLY FDK</t>
  </si>
  <si>
    <t>ALLY UH DK</t>
  </si>
  <si>
    <t>ALLY SURVIVAL HUNTER</t>
  </si>
  <si>
    <t>ALLY FURY WAR</t>
  </si>
  <si>
    <t>ALLY ASSASSINATION</t>
  </si>
  <si>
    <t>ALLY COMBAT</t>
  </si>
  <si>
    <t>ALLY ENHANCE</t>
  </si>
  <si>
    <t>ALLY RET</t>
  </si>
  <si>
    <t>ALLY FERAL DRUID</t>
  </si>
  <si>
    <t>Horde</t>
  </si>
  <si>
    <r>
      <rPr>
        <rFont val="Arial"/>
        <b/>
        <color rgb="FF000000"/>
        <sz val="12.0"/>
        <u/>
      </rPr>
      <t xml:space="preserve">Assa </t>
    </r>
    <r>
      <rPr>
        <rFont val="Arial"/>
        <b/>
        <color rgb="FF000000"/>
        <sz val="12.0"/>
        <u/>
      </rPr>
      <t>Rogue</t>
    </r>
  </si>
  <si>
    <t>Cuirasss of Cruel Intent</t>
  </si>
  <si>
    <t>Bracers of the Northern Stalker</t>
  </si>
  <si>
    <t>Legguards of Cunning Deception</t>
  </si>
  <si>
    <t>Greaves of Ruthless Judgement</t>
  </si>
  <si>
    <t>Ring of the Violent Temperment</t>
  </si>
  <si>
    <t>Planestalker Band</t>
  </si>
  <si>
    <t>Gormok's Band</t>
  </si>
  <si>
    <t>Sufering's End</t>
  </si>
  <si>
    <t>HORDE FDK</t>
  </si>
  <si>
    <t>HORDE UH DK</t>
  </si>
  <si>
    <t>HORDE SURIVAL HUNTER</t>
  </si>
  <si>
    <t>HORDE FURY WAR</t>
  </si>
  <si>
    <t>HORDE ASSASSINATION</t>
  </si>
  <si>
    <t>HORDE COMBAT</t>
  </si>
  <si>
    <t>HORDE ENHANCE</t>
  </si>
  <si>
    <t>HORDE RET</t>
  </si>
  <si>
    <t>HORDE FERAL DRUID</t>
  </si>
  <si>
    <t>*TROLLS USE ICEWALKER TREADS AND</t>
  </si>
  <si>
    <t>BONESHATTER ARMBANDS</t>
  </si>
  <si>
    <t>Mage (Arcane)</t>
  </si>
  <si>
    <t>Mage (TTW)</t>
  </si>
  <si>
    <t>Affliction Warlocks</t>
  </si>
  <si>
    <t>Demonology Warlocks</t>
  </si>
  <si>
    <t>Elemental Shaman</t>
  </si>
  <si>
    <t>Sapphire Amulet of Renewal</t>
  </si>
  <si>
    <t>Flowing Vestments of Ascent</t>
  </si>
  <si>
    <t>Bindings of Winter Gale</t>
  </si>
  <si>
    <t>Pharos Gloves</t>
  </si>
  <si>
    <t>Cord of Tenebrous Mist</t>
  </si>
  <si>
    <t>Legwraps of the Awakened</t>
  </si>
  <si>
    <t>Boot of the Mourning Widow</t>
  </si>
  <si>
    <t>Conductive Seal</t>
  </si>
  <si>
    <t>Flare of the Heavens</t>
  </si>
  <si>
    <t>Scale of Fates</t>
  </si>
  <si>
    <t>Living Flame</t>
  </si>
  <si>
    <t>Blade of the Unbroken Covenent</t>
  </si>
  <si>
    <t>Chalice of Benedictus</t>
  </si>
  <si>
    <t>Rod of Imprisoned Souls/Sprig</t>
  </si>
  <si>
    <t>Petrified Ivy Sprig</t>
  </si>
  <si>
    <t>Idol of Lunar Fury</t>
  </si>
  <si>
    <t>SIM LINKS:</t>
  </si>
  <si>
    <t>ALLY ARCANE MAGE</t>
  </si>
  <si>
    <t>ALLY TTW MAGE</t>
  </si>
  <si>
    <t>ALLY AFF LOCK</t>
  </si>
  <si>
    <t>ALLY DEMO LOCK</t>
  </si>
  <si>
    <t>ALLY SPRIEST</t>
  </si>
  <si>
    <t>ALLY ELE SHAMAN</t>
  </si>
  <si>
    <t>ALLY BOOMKIN</t>
  </si>
  <si>
    <t>Phase 3 Arcane Alliance CONFIG</t>
  </si>
  <si>
    <t>Phase 3 Fire Alliance CONFIG</t>
  </si>
  <si>
    <t>Used Phase 3 Default Configs to SIM mage BiS</t>
  </si>
  <si>
    <t>Flowing Robes of Ascent</t>
  </si>
  <si>
    <t>Bindings of the Autumn WIllow</t>
  </si>
  <si>
    <t>Belt of Tenebrous Mist</t>
  </si>
  <si>
    <t>Boot of the Icy Floe</t>
  </si>
  <si>
    <t>Firestorm Band</t>
  </si>
  <si>
    <t>Lurid Manisfestation</t>
  </si>
  <si>
    <t>Lightbane Focus</t>
  </si>
  <si>
    <t>Talisman of Heedless Sin</t>
  </si>
  <si>
    <t>HORDE ARCANE MAGE</t>
  </si>
  <si>
    <t>HORDE TTW MAGE</t>
  </si>
  <si>
    <t>HORDE AFF LOCK</t>
  </si>
  <si>
    <t>HORDE DEMO LOCK</t>
  </si>
  <si>
    <t>HORDE SPRIEST</t>
  </si>
  <si>
    <t>HORDE ELE SHAMAN</t>
  </si>
  <si>
    <t>HORDE BOOMKIN</t>
  </si>
  <si>
    <t>Phase 3 Arcane Horde CONFIG</t>
  </si>
  <si>
    <t>Phase 3 Fire Horde CONFIG</t>
  </si>
  <si>
    <t>Used Phase 3 Default MAGE SIM Configs for BiS</t>
  </si>
  <si>
    <t>Bis List Link -&gt;</t>
  </si>
  <si>
    <t>T8</t>
  </si>
  <si>
    <t>Flowing Vestments of the Ascent</t>
  </si>
  <si>
    <t>Bracers of the Autumn Glow</t>
  </si>
  <si>
    <t>Bindings of the Winter Gale</t>
  </si>
  <si>
    <t>Belt of the Frozen Reach</t>
  </si>
  <si>
    <t>legplate of Failing Light</t>
  </si>
  <si>
    <t>Starshine Circle</t>
  </si>
  <si>
    <t>Illustration of the Dragon Soul</t>
  </si>
  <si>
    <t>Soul Preserver</t>
  </si>
  <si>
    <t>Show of Faith</t>
  </si>
  <si>
    <t>Meteorite Crystal</t>
  </si>
  <si>
    <t>Val'anyr, Hammer of the Ancient Kings</t>
  </si>
  <si>
    <t>Idol of Awakening</t>
  </si>
  <si>
    <t>Totem of Calming Tides</t>
  </si>
  <si>
    <t>Libram of Renewal</t>
  </si>
  <si>
    <t>Flowing Robes of the Ascent</t>
  </si>
  <si>
    <t>Chestplate of the Frozen lake</t>
  </si>
  <si>
    <t>Belt of the Pale Thorns</t>
  </si>
  <si>
    <t>Girdle of the Frozen Reach</t>
  </si>
  <si>
    <t>THIS IS ABSOLUTE BIS, PLEASE KEEP IN MIND ALL ITEMS POSSIBLE IN EVERY SLOT.</t>
  </si>
  <si>
    <t>Protection Paladin</t>
  </si>
  <si>
    <t>Protection Warrior</t>
  </si>
  <si>
    <t>Blood Death Knight</t>
  </si>
  <si>
    <t>Feral Druid (Balanced)</t>
  </si>
  <si>
    <t>Chestplate of the Tower Monstrosity</t>
  </si>
  <si>
    <t>Dreadscale Armguards</t>
  </si>
  <si>
    <t>Girldle of Bloodied Scars</t>
  </si>
  <si>
    <t>Greaves of the Lingering Vortex</t>
  </si>
  <si>
    <t>Fate's Clutch</t>
  </si>
  <si>
    <t>Loop of the Twin Val'kyr</t>
  </si>
  <si>
    <t>Satrina's Impending Scarab</t>
  </si>
  <si>
    <t>Heart of Iron</t>
  </si>
  <si>
    <t>Blades of the Sable Cross</t>
  </si>
  <si>
    <t>Sigil of Insolence</t>
  </si>
  <si>
    <t>Idol of the Corruptor</t>
  </si>
  <si>
    <t>Legionanaire's Gorget</t>
  </si>
  <si>
    <t>Dreadscale Bracers</t>
  </si>
  <si>
    <t>Band of the Twin Val'kyr</t>
  </si>
  <si>
    <t>Juggernauts Vitality</t>
  </si>
  <si>
    <t>Role</t>
  </si>
  <si>
    <t>Character Name</t>
  </si>
  <si>
    <t>Stream Link</t>
  </si>
  <si>
    <t>Tank</t>
  </si>
  <si>
    <t>Baron/Cstrike</t>
  </si>
  <si>
    <t>https://www.youtube.com/c/BaronCstrikeGaming</t>
  </si>
  <si>
    <t>Ataraxie</t>
  </si>
  <si>
    <t>https://www.twitch.tv/ataraxey</t>
  </si>
  <si>
    <t>Spriest</t>
  </si>
  <si>
    <t>Apepz</t>
  </si>
  <si>
    <t>https://www.twitch.tv/apepzz</t>
  </si>
  <si>
    <t>Crateria</t>
  </si>
  <si>
    <t>https://www.twitch.tv/crateria</t>
  </si>
  <si>
    <t>Dirichlet</t>
  </si>
  <si>
    <t>https://www.twitch.tv/dirichlet_</t>
  </si>
  <si>
    <t>Crix</t>
  </si>
  <si>
    <t>https://www.twitch.tv/crixvibez</t>
  </si>
  <si>
    <t>Lidond</t>
  </si>
  <si>
    <t>https://www.twitch.tv/belfonti</t>
  </si>
  <si>
    <t>Lucke</t>
  </si>
  <si>
    <t>https://www.twitch.tv/luckejtp</t>
  </si>
  <si>
    <t>Jassen</t>
  </si>
  <si>
    <t>https://www.twitch.tv/nessajofc</t>
  </si>
  <si>
    <t>https://www.twitch.tv/joardee</t>
  </si>
  <si>
    <t>Ret Pally</t>
  </si>
  <si>
    <t>Misoka</t>
  </si>
  <si>
    <t>https://www.twitch.tv/misokagames</t>
  </si>
  <si>
    <t>https://www.twitch.tv/itspummel</t>
  </si>
  <si>
    <t>Philthhy</t>
  </si>
  <si>
    <t>https://www.twitch.tv/philthhy</t>
  </si>
  <si>
    <t>Shai</t>
  </si>
  <si>
    <t>https://twitch.tv/shaixhulud_</t>
  </si>
  <si>
    <t>H/D Priest</t>
  </si>
  <si>
    <t>Wartide</t>
  </si>
  <si>
    <t>https://www.twitch.tv/wartidez</t>
  </si>
  <si>
    <t>Zath</t>
  </si>
  <si>
    <t>https://www.twitch.tv/zathwiker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</si>
</sst>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80">
    <font>
      <sz val="10.0"/>
      <color rgb="FF000000"/>
      <name val="Arial"/>
      <scheme val="minor"/>
    </font>
    <font>
      <color theme="0"/>
      <name val="Arial"/>
      <scheme val="minor"/>
    </font>
    <font>
      <b/>
      <color theme="0"/>
      <name val="Arial"/>
      <scheme val="minor"/>
    </font>
    <font>
      <color theme="1"/>
      <name val="Arial"/>
      <scheme val="minor"/>
    </font>
    <font>
      <b/>
      <color rgb="FFFFFFFF"/>
      <name val="Arial"/>
      <scheme val="minor"/>
    </font>
    <font>
      <color rgb="FFFFFFFF"/>
      <name val="Arial"/>
      <scheme val="minor"/>
    </font>
    <font>
      <b/>
      <sz val="12.0"/>
      <color theme="1"/>
      <name val="Arial"/>
      <scheme val="minor"/>
    </font>
    <font/>
    <font>
      <color theme="1"/>
      <name val="Arial"/>
    </font>
    <font>
      <b/>
      <color theme="1"/>
      <name val="Arial"/>
      <scheme val="minor"/>
    </font>
    <font>
      <u/>
      <color rgb="FF1155CC"/>
      <name val="Arial"/>
      <scheme val="minor"/>
    </font>
    <font>
      <b/>
      <u/>
      <color rgb="FF0000FF"/>
    </font>
    <font>
      <b/>
      <sz val="10.0"/>
      <color theme="1"/>
      <name val="Arial"/>
      <scheme val="minor"/>
    </font>
    <font>
      <b/>
      <u/>
      <sz val="12.0"/>
      <color rgb="FF0000FF"/>
    </font>
    <font>
      <b/>
      <color rgb="FF000000"/>
      <name val="Arial"/>
      <scheme val="minor"/>
    </font>
    <font>
      <b/>
      <sz val="12.0"/>
      <color rgb="FF000000"/>
      <name val="Arial"/>
      <scheme val="minor"/>
    </font>
    <font>
      <sz val="9.0"/>
      <color rgb="FF000000"/>
      <name val="Consolas"/>
    </font>
    <font>
      <b/>
      <color theme="1"/>
      <name val="Roboto"/>
    </font>
    <font>
      <b/>
      <sz val="14.0"/>
      <color theme="1"/>
      <name val="Arial"/>
      <scheme val="minor"/>
    </font>
    <font>
      <sz val="11.0"/>
      <color rgb="FF000000"/>
      <name val="Inconsolata"/>
    </font>
    <font>
      <color rgb="FF000000"/>
      <name val="Arial"/>
    </font>
    <font>
      <b/>
      <color theme="1"/>
      <name val="Arial"/>
    </font>
    <font>
      <sz val="8.0"/>
      <color rgb="FF000000"/>
      <name val="Inconsolata"/>
    </font>
    <font>
      <b/>
      <i/>
      <sz val="12.0"/>
      <color theme="1"/>
      <name val="Arial"/>
      <scheme val="minor"/>
    </font>
    <font>
      <b/>
      <sz val="12.0"/>
      <color theme="1"/>
      <name val="Arial"/>
    </font>
    <font>
      <b/>
      <sz val="9.0"/>
      <color theme="1"/>
      <name val="Arial"/>
    </font>
    <font>
      <b/>
      <u/>
      <color rgb="FFFFFFFF"/>
    </font>
    <font>
      <b/>
      <sz val="12.0"/>
      <color theme="0"/>
      <name val="Arial"/>
      <scheme val="minor"/>
    </font>
    <font>
      <sz val="12.0"/>
      <color theme="0"/>
      <name val="Arial"/>
      <scheme val="minor"/>
    </font>
    <font>
      <sz val="12.0"/>
      <color rgb="FFFFFFFF"/>
      <name val="Arial"/>
      <scheme val="minor"/>
    </font>
    <font>
      <b/>
      <sz val="12.0"/>
      <color rgb="FFFFFFFF"/>
      <name val="Arial"/>
      <scheme val="minor"/>
    </font>
    <font>
      <b/>
      <sz val="12.0"/>
      <color rgb="FFFF0000"/>
      <name val="Arial"/>
      <scheme val="minor"/>
    </font>
    <font>
      <b/>
      <sz val="12.0"/>
      <color rgb="FF000000"/>
    </font>
    <font>
      <b/>
      <sz val="12.0"/>
      <color rgb="FF000000"/>
      <name val="Arial"/>
    </font>
    <font>
      <b/>
      <u/>
      <color theme="1"/>
      <name val="Roboto"/>
    </font>
    <font>
      <b/>
      <sz val="12.0"/>
      <color rgb="FFFFFFFF"/>
      <name val="Arial"/>
    </font>
    <font>
      <b/>
      <u/>
      <sz val="12.0"/>
      <color rgb="FFFF0000"/>
      <name val="Arial"/>
      <scheme val="minor"/>
    </font>
    <font>
      <sz val="24.0"/>
      <color rgb="FF000000"/>
      <name val="Roboto"/>
    </font>
    <font>
      <b/>
      <u/>
      <sz val="12.0"/>
      <color rgb="FFFF0000"/>
      <name val="Arial"/>
      <scheme val="minor"/>
    </font>
    <font>
      <b/>
      <sz val="12.0"/>
      <color rgb="FFFFFFFF"/>
    </font>
    <font>
      <b/>
      <u/>
      <sz val="12.0"/>
      <color rgb="FFFF0000"/>
      <name val="Arial"/>
      <scheme val="minor"/>
    </font>
    <font>
      <sz val="12.0"/>
      <color theme="1"/>
      <name val="Arial"/>
      <scheme val="minor"/>
    </font>
    <font>
      <b/>
      <u/>
      <color theme="1"/>
      <name val="Roboto"/>
    </font>
    <font>
      <b/>
      <color rgb="FFFFFFFF"/>
      <name val="Roboto"/>
    </font>
    <font>
      <b/>
      <u/>
      <color theme="1"/>
      <name val="Roboto"/>
    </font>
    <font>
      <b/>
      <u/>
      <sz val="12.0"/>
      <color rgb="FF000000"/>
      <name val="Arial"/>
      <scheme val="minor"/>
    </font>
    <font>
      <b/>
      <sz val="14.0"/>
      <color theme="0"/>
      <name val="Arial"/>
      <scheme val="minor"/>
    </font>
    <font>
      <b/>
      <sz val="14.0"/>
      <color rgb="FFFFFFFF"/>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sz val="10.0"/>
      <color theme="1"/>
      <name val="Arial"/>
      <scheme val="minor"/>
    </font>
    <font>
      <b/>
      <u/>
      <sz val="12.0"/>
      <color rgb="FF000000"/>
      <name val="Arial"/>
      <scheme val="minor"/>
    </font>
    <font>
      <sz val="10.0"/>
      <color theme="0"/>
      <name val="Arial"/>
      <scheme val="minor"/>
    </font>
    <font>
      <sz val="10.0"/>
      <color rgb="FFFFFFFF"/>
      <name val="Arial"/>
      <scheme val="minor"/>
    </font>
    <font>
      <b/>
      <u/>
      <sz val="12.0"/>
      <color rgb="FFFFFFFF"/>
    </font>
    <font>
      <b/>
      <u/>
      <sz val="12.0"/>
      <color rgb="FF000000"/>
      <name val="Arial"/>
      <scheme val="minor"/>
    </font>
    <font>
      <b/>
      <u/>
      <sz val="12.0"/>
      <color theme="0"/>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rgb="FF000000"/>
      <name val="Arial"/>
      <scheme val="minor"/>
    </font>
    <font>
      <b/>
      <u/>
      <sz val="12.0"/>
      <color theme="1"/>
      <name val="Arial"/>
      <scheme val="minor"/>
    </font>
    <font>
      <b/>
      <u/>
      <sz val="12.0"/>
      <color theme="1"/>
      <name val="Arial"/>
      <scheme val="minor"/>
    </font>
    <font>
      <b/>
      <u/>
      <sz val="12.0"/>
      <color rgb="FF000000"/>
      <name val="Arial"/>
      <scheme val="minor"/>
    </font>
    <font>
      <b/>
      <u/>
      <sz val="12.0"/>
      <color theme="1"/>
      <name val="Arial"/>
      <scheme val="minor"/>
    </font>
    <font>
      <b/>
      <u/>
      <sz val="12.0"/>
      <color theme="1"/>
      <name val="Arial"/>
      <scheme val="minor"/>
    </font>
    <font>
      <b/>
      <u/>
      <sz val="12.0"/>
      <color theme="1"/>
      <name val="Arial"/>
      <scheme val="minor"/>
    </font>
    <font>
      <u/>
      <sz val="12.0"/>
      <color theme="0"/>
    </font>
    <font>
      <u/>
      <sz val="12.0"/>
      <color theme="0"/>
      <name val="Arial"/>
    </font>
    <font>
      <u/>
      <sz val="12.0"/>
      <color rgb="FFFFFFFF"/>
    </font>
    <font>
      <u/>
      <sz val="12.0"/>
      <color theme="0"/>
      <name val="Arial"/>
    </font>
    <font>
      <u/>
      <sz val="12.0"/>
      <color rgb="FFFFFFFF"/>
      <name val="Arial"/>
      <scheme val="minor"/>
    </font>
  </fonts>
  <fills count="40">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8788EE"/>
        <bgColor rgb="FF8788EE"/>
      </patternFill>
    </fill>
    <fill>
      <patternFill patternType="solid">
        <fgColor rgb="FFA2C4C9"/>
        <bgColor rgb="FFA2C4C9"/>
      </patternFill>
    </fill>
    <fill>
      <patternFill patternType="solid">
        <fgColor rgb="FF999999"/>
        <bgColor rgb="FF999999"/>
      </patternFill>
    </fill>
    <fill>
      <patternFill patternType="solid">
        <fgColor rgb="FFC27BA0"/>
        <bgColor rgb="FFC27BA0"/>
      </patternFill>
    </fill>
    <fill>
      <patternFill patternType="solid">
        <fgColor rgb="FFD9D9D9"/>
        <bgColor rgb="FFD9D9D9"/>
      </patternFill>
    </fill>
    <fill>
      <patternFill patternType="solid">
        <fgColor rgb="FFF48CBA"/>
        <bgColor rgb="FFF48CBA"/>
      </patternFill>
    </fill>
    <fill>
      <patternFill patternType="solid">
        <fgColor rgb="FFD5A6BD"/>
        <bgColor rgb="FFD5A6BD"/>
      </patternFill>
    </fill>
    <fill>
      <patternFill patternType="solid">
        <fgColor rgb="FFF58CBA"/>
        <bgColor rgb="FFF58CBA"/>
      </patternFill>
    </fill>
    <fill>
      <patternFill patternType="solid">
        <fgColor rgb="FFFFFFFF"/>
        <bgColor rgb="FFFFFFFF"/>
      </patternFill>
    </fill>
    <fill>
      <patternFill patternType="solid">
        <fgColor rgb="FFF6B26B"/>
        <bgColor rgb="FFF6B26B"/>
      </patternFill>
    </fill>
    <fill>
      <patternFill patternType="solid">
        <fgColor rgb="FFCCCCCC"/>
        <bgColor rgb="FFCCCCCC"/>
      </patternFill>
    </fill>
    <fill>
      <patternFill patternType="solid">
        <fgColor rgb="FFE69138"/>
        <bgColor rgb="FFE69138"/>
      </patternFill>
    </fill>
    <fill>
      <patternFill patternType="solid">
        <fgColor rgb="FFFF7C0A"/>
        <bgColor rgb="FFFF7C0A"/>
      </patternFill>
    </fill>
    <fill>
      <patternFill patternType="solid">
        <fgColor rgb="FF3FC7EB"/>
        <bgColor rgb="FF3FC7EB"/>
      </patternFill>
    </fill>
    <fill>
      <patternFill patternType="solid">
        <fgColor rgb="FF93C47D"/>
        <bgColor rgb="FF93C47D"/>
      </patternFill>
    </fill>
    <fill>
      <patternFill patternType="solid">
        <fgColor rgb="FFABD473"/>
        <bgColor rgb="FFABD473"/>
      </patternFill>
    </fill>
    <fill>
      <patternFill patternType="solid">
        <fgColor rgb="FF6AA84F"/>
        <bgColor rgb="FF6AA84F"/>
      </patternFill>
    </fill>
    <fill>
      <patternFill patternType="solid">
        <fgColor rgb="FFD8B45E"/>
        <bgColor rgb="FFD8B45E"/>
      </patternFill>
    </fill>
    <fill>
      <patternFill patternType="solid">
        <fgColor rgb="FFFFF468"/>
        <bgColor rgb="FFFFF468"/>
      </patternFill>
    </fill>
    <fill>
      <patternFill patternType="solid">
        <fgColor rgb="FFC69B6D"/>
        <bgColor rgb="FFC69B6D"/>
      </patternFill>
    </fill>
    <fill>
      <patternFill patternType="solid">
        <fgColor rgb="FF3D85C6"/>
        <bgColor rgb="FF3D85C6"/>
      </patternFill>
    </fill>
    <fill>
      <patternFill patternType="solid">
        <fgColor rgb="FF3C78D8"/>
        <bgColor rgb="FF3C78D8"/>
      </patternFill>
    </fill>
    <fill>
      <patternFill patternType="solid">
        <fgColor rgb="FF0070DD"/>
        <bgColor rgb="FF0070DD"/>
      </patternFill>
    </fill>
    <fill>
      <patternFill patternType="solid">
        <fgColor rgb="FFA4815B"/>
        <bgColor rgb="FFA4815B"/>
      </patternFill>
    </fill>
    <fill>
      <patternFill patternType="solid">
        <fgColor rgb="FFC4465A"/>
        <bgColor rgb="FFC4465A"/>
      </patternFill>
    </fill>
    <fill>
      <patternFill patternType="solid">
        <fgColor rgb="FFC4324A"/>
        <bgColor rgb="FFC4324A"/>
      </patternFill>
    </fill>
    <fill>
      <patternFill patternType="solid">
        <fgColor rgb="FFC41E3A"/>
        <bgColor rgb="FFC41E3A"/>
      </patternFill>
    </fill>
    <fill>
      <patternFill patternType="solid">
        <fgColor rgb="FFFFF569"/>
        <bgColor rgb="FFFFF569"/>
      </patternFill>
    </fill>
    <fill>
      <patternFill patternType="solid">
        <fgColor rgb="FF990000"/>
        <bgColor rgb="FF990000"/>
      </patternFill>
    </fill>
    <fill>
      <patternFill patternType="solid">
        <fgColor rgb="FFC79C6E"/>
        <bgColor rgb="FFC79C6E"/>
      </patternFill>
    </fill>
    <fill>
      <patternFill patternType="solid">
        <fgColor rgb="FFFF7D0A"/>
        <bgColor rgb="FFFF7D0A"/>
      </patternFill>
    </fill>
    <fill>
      <patternFill patternType="solid">
        <fgColor rgb="FF666666"/>
        <bgColor rgb="FF666666"/>
      </patternFill>
    </fill>
    <fill>
      <patternFill patternType="solid">
        <fgColor theme="0"/>
        <bgColor theme="0"/>
      </patternFill>
    </fill>
    <fill>
      <patternFill patternType="solid">
        <fgColor theme="8"/>
        <bgColor theme="8"/>
      </patternFill>
    </fill>
    <fill>
      <patternFill patternType="solid">
        <fgColor rgb="FFCC0000"/>
        <bgColor rgb="FFCC0000"/>
      </patternFill>
    </fill>
    <fill>
      <patternFill patternType="solid">
        <fgColor rgb="FF040405"/>
        <bgColor rgb="FF040405"/>
      </patternFill>
    </fill>
  </fills>
  <borders count="58">
    <border/>
    <border>
      <bottom style="thin">
        <color rgb="FF000000"/>
      </bottom>
    </border>
    <border>
      <left style="thin">
        <color rgb="FFFFFFFF"/>
      </left>
      <top style="thin">
        <color rgb="FFFFFFFF"/>
      </top>
      <bottom style="thin">
        <color rgb="FF000000"/>
      </bottom>
    </border>
    <border>
      <top style="thin">
        <color rgb="FFFFFFFF"/>
      </top>
      <bottom style="thin">
        <color rgb="FF000000"/>
      </bottom>
    </border>
    <border>
      <right style="thin">
        <color rgb="FFFFFFFF"/>
      </right>
      <top style="thin">
        <color rgb="FFFFFFFF"/>
      </top>
      <bottom style="thin">
        <color rgb="FF000000"/>
      </bottom>
    </border>
    <border>
      <left style="thin">
        <color rgb="FFFFFFFF"/>
      </left>
      <top style="thin">
        <color rgb="FF000000"/>
      </top>
    </border>
    <border>
      <top style="thin">
        <color rgb="FF000000"/>
      </top>
    </border>
    <border>
      <right style="thin">
        <color rgb="FFFFFFFF"/>
      </right>
      <top style="thin">
        <color rgb="FF000000"/>
      </top>
    </border>
    <border>
      <left style="thin">
        <color rgb="FFFFFFFF"/>
      </left>
    </border>
    <border>
      <right style="thin">
        <color rgb="FFFFFFFF"/>
      </right>
    </border>
    <border>
      <left style="thin">
        <color rgb="FF000000"/>
      </left>
      <top style="thin">
        <color rgb="FF000000"/>
      </top>
    </border>
    <border>
      <left style="thin">
        <color rgb="FF000000"/>
      </left>
    </border>
    <border>
      <right style="thin">
        <color rgb="FF000000"/>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bottom style="thin">
        <color rgb="FF000000"/>
      </bottom>
    </border>
    <border>
      <left style="thin">
        <color rgb="FFFFFFFF"/>
      </left>
      <top style="thin">
        <color rgb="FFFFFFFF"/>
      </top>
    </border>
    <border>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000000"/>
      </left>
      <bottom style="thin">
        <color rgb="FFFFFFFF"/>
      </bottom>
    </border>
    <border>
      <right style="thin">
        <color rgb="FF000000"/>
      </right>
      <top style="thin">
        <color rgb="FF000000"/>
      </top>
    </border>
    <border>
      <left style="thin">
        <color rgb="FFFFFFFF"/>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FFFFFF"/>
      </left>
      <top style="thin">
        <color rgb="FFFFFFFF"/>
      </top>
      <bottom style="thin">
        <color rgb="FFFFFFFF"/>
      </bottom>
    </border>
    <border>
      <right style="thin">
        <color rgb="FF000000"/>
      </right>
      <top style="thin">
        <color rgb="FFFFFFFF"/>
      </top>
      <bottom style="thin">
        <color rgb="FFFFFFFF"/>
      </bottom>
    </border>
    <border>
      <right style="thin">
        <color rgb="FFFFFFFF"/>
      </right>
      <top style="thin">
        <color rgb="FFFFFFFF"/>
      </top>
      <bottom style="thin">
        <color rgb="FFFFFFFF"/>
      </bottom>
    </border>
    <border>
      <right style="thick">
        <color rgb="FF000000"/>
      </right>
      <top style="thin">
        <color rgb="FFFFFFFF"/>
      </top>
      <bottom style="thin">
        <color rgb="FFFFFFFF"/>
      </bottom>
    </border>
    <border>
      <left style="thick">
        <color rgb="FF000000"/>
      </left>
      <right style="thick">
        <color rgb="FF000000"/>
      </right>
      <top style="thin">
        <color rgb="FFFFFFFF"/>
      </top>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000000"/>
      </right>
      <top style="thin">
        <color rgb="FFFFFFFF"/>
      </top>
      <bottom style="thin">
        <color rgb="FF000000"/>
      </bottom>
    </border>
    <border>
      <left style="thin">
        <color rgb="FFFFFFFF"/>
      </left>
      <bottom style="thin">
        <color rgb="FF000000"/>
      </bottom>
    </border>
    <border>
      <right style="thin">
        <color rgb="FFFFFFFF"/>
      </right>
      <bottom style="thin">
        <color rgb="FF000000"/>
      </bottom>
    </border>
    <border>
      <right style="thin">
        <color rgb="FF000000"/>
      </right>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top style="thin">
        <color rgb="FFFFFFFF"/>
      </top>
    </border>
    <border>
      <left style="thin">
        <color rgb="FFFFFFFF"/>
      </left>
      <right style="thin">
        <color rgb="FF000000"/>
      </right>
      <top style="thin">
        <color rgb="FFFFFFFF"/>
      </top>
    </border>
    <border>
      <left style="thin">
        <color rgb="FF000000"/>
      </left>
      <right style="thin">
        <color rgb="FF000000"/>
      </right>
      <top style="thin">
        <color rgb="FFFFFFFF"/>
      </top>
    </border>
    <border>
      <left style="thin">
        <color rgb="FF000000"/>
      </left>
      <right style="thin">
        <color rgb="FFFFFFFF"/>
      </right>
      <top style="thin">
        <color rgb="FFFFFFFF"/>
      </top>
    </border>
    <border>
      <left style="thin">
        <color rgb="FFFFFFFF"/>
      </left>
      <right style="thin">
        <color rgb="FFFFFFFF"/>
      </right>
    </border>
    <border>
      <left style="thin">
        <color rgb="FFFFFFFF"/>
      </left>
      <right style="thin">
        <color rgb="FF000000"/>
      </right>
    </border>
    <border>
      <left style="thin">
        <color rgb="FF000000"/>
      </left>
      <right style="thin">
        <color rgb="FFFFFFFF"/>
      </right>
    </border>
    <border>
      <left style="thin">
        <color rgb="FF000000"/>
      </left>
      <right style="thin">
        <color rgb="FF000000"/>
      </right>
      <bottom style="thin">
        <color rgb="FFFFFFFF"/>
      </bottom>
    </border>
    <border>
      <left style="thin">
        <color rgb="FF000000"/>
      </left>
      <right style="thin">
        <color rgb="FFFFFFFF"/>
      </right>
      <bottom style="thin">
        <color rgb="FFFFFFFF"/>
      </bottom>
    </border>
    <border>
      <right style="thin">
        <color rgb="FF000000"/>
      </right>
      <top style="thin">
        <color rgb="FFFFFFFF"/>
      </top>
    </border>
    <border>
      <left style="thin">
        <color rgb="FF000000"/>
      </left>
      <top style="thin">
        <color rgb="FFFFFFFF"/>
      </top>
      <bottom style="thin">
        <color rgb="FF000000"/>
      </bottom>
    </border>
    <border>
      <left style="thin">
        <color rgb="FF000000"/>
      </left>
      <top style="thin">
        <color rgb="FFFFFFFF"/>
      </top>
    </border>
    <border>
      <left style="thin">
        <color rgb="FFFFFFFF"/>
      </left>
      <right style="thin">
        <color rgb="FF000000"/>
      </right>
      <bottom style="thin">
        <color rgb="FFFFFFFF"/>
      </bottom>
    </border>
  </borders>
  <cellStyleXfs count="1">
    <xf borderId="0" fillId="0" fontId="0" numFmtId="0" applyAlignment="1" applyFont="1"/>
  </cellStyleXfs>
  <cellXfs count="612">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2" fontId="3" numFmtId="0" xfId="0" applyFont="1"/>
    <xf borderId="0" fillId="3" fontId="3" numFmtId="0" xfId="0" applyFill="1" applyFont="1"/>
    <xf borderId="0" fillId="2" fontId="4" numFmtId="0" xfId="0" applyAlignment="1" applyFont="1">
      <alignment readingOrder="0"/>
    </xf>
    <xf borderId="0" fillId="2" fontId="5" numFmtId="0" xfId="0" applyAlignment="1" applyFont="1">
      <alignment readingOrder="0"/>
    </xf>
    <xf borderId="1" fillId="3" fontId="6" numFmtId="0" xfId="0" applyAlignment="1" applyBorder="1" applyFont="1">
      <alignment horizontal="center" readingOrder="0"/>
    </xf>
    <xf borderId="1" fillId="0" fontId="7" numFmtId="0" xfId="0" applyBorder="1" applyFont="1"/>
    <xf borderId="0" fillId="2" fontId="8" numFmtId="0" xfId="0" applyAlignment="1" applyFont="1">
      <alignment horizontal="center"/>
    </xf>
    <xf borderId="0" fillId="2" fontId="9" numFmtId="0" xfId="0" applyAlignment="1" applyFont="1">
      <alignment readingOrder="0"/>
    </xf>
    <xf borderId="0" fillId="2" fontId="10" numFmtId="0" xfId="0" applyAlignment="1" applyFont="1">
      <alignment readingOrder="0"/>
    </xf>
    <xf borderId="0" fillId="2" fontId="11" numFmtId="0" xfId="0" applyAlignment="1" applyFont="1">
      <alignment readingOrder="0"/>
    </xf>
    <xf borderId="0" fillId="3" fontId="12" numFmtId="0" xfId="0" applyAlignment="1" applyFont="1">
      <alignment readingOrder="0" shrinkToFit="0" wrapText="1"/>
    </xf>
    <xf borderId="0" fillId="2" fontId="3" numFmtId="0" xfId="0" applyFont="1"/>
    <xf borderId="0" fillId="3" fontId="1" numFmtId="0" xfId="0" applyFont="1"/>
    <xf borderId="2" fillId="4" fontId="6" numFmtId="0" xfId="0" applyAlignment="1" applyBorder="1" applyFill="1" applyFont="1">
      <alignment horizontal="center" readingOrder="0"/>
    </xf>
    <xf borderId="3" fillId="0" fontId="7" numFmtId="0" xfId="0" applyBorder="1" applyFont="1"/>
    <xf borderId="4" fillId="0" fontId="7" numFmtId="0" xfId="0" applyBorder="1" applyFont="1"/>
    <xf borderId="0" fillId="2" fontId="1" numFmtId="0" xfId="0" applyAlignment="1" applyFont="1">
      <alignment readingOrder="0"/>
    </xf>
    <xf borderId="1" fillId="3" fontId="2" numFmtId="0" xfId="0" applyAlignment="1" applyBorder="1" applyFont="1">
      <alignment readingOrder="0"/>
    </xf>
    <xf borderId="1" fillId="2" fontId="2" numFmtId="0" xfId="0" applyAlignment="1" applyBorder="1" applyFont="1">
      <alignment readingOrder="0"/>
    </xf>
    <xf borderId="5" fillId="5" fontId="13" numFmtId="0" xfId="0" applyAlignment="1" applyBorder="1" applyFill="1" applyFont="1">
      <alignment horizontal="left" readingOrder="0" shrinkToFit="0" wrapText="1"/>
    </xf>
    <xf borderId="6" fillId="0" fontId="7" numFmtId="0" xfId="0" applyBorder="1" applyFont="1"/>
    <xf borderId="7" fillId="0" fontId="7" numFmtId="0" xfId="0" applyBorder="1" applyFont="1"/>
    <xf borderId="8" fillId="3" fontId="4" numFmtId="0" xfId="0" applyAlignment="1" applyBorder="1" applyFont="1">
      <alignment readingOrder="0"/>
    </xf>
    <xf borderId="8" fillId="2" fontId="4" numFmtId="0" xfId="0" applyAlignment="1" applyBorder="1" applyFont="1">
      <alignment readingOrder="0"/>
    </xf>
    <xf borderId="8" fillId="0" fontId="7" numFmtId="0" xfId="0" applyBorder="1" applyFont="1"/>
    <xf borderId="9" fillId="0" fontId="7" numFmtId="0" xfId="0" applyBorder="1" applyFont="1"/>
    <xf borderId="10" fillId="3" fontId="4" numFmtId="0" xfId="0" applyAlignment="1" applyBorder="1" applyFont="1">
      <alignment readingOrder="0"/>
    </xf>
    <xf borderId="10" fillId="2" fontId="4" numFmtId="0" xfId="0" applyAlignment="1" applyBorder="1" applyFont="1">
      <alignment readingOrder="0"/>
    </xf>
    <xf borderId="11" fillId="3" fontId="4" numFmtId="0" xfId="0" applyAlignment="1" applyBorder="1" applyFont="1">
      <alignment readingOrder="0"/>
    </xf>
    <xf borderId="11" fillId="2" fontId="4" numFmtId="0" xfId="0" applyAlignment="1" applyBorder="1" applyFont="1">
      <alignment readingOrder="0"/>
    </xf>
    <xf borderId="12" fillId="3" fontId="14" numFmtId="0" xfId="0" applyAlignment="1" applyBorder="1" applyFont="1">
      <alignment readingOrder="0"/>
    </xf>
    <xf borderId="13" fillId="0" fontId="7" numFmtId="0" xfId="0" applyBorder="1" applyFont="1"/>
    <xf borderId="14" fillId="0" fontId="7" numFmtId="0" xfId="0" applyBorder="1" applyFont="1"/>
    <xf borderId="15" fillId="0" fontId="7" numFmtId="0" xfId="0" applyBorder="1" applyFont="1"/>
    <xf borderId="11" fillId="3" fontId="2" numFmtId="0" xfId="0" applyAlignment="1" applyBorder="1" applyFont="1">
      <alignment readingOrder="0"/>
    </xf>
    <xf borderId="11" fillId="2" fontId="2" numFmtId="0" xfId="0" applyAlignment="1" applyBorder="1" applyFont="1">
      <alignment readingOrder="0"/>
    </xf>
    <xf borderId="16" fillId="2" fontId="6" numFmtId="0" xfId="0" applyAlignment="1" applyBorder="1" applyFont="1">
      <alignment horizontal="center" readingOrder="0"/>
    </xf>
    <xf borderId="17" fillId="4" fontId="15" numFmtId="0" xfId="0" applyAlignment="1" applyBorder="1" applyFont="1">
      <alignment horizontal="center" readingOrder="0"/>
    </xf>
    <xf borderId="17" fillId="0" fontId="7" numFmtId="0" xfId="0" applyBorder="1" applyFont="1"/>
    <xf borderId="18" fillId="0" fontId="7" numFmtId="0" xfId="0" applyBorder="1" applyFont="1"/>
    <xf borderId="19" fillId="4" fontId="6" numFmtId="0" xfId="0" applyAlignment="1" applyBorder="1" applyFont="1">
      <alignment horizontal="center" readingOrder="0"/>
    </xf>
    <xf borderId="0" fillId="5" fontId="15" numFmtId="0" xfId="0" applyAlignment="1" applyFont="1">
      <alignment horizontal="left" readingOrder="0" shrinkToFit="0" wrapText="1"/>
    </xf>
    <xf borderId="12" fillId="0" fontId="7" numFmtId="0" xfId="0" applyBorder="1" applyFont="1"/>
    <xf borderId="19" fillId="3" fontId="14" numFmtId="0" xfId="0" applyAlignment="1" applyBorder="1" applyFont="1">
      <alignment readingOrder="0"/>
    </xf>
    <xf borderId="5" fillId="5" fontId="6" numFmtId="0" xfId="0" applyAlignment="1" applyBorder="1" applyFont="1">
      <alignment horizontal="left" readingOrder="0" shrinkToFit="0" wrapText="1"/>
    </xf>
    <xf borderId="20" fillId="0" fontId="7" numFmtId="0" xfId="0" applyBorder="1" applyFont="1"/>
    <xf borderId="12" fillId="3" fontId="4" numFmtId="0" xfId="0" applyAlignment="1" applyBorder="1" applyFont="1">
      <alignment readingOrder="0"/>
    </xf>
    <xf borderId="21" fillId="3" fontId="14" numFmtId="0" xfId="0" applyAlignment="1" applyBorder="1" applyFont="1">
      <alignment readingOrder="0"/>
    </xf>
    <xf borderId="0" fillId="3" fontId="16" numFmtId="0" xfId="0" applyAlignment="1" applyFont="1">
      <alignment readingOrder="0"/>
    </xf>
    <xf borderId="22" fillId="3" fontId="4" numFmtId="0" xfId="0" applyAlignment="1" applyBorder="1" applyFont="1">
      <alignment readingOrder="0"/>
    </xf>
    <xf borderId="23" fillId="2" fontId="2" numFmtId="0" xfId="0" applyAlignment="1" applyBorder="1" applyFont="1">
      <alignment readingOrder="0"/>
    </xf>
    <xf borderId="20" fillId="3" fontId="14" numFmtId="0" xfId="0" applyAlignment="1" applyBorder="1" applyFont="1">
      <alignment readingOrder="0"/>
    </xf>
    <xf borderId="5" fillId="5" fontId="3" numFmtId="0" xfId="0" applyBorder="1" applyFont="1"/>
    <xf borderId="6" fillId="5" fontId="3" numFmtId="0" xfId="0" applyBorder="1" applyFont="1"/>
    <xf borderId="6" fillId="5" fontId="9" numFmtId="0" xfId="0" applyAlignment="1" applyBorder="1" applyFont="1">
      <alignment readingOrder="0"/>
    </xf>
    <xf borderId="6" fillId="5" fontId="9" numFmtId="0" xfId="0" applyBorder="1" applyFont="1"/>
    <xf borderId="3" fillId="5" fontId="9" numFmtId="0" xfId="0" applyBorder="1" applyFont="1"/>
    <xf borderId="7" fillId="5" fontId="3" numFmtId="0" xfId="0" applyBorder="1" applyFont="1"/>
    <xf borderId="0" fillId="3" fontId="3" numFmtId="0" xfId="0" applyAlignment="1" applyFont="1">
      <alignment horizontal="center"/>
    </xf>
    <xf borderId="18" fillId="6" fontId="17" numFmtId="0" xfId="0" applyAlignment="1" applyBorder="1" applyFill="1" applyFont="1">
      <alignment horizontal="center" vertical="bottom"/>
    </xf>
    <xf borderId="18" fillId="6" fontId="8" numFmtId="0" xfId="0" applyAlignment="1" applyBorder="1" applyFont="1">
      <alignment horizontal="center" vertical="bottom"/>
    </xf>
    <xf borderId="17" fillId="3" fontId="14" numFmtId="0" xfId="0" applyAlignment="1" applyBorder="1" applyFont="1">
      <alignment readingOrder="0"/>
    </xf>
    <xf borderId="8" fillId="5" fontId="3" numFmtId="0" xfId="0" applyBorder="1" applyFont="1"/>
    <xf borderId="6" fillId="5" fontId="18" numFmtId="0" xfId="0" applyAlignment="1" applyBorder="1" applyFont="1">
      <alignment readingOrder="0"/>
    </xf>
    <xf borderId="11" fillId="5" fontId="6" numFmtId="0" xfId="0" applyAlignment="1" applyBorder="1" applyFont="1">
      <alignment readingOrder="0"/>
    </xf>
    <xf borderId="0" fillId="3" fontId="19" numFmtId="0" xfId="0" applyAlignment="1" applyFont="1">
      <alignment horizontal="center"/>
    </xf>
    <xf borderId="20" fillId="7" fontId="17" numFmtId="0" xfId="0" applyAlignment="1" applyBorder="1" applyFill="1" applyFont="1">
      <alignment horizontal="center" vertical="bottom"/>
    </xf>
    <xf borderId="20" fillId="8" fontId="20" numFmtId="0" xfId="0" applyAlignment="1" applyBorder="1" applyFill="1" applyFont="1">
      <alignment readingOrder="0"/>
    </xf>
    <xf borderId="24" fillId="2" fontId="4" numFmtId="0" xfId="0" applyAlignment="1" applyBorder="1" applyFont="1">
      <alignment readingOrder="0"/>
    </xf>
    <xf borderId="25" fillId="9" fontId="14" numFmtId="0" xfId="0" applyAlignment="1" applyBorder="1" applyFill="1" applyFont="1">
      <alignment readingOrder="0"/>
    </xf>
    <xf borderId="12" fillId="3" fontId="14" numFmtId="0" xfId="0" applyAlignment="1" applyBorder="1" applyFont="1">
      <alignment horizontal="left" readingOrder="0"/>
    </xf>
    <xf borderId="0" fillId="5" fontId="3" numFmtId="0" xfId="0" applyFont="1"/>
    <xf borderId="0" fillId="5" fontId="9" numFmtId="0" xfId="0" applyAlignment="1" applyFont="1">
      <alignment readingOrder="0"/>
    </xf>
    <xf borderId="0" fillId="5" fontId="9" numFmtId="0" xfId="0" applyFont="1"/>
    <xf borderId="9" fillId="5" fontId="3" numFmtId="0" xfId="0" applyBorder="1" applyFont="1"/>
    <xf borderId="20" fillId="10" fontId="17" numFmtId="0" xfId="0" applyAlignment="1" applyBorder="1" applyFill="1" applyFont="1">
      <alignment horizontal="center" vertical="bottom"/>
    </xf>
    <xf borderId="20" fillId="8" fontId="20" numFmtId="0" xfId="0" applyBorder="1" applyFont="1"/>
    <xf borderId="9" fillId="7" fontId="14" numFmtId="0" xfId="0" applyAlignment="1" applyBorder="1" applyFont="1">
      <alignment readingOrder="0"/>
    </xf>
    <xf borderId="11" fillId="5" fontId="6" numFmtId="0" xfId="0" applyAlignment="1" applyBorder="1" applyFont="1">
      <alignment readingOrder="0" shrinkToFit="0" wrapText="1"/>
    </xf>
    <xf borderId="20" fillId="11" fontId="17" numFmtId="0" xfId="0" applyAlignment="1" applyBorder="1" applyFill="1" applyFont="1">
      <alignment horizontal="center" vertical="bottom"/>
    </xf>
    <xf borderId="20" fillId="8" fontId="20" numFmtId="0" xfId="0" applyBorder="1" applyFont="1"/>
    <xf borderId="9" fillId="10" fontId="14" numFmtId="0" xfId="0" applyAlignment="1" applyBorder="1" applyFont="1">
      <alignment readingOrder="0"/>
    </xf>
    <xf borderId="11" fillId="0" fontId="7" numFmtId="0" xfId="0" applyBorder="1" applyFont="1"/>
    <xf borderId="20" fillId="12" fontId="21" numFmtId="0" xfId="0" applyAlignment="1" applyBorder="1" applyFill="1" applyFont="1">
      <alignment horizontal="center" readingOrder="0" vertical="bottom"/>
    </xf>
    <xf borderId="8" fillId="2" fontId="2" numFmtId="0" xfId="0" applyAlignment="1" applyBorder="1" applyFont="1">
      <alignment readingOrder="0"/>
    </xf>
    <xf borderId="9" fillId="13" fontId="14" numFmtId="0" xfId="0" applyAlignment="1" applyBorder="1" applyFill="1" applyFont="1">
      <alignment readingOrder="0"/>
    </xf>
    <xf borderId="0" fillId="3" fontId="3" numFmtId="0" xfId="0" applyAlignment="1" applyFont="1">
      <alignment readingOrder="0"/>
    </xf>
    <xf borderId="20" fillId="14" fontId="21" numFmtId="0" xfId="0" applyAlignment="1" applyBorder="1" applyFill="1" applyFont="1">
      <alignment horizontal="center" vertical="bottom"/>
    </xf>
    <xf borderId="9" fillId="15" fontId="14" numFmtId="0" xfId="0" applyAlignment="1" applyBorder="1" applyFill="1" applyFont="1">
      <alignment readingOrder="0"/>
    </xf>
    <xf borderId="10" fillId="5" fontId="6" numFmtId="0" xfId="0" applyAlignment="1" applyBorder="1" applyFont="1">
      <alignment readingOrder="0"/>
    </xf>
    <xf borderId="12" fillId="4" fontId="21" numFmtId="0" xfId="0" applyAlignment="1" applyBorder="1" applyFont="1">
      <alignment horizontal="center" readingOrder="0" vertical="bottom"/>
    </xf>
    <xf borderId="17" fillId="3" fontId="14" numFmtId="0" xfId="0" applyAlignment="1" applyBorder="1" applyFont="1">
      <alignment horizontal="left" readingOrder="0"/>
    </xf>
    <xf borderId="9" fillId="16" fontId="14" numFmtId="0" xfId="0" applyAlignment="1" applyBorder="1" applyFill="1" applyFont="1">
      <alignment readingOrder="0"/>
    </xf>
    <xf borderId="26" fillId="4" fontId="21" numFmtId="0" xfId="0" applyAlignment="1" applyBorder="1" applyFont="1">
      <alignment horizontal="center" readingOrder="0" vertical="bottom"/>
    </xf>
    <xf borderId="9" fillId="4" fontId="14" numFmtId="0" xfId="0" applyAlignment="1" applyBorder="1" applyFont="1">
      <alignment readingOrder="0"/>
    </xf>
    <xf borderId="1" fillId="3" fontId="17" numFmtId="0" xfId="0" applyAlignment="1" applyBorder="1" applyFont="1">
      <alignment horizontal="center"/>
    </xf>
    <xf borderId="20" fillId="3" fontId="17" numFmtId="0" xfId="0" applyAlignment="1" applyBorder="1" applyFont="1">
      <alignment horizontal="center"/>
    </xf>
    <xf borderId="20" fillId="3" fontId="8" numFmtId="0" xfId="0" applyBorder="1" applyFont="1"/>
    <xf borderId="9" fillId="17" fontId="14" numFmtId="0" xfId="0" applyAlignment="1" applyBorder="1" applyFill="1" applyFont="1">
      <alignment readingOrder="0"/>
    </xf>
    <xf borderId="12" fillId="3" fontId="3" numFmtId="0" xfId="0" applyBorder="1" applyFont="1"/>
    <xf borderId="9" fillId="18" fontId="14" numFmtId="0" xfId="0" applyAlignment="1" applyBorder="1" applyFill="1" applyFont="1">
      <alignment readingOrder="0"/>
    </xf>
    <xf borderId="12" fillId="2" fontId="3" numFmtId="0" xfId="0" applyBorder="1" applyFont="1"/>
    <xf borderId="13" fillId="5" fontId="3" numFmtId="0" xfId="0" applyBorder="1" applyFont="1"/>
    <xf borderId="14" fillId="5" fontId="3" numFmtId="0" xfId="0" applyBorder="1" applyFont="1"/>
    <xf borderId="14" fillId="5" fontId="9" numFmtId="0" xfId="0" applyAlignment="1" applyBorder="1" applyFont="1">
      <alignment readingOrder="0"/>
    </xf>
    <xf borderId="27" fillId="5" fontId="6" numFmtId="0" xfId="0" applyAlignment="1" applyBorder="1" applyFont="1">
      <alignment readingOrder="0"/>
    </xf>
    <xf borderId="15" fillId="5" fontId="3" numFmtId="0" xfId="0" applyBorder="1" applyFont="1"/>
    <xf borderId="20" fillId="19" fontId="17" numFmtId="0" xfId="0" applyAlignment="1" applyBorder="1" applyFill="1" applyFont="1">
      <alignment horizontal="center" vertical="bottom"/>
    </xf>
    <xf borderId="9" fillId="20" fontId="14" numFmtId="0" xfId="0" applyAlignment="1" applyBorder="1" applyFill="1" applyFont="1">
      <alignment readingOrder="0"/>
    </xf>
    <xf borderId="0" fillId="2" fontId="3" numFmtId="0" xfId="0" applyAlignment="1" applyFont="1">
      <alignment readingOrder="0"/>
    </xf>
    <xf borderId="20" fillId="21" fontId="17" numFmtId="0" xfId="0" applyAlignment="1" applyBorder="1" applyFill="1" applyFont="1">
      <alignment horizontal="center" vertical="bottom"/>
    </xf>
    <xf borderId="20" fillId="8" fontId="20" numFmtId="0" xfId="0" applyAlignment="1" applyBorder="1" applyFont="1">
      <alignment readingOrder="0" vertical="bottom"/>
    </xf>
    <xf borderId="9" fillId="22" fontId="14" numFmtId="0" xfId="0" applyAlignment="1" applyBorder="1" applyFill="1" applyFont="1">
      <alignment readingOrder="0"/>
    </xf>
    <xf borderId="0" fillId="3" fontId="3" numFmtId="0" xfId="0" applyAlignment="1" applyFont="1">
      <alignment textRotation="90"/>
    </xf>
    <xf borderId="20" fillId="23" fontId="17" numFmtId="0" xfId="0" applyAlignment="1" applyBorder="1" applyFill="1" applyFont="1">
      <alignment horizontal="center" vertical="bottom"/>
    </xf>
    <xf borderId="9" fillId="24" fontId="14" numFmtId="0" xfId="0" applyAlignment="1" applyBorder="1" applyFill="1" applyFont="1">
      <alignment readingOrder="0"/>
    </xf>
    <xf borderId="0" fillId="3" fontId="22" numFmtId="0" xfId="0" applyAlignment="1" applyFont="1">
      <alignment horizontal="center"/>
    </xf>
    <xf borderId="20" fillId="24" fontId="17" numFmtId="0" xfId="0" applyAlignment="1" applyBorder="1" applyFont="1">
      <alignment horizontal="center" vertical="bottom"/>
    </xf>
    <xf borderId="9" fillId="25" fontId="14" numFmtId="0" xfId="0" applyAlignment="1" applyBorder="1" applyFill="1" applyFont="1">
      <alignment readingOrder="0"/>
    </xf>
    <xf borderId="20" fillId="25" fontId="17" numFmtId="0" xfId="0" applyAlignment="1" applyBorder="1" applyFont="1">
      <alignment horizontal="center" vertical="bottom"/>
    </xf>
    <xf borderId="9" fillId="26" fontId="14" numFmtId="0" xfId="0" applyAlignment="1" applyBorder="1" applyFill="1" applyFont="1">
      <alignment readingOrder="0"/>
    </xf>
    <xf borderId="12" fillId="26" fontId="17" numFmtId="0" xfId="0" applyAlignment="1" applyBorder="1" applyFont="1">
      <alignment horizontal="center" vertical="bottom"/>
    </xf>
    <xf borderId="9" fillId="0" fontId="14" numFmtId="0" xfId="0" applyAlignment="1" applyBorder="1" applyFont="1">
      <alignment readingOrder="0"/>
    </xf>
    <xf borderId="0" fillId="3" fontId="8" numFmtId="0" xfId="0" applyAlignment="1" applyFont="1">
      <alignment vertical="bottom"/>
    </xf>
    <xf borderId="1" fillId="3" fontId="8" numFmtId="0" xfId="0" applyAlignment="1" applyBorder="1" applyFont="1">
      <alignment vertical="bottom"/>
    </xf>
    <xf borderId="9" fillId="6" fontId="14" numFmtId="0" xfId="0" applyAlignment="1" applyBorder="1" applyFont="1">
      <alignment horizontal="left" readingOrder="0"/>
    </xf>
    <xf borderId="9" fillId="27" fontId="14" numFmtId="0" xfId="0" applyAlignment="1" applyBorder="1" applyFill="1" applyFont="1">
      <alignment readingOrder="0"/>
    </xf>
    <xf borderId="11" fillId="2" fontId="8" numFmtId="0" xfId="0" applyAlignment="1" applyBorder="1" applyFont="1">
      <alignment vertical="bottom"/>
    </xf>
    <xf borderId="0" fillId="2" fontId="8" numFmtId="0" xfId="0" applyAlignment="1" applyFont="1">
      <alignment vertical="bottom"/>
    </xf>
    <xf borderId="0" fillId="2" fontId="8" numFmtId="0" xfId="0" applyAlignment="1" applyFont="1">
      <alignment vertical="bottom"/>
    </xf>
    <xf borderId="12" fillId="2" fontId="8" numFmtId="0" xfId="0" applyAlignment="1" applyBorder="1" applyFont="1">
      <alignment vertical="bottom"/>
    </xf>
    <xf borderId="20" fillId="28" fontId="17" numFmtId="0" xfId="0" applyAlignment="1" applyBorder="1" applyFill="1" applyFont="1">
      <alignment horizontal="center" vertical="bottom"/>
    </xf>
    <xf borderId="9" fillId="21" fontId="14" numFmtId="0" xfId="0" applyAlignment="1" applyBorder="1" applyFont="1">
      <alignment readingOrder="0"/>
    </xf>
    <xf borderId="10" fillId="4" fontId="6" numFmtId="0" xfId="0" applyAlignment="1" applyBorder="1" applyFont="1">
      <alignment horizontal="center" readingOrder="0"/>
    </xf>
    <xf borderId="28" fillId="0" fontId="7" numFmtId="0" xfId="0" applyBorder="1" applyFont="1"/>
    <xf borderId="20" fillId="29" fontId="17" numFmtId="0" xfId="0" applyAlignment="1" applyBorder="1" applyFill="1" applyFont="1">
      <alignment horizontal="center" vertical="bottom"/>
    </xf>
    <xf borderId="9" fillId="23" fontId="14" numFmtId="0" xfId="0" applyAlignment="1" applyBorder="1" applyFont="1">
      <alignment readingOrder="0"/>
    </xf>
    <xf borderId="29" fillId="5" fontId="23" numFmtId="0" xfId="0" applyAlignment="1" applyBorder="1" applyFont="1">
      <alignment readingOrder="0"/>
    </xf>
    <xf borderId="30" fillId="0" fontId="7" numFmtId="0" xfId="0" applyBorder="1" applyFont="1"/>
    <xf borderId="31" fillId="0" fontId="7" numFmtId="0" xfId="0" applyBorder="1" applyFont="1"/>
    <xf borderId="20" fillId="30" fontId="17" numFmtId="0" xfId="0" applyAlignment="1" applyBorder="1" applyFill="1" applyFont="1">
      <alignment horizontal="center" vertical="bottom"/>
    </xf>
    <xf borderId="17" fillId="3" fontId="17" numFmtId="0" xfId="0" applyAlignment="1" applyBorder="1" applyFont="1">
      <alignment horizontal="center"/>
    </xf>
    <xf borderId="9" fillId="28" fontId="14" numFmtId="0" xfId="0" applyAlignment="1" applyBorder="1" applyFont="1">
      <alignment readingOrder="0"/>
    </xf>
    <xf borderId="23" fillId="2" fontId="6" numFmtId="0" xfId="0" applyAlignment="1" applyBorder="1" applyFont="1">
      <alignment horizontal="center" readingOrder="0"/>
    </xf>
    <xf borderId="20" fillId="31" fontId="17" numFmtId="0" xfId="0" applyAlignment="1" applyBorder="1" applyFill="1" applyFont="1">
      <alignment horizontal="center" vertical="bottom"/>
    </xf>
    <xf borderId="9" fillId="29" fontId="14" numFmtId="0" xfId="0" applyAlignment="1" applyBorder="1" applyFont="1">
      <alignment readingOrder="0"/>
    </xf>
    <xf borderId="19" fillId="4" fontId="24" numFmtId="0" xfId="0" applyAlignment="1" applyBorder="1" applyFont="1">
      <alignment horizontal="center" vertical="bottom"/>
    </xf>
    <xf borderId="13" fillId="2" fontId="4" numFmtId="0" xfId="0" applyAlignment="1" applyBorder="1" applyFont="1">
      <alignment readingOrder="0"/>
    </xf>
    <xf borderId="15" fillId="30" fontId="14" numFmtId="0" xfId="0" applyAlignment="1" applyBorder="1" applyFont="1">
      <alignment readingOrder="0"/>
    </xf>
    <xf borderId="11" fillId="5" fontId="21" numFmtId="0" xfId="0" applyAlignment="1" applyBorder="1" applyFont="1">
      <alignment readingOrder="0" vertical="bottom"/>
    </xf>
    <xf borderId="20" fillId="13" fontId="21" numFmtId="0" xfId="0" applyAlignment="1" applyBorder="1" applyFont="1">
      <alignment horizontal="center" vertical="bottom"/>
    </xf>
    <xf borderId="11" fillId="5" fontId="25" numFmtId="0" xfId="0" applyAlignment="1" applyBorder="1" applyFont="1">
      <alignment readingOrder="0" vertical="bottom"/>
    </xf>
    <xf borderId="0" fillId="5" fontId="8" numFmtId="0" xfId="0" applyAlignment="1" applyFont="1">
      <alignment readingOrder="0" vertical="bottom"/>
    </xf>
    <xf borderId="0" fillId="5" fontId="8" numFmtId="0" xfId="0" applyAlignment="1" applyFont="1">
      <alignment vertical="bottom"/>
    </xf>
    <xf borderId="0" fillId="5" fontId="8" numFmtId="0" xfId="0" applyAlignment="1" applyFont="1">
      <alignment vertical="bottom"/>
    </xf>
    <xf borderId="12" fillId="5" fontId="8" numFmtId="0" xfId="0" applyAlignment="1" applyBorder="1" applyFont="1">
      <alignment vertical="bottom"/>
    </xf>
    <xf borderId="20" fillId="15" fontId="21" numFmtId="0" xfId="0" applyAlignment="1" applyBorder="1" applyFont="1">
      <alignment horizontal="center" vertical="bottom"/>
    </xf>
    <xf borderId="11" fillId="5" fontId="8" numFmtId="0" xfId="0" applyAlignment="1" applyBorder="1" applyFont="1">
      <alignment readingOrder="0" vertical="bottom"/>
    </xf>
    <xf borderId="0" fillId="5" fontId="8" numFmtId="164" xfId="0" applyAlignment="1" applyFont="1" applyNumberFormat="1">
      <alignment readingOrder="0" vertical="bottom"/>
    </xf>
    <xf borderId="20" fillId="16" fontId="21" numFmtId="0" xfId="0" applyAlignment="1" applyBorder="1" applyFont="1">
      <alignment horizontal="center" vertical="bottom"/>
    </xf>
    <xf borderId="20" fillId="17" fontId="21" numFmtId="0" xfId="0" applyAlignment="1" applyBorder="1" applyFont="1">
      <alignment horizontal="center" vertical="bottom"/>
    </xf>
    <xf borderId="12" fillId="3" fontId="8" numFmtId="0" xfId="0" applyBorder="1" applyFont="1"/>
    <xf borderId="32" fillId="2" fontId="26" numFmtId="0" xfId="0" applyAlignment="1" applyBorder="1" applyFont="1">
      <alignment readingOrder="0"/>
    </xf>
    <xf borderId="33" fillId="3" fontId="17" numFmtId="0" xfId="0" applyAlignment="1" applyBorder="1" applyFont="1">
      <alignment horizontal="center"/>
    </xf>
    <xf borderId="34" fillId="3" fontId="17" numFmtId="0" xfId="0" applyAlignment="1" applyBorder="1" applyFont="1">
      <alignment horizontal="center"/>
    </xf>
    <xf borderId="0" fillId="5" fontId="20" numFmtId="0" xfId="0" applyAlignment="1" applyFont="1">
      <alignment horizontal="left" readingOrder="0"/>
    </xf>
    <xf borderId="12" fillId="5" fontId="8" numFmtId="0" xfId="0" applyAlignment="1" applyBorder="1" applyFont="1">
      <alignment readingOrder="0" vertical="bottom"/>
    </xf>
    <xf borderId="11" fillId="5" fontId="8" numFmtId="0" xfId="0" applyAlignment="1" applyBorder="1" applyFont="1">
      <alignment vertical="bottom"/>
    </xf>
    <xf borderId="0" fillId="2" fontId="27" numFmtId="0" xfId="0" applyAlignment="1" applyFont="1">
      <alignment horizontal="center" readingOrder="0" shrinkToFit="0" wrapText="1"/>
    </xf>
    <xf borderId="0" fillId="3" fontId="28" numFmtId="0" xfId="0" applyAlignment="1" applyFont="1">
      <alignment readingOrder="0"/>
    </xf>
    <xf borderId="0" fillId="3" fontId="29" numFmtId="0" xfId="0" applyAlignment="1" applyFont="1">
      <alignment readingOrder="0"/>
    </xf>
    <xf borderId="0" fillId="2" fontId="28" numFmtId="0" xfId="0" applyAlignment="1" applyFont="1">
      <alignment readingOrder="0"/>
    </xf>
    <xf borderId="14" fillId="2" fontId="27" numFmtId="0" xfId="0" applyAlignment="1" applyBorder="1" applyFont="1">
      <alignment horizontal="center" readingOrder="0" shrinkToFit="0" wrapText="1"/>
    </xf>
    <xf borderId="14" fillId="3" fontId="27" numFmtId="0" xfId="0" applyAlignment="1" applyBorder="1" applyFont="1">
      <alignment readingOrder="0"/>
    </xf>
    <xf borderId="35" fillId="25" fontId="30" numFmtId="0" xfId="0" applyAlignment="1" applyBorder="1" applyFont="1">
      <alignment readingOrder="0"/>
    </xf>
    <xf borderId="35" fillId="32" fontId="30" numFmtId="0" xfId="0" applyAlignment="1" applyBorder="1" applyFill="1" applyFont="1">
      <alignment readingOrder="0"/>
    </xf>
    <xf borderId="36" fillId="2" fontId="30" numFmtId="0" xfId="0" applyAlignment="1" applyBorder="1" applyFont="1">
      <alignment readingOrder="0"/>
    </xf>
    <xf borderId="37" fillId="2" fontId="30" numFmtId="0" xfId="0" applyAlignment="1" applyBorder="1" applyFont="1">
      <alignment readingOrder="0"/>
    </xf>
    <xf borderId="14" fillId="2" fontId="1" numFmtId="0" xfId="0" applyBorder="1" applyFont="1"/>
    <xf borderId="0" fillId="3" fontId="31" numFmtId="0" xfId="0" applyAlignment="1" applyFont="1">
      <alignment horizontal="center" readingOrder="0"/>
    </xf>
    <xf borderId="38" fillId="21" fontId="15" numFmtId="0" xfId="0" applyAlignment="1" applyBorder="1" applyFont="1">
      <alignment readingOrder="0"/>
    </xf>
    <xf borderId="0" fillId="21" fontId="15" numFmtId="0" xfId="0" applyAlignment="1" applyFont="1">
      <alignment readingOrder="0"/>
    </xf>
    <xf borderId="38" fillId="21" fontId="32" numFmtId="0" xfId="0" applyAlignment="1" applyBorder="1" applyFont="1">
      <alignment readingOrder="0"/>
    </xf>
    <xf borderId="38" fillId="3" fontId="15" numFmtId="0" xfId="0" applyAlignment="1" applyBorder="1" applyFont="1">
      <alignment readingOrder="0"/>
    </xf>
    <xf borderId="38" fillId="22" fontId="32" numFmtId="0" xfId="0" applyAlignment="1" applyBorder="1" applyFont="1">
      <alignment readingOrder="0"/>
    </xf>
    <xf borderId="38" fillId="22" fontId="15" numFmtId="0" xfId="0" applyAlignment="1" applyBorder="1" applyFont="1">
      <alignment readingOrder="0"/>
    </xf>
    <xf borderId="38" fillId="19" fontId="33" numFmtId="0" xfId="0" applyAlignment="1" applyBorder="1" applyFont="1">
      <alignment readingOrder="0" vertical="bottom"/>
    </xf>
    <xf borderId="38" fillId="19" fontId="15" numFmtId="0" xfId="0" applyAlignment="1" applyBorder="1" applyFont="1">
      <alignment readingOrder="0"/>
    </xf>
    <xf borderId="1" fillId="14" fontId="34" numFmtId="0" xfId="0" applyAlignment="1" applyBorder="1" applyFont="1">
      <alignment horizontal="center"/>
    </xf>
    <xf borderId="20" fillId="6" fontId="8" numFmtId="0" xfId="0" applyAlignment="1" applyBorder="1" applyFont="1">
      <alignment horizontal="center" vertical="bottom"/>
    </xf>
    <xf borderId="0" fillId="3" fontId="8" numFmtId="0" xfId="0" applyFont="1"/>
    <xf borderId="0" fillId="22" fontId="19" numFmtId="0" xfId="0" applyAlignment="1" applyFont="1">
      <alignment vertical="center"/>
    </xf>
    <xf borderId="38" fillId="22" fontId="15" numFmtId="0" xfId="0" applyAlignment="1" applyBorder="1" applyFont="1">
      <alignment readingOrder="0"/>
    </xf>
    <xf borderId="38" fillId="22" fontId="33" numFmtId="0" xfId="0" applyAlignment="1" applyBorder="1" applyFont="1">
      <alignment readingOrder="0" vertical="bottom"/>
    </xf>
    <xf borderId="1" fillId="10" fontId="17" numFmtId="0" xfId="0" applyAlignment="1" applyBorder="1" applyFont="1">
      <alignment horizontal="center" readingOrder="0"/>
    </xf>
    <xf borderId="20" fillId="14" fontId="17" numFmtId="0" xfId="0" applyAlignment="1" applyBorder="1" applyFont="1">
      <alignment horizontal="center" readingOrder="0"/>
    </xf>
    <xf borderId="20" fillId="14" fontId="8" numFmtId="0" xfId="0" applyBorder="1" applyFont="1"/>
    <xf borderId="38" fillId="25" fontId="15" numFmtId="0" xfId="0" applyAlignment="1" applyBorder="1" applyFont="1">
      <alignment readingOrder="0"/>
    </xf>
    <xf borderId="0" fillId="25" fontId="19" numFmtId="0" xfId="0" applyAlignment="1" applyFont="1">
      <alignment vertical="center"/>
    </xf>
    <xf borderId="38" fillId="25" fontId="32" numFmtId="0" xfId="0" applyAlignment="1" applyBorder="1" applyFont="1">
      <alignment readingOrder="0"/>
    </xf>
    <xf borderId="38" fillId="25" fontId="15" numFmtId="0" xfId="0" applyAlignment="1" applyBorder="1" applyFont="1">
      <alignment readingOrder="0"/>
    </xf>
    <xf borderId="20" fillId="14" fontId="17" numFmtId="0" xfId="0" applyAlignment="1" applyBorder="1" applyFont="1">
      <alignment horizontal="center"/>
    </xf>
    <xf borderId="38" fillId="33" fontId="15" numFmtId="0" xfId="0" applyAlignment="1" applyBorder="1" applyFill="1" applyFont="1">
      <alignment readingOrder="0"/>
    </xf>
    <xf borderId="0" fillId="33" fontId="15" numFmtId="0" xfId="0" applyAlignment="1" applyFont="1">
      <alignment readingOrder="0"/>
    </xf>
    <xf borderId="38" fillId="33" fontId="32" numFmtId="0" xfId="0" applyAlignment="1" applyBorder="1" applyFont="1">
      <alignment readingOrder="0" shrinkToFit="0" wrapText="1"/>
    </xf>
    <xf borderId="38" fillId="33" fontId="15" numFmtId="0" xfId="0" applyAlignment="1" applyBorder="1" applyFont="1">
      <alignment readingOrder="0" shrinkToFit="0" wrapText="1"/>
    </xf>
    <xf borderId="38" fillId="10" fontId="15" numFmtId="0" xfId="0" applyAlignment="1" applyBorder="1" applyFont="1">
      <alignment readingOrder="0"/>
    </xf>
    <xf borderId="38" fillId="10" fontId="33" numFmtId="0" xfId="0" applyAlignment="1" applyBorder="1" applyFont="1">
      <alignment readingOrder="0" vertical="bottom"/>
    </xf>
    <xf borderId="1" fillId="30" fontId="17" numFmtId="0" xfId="0" applyAlignment="1" applyBorder="1" applyFont="1">
      <alignment horizontal="center"/>
    </xf>
    <xf borderId="20" fillId="14" fontId="8" numFmtId="0" xfId="0" applyAlignment="1" applyBorder="1" applyFont="1">
      <alignment readingOrder="0"/>
    </xf>
    <xf borderId="38" fillId="28" fontId="15" numFmtId="0" xfId="0" applyAlignment="1" applyBorder="1" applyFont="1">
      <alignment readingOrder="0"/>
    </xf>
    <xf borderId="0" fillId="28" fontId="15" numFmtId="0" xfId="0" applyAlignment="1" applyFont="1">
      <alignment readingOrder="0"/>
    </xf>
    <xf borderId="38" fillId="28" fontId="32" numFmtId="0" xfId="0" applyAlignment="1" applyBorder="1" applyFont="1">
      <alignment readingOrder="0" shrinkToFit="0" wrapText="1"/>
    </xf>
    <xf borderId="0" fillId="3" fontId="15" numFmtId="0" xfId="0" applyAlignment="1" applyFont="1">
      <alignment readingOrder="0"/>
    </xf>
    <xf borderId="38" fillId="29" fontId="32" numFmtId="0" xfId="0" applyAlignment="1" applyBorder="1" applyFont="1">
      <alignment readingOrder="0" shrinkToFit="0" wrapText="1"/>
    </xf>
    <xf borderId="38" fillId="29" fontId="15" numFmtId="0" xfId="0" applyAlignment="1" applyBorder="1" applyFont="1">
      <alignment readingOrder="0"/>
    </xf>
    <xf borderId="38" fillId="21" fontId="33" numFmtId="0" xfId="0" applyAlignment="1" applyBorder="1" applyFont="1">
      <alignment readingOrder="0" vertical="bottom"/>
    </xf>
    <xf borderId="38" fillId="31" fontId="15" numFmtId="0" xfId="0" applyAlignment="1" applyBorder="1" applyFont="1">
      <alignment readingOrder="0"/>
    </xf>
    <xf borderId="0" fillId="31" fontId="19" numFmtId="0" xfId="0" applyAlignment="1" applyFont="1">
      <alignment vertical="center"/>
    </xf>
    <xf borderId="38" fillId="31" fontId="32" numFmtId="0" xfId="0" applyAlignment="1" applyBorder="1" applyFont="1">
      <alignment readingOrder="0" shrinkToFit="0" wrapText="1"/>
    </xf>
    <xf borderId="38" fillId="31" fontId="15" numFmtId="0" xfId="0" applyAlignment="1" applyBorder="1" applyFont="1">
      <alignment readingOrder="0" shrinkToFit="0" wrapText="1"/>
    </xf>
    <xf borderId="38" fillId="31" fontId="33" numFmtId="0" xfId="0" applyAlignment="1" applyBorder="1" applyFont="1">
      <alignment readingOrder="0" vertical="bottom"/>
    </xf>
    <xf borderId="1" fillId="31" fontId="17" numFmtId="0" xfId="0" applyAlignment="1" applyBorder="1" applyFont="1">
      <alignment horizontal="center"/>
    </xf>
    <xf borderId="0" fillId="3" fontId="31" numFmtId="0" xfId="0" applyAlignment="1" applyFont="1">
      <alignment horizontal="center" readingOrder="0"/>
    </xf>
    <xf borderId="38" fillId="3" fontId="27" numFmtId="0" xfId="0" applyAlignment="1" applyBorder="1" applyFont="1">
      <alignment readingOrder="0"/>
    </xf>
    <xf borderId="0" fillId="3" fontId="19" numFmtId="0" xfId="0" applyAlignment="1" applyFont="1">
      <alignment vertical="center"/>
    </xf>
    <xf borderId="38" fillId="3" fontId="27" numFmtId="0" xfId="0" applyAlignment="1" applyBorder="1" applyFont="1">
      <alignment readingOrder="0"/>
    </xf>
    <xf borderId="38" fillId="3" fontId="30" numFmtId="0" xfId="0" applyAlignment="1" applyBorder="1" applyFont="1">
      <alignment readingOrder="0"/>
    </xf>
    <xf borderId="38" fillId="3" fontId="35" numFmtId="0" xfId="0" applyAlignment="1" applyBorder="1" applyFont="1">
      <alignment readingOrder="0" vertical="bottom"/>
    </xf>
    <xf borderId="0" fillId="31" fontId="15" numFmtId="0" xfId="0" applyAlignment="1" applyFont="1">
      <alignment readingOrder="0"/>
    </xf>
    <xf borderId="38" fillId="31" fontId="32" numFmtId="0" xfId="0" applyAlignment="1" applyBorder="1" applyFont="1">
      <alignment readingOrder="0"/>
    </xf>
    <xf borderId="38" fillId="31" fontId="15" numFmtId="0" xfId="0" applyAlignment="1" applyBorder="1" applyFont="1">
      <alignment readingOrder="0"/>
    </xf>
    <xf borderId="38" fillId="15" fontId="15" numFmtId="0" xfId="0" applyAlignment="1" applyBorder="1" applyFont="1">
      <alignment readingOrder="0"/>
    </xf>
    <xf borderId="38" fillId="15" fontId="33" numFmtId="0" xfId="0" applyAlignment="1" applyBorder="1" applyFont="1">
      <alignment readingOrder="0" vertical="bottom"/>
    </xf>
    <xf borderId="1" fillId="34" fontId="17" numFmtId="0" xfId="0" applyAlignment="1" applyBorder="1" applyFill="1" applyFont="1">
      <alignment horizontal="center"/>
    </xf>
    <xf borderId="0" fillId="21" fontId="19" numFmtId="0" xfId="0" applyAlignment="1" applyFont="1">
      <alignment vertical="center"/>
    </xf>
    <xf borderId="38" fillId="21" fontId="32" numFmtId="0" xfId="0" applyAlignment="1" applyBorder="1" applyFont="1">
      <alignment readingOrder="0" shrinkToFit="0" wrapText="1"/>
    </xf>
    <xf borderId="38" fillId="21" fontId="15" numFmtId="0" xfId="0" applyAlignment="1" applyBorder="1" applyFont="1">
      <alignment readingOrder="0" shrinkToFit="0" wrapText="1"/>
    </xf>
    <xf borderId="38" fillId="28" fontId="33" numFmtId="0" xfId="0" applyAlignment="1" applyBorder="1" applyFont="1">
      <alignment readingOrder="0" vertical="bottom"/>
    </xf>
    <xf borderId="38" fillId="10" fontId="32" numFmtId="0" xfId="0" applyAlignment="1" applyBorder="1" applyFont="1">
      <alignment readingOrder="0" shrinkToFit="0" wrapText="1"/>
    </xf>
    <xf borderId="1" fillId="19" fontId="17" numFmtId="0" xfId="0" applyAlignment="1" applyBorder="1" applyFont="1">
      <alignment horizontal="center"/>
    </xf>
    <xf borderId="1" fillId="26" fontId="17" numFmtId="0" xfId="0" applyAlignment="1" applyBorder="1" applyFont="1">
      <alignment horizontal="center" readingOrder="0"/>
    </xf>
    <xf borderId="0" fillId="19" fontId="19" numFmtId="0" xfId="0" applyAlignment="1" applyFont="1">
      <alignment vertical="center"/>
    </xf>
    <xf borderId="38" fillId="19" fontId="32" numFmtId="0" xfId="0" applyAlignment="1" applyBorder="1" applyFont="1">
      <alignment readingOrder="0"/>
    </xf>
    <xf borderId="38" fillId="19" fontId="15" numFmtId="0" xfId="0" applyAlignment="1" applyBorder="1" applyFont="1">
      <alignment readingOrder="0"/>
    </xf>
    <xf borderId="38" fillId="21" fontId="33" numFmtId="0" xfId="0" applyAlignment="1" applyBorder="1" applyFont="1">
      <alignment horizontal="left" readingOrder="0" vertical="bottom"/>
    </xf>
    <xf borderId="1" fillId="33" fontId="17" numFmtId="0" xfId="0" applyAlignment="1" applyBorder="1" applyFont="1">
      <alignment horizontal="center"/>
    </xf>
    <xf borderId="0" fillId="3" fontId="36" numFmtId="0" xfId="0" applyAlignment="1" applyFont="1">
      <alignment horizontal="center" readingOrder="0"/>
    </xf>
    <xf borderId="0" fillId="3" fontId="19" numFmtId="0" xfId="0" applyFont="1"/>
    <xf borderId="0" fillId="3" fontId="8" numFmtId="0" xfId="0" applyFont="1"/>
    <xf borderId="0" fillId="15" fontId="19" numFmtId="0" xfId="0" applyAlignment="1" applyFont="1">
      <alignment vertical="center"/>
    </xf>
    <xf borderId="38" fillId="15" fontId="32" numFmtId="0" xfId="0" applyAlignment="1" applyBorder="1" applyFont="1">
      <alignment readingOrder="0" shrinkToFit="0" wrapText="1"/>
    </xf>
    <xf borderId="38" fillId="15" fontId="15" numFmtId="0" xfId="0" applyAlignment="1" applyBorder="1" applyFont="1">
      <alignment readingOrder="0" shrinkToFit="0" wrapText="1"/>
    </xf>
    <xf borderId="0" fillId="2" fontId="37" numFmtId="0" xfId="0" applyAlignment="1" applyFont="1">
      <alignment readingOrder="0"/>
    </xf>
    <xf borderId="38" fillId="19" fontId="32" numFmtId="0" xfId="0" applyAlignment="1" applyBorder="1" applyFont="1">
      <alignment readingOrder="0" shrinkToFit="0" wrapText="1"/>
    </xf>
    <xf borderId="38" fillId="19" fontId="15" numFmtId="0" xfId="0" applyAlignment="1" applyBorder="1" applyFont="1">
      <alignment readingOrder="0" shrinkToFit="0" wrapText="1"/>
    </xf>
    <xf borderId="38" fillId="23" fontId="15" numFmtId="0" xfId="0" applyAlignment="1" applyBorder="1" applyFont="1">
      <alignment readingOrder="0"/>
    </xf>
    <xf borderId="38" fillId="23" fontId="33" numFmtId="0" xfId="0" applyAlignment="1" applyBorder="1" applyFont="1">
      <alignment readingOrder="0" vertical="bottom"/>
    </xf>
    <xf borderId="0" fillId="28" fontId="19" numFmtId="0" xfId="0" applyAlignment="1" applyFont="1">
      <alignment vertical="center"/>
    </xf>
    <xf borderId="38" fillId="28" fontId="15" numFmtId="0" xfId="0" applyAlignment="1" applyBorder="1" applyFont="1">
      <alignment readingOrder="0" shrinkToFit="0" wrapText="1"/>
    </xf>
    <xf borderId="38" fillId="29" fontId="33" numFmtId="0" xfId="0" applyAlignment="1" applyBorder="1" applyFont="1">
      <alignment readingOrder="0" vertical="bottom"/>
    </xf>
    <xf borderId="38" fillId="21" fontId="15" numFmtId="0" xfId="0" applyAlignment="1" applyBorder="1" applyFont="1">
      <alignment readingOrder="0"/>
    </xf>
    <xf borderId="0" fillId="2" fontId="3" numFmtId="0" xfId="0" applyAlignment="1" applyFont="1">
      <alignment readingOrder="0"/>
    </xf>
    <xf borderId="38" fillId="15" fontId="32" numFmtId="0" xfId="0" applyAlignment="1" applyBorder="1" applyFont="1">
      <alignment readingOrder="0"/>
    </xf>
    <xf borderId="38" fillId="3" fontId="15" numFmtId="0" xfId="0" applyAlignment="1" applyBorder="1" applyFont="1">
      <alignment readingOrder="0"/>
    </xf>
    <xf borderId="38" fillId="28" fontId="32" numFmtId="0" xfId="0" applyAlignment="1" applyBorder="1" applyFont="1">
      <alignment readingOrder="0"/>
    </xf>
    <xf borderId="38" fillId="28" fontId="15" numFmtId="0" xfId="0" applyAlignment="1" applyBorder="1" applyFont="1">
      <alignment readingOrder="0"/>
    </xf>
    <xf borderId="38" fillId="10" fontId="32" numFmtId="0" xfId="0" applyAlignment="1" applyBorder="1" applyFont="1">
      <alignment readingOrder="0"/>
    </xf>
    <xf borderId="38" fillId="15" fontId="15" numFmtId="0" xfId="0" applyAlignment="1" applyBorder="1" applyFont="1">
      <alignment readingOrder="0"/>
    </xf>
    <xf borderId="0" fillId="3" fontId="30" numFmtId="0" xfId="0" applyAlignment="1" applyFont="1">
      <alignment readingOrder="0"/>
    </xf>
    <xf borderId="38" fillId="25" fontId="33" numFmtId="0" xfId="0" applyAlignment="1" applyBorder="1" applyFont="1">
      <alignment readingOrder="0" vertical="bottom"/>
    </xf>
    <xf borderId="0" fillId="29" fontId="19" numFmtId="0" xfId="0" applyAlignment="1" applyFont="1">
      <alignment vertical="center"/>
    </xf>
    <xf borderId="38" fillId="29" fontId="32" numFmtId="0" xfId="0" applyAlignment="1" applyBorder="1" applyFont="1">
      <alignment readingOrder="0"/>
    </xf>
    <xf borderId="38" fillId="29" fontId="15" numFmtId="0" xfId="0" applyAlignment="1" applyBorder="1" applyFont="1">
      <alignment readingOrder="0"/>
    </xf>
    <xf borderId="0" fillId="31" fontId="19" numFmtId="0" xfId="0" applyFont="1"/>
    <xf borderId="38" fillId="29" fontId="15" numFmtId="0" xfId="0" applyAlignment="1" applyBorder="1" applyFont="1">
      <alignment readingOrder="0" shrinkToFit="0" wrapText="1"/>
    </xf>
    <xf borderId="38" fillId="19" fontId="15" numFmtId="0" xfId="0" applyAlignment="1" applyBorder="1" applyFont="1">
      <alignment readingOrder="0" shrinkToFit="0" wrapText="1"/>
    </xf>
    <xf borderId="0" fillId="3" fontId="31" numFmtId="0" xfId="0" applyAlignment="1" applyFont="1">
      <alignment horizontal="center" readingOrder="0"/>
    </xf>
    <xf borderId="0" fillId="3" fontId="38" numFmtId="165" xfId="0" applyAlignment="1" applyFont="1" applyNumberFormat="1">
      <alignment horizontal="center" readingOrder="0"/>
    </xf>
    <xf borderId="38" fillId="3" fontId="39" numFmtId="0" xfId="0" applyAlignment="1" applyBorder="1" applyFont="1">
      <alignment readingOrder="0"/>
    </xf>
    <xf borderId="0" fillId="3" fontId="6" numFmtId="0" xfId="0" applyAlignment="1" applyFont="1">
      <alignment horizontal="center" readingOrder="0"/>
    </xf>
    <xf borderId="0" fillId="10" fontId="19" numFmtId="0" xfId="0" applyAlignment="1" applyFont="1">
      <alignment vertical="center"/>
    </xf>
    <xf borderId="38" fillId="10" fontId="15" numFmtId="0" xfId="0" applyAlignment="1" applyBorder="1" applyFont="1">
      <alignment readingOrder="0"/>
    </xf>
    <xf borderId="0" fillId="19" fontId="19" numFmtId="0" xfId="0" applyFont="1"/>
    <xf borderId="0" fillId="3" fontId="40" numFmtId="0" xfId="0" applyAlignment="1" applyFont="1">
      <alignment horizontal="center" readingOrder="0"/>
    </xf>
    <xf borderId="0" fillId="3" fontId="6" numFmtId="0" xfId="0" applyAlignment="1" applyFont="1">
      <alignment readingOrder="0"/>
    </xf>
    <xf borderId="38" fillId="3" fontId="30" numFmtId="0" xfId="0" applyBorder="1" applyFont="1"/>
    <xf borderId="0" fillId="3" fontId="30" numFmtId="0" xfId="0" applyAlignment="1" applyFont="1">
      <alignment readingOrder="0"/>
    </xf>
    <xf borderId="38" fillId="3" fontId="35" numFmtId="0" xfId="0" applyAlignment="1" applyBorder="1" applyFont="1">
      <alignment vertical="bottom"/>
    </xf>
    <xf borderId="0" fillId="3" fontId="41" numFmtId="0" xfId="0" applyFont="1"/>
    <xf borderId="0" fillId="3" fontId="15" numFmtId="0" xfId="0" applyAlignment="1" applyFont="1">
      <alignment readingOrder="0"/>
    </xf>
    <xf borderId="38" fillId="3" fontId="30" numFmtId="0" xfId="0" applyAlignment="1" applyBorder="1" applyFont="1">
      <alignment readingOrder="0" shrinkToFit="0" wrapText="1"/>
    </xf>
    <xf borderId="0" fillId="3" fontId="27" numFmtId="0" xfId="0" applyFont="1"/>
    <xf borderId="0" fillId="3" fontId="30" numFmtId="0" xfId="0" applyFont="1"/>
    <xf borderId="20" fillId="2" fontId="27" numFmtId="0" xfId="0" applyBorder="1" applyFont="1"/>
    <xf borderId="16" fillId="2" fontId="30" numFmtId="0" xfId="0" applyBorder="1" applyFont="1"/>
    <xf borderId="26" fillId="2" fontId="27" numFmtId="0" xfId="0" applyBorder="1" applyFont="1"/>
    <xf borderId="26" fillId="2" fontId="30" numFmtId="0" xfId="0" applyBorder="1" applyFont="1"/>
    <xf borderId="0" fillId="2" fontId="5" numFmtId="0" xfId="0" applyFont="1"/>
    <xf borderId="0" fillId="0" fontId="1" numFmtId="0" xfId="0" applyFont="1"/>
    <xf borderId="0" fillId="0" fontId="5" numFmtId="0" xfId="0" applyFont="1"/>
    <xf borderId="0" fillId="2" fontId="29" numFmtId="0" xfId="0" applyAlignment="1" applyFont="1">
      <alignment readingOrder="0"/>
    </xf>
    <xf borderId="35" fillId="25" fontId="30" numFmtId="0" xfId="0" applyAlignment="1" applyBorder="1" applyFont="1">
      <alignment readingOrder="0"/>
    </xf>
    <xf borderId="14" fillId="3" fontId="30" numFmtId="0" xfId="0" applyAlignment="1" applyBorder="1" applyFont="1">
      <alignment readingOrder="0"/>
    </xf>
    <xf borderId="35" fillId="32" fontId="30" numFmtId="0" xfId="0" applyAlignment="1" applyBorder="1" applyFont="1">
      <alignment readingOrder="0"/>
    </xf>
    <xf borderId="36" fillId="2" fontId="30" numFmtId="0" xfId="0" applyAlignment="1" applyBorder="1" applyFont="1">
      <alignment readingOrder="0"/>
    </xf>
    <xf borderId="37" fillId="2" fontId="30" numFmtId="0" xfId="0" applyAlignment="1" applyBorder="1" applyFont="1">
      <alignment readingOrder="0"/>
    </xf>
    <xf borderId="38" fillId="3" fontId="30" numFmtId="0" xfId="0" applyAlignment="1" applyBorder="1" applyFont="1">
      <alignment readingOrder="0"/>
    </xf>
    <xf borderId="38" fillId="3" fontId="30" numFmtId="0" xfId="0" applyAlignment="1" applyBorder="1" applyFont="1">
      <alignment readingOrder="0"/>
    </xf>
    <xf borderId="38" fillId="3" fontId="35" numFmtId="0" xfId="0" applyAlignment="1" applyBorder="1" applyFont="1">
      <alignment readingOrder="0" vertical="bottom"/>
    </xf>
    <xf borderId="0" fillId="3" fontId="17" numFmtId="0" xfId="0" applyAlignment="1" applyFont="1">
      <alignment horizontal="center"/>
    </xf>
    <xf borderId="12" fillId="3" fontId="8" numFmtId="0" xfId="0" applyAlignment="1" applyBorder="1" applyFont="1">
      <alignment horizontal="center" vertical="bottom"/>
    </xf>
    <xf borderId="38" fillId="17" fontId="15" numFmtId="0" xfId="0" applyAlignment="1" applyBorder="1" applyFont="1">
      <alignment readingOrder="0"/>
    </xf>
    <xf borderId="38" fillId="17" fontId="15" numFmtId="0" xfId="0" applyAlignment="1" applyBorder="1" applyFont="1">
      <alignment readingOrder="0"/>
    </xf>
    <xf borderId="38" fillId="17" fontId="32" numFmtId="0" xfId="0" applyAlignment="1" applyBorder="1" applyFont="1">
      <alignment readingOrder="0"/>
    </xf>
    <xf borderId="0" fillId="17" fontId="19" numFmtId="0" xfId="0" applyAlignment="1" applyFont="1">
      <alignment vertical="center"/>
    </xf>
    <xf borderId="38" fillId="16" fontId="15" numFmtId="0" xfId="0" applyAlignment="1" applyBorder="1" applyFont="1">
      <alignment readingOrder="0"/>
    </xf>
    <xf borderId="2" fillId="14" fontId="42" numFmtId="0" xfId="0" applyAlignment="1" applyBorder="1" applyFont="1">
      <alignment horizontal="center"/>
    </xf>
    <xf borderId="39" fillId="0" fontId="7" numFmtId="0" xfId="0" applyBorder="1" applyFont="1"/>
    <xf borderId="39" fillId="6" fontId="8" numFmtId="0" xfId="0" applyAlignment="1" applyBorder="1" applyFont="1">
      <alignment horizontal="center" vertical="bottom"/>
    </xf>
    <xf borderId="4" fillId="6" fontId="8" numFmtId="0" xfId="0" applyAlignment="1" applyBorder="1" applyFont="1">
      <alignment horizontal="center" vertical="bottom"/>
    </xf>
    <xf borderId="38" fillId="4" fontId="15" numFmtId="0" xfId="0" applyAlignment="1" applyBorder="1" applyFont="1">
      <alignment readingOrder="0"/>
    </xf>
    <xf borderId="38" fillId="4" fontId="15" numFmtId="0" xfId="0" applyAlignment="1" applyBorder="1" applyFont="1">
      <alignment readingOrder="0"/>
    </xf>
    <xf borderId="38" fillId="4" fontId="32" numFmtId="0" xfId="0" applyAlignment="1" applyBorder="1" applyFont="1">
      <alignment readingOrder="0"/>
    </xf>
    <xf borderId="38" fillId="4" fontId="30" numFmtId="0" xfId="0" applyAlignment="1" applyBorder="1" applyFont="1">
      <alignment readingOrder="0"/>
    </xf>
    <xf borderId="38" fillId="14" fontId="15" numFmtId="0" xfId="0" applyAlignment="1" applyBorder="1" applyFont="1">
      <alignment readingOrder="0"/>
    </xf>
    <xf borderId="38" fillId="14" fontId="33" numFmtId="0" xfId="0" applyAlignment="1" applyBorder="1" applyFont="1">
      <alignment readingOrder="0" vertical="bottom"/>
    </xf>
    <xf borderId="40" fillId="35" fontId="43" numFmtId="0" xfId="0" applyAlignment="1" applyBorder="1" applyFill="1" applyFont="1">
      <alignment horizontal="center" readingOrder="0"/>
    </xf>
    <xf borderId="41" fillId="14" fontId="8" numFmtId="0" xfId="0" applyAlignment="1" applyBorder="1" applyFont="1">
      <alignment readingOrder="0"/>
    </xf>
    <xf borderId="0" fillId="16" fontId="15" numFmtId="0" xfId="0" applyAlignment="1" applyFont="1">
      <alignment readingOrder="0"/>
    </xf>
    <xf borderId="38" fillId="16" fontId="32" numFmtId="0" xfId="0" applyAlignment="1" applyBorder="1" applyFont="1">
      <alignment readingOrder="0" shrinkToFit="0" wrapText="1"/>
    </xf>
    <xf borderId="38" fillId="16" fontId="30" numFmtId="0" xfId="0" applyAlignment="1" applyBorder="1" applyFont="1">
      <alignment readingOrder="0" shrinkToFit="0" wrapText="1"/>
    </xf>
    <xf borderId="38" fillId="16" fontId="33" numFmtId="0" xfId="0" applyAlignment="1" applyBorder="1" applyFont="1">
      <alignment readingOrder="0" vertical="bottom"/>
    </xf>
    <xf borderId="40" fillId="4" fontId="17" numFmtId="0" xfId="0" applyAlignment="1" applyBorder="1" applyFont="1">
      <alignment horizontal="center" readingOrder="0"/>
    </xf>
    <xf borderId="38" fillId="26" fontId="15" numFmtId="0" xfId="0" applyAlignment="1" applyBorder="1" applyFont="1">
      <alignment readingOrder="0"/>
    </xf>
    <xf borderId="0" fillId="26" fontId="15" numFmtId="0" xfId="0" applyAlignment="1" applyFont="1">
      <alignment readingOrder="0"/>
    </xf>
    <xf borderId="38" fillId="26" fontId="32" numFmtId="0" xfId="0" applyAlignment="1" applyBorder="1" applyFont="1">
      <alignment readingOrder="0" shrinkToFit="0" wrapText="1"/>
    </xf>
    <xf borderId="0" fillId="26" fontId="30" numFmtId="0" xfId="0" applyAlignment="1" applyFont="1">
      <alignment readingOrder="0"/>
    </xf>
    <xf borderId="38" fillId="26" fontId="33" numFmtId="0" xfId="0" applyAlignment="1" applyBorder="1" applyFont="1">
      <alignment readingOrder="0" vertical="bottom"/>
    </xf>
    <xf borderId="40" fillId="14" fontId="44" numFmtId="0" xfId="0" applyAlignment="1" applyBorder="1" applyFont="1">
      <alignment horizontal="center"/>
    </xf>
    <xf borderId="41" fillId="14" fontId="17" numFmtId="0" xfId="0" applyAlignment="1" applyBorder="1" applyFont="1">
      <alignment horizontal="center"/>
    </xf>
    <xf borderId="38" fillId="9" fontId="15" numFmtId="0" xfId="0" applyAlignment="1" applyBorder="1" applyFont="1">
      <alignment readingOrder="0"/>
    </xf>
    <xf borderId="0" fillId="9" fontId="19" numFmtId="0" xfId="0" applyAlignment="1" applyFont="1">
      <alignment vertical="center"/>
    </xf>
    <xf borderId="38" fillId="9" fontId="32" numFmtId="0" xfId="0" applyAlignment="1" applyBorder="1" applyFont="1">
      <alignment readingOrder="0"/>
    </xf>
    <xf borderId="38" fillId="9" fontId="27" numFmtId="0" xfId="0" applyAlignment="1" applyBorder="1" applyFont="1">
      <alignment readingOrder="0"/>
    </xf>
    <xf borderId="38" fillId="9" fontId="33" numFmtId="0" xfId="0" applyAlignment="1" applyBorder="1" applyFont="1">
      <alignment readingOrder="0" vertical="bottom"/>
    </xf>
    <xf borderId="40" fillId="34" fontId="17" numFmtId="0" xfId="0" applyAlignment="1" applyBorder="1" applyFont="1">
      <alignment horizontal="center" readingOrder="0"/>
    </xf>
    <xf borderId="0" fillId="4" fontId="15" numFmtId="0" xfId="0" applyAlignment="1" applyFont="1">
      <alignment readingOrder="0"/>
    </xf>
    <xf borderId="38" fillId="4" fontId="27" numFmtId="0" xfId="0" applyAlignment="1" applyBorder="1" applyFont="1">
      <alignment readingOrder="0"/>
    </xf>
    <xf borderId="40" fillId="17" fontId="17" numFmtId="0" xfId="0" applyAlignment="1" applyBorder="1" applyFont="1">
      <alignment horizontal="center" readingOrder="0"/>
    </xf>
    <xf borderId="41" fillId="14" fontId="17" numFmtId="0" xfId="0" applyAlignment="1" applyBorder="1" applyFont="1">
      <alignment horizontal="center" readingOrder="0"/>
    </xf>
    <xf borderId="38" fillId="3" fontId="30" numFmtId="0" xfId="0" applyAlignment="1" applyBorder="1" applyFont="1">
      <alignment readingOrder="0" shrinkToFit="0" wrapText="1"/>
    </xf>
    <xf borderId="0" fillId="4" fontId="19" numFmtId="0" xfId="0" applyAlignment="1" applyFont="1">
      <alignment vertical="center"/>
    </xf>
    <xf borderId="38" fillId="4" fontId="32" numFmtId="0" xfId="0" applyAlignment="1" applyBorder="1" applyFont="1">
      <alignment readingOrder="0" shrinkToFit="0" wrapText="1"/>
    </xf>
    <xf borderId="38" fillId="4" fontId="27" numFmtId="0" xfId="0" applyAlignment="1" applyBorder="1" applyFont="1">
      <alignment readingOrder="0" shrinkToFit="0" wrapText="1"/>
    </xf>
    <xf borderId="38" fillId="4" fontId="33" numFmtId="0" xfId="0" applyAlignment="1" applyBorder="1" applyFont="1">
      <alignment readingOrder="0" vertical="bottom"/>
    </xf>
    <xf borderId="13" fillId="26" fontId="17" numFmtId="0" xfId="0" applyAlignment="1" applyBorder="1" applyFont="1">
      <alignment horizontal="center" readingOrder="0"/>
    </xf>
    <xf borderId="42" fillId="0" fontId="7" numFmtId="0" xfId="0" applyBorder="1" applyFont="1"/>
    <xf borderId="42" fillId="14" fontId="17" numFmtId="0" xfId="0" applyAlignment="1" applyBorder="1" applyFont="1">
      <alignment horizontal="center" readingOrder="0"/>
    </xf>
    <xf borderId="42" fillId="14" fontId="8" numFmtId="0" xfId="0" applyAlignment="1" applyBorder="1" applyFont="1">
      <alignment readingOrder="0"/>
    </xf>
    <xf borderId="15" fillId="14" fontId="17" numFmtId="0" xfId="0" applyAlignment="1" applyBorder="1" applyFont="1">
      <alignment horizontal="center" readingOrder="0"/>
    </xf>
    <xf borderId="0" fillId="16" fontId="19" numFmtId="0" xfId="0" applyAlignment="1" applyFont="1">
      <alignment vertical="center"/>
    </xf>
    <xf borderId="38" fillId="16" fontId="32" numFmtId="0" xfId="0" applyAlignment="1" applyBorder="1" applyFont="1">
      <alignment readingOrder="0"/>
    </xf>
    <xf borderId="38" fillId="16" fontId="27" numFmtId="0" xfId="0" applyAlignment="1" applyBorder="1" applyFont="1">
      <alignment readingOrder="0"/>
    </xf>
    <xf borderId="38" fillId="16" fontId="33" numFmtId="0" xfId="0" applyAlignment="1" applyBorder="1" applyFont="1">
      <alignment horizontal="left" readingOrder="0" vertical="bottom"/>
    </xf>
    <xf borderId="1" fillId="3" fontId="17" numFmtId="0" xfId="0" applyAlignment="1" applyBorder="1" applyFont="1">
      <alignment horizontal="center" readingOrder="0"/>
    </xf>
    <xf borderId="20" fillId="3" fontId="17" numFmtId="0" xfId="0" applyAlignment="1" applyBorder="1" applyFont="1">
      <alignment horizontal="center" readingOrder="0"/>
    </xf>
    <xf borderId="20" fillId="3" fontId="8" numFmtId="0" xfId="0" applyAlignment="1" applyBorder="1" applyFont="1">
      <alignment readingOrder="0"/>
    </xf>
    <xf borderId="38" fillId="11" fontId="15" numFmtId="0" xfId="0" applyAlignment="1" applyBorder="1" applyFont="1">
      <alignment readingOrder="0"/>
    </xf>
    <xf borderId="0" fillId="11" fontId="19" numFmtId="0" xfId="0" applyAlignment="1" applyFont="1">
      <alignment vertical="center"/>
    </xf>
    <xf borderId="38" fillId="11" fontId="32" numFmtId="0" xfId="0" applyAlignment="1" applyBorder="1" applyFont="1">
      <alignment readingOrder="0" shrinkToFit="0" wrapText="1"/>
    </xf>
    <xf borderId="38" fillId="11" fontId="27" numFmtId="0" xfId="0" applyAlignment="1" applyBorder="1" applyFont="1">
      <alignment readingOrder="0" shrinkToFit="0" wrapText="1"/>
    </xf>
    <xf borderId="38" fillId="11" fontId="33" numFmtId="0" xfId="0" applyAlignment="1" applyBorder="1" applyFont="1">
      <alignment readingOrder="0" vertical="bottom"/>
    </xf>
    <xf borderId="38" fillId="3" fontId="27" numFmtId="0" xfId="0" applyAlignment="1" applyBorder="1" applyFont="1">
      <alignment readingOrder="0" shrinkToFit="0" wrapText="1"/>
    </xf>
    <xf borderId="38" fillId="3" fontId="39" numFmtId="0" xfId="0" applyAlignment="1" applyBorder="1" applyFont="1">
      <alignment readingOrder="0" shrinkToFit="0" wrapText="1"/>
    </xf>
    <xf borderId="0" fillId="26" fontId="19" numFmtId="0" xfId="0" applyAlignment="1" applyFont="1">
      <alignment vertical="center"/>
    </xf>
    <xf borderId="38" fillId="36" fontId="15" numFmtId="0" xfId="0" applyAlignment="1" applyBorder="1" applyFill="1" applyFont="1">
      <alignment readingOrder="0"/>
    </xf>
    <xf borderId="38" fillId="36" fontId="33" numFmtId="0" xfId="0" applyAlignment="1" applyBorder="1" applyFont="1">
      <alignment readingOrder="0" vertical="bottom"/>
    </xf>
    <xf borderId="38" fillId="17" fontId="27" numFmtId="0" xfId="0" applyAlignment="1" applyBorder="1" applyFont="1">
      <alignment readingOrder="0"/>
    </xf>
    <xf borderId="38" fillId="37" fontId="15" numFmtId="0" xfId="0" applyAlignment="1" applyBorder="1" applyFill="1" applyFont="1">
      <alignment readingOrder="0"/>
    </xf>
    <xf borderId="38" fillId="17" fontId="15" numFmtId="0" xfId="0" applyAlignment="1" applyBorder="1" applyFont="1">
      <alignment readingOrder="0"/>
    </xf>
    <xf borderId="38" fillId="26" fontId="32" numFmtId="0" xfId="0" applyAlignment="1" applyBorder="1" applyFont="1">
      <alignment readingOrder="0"/>
    </xf>
    <xf borderId="38" fillId="11" fontId="32" numFmtId="0" xfId="0" applyAlignment="1" applyBorder="1" applyFont="1">
      <alignment readingOrder="0"/>
    </xf>
    <xf borderId="38" fillId="11" fontId="27" numFmtId="0" xfId="0" applyAlignment="1" applyBorder="1" applyFont="1">
      <alignment readingOrder="0"/>
    </xf>
    <xf borderId="38" fillId="26" fontId="27" numFmtId="0" xfId="0" applyAlignment="1" applyBorder="1" applyFont="1">
      <alignment readingOrder="0"/>
    </xf>
    <xf borderId="38" fillId="17" fontId="33" numFmtId="0" xfId="0" applyAlignment="1" applyBorder="1" applyFont="1">
      <alignment readingOrder="0" vertical="bottom"/>
    </xf>
    <xf borderId="43" fillId="3" fontId="30" numFmtId="0" xfId="0" applyAlignment="1" applyBorder="1" applyFont="1">
      <alignment readingOrder="0"/>
    </xf>
    <xf borderId="43" fillId="3" fontId="39" numFmtId="0" xfId="0" applyAlignment="1" applyBorder="1" applyFont="1">
      <alignment readingOrder="0"/>
    </xf>
    <xf borderId="43" fillId="3" fontId="35" numFmtId="0" xfId="0" applyAlignment="1" applyBorder="1" applyFont="1">
      <alignment readingOrder="0" vertical="bottom"/>
    </xf>
    <xf borderId="26" fillId="36" fontId="15" numFmtId="0" xfId="0" applyAlignment="1" applyBorder="1" applyFont="1">
      <alignment readingOrder="0"/>
    </xf>
    <xf borderId="26" fillId="36" fontId="19" numFmtId="0" xfId="0" applyAlignment="1" applyBorder="1" applyFont="1">
      <alignment vertical="center"/>
    </xf>
    <xf borderId="26" fillId="36" fontId="32" numFmtId="0" xfId="0" applyAlignment="1" applyBorder="1" applyFont="1">
      <alignment readingOrder="0"/>
    </xf>
    <xf borderId="26" fillId="36" fontId="15" numFmtId="0" xfId="0" applyAlignment="1" applyBorder="1" applyFont="1">
      <alignment readingOrder="0"/>
    </xf>
    <xf borderId="26" fillId="36" fontId="33" numFmtId="0" xfId="0" applyAlignment="1" applyBorder="1" applyFont="1">
      <alignment readingOrder="0" vertical="bottom"/>
    </xf>
    <xf borderId="44" fillId="3" fontId="30" numFmtId="0" xfId="0" applyAlignment="1" applyBorder="1" applyFont="1">
      <alignment readingOrder="0"/>
    </xf>
    <xf borderId="44" fillId="3" fontId="30" numFmtId="0" xfId="0" applyAlignment="1" applyBorder="1" applyFont="1">
      <alignment readingOrder="0"/>
    </xf>
    <xf borderId="44" fillId="3" fontId="27" numFmtId="0" xfId="0" applyAlignment="1" applyBorder="1" applyFont="1">
      <alignment readingOrder="0"/>
    </xf>
    <xf borderId="44" fillId="3" fontId="35" numFmtId="0" xfId="0" applyAlignment="1" applyBorder="1" applyFont="1">
      <alignment readingOrder="0" vertical="bottom"/>
    </xf>
    <xf borderId="44" fillId="3" fontId="30" numFmtId="0" xfId="0" applyAlignment="1" applyBorder="1" applyFont="1">
      <alignment readingOrder="0" shrinkToFit="0" wrapText="1"/>
    </xf>
    <xf borderId="0" fillId="4" fontId="19" numFmtId="0" xfId="0" applyFont="1"/>
    <xf borderId="0" fillId="11" fontId="19" numFmtId="0" xfId="0" applyFont="1"/>
    <xf borderId="38" fillId="36" fontId="45" numFmtId="0" xfId="0" applyAlignment="1" applyBorder="1" applyFont="1">
      <alignment readingOrder="0"/>
    </xf>
    <xf borderId="38" fillId="4" fontId="27" numFmtId="0" xfId="0" applyAlignment="1" applyBorder="1" applyFont="1">
      <alignment readingOrder="0"/>
    </xf>
    <xf borderId="38" fillId="4" fontId="15" numFmtId="0" xfId="0" applyAlignment="1" applyBorder="1" applyFont="1">
      <alignment readingOrder="0"/>
    </xf>
    <xf borderId="14" fillId="30" fontId="27" numFmtId="0" xfId="0" applyAlignment="1" applyBorder="1" applyFont="1">
      <alignment readingOrder="0"/>
    </xf>
    <xf borderId="35" fillId="30" fontId="30" numFmtId="0" xfId="0" applyAlignment="1" applyBorder="1" applyFont="1">
      <alignment readingOrder="0"/>
    </xf>
    <xf borderId="14" fillId="30" fontId="30" numFmtId="0" xfId="0" applyAlignment="1" applyBorder="1" applyFont="1">
      <alignment readingOrder="0"/>
    </xf>
    <xf borderId="38" fillId="30" fontId="15" numFmtId="0" xfId="0" applyAlignment="1" applyBorder="1" applyFont="1">
      <alignment readingOrder="0"/>
    </xf>
    <xf borderId="0" fillId="30" fontId="19" numFmtId="0" xfId="0" applyAlignment="1" applyFont="1">
      <alignment vertical="center"/>
    </xf>
    <xf borderId="38" fillId="30" fontId="32" numFmtId="0" xfId="0" applyAlignment="1" applyBorder="1" applyFont="1">
      <alignment readingOrder="0" shrinkToFit="0" wrapText="1"/>
    </xf>
    <xf borderId="38" fillId="30" fontId="15" numFmtId="0" xfId="0" applyAlignment="1" applyBorder="1" applyFont="1">
      <alignment readingOrder="0" shrinkToFit="0" wrapText="1"/>
    </xf>
    <xf borderId="38" fillId="11" fontId="33" numFmtId="0" xfId="0" applyAlignment="1" applyBorder="1" applyFont="1">
      <alignment readingOrder="0" vertical="bottom"/>
    </xf>
    <xf borderId="38" fillId="30" fontId="15" numFmtId="0" xfId="0" applyAlignment="1" applyBorder="1" applyFont="1">
      <alignment readingOrder="0"/>
    </xf>
    <xf borderId="1" fillId="14" fontId="17" numFmtId="0" xfId="0" applyAlignment="1" applyBorder="1" applyFont="1">
      <alignment horizontal="center"/>
    </xf>
    <xf borderId="38" fillId="11" fontId="15" numFmtId="0" xfId="0" applyAlignment="1" applyBorder="1" applyFont="1">
      <alignment readingOrder="0" shrinkToFit="0" wrapText="1"/>
    </xf>
    <xf borderId="1" fillId="11" fontId="17" numFmtId="0" xfId="0" applyAlignment="1" applyBorder="1" applyFont="1">
      <alignment horizontal="center"/>
    </xf>
    <xf borderId="38" fillId="3" fontId="30" numFmtId="0" xfId="0" applyAlignment="1" applyBorder="1" applyFont="1">
      <alignment readingOrder="0"/>
    </xf>
    <xf borderId="0" fillId="30" fontId="15" numFmtId="0" xfId="0" applyAlignment="1" applyFont="1">
      <alignment readingOrder="0"/>
    </xf>
    <xf borderId="38" fillId="30" fontId="33" numFmtId="0" xfId="0" applyAlignment="1" applyBorder="1" applyFont="1">
      <alignment readingOrder="0" vertical="bottom"/>
    </xf>
    <xf borderId="0" fillId="23" fontId="19" numFmtId="0" xfId="0" applyAlignment="1" applyFont="1">
      <alignment vertical="center"/>
    </xf>
    <xf borderId="38" fillId="23" fontId="32" numFmtId="0" xfId="0" applyAlignment="1" applyBorder="1" applyFont="1">
      <alignment readingOrder="0" shrinkToFit="0" wrapText="1"/>
    </xf>
    <xf borderId="38" fillId="23" fontId="15" numFmtId="0" xfId="0" applyAlignment="1" applyBorder="1" applyFont="1">
      <alignment readingOrder="0" shrinkToFit="0" wrapText="1"/>
    </xf>
    <xf borderId="0" fillId="23" fontId="15" numFmtId="0" xfId="0" applyAlignment="1" applyFont="1">
      <alignment readingOrder="0"/>
    </xf>
    <xf borderId="38" fillId="23" fontId="32" numFmtId="0" xfId="0" applyAlignment="1" applyBorder="1" applyFont="1">
      <alignment readingOrder="0"/>
    </xf>
    <xf borderId="38" fillId="23" fontId="15" numFmtId="0" xfId="0" applyAlignment="1" applyBorder="1" applyFont="1">
      <alignment readingOrder="0"/>
    </xf>
    <xf borderId="1" fillId="26" fontId="17" numFmtId="0" xfId="0" applyAlignment="1" applyBorder="1" applyFont="1">
      <alignment horizontal="center"/>
    </xf>
    <xf borderId="38" fillId="3" fontId="35" numFmtId="0" xfId="0" applyAlignment="1" applyBorder="1" applyFont="1">
      <alignment horizontal="left" readingOrder="0" vertical="bottom"/>
    </xf>
    <xf borderId="0" fillId="2" fontId="41" numFmtId="0" xfId="0" applyFont="1"/>
    <xf borderId="0" fillId="2" fontId="46" numFmtId="0" xfId="0" applyAlignment="1" applyFont="1">
      <alignment horizontal="center" readingOrder="0"/>
    </xf>
    <xf borderId="24" fillId="2" fontId="47" numFmtId="0" xfId="0" applyAlignment="1" applyBorder="1" applyFont="1">
      <alignment horizontal="center" readingOrder="0"/>
    </xf>
    <xf borderId="45" fillId="0" fontId="7" numFmtId="0" xfId="0" applyBorder="1" applyFont="1"/>
    <xf borderId="25" fillId="0" fontId="7" numFmtId="0" xfId="0" applyBorder="1" applyFont="1"/>
    <xf borderId="0" fillId="2" fontId="29" numFmtId="0" xfId="0" applyAlignment="1" applyFont="1">
      <alignment readingOrder="0"/>
    </xf>
    <xf borderId="43" fillId="25" fontId="30" numFmtId="0" xfId="0" applyAlignment="1" applyBorder="1" applyFont="1">
      <alignment readingOrder="0"/>
    </xf>
    <xf borderId="46" fillId="29" fontId="48" numFmtId="0" xfId="0" applyAlignment="1" applyBorder="1" applyFont="1">
      <alignment horizontal="center" readingOrder="0"/>
    </xf>
    <xf borderId="47" fillId="28" fontId="49" numFmtId="0" xfId="0" applyAlignment="1" applyBorder="1" applyFont="1">
      <alignment horizontal="center" readingOrder="0"/>
    </xf>
    <xf borderId="47" fillId="20" fontId="50" numFmtId="0" xfId="0" applyAlignment="1" applyBorder="1" applyFont="1">
      <alignment horizontal="center" readingOrder="0"/>
    </xf>
    <xf borderId="21" fillId="27" fontId="51" numFmtId="0" xfId="0" applyAlignment="1" applyBorder="1" applyFont="1">
      <alignment horizontal="center" readingOrder="0"/>
    </xf>
    <xf borderId="0" fillId="22" fontId="52" numFmtId="0" xfId="0" applyAlignment="1" applyFont="1">
      <alignment horizontal="center" readingOrder="0"/>
    </xf>
    <xf borderId="21" fillId="25" fontId="53" numFmtId="0" xfId="0" applyAlignment="1" applyBorder="1" applyFont="1">
      <alignment horizontal="center" readingOrder="0"/>
    </xf>
    <xf borderId="47" fillId="10" fontId="54" numFmtId="0" xfId="0" applyAlignment="1" applyBorder="1" applyFont="1">
      <alignment horizontal="center" readingOrder="0"/>
    </xf>
    <xf borderId="48" fillId="15" fontId="55" numFmtId="0" xfId="0" applyAlignment="1" applyBorder="1" applyFont="1">
      <alignment horizontal="center" readingOrder="0"/>
    </xf>
    <xf borderId="0" fillId="2" fontId="56" numFmtId="0" xfId="0" applyFont="1"/>
    <xf borderId="49" fillId="25" fontId="27" numFmtId="0" xfId="0" applyBorder="1" applyFont="1"/>
    <xf borderId="50" fillId="29" fontId="15" numFmtId="0" xfId="0" applyAlignment="1" applyBorder="1" applyFont="1">
      <alignment horizontal="center" readingOrder="0"/>
    </xf>
    <xf borderId="21" fillId="28" fontId="57" numFmtId="0" xfId="0" applyAlignment="1" applyBorder="1" applyFont="1">
      <alignment horizontal="center" readingOrder="0"/>
    </xf>
    <xf borderId="21" fillId="20" fontId="6" numFmtId="0" xfId="0" applyAlignment="1" applyBorder="1" applyFont="1">
      <alignment horizontal="center" readingOrder="0"/>
    </xf>
    <xf borderId="21" fillId="27" fontId="6" numFmtId="0" xfId="0" applyAlignment="1" applyBorder="1" applyFont="1">
      <alignment horizontal="center" readingOrder="0"/>
    </xf>
    <xf borderId="0" fillId="22" fontId="6" numFmtId="0" xfId="0" applyAlignment="1" applyFont="1">
      <alignment horizontal="center" readingOrder="0"/>
    </xf>
    <xf borderId="21" fillId="25" fontId="6" numFmtId="0" xfId="0" applyBorder="1" applyFont="1"/>
    <xf borderId="21" fillId="10" fontId="6" numFmtId="0" xfId="0" applyAlignment="1" applyBorder="1" applyFont="1">
      <alignment horizontal="center" readingOrder="0"/>
    </xf>
    <xf borderId="51" fillId="15" fontId="6" numFmtId="0" xfId="0" applyAlignment="1" applyBorder="1" applyFont="1">
      <alignment horizontal="center"/>
    </xf>
    <xf borderId="0" fillId="2" fontId="58" numFmtId="0" xfId="0" applyFont="1"/>
    <xf borderId="49" fillId="25" fontId="27" numFmtId="0" xfId="0" applyAlignment="1" applyBorder="1" applyFont="1">
      <alignment horizontal="right" readingOrder="0"/>
    </xf>
    <xf borderId="12" fillId="29" fontId="15" numFmtId="0" xfId="0" applyAlignment="1" applyBorder="1" applyFont="1">
      <alignment horizontal="center" readingOrder="0"/>
    </xf>
    <xf borderId="21" fillId="28" fontId="15" numFmtId="0" xfId="0" applyAlignment="1" applyBorder="1" applyFont="1">
      <alignment horizontal="center" readingOrder="0"/>
    </xf>
    <xf borderId="21" fillId="20" fontId="6" numFmtId="0" xfId="0" applyAlignment="1" applyBorder="1" applyFont="1">
      <alignment horizontal="center" readingOrder="0"/>
    </xf>
    <xf borderId="21" fillId="27" fontId="6" numFmtId="0" xfId="0" applyAlignment="1" applyBorder="1" applyFont="1">
      <alignment horizontal="center" readingOrder="0"/>
    </xf>
    <xf borderId="0" fillId="22" fontId="6" numFmtId="0" xfId="0" applyAlignment="1" applyFont="1">
      <alignment horizontal="center" readingOrder="0"/>
    </xf>
    <xf borderId="21" fillId="25" fontId="6" numFmtId="0" xfId="0" applyAlignment="1" applyBorder="1" applyFont="1">
      <alignment horizontal="center" readingOrder="0"/>
    </xf>
    <xf borderId="51" fillId="15" fontId="6" numFmtId="0" xfId="0" applyAlignment="1" applyBorder="1" applyFont="1">
      <alignment horizontal="center" readingOrder="0"/>
    </xf>
    <xf borderId="21" fillId="10" fontId="6" numFmtId="0" xfId="0" applyAlignment="1" applyBorder="1" applyFont="1">
      <alignment horizontal="center" readingOrder="0"/>
    </xf>
    <xf borderId="12" fillId="28" fontId="15" numFmtId="0" xfId="0" applyAlignment="1" applyBorder="1" applyFont="1">
      <alignment horizontal="center" readingOrder="0"/>
    </xf>
    <xf borderId="12" fillId="29" fontId="15" numFmtId="0" xfId="0" applyAlignment="1" applyBorder="1" applyFont="1">
      <alignment horizontal="center" readingOrder="0"/>
    </xf>
    <xf borderId="21" fillId="28" fontId="15" numFmtId="0" xfId="0" applyAlignment="1" applyBorder="1" applyFont="1">
      <alignment horizontal="center" readingOrder="0"/>
    </xf>
    <xf borderId="51" fillId="15" fontId="6" numFmtId="0" xfId="0" applyAlignment="1" applyBorder="1" applyFont="1">
      <alignment horizontal="center" readingOrder="0"/>
    </xf>
    <xf borderId="44" fillId="25" fontId="27" numFmtId="0" xfId="0" applyAlignment="1" applyBorder="1" applyFont="1">
      <alignment horizontal="right" readingOrder="0"/>
    </xf>
    <xf borderId="42" fillId="29" fontId="15" numFmtId="0" xfId="0" applyAlignment="1" applyBorder="1" applyFont="1">
      <alignment horizontal="center" readingOrder="0"/>
    </xf>
    <xf borderId="52" fillId="28" fontId="15" numFmtId="0" xfId="0" applyAlignment="1" applyBorder="1" applyFont="1">
      <alignment horizontal="center" readingOrder="0"/>
    </xf>
    <xf borderId="52" fillId="20" fontId="6" numFmtId="0" xfId="0" applyAlignment="1" applyBorder="1" applyFont="1">
      <alignment horizontal="center" readingOrder="0"/>
    </xf>
    <xf borderId="52" fillId="27" fontId="6" numFmtId="0" xfId="0" applyAlignment="1" applyBorder="1" applyFont="1">
      <alignment horizontal="center" readingOrder="0"/>
    </xf>
    <xf borderId="14" fillId="22" fontId="6" numFmtId="0" xfId="0" applyAlignment="1" applyBorder="1" applyFont="1">
      <alignment horizontal="center" readingOrder="0"/>
    </xf>
    <xf borderId="52" fillId="25" fontId="6" numFmtId="0" xfId="0" applyAlignment="1" applyBorder="1" applyFont="1">
      <alignment horizontal="center" readingOrder="0"/>
    </xf>
    <xf borderId="52" fillId="10" fontId="6" numFmtId="0" xfId="0" applyAlignment="1" applyBorder="1" applyFont="1">
      <alignment horizontal="center" readingOrder="0"/>
    </xf>
    <xf borderId="53" fillId="15" fontId="6" numFmtId="0" xfId="0" applyAlignment="1" applyBorder="1" applyFont="1">
      <alignment horizontal="center" readingOrder="0"/>
    </xf>
    <xf borderId="0" fillId="2" fontId="59" numFmtId="0" xfId="0" applyAlignment="1" applyFont="1">
      <alignment readingOrder="0"/>
    </xf>
    <xf borderId="0" fillId="2" fontId="56" numFmtId="0" xfId="0" applyAlignment="1" applyFont="1">
      <alignment readingOrder="0"/>
    </xf>
    <xf borderId="0" fillId="2" fontId="30" numFmtId="0" xfId="0" applyAlignment="1" applyFont="1">
      <alignment horizontal="center" readingOrder="0"/>
    </xf>
    <xf borderId="0" fillId="2" fontId="60" numFmtId="0" xfId="0" applyAlignment="1" applyFont="1">
      <alignment horizontal="center" readingOrder="0"/>
    </xf>
    <xf borderId="43" fillId="30" fontId="30" numFmtId="0" xfId="0" applyAlignment="1" applyBorder="1" applyFont="1">
      <alignment readingOrder="0"/>
    </xf>
    <xf borderId="54" fillId="29" fontId="61" numFmtId="0" xfId="0" applyAlignment="1" applyBorder="1" applyFont="1">
      <alignment horizontal="center" readingOrder="0"/>
    </xf>
    <xf borderId="49" fillId="30" fontId="27" numFmtId="0" xfId="0" applyBorder="1" applyFont="1"/>
    <xf borderId="49" fillId="30" fontId="27" numFmtId="0" xfId="0" applyAlignment="1" applyBorder="1" applyFont="1">
      <alignment horizontal="right" readingOrder="0"/>
    </xf>
    <xf borderId="0" fillId="2" fontId="58" numFmtId="0" xfId="0" applyFont="1"/>
    <xf borderId="44" fillId="30" fontId="27" numFmtId="0" xfId="0" applyAlignment="1" applyBorder="1" applyFont="1">
      <alignment horizontal="right" readingOrder="0"/>
    </xf>
    <xf borderId="0" fillId="2" fontId="58" numFmtId="0" xfId="0" applyAlignment="1" applyFont="1">
      <alignment readingOrder="0"/>
    </xf>
    <xf borderId="0" fillId="2" fontId="29" numFmtId="0" xfId="0" applyFont="1"/>
    <xf borderId="0" fillId="2" fontId="62" numFmtId="0" xfId="0" applyAlignment="1" applyFont="1">
      <alignment horizontal="center" readingOrder="0"/>
    </xf>
    <xf borderId="24" fillId="17" fontId="63" numFmtId="0" xfId="0" applyAlignment="1" applyBorder="1" applyFont="1">
      <alignment horizontal="center" readingOrder="0"/>
    </xf>
    <xf borderId="47" fillId="17" fontId="64" numFmtId="0" xfId="0" applyAlignment="1" applyBorder="1" applyFont="1">
      <alignment horizontal="center" readingOrder="0"/>
    </xf>
    <xf borderId="47" fillId="4" fontId="65" numFmtId="0" xfId="0" applyAlignment="1" applyBorder="1" applyFont="1">
      <alignment horizontal="center" readingOrder="0"/>
    </xf>
    <xf borderId="47" fillId="6" fontId="66" numFmtId="0" xfId="0" applyAlignment="1" applyBorder="1" applyFont="1">
      <alignment horizontal="center" readingOrder="0"/>
    </xf>
    <xf borderId="45" fillId="24" fontId="67" numFmtId="0" xfId="0" applyAlignment="1" applyBorder="1" applyFont="1">
      <alignment horizontal="center" readingOrder="0"/>
    </xf>
    <xf borderId="48" fillId="13" fontId="68" numFmtId="0" xfId="0" applyAlignment="1" applyBorder="1" applyFont="1">
      <alignment horizontal="center" readingOrder="0"/>
    </xf>
    <xf borderId="8" fillId="17" fontId="69" numFmtId="0" xfId="0" applyAlignment="1" applyBorder="1" applyFont="1">
      <alignment horizontal="center" readingOrder="0"/>
    </xf>
    <xf borderId="21" fillId="17" fontId="70" numFmtId="0" xfId="0" applyAlignment="1" applyBorder="1" applyFont="1">
      <alignment horizontal="center" readingOrder="0"/>
    </xf>
    <xf borderId="21" fillId="4" fontId="6" numFmtId="0" xfId="0" applyAlignment="1" applyBorder="1" applyFont="1">
      <alignment horizontal="center" readingOrder="0"/>
    </xf>
    <xf borderId="21" fillId="6" fontId="6" numFmtId="0" xfId="0" applyAlignment="1" applyBorder="1" applyFont="1">
      <alignment horizontal="center" readingOrder="0"/>
    </xf>
    <xf borderId="0" fillId="24" fontId="6" numFmtId="0" xfId="0" applyAlignment="1" applyFont="1">
      <alignment horizontal="center" readingOrder="0"/>
    </xf>
    <xf borderId="51" fillId="13" fontId="6" numFmtId="0" xfId="0" applyBorder="1" applyFont="1"/>
    <xf borderId="21" fillId="17" fontId="6" numFmtId="0" xfId="0" applyAlignment="1" applyBorder="1" applyFont="1">
      <alignment horizontal="center" readingOrder="0"/>
    </xf>
    <xf borderId="21" fillId="6" fontId="6" numFmtId="0" xfId="0" applyAlignment="1" applyBorder="1" applyFont="1">
      <alignment horizontal="center" readingOrder="0"/>
    </xf>
    <xf borderId="0" fillId="24" fontId="6" numFmtId="0" xfId="0" applyAlignment="1" applyFont="1">
      <alignment horizontal="center" readingOrder="0"/>
    </xf>
    <xf borderId="51" fillId="13" fontId="6" numFmtId="0" xfId="0" applyAlignment="1" applyBorder="1" applyFont="1">
      <alignment horizontal="center" readingOrder="0"/>
    </xf>
    <xf borderId="21" fillId="4" fontId="6" numFmtId="0" xfId="0" applyAlignment="1" applyBorder="1" applyFont="1">
      <alignment horizontal="center" readingOrder="0"/>
    </xf>
    <xf borderId="21" fillId="17" fontId="24" numFmtId="0" xfId="0" applyAlignment="1" applyBorder="1" applyFont="1">
      <alignment horizontal="center" readingOrder="0"/>
    </xf>
    <xf borderId="52" fillId="17" fontId="6" numFmtId="0" xfId="0" applyAlignment="1" applyBorder="1" applyFont="1">
      <alignment horizontal="center" readingOrder="0"/>
    </xf>
    <xf borderId="52" fillId="4" fontId="6" numFmtId="0" xfId="0" applyAlignment="1" applyBorder="1" applyFont="1">
      <alignment horizontal="center" readingOrder="0"/>
    </xf>
    <xf borderId="52" fillId="6" fontId="6" numFmtId="0" xfId="0" applyAlignment="1" applyBorder="1" applyFont="1">
      <alignment horizontal="center" readingOrder="0"/>
    </xf>
    <xf borderId="14" fillId="24" fontId="6" numFmtId="0" xfId="0" applyAlignment="1" applyBorder="1" applyFont="1">
      <alignment horizontal="center" readingOrder="0"/>
    </xf>
    <xf borderId="53" fillId="13" fontId="6" numFmtId="0" xfId="0" applyAlignment="1" applyBorder="1" applyFont="1">
      <alignment horizontal="center" readingOrder="0"/>
    </xf>
    <xf borderId="0" fillId="2" fontId="28" numFmtId="0" xfId="0" applyFont="1"/>
    <xf borderId="0" fillId="2" fontId="30" numFmtId="0" xfId="0" applyAlignment="1" applyFont="1">
      <alignment horizontal="center" readingOrder="0"/>
    </xf>
    <xf borderId="0" fillId="2" fontId="27" numFmtId="0" xfId="0" applyAlignment="1" applyFont="1">
      <alignment horizontal="center" readingOrder="0"/>
    </xf>
    <xf borderId="0" fillId="2" fontId="30" numFmtId="0" xfId="0" applyAlignment="1" applyFont="1">
      <alignment horizontal="center" readingOrder="0" shrinkToFit="0" wrapText="1"/>
    </xf>
    <xf borderId="0" fillId="2" fontId="27" numFmtId="0" xfId="0" applyAlignment="1" applyFont="1">
      <alignment horizontal="center"/>
    </xf>
    <xf borderId="0" fillId="2" fontId="30" numFmtId="0" xfId="0" applyAlignment="1" applyFont="1">
      <alignment readingOrder="0"/>
    </xf>
    <xf borderId="0" fillId="2" fontId="6" numFmtId="0" xfId="0" applyAlignment="1" applyFont="1">
      <alignment horizontal="center" readingOrder="0"/>
    </xf>
    <xf borderId="0" fillId="2" fontId="30" numFmtId="0" xfId="0" applyAlignment="1" applyFont="1">
      <alignment horizontal="center" readingOrder="0"/>
    </xf>
    <xf borderId="0" fillId="2" fontId="47" numFmtId="0" xfId="0" applyAlignment="1" applyFont="1">
      <alignment horizontal="center" readingOrder="0"/>
    </xf>
    <xf borderId="43" fillId="32" fontId="30" numFmtId="0" xfId="0" applyAlignment="1" applyBorder="1" applyFont="1">
      <alignment readingOrder="0"/>
    </xf>
    <xf borderId="49" fillId="32" fontId="27" numFmtId="0" xfId="0" applyBorder="1" applyFont="1"/>
    <xf borderId="51" fillId="13" fontId="6" numFmtId="0" xfId="0" applyAlignment="1" applyBorder="1" applyFont="1">
      <alignment readingOrder="0"/>
    </xf>
    <xf borderId="49" fillId="32" fontId="27" numFmtId="0" xfId="0" applyAlignment="1" applyBorder="1" applyFont="1">
      <alignment horizontal="right" readingOrder="0"/>
    </xf>
    <xf borderId="0" fillId="2" fontId="27" numFmtId="0" xfId="0" applyAlignment="1" applyFont="1">
      <alignment readingOrder="0"/>
    </xf>
    <xf borderId="0" fillId="2" fontId="27" numFmtId="0" xfId="0" applyFont="1"/>
    <xf borderId="0" fillId="2" fontId="27" numFmtId="0" xfId="0" applyAlignment="1" applyFont="1">
      <alignment horizontal="right" readingOrder="0"/>
    </xf>
    <xf borderId="44" fillId="32" fontId="27" numFmtId="0" xfId="0" applyAlignment="1" applyBorder="1" applyFont="1">
      <alignment horizontal="right" readingOrder="0"/>
    </xf>
    <xf borderId="23" fillId="3" fontId="30" numFmtId="0" xfId="0" applyAlignment="1" applyBorder="1" applyFont="1">
      <alignment horizontal="center" readingOrder="0"/>
    </xf>
    <xf borderId="26" fillId="3" fontId="41" numFmtId="0" xfId="0" applyBorder="1" applyFont="1"/>
    <xf borderId="26" fillId="3" fontId="30" numFmtId="0" xfId="0" applyAlignment="1" applyBorder="1" applyFont="1">
      <alignment readingOrder="0"/>
    </xf>
    <xf borderId="43" fillId="25" fontId="30" numFmtId="0" xfId="0" applyAlignment="1" applyBorder="1" applyFont="1">
      <alignment horizontal="right" readingOrder="0"/>
    </xf>
    <xf borderId="46" fillId="0" fontId="15" numFmtId="0" xfId="0" applyAlignment="1" applyBorder="1" applyFont="1">
      <alignment horizontal="center" readingOrder="0"/>
    </xf>
    <xf borderId="47" fillId="16" fontId="15" numFmtId="0" xfId="0" applyAlignment="1" applyBorder="1" applyFont="1">
      <alignment horizontal="center" readingOrder="0"/>
    </xf>
    <xf borderId="47" fillId="26" fontId="15" numFmtId="0" xfId="0" applyAlignment="1" applyBorder="1" applyFont="1">
      <alignment horizontal="center" readingOrder="0"/>
    </xf>
    <xf borderId="48" fillId="9" fontId="71" numFmtId="0" xfId="0" applyAlignment="1" applyBorder="1" applyFont="1">
      <alignment horizontal="center" readingOrder="0"/>
    </xf>
    <xf borderId="26" fillId="3" fontId="27" numFmtId="0" xfId="0" applyBorder="1" applyFont="1"/>
    <xf borderId="26" fillId="3" fontId="15" numFmtId="0" xfId="0" applyBorder="1" applyFont="1"/>
    <xf borderId="49" fillId="25" fontId="30" numFmtId="0" xfId="0" applyBorder="1" applyFont="1"/>
    <xf borderId="50" fillId="0" fontId="72" numFmtId="0" xfId="0" applyAlignment="1" applyBorder="1" applyFont="1">
      <alignment horizontal="center" readingOrder="0"/>
    </xf>
    <xf borderId="21" fillId="16" fontId="6" numFmtId="0" xfId="0" applyAlignment="1" applyBorder="1" applyFont="1">
      <alignment horizontal="center" readingOrder="0"/>
    </xf>
    <xf borderId="21" fillId="26" fontId="6" numFmtId="0" xfId="0" applyAlignment="1" applyBorder="1" applyFont="1">
      <alignment horizontal="center" readingOrder="0"/>
    </xf>
    <xf borderId="51" fillId="9" fontId="6" numFmtId="0" xfId="0" applyAlignment="1" applyBorder="1" applyFont="1">
      <alignment horizontal="center" readingOrder="0"/>
    </xf>
    <xf borderId="49" fillId="25" fontId="30" numFmtId="0" xfId="0" applyAlignment="1" applyBorder="1" applyFont="1">
      <alignment horizontal="right" readingOrder="0"/>
    </xf>
    <xf borderId="50" fillId="36" fontId="6" numFmtId="0" xfId="0" applyAlignment="1" applyBorder="1" applyFont="1">
      <alignment horizontal="center" readingOrder="0"/>
    </xf>
    <xf borderId="21" fillId="16" fontId="6" numFmtId="0" xfId="0" applyAlignment="1" applyBorder="1" applyFont="1">
      <alignment horizontal="center" readingOrder="0"/>
    </xf>
    <xf borderId="21" fillId="26" fontId="6" numFmtId="0" xfId="0" applyAlignment="1" applyBorder="1" applyFont="1">
      <alignment horizontal="center" readingOrder="0"/>
    </xf>
    <xf borderId="51" fillId="9" fontId="6" numFmtId="0" xfId="0" applyAlignment="1" applyBorder="1" applyFont="1">
      <alignment horizontal="center" readingOrder="0"/>
    </xf>
    <xf borderId="0" fillId="3" fontId="41" numFmtId="0" xfId="0" applyAlignment="1" applyFont="1">
      <alignment horizontal="center"/>
    </xf>
    <xf borderId="50" fillId="0" fontId="6" numFmtId="0" xfId="0" applyAlignment="1" applyBorder="1" applyFont="1">
      <alignment horizontal="center" readingOrder="0"/>
    </xf>
    <xf borderId="21" fillId="26" fontId="15" numFmtId="0" xfId="0" applyAlignment="1" applyBorder="1" applyFont="1">
      <alignment horizontal="center" readingOrder="0"/>
    </xf>
    <xf borderId="50" fillId="12" fontId="24" numFmtId="0" xfId="0" applyAlignment="1" applyBorder="1" applyFont="1">
      <alignment horizontal="center" readingOrder="0"/>
    </xf>
    <xf borderId="50" fillId="0" fontId="6" numFmtId="0" xfId="0" applyAlignment="1" applyBorder="1" applyFont="1">
      <alignment horizontal="center" readingOrder="0"/>
    </xf>
    <xf borderId="21" fillId="16" fontId="6" numFmtId="0" xfId="0" applyAlignment="1" applyBorder="1" applyFont="1">
      <alignment horizontal="center" readingOrder="0"/>
    </xf>
    <xf borderId="44" fillId="25" fontId="30" numFmtId="0" xfId="0" applyAlignment="1" applyBorder="1" applyFont="1">
      <alignment horizontal="right" readingOrder="0"/>
    </xf>
    <xf borderId="0" fillId="3" fontId="41" numFmtId="0" xfId="0" applyAlignment="1" applyFont="1">
      <alignment horizontal="center"/>
    </xf>
    <xf borderId="55" fillId="2" fontId="30" numFmtId="0" xfId="0" applyAlignment="1" applyBorder="1" applyFont="1">
      <alignment horizontal="center" readingOrder="0"/>
    </xf>
    <xf borderId="0" fillId="3" fontId="28" numFmtId="0" xfId="0" applyAlignment="1" applyFont="1">
      <alignment horizontal="center"/>
    </xf>
    <xf borderId="0" fillId="2" fontId="28" numFmtId="0" xfId="0" applyAlignment="1" applyFont="1">
      <alignment horizontal="center" readingOrder="0"/>
    </xf>
    <xf borderId="0" fillId="3" fontId="28" numFmtId="0" xfId="0" applyFont="1"/>
    <xf borderId="43" fillId="38" fontId="30" numFmtId="0" xfId="0" applyAlignment="1" applyBorder="1" applyFill="1" applyFont="1">
      <alignment horizontal="right" readingOrder="0"/>
    </xf>
    <xf borderId="48" fillId="9" fontId="15" numFmtId="0" xfId="0" applyAlignment="1" applyBorder="1" applyFont="1">
      <alignment horizontal="center" readingOrder="0"/>
    </xf>
    <xf borderId="49" fillId="38" fontId="30" numFmtId="0" xfId="0" applyBorder="1" applyFont="1"/>
    <xf borderId="49" fillId="38" fontId="30" numFmtId="0" xfId="0" applyAlignment="1" applyBorder="1" applyFont="1">
      <alignment horizontal="right" readingOrder="0"/>
    </xf>
    <xf borderId="26" fillId="3" fontId="3" numFmtId="0" xfId="0" applyBorder="1" applyFont="1"/>
    <xf borderId="26" fillId="3" fontId="2" numFmtId="0" xfId="0" applyBorder="1" applyFont="1"/>
    <xf borderId="44" fillId="38" fontId="30" numFmtId="0" xfId="0" applyAlignment="1" applyBorder="1" applyFont="1">
      <alignment horizontal="right" readingOrder="0"/>
    </xf>
    <xf borderId="43" fillId="25" fontId="15" numFmtId="0" xfId="0" applyAlignment="1" applyBorder="1" applyFont="1">
      <alignment horizontal="right" readingOrder="0"/>
    </xf>
    <xf borderId="46" fillId="7" fontId="15" numFmtId="0" xfId="0" applyAlignment="1" applyBorder="1" applyFont="1">
      <alignment horizontal="center" readingOrder="0"/>
    </xf>
    <xf borderId="47" fillId="23" fontId="15" numFmtId="0" xfId="0" applyAlignment="1" applyBorder="1" applyFont="1">
      <alignment horizontal="center" readingOrder="0"/>
    </xf>
    <xf borderId="25" fillId="30" fontId="73" numFmtId="0" xfId="0" applyAlignment="1" applyBorder="1" applyFont="1">
      <alignment horizontal="center" readingOrder="0"/>
    </xf>
    <xf borderId="56" fillId="15" fontId="15" numFmtId="0" xfId="0" applyAlignment="1" applyBorder="1" applyFont="1">
      <alignment horizontal="center" readingOrder="0"/>
    </xf>
    <xf borderId="0" fillId="2" fontId="74" numFmtId="0" xfId="0" applyAlignment="1" applyFont="1">
      <alignment horizontal="center" readingOrder="0"/>
    </xf>
    <xf borderId="26" fillId="3" fontId="27" numFmtId="0" xfId="0" applyAlignment="1" applyBorder="1" applyFont="1">
      <alignment horizontal="left"/>
    </xf>
    <xf borderId="26" fillId="3" fontId="6" numFmtId="0" xfId="0" applyAlignment="1" applyBorder="1" applyFont="1">
      <alignment horizontal="right" readingOrder="0"/>
    </xf>
    <xf borderId="0" fillId="2" fontId="6" numFmtId="0" xfId="0" applyAlignment="1" applyFont="1">
      <alignment horizontal="center" readingOrder="0"/>
    </xf>
    <xf borderId="49" fillId="25" fontId="15" numFmtId="0" xfId="0" applyBorder="1" applyFont="1"/>
    <xf borderId="50" fillId="7" fontId="6" numFmtId="0" xfId="0" applyAlignment="1" applyBorder="1" applyFont="1">
      <alignment horizontal="center" readingOrder="0"/>
    </xf>
    <xf borderId="21" fillId="23" fontId="6" numFmtId="0" xfId="0" applyAlignment="1" applyBorder="1" applyFont="1">
      <alignment horizontal="center" readingOrder="0"/>
    </xf>
    <xf borderId="9" fillId="30" fontId="6" numFmtId="0" xfId="0" applyAlignment="1" applyBorder="1" applyFont="1">
      <alignment horizontal="center" readingOrder="0"/>
    </xf>
    <xf borderId="11" fillId="15" fontId="6" numFmtId="0" xfId="0" applyAlignment="1" applyBorder="1" applyFont="1">
      <alignment horizontal="center" readingOrder="0"/>
    </xf>
    <xf borderId="26" fillId="3" fontId="27" numFmtId="0" xfId="0" applyAlignment="1" applyBorder="1" applyFont="1">
      <alignment horizontal="left"/>
    </xf>
    <xf borderId="0" fillId="2" fontId="6" numFmtId="0" xfId="0" applyAlignment="1" applyFont="1">
      <alignment horizontal="center"/>
    </xf>
    <xf borderId="21" fillId="23" fontId="6" numFmtId="0" xfId="0" applyAlignment="1" applyBorder="1" applyFont="1">
      <alignment horizontal="center" readingOrder="0"/>
    </xf>
    <xf borderId="11" fillId="15" fontId="6" numFmtId="0" xfId="0" applyAlignment="1" applyBorder="1" applyFont="1">
      <alignment horizontal="center" readingOrder="0"/>
    </xf>
    <xf borderId="26" fillId="3" fontId="27" numFmtId="0" xfId="0" applyAlignment="1" applyBorder="1" applyFont="1">
      <alignment horizontal="left" readingOrder="0"/>
    </xf>
    <xf borderId="21" fillId="23" fontId="15" numFmtId="0" xfId="0" applyAlignment="1" applyBorder="1" applyFont="1">
      <alignment horizontal="center" readingOrder="0"/>
    </xf>
    <xf borderId="50" fillId="7" fontId="15" numFmtId="0" xfId="0" applyAlignment="1" applyBorder="1" applyFont="1">
      <alignment horizontal="center" readingOrder="0"/>
    </xf>
    <xf borderId="50" fillId="7" fontId="24" numFmtId="0" xfId="0" applyAlignment="1" applyBorder="1" applyFont="1">
      <alignment horizontal="center" readingOrder="0"/>
    </xf>
    <xf borderId="57" fillId="7" fontId="6" numFmtId="0" xfId="0" applyAlignment="1" applyBorder="1" applyFont="1">
      <alignment horizontal="center" readingOrder="0"/>
    </xf>
    <xf borderId="52" fillId="23" fontId="6" numFmtId="0" xfId="0" applyAlignment="1" applyBorder="1" applyFont="1">
      <alignment horizontal="center" readingOrder="0"/>
    </xf>
    <xf borderId="15" fillId="30" fontId="6" numFmtId="0" xfId="0" applyAlignment="1" applyBorder="1" applyFont="1">
      <alignment horizontal="center" readingOrder="0"/>
    </xf>
    <xf borderId="27" fillId="15" fontId="6" numFmtId="0" xfId="0" applyAlignment="1" applyBorder="1" applyFont="1">
      <alignment horizontal="center" readingOrder="0"/>
    </xf>
    <xf borderId="0" fillId="2" fontId="41" numFmtId="0" xfId="0" applyAlignment="1" applyFont="1">
      <alignment horizontal="center"/>
    </xf>
    <xf borderId="43" fillId="38" fontId="15" numFmtId="0" xfId="0" applyAlignment="1" applyBorder="1" applyFont="1">
      <alignment horizontal="right" readingOrder="0"/>
    </xf>
    <xf borderId="49" fillId="38" fontId="15" numFmtId="0" xfId="0" applyBorder="1" applyFont="1"/>
    <xf borderId="15" fillId="2" fontId="30" numFmtId="0" xfId="0" applyAlignment="1" applyBorder="1" applyFont="1">
      <alignment readingOrder="0"/>
    </xf>
    <xf borderId="14" fillId="2" fontId="30" numFmtId="0" xfId="0" applyAlignment="1" applyBorder="1" applyFont="1">
      <alignment readingOrder="0"/>
    </xf>
    <xf borderId="15" fillId="2" fontId="28" numFmtId="0" xfId="0" applyAlignment="1" applyBorder="1" applyFont="1">
      <alignment readingOrder="0"/>
    </xf>
    <xf borderId="14" fillId="2" fontId="28" numFmtId="0" xfId="0" applyBorder="1" applyFont="1"/>
    <xf borderId="9" fillId="2" fontId="30" numFmtId="0" xfId="0" applyAlignment="1" applyBorder="1" applyFont="1">
      <alignment readingOrder="0"/>
    </xf>
    <xf borderId="9" fillId="2" fontId="28" numFmtId="0" xfId="0" applyAlignment="1" applyBorder="1" applyFont="1">
      <alignment readingOrder="0"/>
    </xf>
    <xf borderId="9" fillId="2" fontId="28" numFmtId="0" xfId="0" applyBorder="1" applyFont="1"/>
    <xf borderId="0" fillId="2" fontId="75" numFmtId="0" xfId="0" applyAlignment="1" applyFont="1">
      <alignment readingOrder="0"/>
    </xf>
    <xf borderId="0" fillId="2" fontId="76" numFmtId="0" xfId="0" applyAlignment="1" applyFont="1">
      <alignment horizontal="left" readingOrder="0"/>
    </xf>
    <xf borderId="0" fillId="2" fontId="77" numFmtId="0" xfId="0" applyAlignment="1" applyFont="1">
      <alignment readingOrder="0"/>
    </xf>
    <xf borderId="0" fillId="2" fontId="29" numFmtId="0" xfId="0" applyAlignment="1" applyFont="1">
      <alignment readingOrder="0"/>
    </xf>
    <xf borderId="0" fillId="39" fontId="78" numFmtId="0" xfId="0" applyAlignment="1" applyFill="1" applyFont="1">
      <alignment horizontal="left" readingOrder="0"/>
    </xf>
    <xf borderId="0" fillId="2" fontId="7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6.png"/><Relationship Id="rId6"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895350</xdr:colOff>
      <xdr:row>3</xdr:row>
      <xdr:rowOff>28575</xdr:rowOff>
    </xdr:from>
    <xdr:ext cx="1762125" cy="990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333375</xdr:colOff>
      <xdr:row>0</xdr:row>
      <xdr:rowOff>19050</xdr:rowOff>
    </xdr:from>
    <xdr:ext cx="571500" cy="1800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0</xdr:row>
      <xdr:rowOff>104775</xdr:rowOff>
    </xdr:from>
    <xdr:ext cx="3867150" cy="345757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219075</xdr:colOff>
      <xdr:row>0</xdr:row>
      <xdr:rowOff>19050</xdr:rowOff>
    </xdr:from>
    <xdr:ext cx="571500" cy="18002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76200</xdr:colOff>
      <xdr:row>1</xdr:row>
      <xdr:rowOff>123825</xdr:rowOff>
    </xdr:from>
    <xdr:ext cx="2895600" cy="22288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xdr:row>
      <xdr:rowOff>0</xdr:rowOff>
    </xdr:from>
    <xdr:ext cx="962025"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895350</xdr:colOff>
      <xdr:row>0</xdr:row>
      <xdr:rowOff>190500</xdr:rowOff>
    </xdr:from>
    <xdr:ext cx="3771900" cy="21240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N3fcukhZAC" TargetMode="External"/><Relationship Id="rId2" Type="http://schemas.openxmlformats.org/officeDocument/2006/relationships/hyperlink" Target="https://www.twitch.tv/joardee" TargetMode="External"/><Relationship Id="rId3" Type="http://schemas.openxmlformats.org/officeDocument/2006/relationships/hyperlink" Target="https://www.wowhead.com/wotlk/raid-composi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wowhead.com/wotlk/item=47458/the-executioners-vice" TargetMode="External"/><Relationship Id="rId84" Type="http://schemas.openxmlformats.org/officeDocument/2006/relationships/hyperlink" Target="https://www.wowhead.com/wotlk/item=47548/garroshs-rage" TargetMode="External"/><Relationship Id="rId83" Type="http://schemas.openxmlformats.org/officeDocument/2006/relationships/hyperlink" Target="https://www.wowhead.com/wotlk/item=47547/varians-furor" TargetMode="External"/><Relationship Id="rId42" Type="http://schemas.openxmlformats.org/officeDocument/2006/relationships/hyperlink" Target="https://www.wowhead.com/wotlk/item=47464/deaths-choice" TargetMode="External"/><Relationship Id="rId86" Type="http://schemas.openxmlformats.org/officeDocument/2006/relationships/hyperlink" Target="https://www.wowhead.com/wotlk/item=47546/sylvanas-cunning" TargetMode="External"/><Relationship Id="rId41" Type="http://schemas.openxmlformats.org/officeDocument/2006/relationships/hyperlink" Target="https://www.wowhead.com/wotlk/item=47131/deaths-verdict" TargetMode="External"/><Relationship Id="rId85" Type="http://schemas.openxmlformats.org/officeDocument/2006/relationships/hyperlink" Target="https://www.wowhead.com/wotlk/item=47545/vereesas-dexterity" TargetMode="External"/><Relationship Id="rId44" Type="http://schemas.openxmlformats.org/officeDocument/2006/relationships/hyperlink" Target="https://www.wowhead.com/wotlk/item=47461/gouge-of-the-frigid-heart" TargetMode="External"/><Relationship Id="rId43" Type="http://schemas.openxmlformats.org/officeDocument/2006/relationships/hyperlink" Target="https://www.wowhead.com/wotlk/item=47113/twin-spike" TargetMode="External"/><Relationship Id="rId87" Type="http://schemas.openxmlformats.org/officeDocument/2006/relationships/drawing" Target="../drawings/drawing2.xml"/><Relationship Id="rId46" Type="http://schemas.openxmlformats.org/officeDocument/2006/relationships/hyperlink" Target="https://www.wowhead.com/wotlk/item=47463/twins-pact" TargetMode="External"/><Relationship Id="rId45" Type="http://schemas.openxmlformats.org/officeDocument/2006/relationships/hyperlink" Target="https://www.wowhead.com/wotlk/item=47130/lupine-longstaff" TargetMode="External"/><Relationship Id="rId80" Type="http://schemas.openxmlformats.org/officeDocument/2006/relationships/hyperlink" Target="https://www.wowhead.com/wotlk/item=47558/regalia-of-the-grand-protector" TargetMode="External"/><Relationship Id="rId82" Type="http://schemas.openxmlformats.org/officeDocument/2006/relationships/hyperlink" Target="https://www.wowhead.com/wotlk/item=47559/regalia-of-the-grand-vanquisher" TargetMode="External"/><Relationship Id="rId81" Type="http://schemas.openxmlformats.org/officeDocument/2006/relationships/hyperlink" Target="https://www.wowhead.com/wotlk/item=47559/regalia-of-the-grand-vanquisher" TargetMode="External"/><Relationship Id="rId1" Type="http://schemas.openxmlformats.org/officeDocument/2006/relationships/hyperlink" Target="https://www.wowhead.com/wotlk/item=46971/drape-of-the-untamed-predator" TargetMode="External"/><Relationship Id="rId2" Type="http://schemas.openxmlformats.org/officeDocument/2006/relationships/hyperlink" Target="https://www.wowhead.com/wotlk/item=47418/cloak-of-the-untamed-predator" TargetMode="External"/><Relationship Id="rId3" Type="http://schemas.openxmlformats.org/officeDocument/2006/relationships/hyperlink" Target="https://www.wowhead.com/wotlk/item=46975/leggings-of-the-broken-beast" TargetMode="External"/><Relationship Id="rId4" Type="http://schemas.openxmlformats.org/officeDocument/2006/relationships/hyperlink" Target="https://www.wowhead.com/wotlk/item=47420/legwraps-of-the-broken-beast" TargetMode="External"/><Relationship Id="rId9" Type="http://schemas.openxmlformats.org/officeDocument/2006/relationships/hyperlink" Target="https://www.wowhead.com/wotlk/item=47413/ring-of-the-violent-temperament" TargetMode="External"/><Relationship Id="rId48" Type="http://schemas.openxmlformats.org/officeDocument/2006/relationships/hyperlink" Target="https://www.wowhead.com/wotlk/item=47481/might-of-the-nerub" TargetMode="External"/><Relationship Id="rId47" Type="http://schemas.openxmlformats.org/officeDocument/2006/relationships/hyperlink" Target="https://www.wowhead.com/wotlk/item=47192/strength-of-the-nerub" TargetMode="External"/><Relationship Id="rId49" Type="http://schemas.openxmlformats.org/officeDocument/2006/relationships/hyperlink" Target="https://www.wowhead.com/wotlk/item=47155/bracers-of-dark-determination" TargetMode="External"/><Relationship Id="rId5" Type="http://schemas.openxmlformats.org/officeDocument/2006/relationships/hyperlink" Target="https://www.wowhead.com/wotlk/item=46965/breastplate-of-cruel-intent" TargetMode="External"/><Relationship Id="rId6" Type="http://schemas.openxmlformats.org/officeDocument/2006/relationships/hyperlink" Target="https://www.wowhead.com/wotlk/item=47412/cuirass-of-cruel-intent" TargetMode="External"/><Relationship Id="rId7" Type="http://schemas.openxmlformats.org/officeDocument/2006/relationships/hyperlink" Target="https://www.wowhead.com/wotlk/item=46967/boneshatter-armplates" TargetMode="External"/><Relationship Id="rId8" Type="http://schemas.openxmlformats.org/officeDocument/2006/relationships/hyperlink" Target="https://www.wowhead.com/wotlk/item=47414/boneshatter-vambraces" TargetMode="External"/><Relationship Id="rId73" Type="http://schemas.openxmlformats.org/officeDocument/2006/relationships/hyperlink" Target="https://www.wowhead.com/wotlk/item=47521/brk-1000" TargetMode="External"/><Relationship Id="rId72" Type="http://schemas.openxmlformats.org/officeDocument/2006/relationships/hyperlink" Target="https://www.wowhead.com/wotlk/item=47520/grievance" TargetMode="External"/><Relationship Id="rId31" Type="http://schemas.openxmlformats.org/officeDocument/2006/relationships/hyperlink" Target="https://www.wowhead.com/wotlk/item=47078/justicebringer" TargetMode="External"/><Relationship Id="rId75" Type="http://schemas.openxmlformats.org/officeDocument/2006/relationships/hyperlink" Target="https://www.wowhead.com/wotlk/item=47515/decimation" TargetMode="External"/><Relationship Id="rId30" Type="http://schemas.openxmlformats.org/officeDocument/2006/relationships/hyperlink" Target="https://www.wowhead.com/wotlk/item=47443/band-of-callous-aggression" TargetMode="External"/><Relationship Id="rId74" Type="http://schemas.openxmlformats.org/officeDocument/2006/relationships/hyperlink" Target="https://www.wowhead.com/wotlk/item=47523/fezziks-autocannon" TargetMode="External"/><Relationship Id="rId33" Type="http://schemas.openxmlformats.org/officeDocument/2006/relationships/hyperlink" Target="https://www.wowhead.com/wotlk/item=47112/belt-of-the-merciless-killer" TargetMode="External"/><Relationship Id="rId77" Type="http://schemas.openxmlformats.org/officeDocument/2006/relationships/hyperlink" Target="https://www.wowhead.com/wotlk/item=47557/regalia-of-the-grand-conqueror" TargetMode="External"/><Relationship Id="rId32" Type="http://schemas.openxmlformats.org/officeDocument/2006/relationships/hyperlink" Target="https://www.wowhead.com/wotlk/item=47446/dual-blade-butcher" TargetMode="External"/><Relationship Id="rId76" Type="http://schemas.openxmlformats.org/officeDocument/2006/relationships/hyperlink" Target="https://www.wowhead.com/wotlk/item=47516/fleshrender" TargetMode="External"/><Relationship Id="rId35" Type="http://schemas.openxmlformats.org/officeDocument/2006/relationships/hyperlink" Target="https://www.wowhead.com/wotlk/item=47109/sabatons-of-ruthless-judgment" TargetMode="External"/><Relationship Id="rId79" Type="http://schemas.openxmlformats.org/officeDocument/2006/relationships/hyperlink" Target="https://www.wowhead.com/wotlk/item=47558/regalia-of-the-grand-protector" TargetMode="External"/><Relationship Id="rId34" Type="http://schemas.openxmlformats.org/officeDocument/2006/relationships/hyperlink" Target="https://www.wowhead.com/wotlk/item=47460/belt-of-the-pitiless-killer" TargetMode="External"/><Relationship Id="rId78" Type="http://schemas.openxmlformats.org/officeDocument/2006/relationships/hyperlink" Target="https://www.wowhead.com/wotlk/item=47557/regalia-of-the-grand-conqueror" TargetMode="External"/><Relationship Id="rId71" Type="http://schemas.openxmlformats.org/officeDocument/2006/relationships/hyperlink" Target="https://www.wowhead.com/wotlk/item=47519/catastrophe" TargetMode="External"/><Relationship Id="rId70" Type="http://schemas.openxmlformats.org/officeDocument/2006/relationships/hyperlink" Target="https://www.wowhead.com/wotlk/item=47528/cudgel-of-the-damned" TargetMode="External"/><Relationship Id="rId37" Type="http://schemas.openxmlformats.org/officeDocument/2006/relationships/hyperlink" Target="https://www.wowhead.com/wotlk/item=47132/legguards-of-ascension" TargetMode="External"/><Relationship Id="rId36" Type="http://schemas.openxmlformats.org/officeDocument/2006/relationships/hyperlink" Target="https://www.wowhead.com/wotlk/item=47457/greaves-of-ruthless-judgment" TargetMode="External"/><Relationship Id="rId39" Type="http://schemas.openxmlformats.org/officeDocument/2006/relationships/hyperlink" Target="https://www.wowhead.com/wotlk/item=47110/the-executioners-malice" TargetMode="External"/><Relationship Id="rId38" Type="http://schemas.openxmlformats.org/officeDocument/2006/relationships/hyperlink" Target="https://www.wowhead.com/wotlk/item=47465/legplates-of-ascension" TargetMode="External"/><Relationship Id="rId62" Type="http://schemas.openxmlformats.org/officeDocument/2006/relationships/hyperlink" Target="https://www.wowhead.com/wotlk/item=47491/hellion-glaive" TargetMode="External"/><Relationship Id="rId61" Type="http://schemas.openxmlformats.org/officeDocument/2006/relationships/hyperlink" Target="https://www.wowhead.com/wotlk/item=47239/archon-glaive" TargetMode="External"/><Relationship Id="rId20" Type="http://schemas.openxmlformats.org/officeDocument/2006/relationships/hyperlink" Target="https://www.wowhead.com/wotlk/item=47427/blood-fury" TargetMode="External"/><Relationship Id="rId64" Type="http://schemas.openxmlformats.org/officeDocument/2006/relationships/hyperlink" Target="https://www.wowhead.com/wotlk/item=47557/regalia-of-the-grand-conqueror" TargetMode="External"/><Relationship Id="rId63" Type="http://schemas.openxmlformats.org/officeDocument/2006/relationships/hyperlink" Target="https://www.wowhead.com/wotlk/item=47557/regalia-of-the-grand-conqueror" TargetMode="External"/><Relationship Id="rId22" Type="http://schemas.openxmlformats.org/officeDocument/2006/relationships/hyperlink" Target="https://www.wowhead.com/wotlk/item=47428/deaths-head-crossbow" TargetMode="External"/><Relationship Id="rId66" Type="http://schemas.openxmlformats.org/officeDocument/2006/relationships/hyperlink" Target="https://www.wowhead.com/wotlk/item=47558/regalia-of-the-grand-protector" TargetMode="External"/><Relationship Id="rId21" Type="http://schemas.openxmlformats.org/officeDocument/2006/relationships/hyperlink" Target="https://www.wowhead.com/wotlk/item=46995/talonstrike" TargetMode="External"/><Relationship Id="rId65" Type="http://schemas.openxmlformats.org/officeDocument/2006/relationships/hyperlink" Target="https://www.wowhead.com/wotlk/item=47558/regalia-of-the-grand-protector" TargetMode="External"/><Relationship Id="rId24" Type="http://schemas.openxmlformats.org/officeDocument/2006/relationships/hyperlink" Target="https://www.wowhead.com/wotlk/item=47445/icewalker-treads" TargetMode="External"/><Relationship Id="rId68" Type="http://schemas.openxmlformats.org/officeDocument/2006/relationships/hyperlink" Target="https://www.wowhead.com/wotlk/item=47559/regalia-of-the-grand-vanquisher" TargetMode="External"/><Relationship Id="rId23" Type="http://schemas.openxmlformats.org/officeDocument/2006/relationships/hyperlink" Target="https://www.wowhead.com/wotlk/item=47077/treads-of-the-icewalker" TargetMode="External"/><Relationship Id="rId67" Type="http://schemas.openxmlformats.org/officeDocument/2006/relationships/hyperlink" Target="https://www.wowhead.com/wotlk/item=47559/regalia-of-the-grand-vanquisher" TargetMode="External"/><Relationship Id="rId60" Type="http://schemas.openxmlformats.org/officeDocument/2006/relationships/hyperlink" Target="https://www.wowhead.com/wotlk/item=47475/hellscream-slicer" TargetMode="External"/><Relationship Id="rId26" Type="http://schemas.openxmlformats.org/officeDocument/2006/relationships/hyperlink" Target="https://www.wowhead.com/wotlk/item=47442/bracers-of-the-silent-massacre" TargetMode="External"/><Relationship Id="rId25" Type="http://schemas.openxmlformats.org/officeDocument/2006/relationships/hyperlink" Target="https://www.wowhead.com/wotlk/item=47074/bracers-of-the-untold-massacre" TargetMode="External"/><Relationship Id="rId69" Type="http://schemas.openxmlformats.org/officeDocument/2006/relationships/hyperlink" Target="https://www.wowhead.com/wotlk/item=47526/remorseless" TargetMode="External"/><Relationship Id="rId28" Type="http://schemas.openxmlformats.org/officeDocument/2006/relationships/hyperlink" Target="https://www.wowhead.com/wotlk/item=47449/chestplate-of-the-frostwolf-hero" TargetMode="External"/><Relationship Id="rId27" Type="http://schemas.openxmlformats.org/officeDocument/2006/relationships/hyperlink" Target="https://www.wowhead.com/wotlk/item=47086/chestplate-of-the-frostborn-hero" TargetMode="External"/><Relationship Id="rId29" Type="http://schemas.openxmlformats.org/officeDocument/2006/relationships/hyperlink" Target="https://www.wowhead.com/wotlk/item=47075/ring-of-callous-aggression" TargetMode="External"/><Relationship Id="rId51" Type="http://schemas.openxmlformats.org/officeDocument/2006/relationships/hyperlink" Target="https://www.wowhead.com/wotlk/item=47153/belt-of-deathly-dominion" TargetMode="External"/><Relationship Id="rId50" Type="http://schemas.openxmlformats.org/officeDocument/2006/relationships/hyperlink" Target="https://www.wowhead.com/wotlk/item=47474/armbands-of-dark-determination" TargetMode="External"/><Relationship Id="rId53" Type="http://schemas.openxmlformats.org/officeDocument/2006/relationships/hyperlink" Target="https://www.wowhead.com/wotlk/item=47191/legguards-of-the-lurking-threat" TargetMode="External"/><Relationship Id="rId52" Type="http://schemas.openxmlformats.org/officeDocument/2006/relationships/hyperlink" Target="https://www.wowhead.com/wotlk/item=47472/waistguard-of-deathly-dominion" TargetMode="External"/><Relationship Id="rId11" Type="http://schemas.openxmlformats.org/officeDocument/2006/relationships/hyperlink" Target="https://www.wowhead.com/wotlk/item=46969/steel-bladebreaker" TargetMode="External"/><Relationship Id="rId55" Type="http://schemas.openxmlformats.org/officeDocument/2006/relationships/hyperlink" Target="https://www.wowhead.com/wotlk/item=47240/gloves-of-bitter-reprisal" TargetMode="External"/><Relationship Id="rId10" Type="http://schemas.openxmlformats.org/officeDocument/2006/relationships/hyperlink" Target="https://www.wowhead.com/wotlk/item=47413/ring-of-the-violent-temperament" TargetMode="External"/><Relationship Id="rId54" Type="http://schemas.openxmlformats.org/officeDocument/2006/relationships/hyperlink" Target="https://www.wowhead.com/wotlk/item=47480/leggings-of-the-lurking-threat" TargetMode="External"/><Relationship Id="rId13" Type="http://schemas.openxmlformats.org/officeDocument/2006/relationships/hyperlink" Target="https://www.wowhead.com/wotlk/item=47004/cuirass-of-calamitous-fate" TargetMode="External"/><Relationship Id="rId57" Type="http://schemas.openxmlformats.org/officeDocument/2006/relationships/hyperlink" Target="https://www.wowhead.com/wotlk/item=47154/greaves-of-the-7th-legion" TargetMode="External"/><Relationship Id="rId12" Type="http://schemas.openxmlformats.org/officeDocument/2006/relationships/hyperlink" Target="https://www.wowhead.com/wotlk/item=47416/stygian-bladebreaker" TargetMode="External"/><Relationship Id="rId56" Type="http://schemas.openxmlformats.org/officeDocument/2006/relationships/hyperlink" Target="https://www.wowhead.com/wotlk/item=47492/gauntlets-of-bitter-reprisal" TargetMode="External"/><Relationship Id="rId15" Type="http://schemas.openxmlformats.org/officeDocument/2006/relationships/hyperlink" Target="https://www.wowhead.com/wotlk/item=47002/bloodbath-belt" TargetMode="External"/><Relationship Id="rId59" Type="http://schemas.openxmlformats.org/officeDocument/2006/relationships/hyperlink" Target="https://www.wowhead.com/wotlk/item=47156/stormpike-cleaver" TargetMode="External"/><Relationship Id="rId14" Type="http://schemas.openxmlformats.org/officeDocument/2006/relationships/hyperlink" Target="https://www.wowhead.com/wotlk/item=47431/vest-of-calamitous-fate" TargetMode="External"/><Relationship Id="rId58" Type="http://schemas.openxmlformats.org/officeDocument/2006/relationships/hyperlink" Target="https://www.wowhead.com/wotlk/item=47473/greaves-of-the-saronite-citadel" TargetMode="External"/><Relationship Id="rId17" Type="http://schemas.openxmlformats.org/officeDocument/2006/relationships/hyperlink" Target="https://www.wowhead.com/wotlk/item=47060/charge-of-the-demon-lord" TargetMode="External"/><Relationship Id="rId16" Type="http://schemas.openxmlformats.org/officeDocument/2006/relationships/hyperlink" Target="https://www.wowhead.com/wotlk/item=47429/bloodbath-girdle" TargetMode="External"/><Relationship Id="rId19" Type="http://schemas.openxmlformats.org/officeDocument/2006/relationships/hyperlink" Target="https://www.wowhead.com/wotlk/item=47001/lionhead-slasher" TargetMode="External"/><Relationship Id="rId18" Type="http://schemas.openxmlformats.org/officeDocument/2006/relationships/hyperlink" Target="https://www.wowhead.com/wotlk/item=47433/charge-of-the-eredar"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wowhead.com/wotlk/item=47456/sabatons-of-tremoring-earth" TargetMode="External"/><Relationship Id="rId42" Type="http://schemas.openxmlformats.org/officeDocument/2006/relationships/hyperlink" Target="https://www.wowhead.com/wotlk/item=47455/bracers-of-the-broken-bond" TargetMode="External"/><Relationship Id="rId41" Type="http://schemas.openxmlformats.org/officeDocument/2006/relationships/hyperlink" Target="https://www.wowhead.com/wotlk/item=47098/vambraces-of-the-broken-bond" TargetMode="External"/><Relationship Id="rId44" Type="http://schemas.openxmlformats.org/officeDocument/2006/relationships/hyperlink" Target="https://www.wowhead.com/wotlk/item=47448/bastion-of-resolve" TargetMode="External"/><Relationship Id="rId43" Type="http://schemas.openxmlformats.org/officeDocument/2006/relationships/hyperlink" Target="https://www.wowhead.com/wotlk/item=47085/bastion-of-purity" TargetMode="External"/><Relationship Id="rId46" Type="http://schemas.openxmlformats.org/officeDocument/2006/relationships/hyperlink" Target="https://www.wowhead.com/wotlk/item=47462/skyweaver-vestments" TargetMode="External"/><Relationship Id="rId45" Type="http://schemas.openxmlformats.org/officeDocument/2006/relationships/hyperlink" Target="https://www.wowhead.com/wotlk/item=47129/skyweaver-robes" TargetMode="External"/><Relationship Id="rId48" Type="http://schemas.openxmlformats.org/officeDocument/2006/relationships/hyperlink" Target="https://www.wowhead.com/wotlk/item=47467/dark-essence-bindings" TargetMode="External"/><Relationship Id="rId47" Type="http://schemas.openxmlformats.org/officeDocument/2006/relationships/hyperlink" Target="https://www.wowhead.com/wotlk/item=47143/bindings-of-dark-essence" TargetMode="External"/><Relationship Id="rId49" Type="http://schemas.openxmlformats.org/officeDocument/2006/relationships/hyperlink" Target="https://www.wowhead.com/wotlk/item=47145/cord-of-pale-thorns" TargetMode="External"/><Relationship Id="rId31" Type="http://schemas.openxmlformats.org/officeDocument/2006/relationships/hyperlink" Target="https://www.wowhead.com/wotlk/item=47084/cord-of-biting-cold" TargetMode="External"/><Relationship Id="rId30" Type="http://schemas.openxmlformats.org/officeDocument/2006/relationships/hyperlink" Target="https://www.wowhead.com/wotlk/item=47452/shroud-of-displacement" TargetMode="External"/><Relationship Id="rId33" Type="http://schemas.openxmlformats.org/officeDocument/2006/relationships/hyperlink" Target="https://www.wowhead.com/wotlk/item=47097/boots-of-the-mourning-widow" TargetMode="External"/><Relationship Id="rId32" Type="http://schemas.openxmlformats.org/officeDocument/2006/relationships/hyperlink" Target="https://www.wowhead.com/wotlk/item=47447/belt-of-biting-cold" TargetMode="External"/><Relationship Id="rId35" Type="http://schemas.openxmlformats.org/officeDocument/2006/relationships/hyperlink" Target="https://www.wowhead.com/wotlk/item=47096/vestments-of-the-shattered-fellowship" TargetMode="External"/><Relationship Id="rId34" Type="http://schemas.openxmlformats.org/officeDocument/2006/relationships/hyperlink" Target="https://www.wowhead.com/wotlk/item=47454/sandals-of-the-mourning-widow" TargetMode="External"/><Relationship Id="rId37" Type="http://schemas.openxmlformats.org/officeDocument/2006/relationships/hyperlink" Target="https://www.wowhead.com/wotlk/item=47087/legguards-of-concealed-hatred" TargetMode="External"/><Relationship Id="rId36" Type="http://schemas.openxmlformats.org/officeDocument/2006/relationships/hyperlink" Target="https://www.wowhead.com/wotlk/item=47453/robes-of-the-shattered-fellowship" TargetMode="External"/><Relationship Id="rId39" Type="http://schemas.openxmlformats.org/officeDocument/2006/relationships/hyperlink" Target="https://www.wowhead.com/wotlk/item=47099/boots-of-tremoring-earth" TargetMode="External"/><Relationship Id="rId38" Type="http://schemas.openxmlformats.org/officeDocument/2006/relationships/hyperlink" Target="https://www.wowhead.com/wotlk/item=47450/leggings-of-concealed-hatred" TargetMode="External"/><Relationship Id="rId20" Type="http://schemas.openxmlformats.org/officeDocument/2006/relationships/hyperlink" Target="https://www.wowhead.com/wotlk/item=47441/wristwraps-of-cloudy-omen" TargetMode="External"/><Relationship Id="rId22" Type="http://schemas.openxmlformats.org/officeDocument/2006/relationships/hyperlink" Target="https://www.wowhead.com/wotlk/item=47440/leggings-of-failing-light" TargetMode="External"/><Relationship Id="rId21" Type="http://schemas.openxmlformats.org/officeDocument/2006/relationships/hyperlink" Target="https://www.wowhead.com/wotlk/item=47067/legplates-of-failing-light" TargetMode="External"/><Relationship Id="rId24" Type="http://schemas.openxmlformats.org/officeDocument/2006/relationships/hyperlink" Target="https://www.wowhead.com/wotlk/item=47439/circle-of-the-darkmender" TargetMode="External"/><Relationship Id="rId23" Type="http://schemas.openxmlformats.org/officeDocument/2006/relationships/hyperlink" Target="https://www.wowhead.com/wotlk/item=47224/ring-of-the-darkmender" TargetMode="External"/><Relationship Id="rId26" Type="http://schemas.openxmlformats.org/officeDocument/2006/relationships/hyperlink" Target="https://www.wowhead.com/wotlk/item=47432/solace-of-the-fallen" TargetMode="External"/><Relationship Id="rId25" Type="http://schemas.openxmlformats.org/officeDocument/2006/relationships/hyperlink" Target="https://www.wowhead.com/wotlk/item=47059/solace-of-the-defeated" TargetMode="External"/><Relationship Id="rId28" Type="http://schemas.openxmlformats.org/officeDocument/2006/relationships/hyperlink" Target="https://www.wowhead.com/wotlk/item=47437/talisman-of-heedless-sins" TargetMode="External"/><Relationship Id="rId27" Type="http://schemas.openxmlformats.org/officeDocument/2006/relationships/hyperlink" Target="https://www.wowhead.com/wotlk/item=47064/symbol-of-transgression" TargetMode="External"/><Relationship Id="rId29" Type="http://schemas.openxmlformats.org/officeDocument/2006/relationships/hyperlink" Target="https://www.wowhead.com/wotlk/item=47095/cloak-of-displacement" TargetMode="External"/><Relationship Id="rId95" Type="http://schemas.openxmlformats.org/officeDocument/2006/relationships/hyperlink" Target="https://www.wowhead.com/wotlk/item=47551/aethas-intensity" TargetMode="External"/><Relationship Id="rId94" Type="http://schemas.openxmlformats.org/officeDocument/2006/relationships/hyperlink" Target="https://www.wowhead.com/wotlk/item=47559/regalia-of-the-grand-vanquisher" TargetMode="External"/><Relationship Id="rId97" Type="http://schemas.openxmlformats.org/officeDocument/2006/relationships/drawing" Target="../drawings/drawing3.xml"/><Relationship Id="rId96" Type="http://schemas.openxmlformats.org/officeDocument/2006/relationships/hyperlink" Target="https://www.wowhead.com/wotlk/item=47554/lady-liadrins-conviction" TargetMode="External"/><Relationship Id="rId11" Type="http://schemas.openxmlformats.org/officeDocument/2006/relationships/hyperlink" Target="https://www.wowhead.com/wotlk/item=46986/boots-of-the-courageous" TargetMode="External"/><Relationship Id="rId10" Type="http://schemas.openxmlformats.org/officeDocument/2006/relationships/hyperlink" Target="https://www.wowhead.com/wotlk/item=47426/binding-of-the-ice-burrower" TargetMode="External"/><Relationship Id="rId13" Type="http://schemas.openxmlformats.org/officeDocument/2006/relationships/hyperlink" Target="https://www.wowhead.com/wotlk/item=46980/blade-of-tarasque" TargetMode="External"/><Relationship Id="rId12" Type="http://schemas.openxmlformats.org/officeDocument/2006/relationships/hyperlink" Target="https://www.wowhead.com/wotlk/item=47424/sabatons-of-the-courageous" TargetMode="External"/><Relationship Id="rId91" Type="http://schemas.openxmlformats.org/officeDocument/2006/relationships/hyperlink" Target="https://www.wowhead.com/wotlk/item=47558/regalia-of-the-grand-protector" TargetMode="External"/><Relationship Id="rId90" Type="http://schemas.openxmlformats.org/officeDocument/2006/relationships/hyperlink" Target="https://www.wowhead.com/wotlk/item=47557/regalia-of-the-grand-conqueror" TargetMode="External"/><Relationship Id="rId93" Type="http://schemas.openxmlformats.org/officeDocument/2006/relationships/hyperlink" Target="https://www.wowhead.com/wotlk/item=47559/regalia-of-the-grand-vanquisher" TargetMode="External"/><Relationship Id="rId92" Type="http://schemas.openxmlformats.org/officeDocument/2006/relationships/hyperlink" Target="https://www.wowhead.com/wotlk/item=47558/regalia-of-the-grand-protector" TargetMode="External"/><Relationship Id="rId15" Type="http://schemas.openxmlformats.org/officeDocument/2006/relationships/hyperlink" Target="https://www.wowhead.com/wotlk/item=47062/leggings-of-the-soothing-touch" TargetMode="External"/><Relationship Id="rId14" Type="http://schemas.openxmlformats.org/officeDocument/2006/relationships/hyperlink" Target="https://www.wowhead.com/wotlk/item=47422/barb-of-tarasque" TargetMode="External"/><Relationship Id="rId17" Type="http://schemas.openxmlformats.org/officeDocument/2006/relationships/hyperlink" Target="https://www.wowhead.com/wotlk/item=47066/bracers-of-the-autumn-willow" TargetMode="External"/><Relationship Id="rId16" Type="http://schemas.openxmlformats.org/officeDocument/2006/relationships/hyperlink" Target="https://www.wowhead.com/wotlk/item=47435/pants-of-the-soothing-touch" TargetMode="External"/><Relationship Id="rId19" Type="http://schemas.openxmlformats.org/officeDocument/2006/relationships/hyperlink" Target="https://www.wowhead.com/wotlk/item=47068/bracers-of-cloudy-omen" TargetMode="External"/><Relationship Id="rId18" Type="http://schemas.openxmlformats.org/officeDocument/2006/relationships/hyperlink" Target="https://www.wowhead.com/wotlk/item=47438/bindings-of-the-autumn-willow" TargetMode="External"/><Relationship Id="rId84" Type="http://schemas.openxmlformats.org/officeDocument/2006/relationships/hyperlink" Target="https://www.wowhead.com/wotlk/item=47559/regalia-of-the-grand-vanquisher" TargetMode="External"/><Relationship Id="rId83" Type="http://schemas.openxmlformats.org/officeDocument/2006/relationships/hyperlink" Target="https://www.wowhead.com/wotlk/item=47559/regalia-of-the-grand-vanquisher" TargetMode="External"/><Relationship Id="rId86" Type="http://schemas.openxmlformats.org/officeDocument/2006/relationships/hyperlink" Target="https://www.wowhead.com/wotlk/item=47518/mortalis" TargetMode="External"/><Relationship Id="rId85" Type="http://schemas.openxmlformats.org/officeDocument/2006/relationships/hyperlink" Target="https://www.wowhead.com/wotlk/item=47517/blade-of-the-unbroken-covenant" TargetMode="External"/><Relationship Id="rId88" Type="http://schemas.openxmlformats.org/officeDocument/2006/relationships/hyperlink" Target="https://www.wowhead.com/wotlk/item=47525/sufferance" TargetMode="External"/><Relationship Id="rId87" Type="http://schemas.openxmlformats.org/officeDocument/2006/relationships/hyperlink" Target="https://www.wowhead.com/wotlk/item=47524/clemency" TargetMode="External"/><Relationship Id="rId89" Type="http://schemas.openxmlformats.org/officeDocument/2006/relationships/hyperlink" Target="https://www.wowhead.com/wotlk/item=47557/regalia-of-the-grand-conqueror" TargetMode="External"/><Relationship Id="rId80" Type="http://schemas.openxmlformats.org/officeDocument/2006/relationships/hyperlink" Target="https://www.wowhead.com/wotlk/item=47557/regalia-of-the-grand-conqueror" TargetMode="External"/><Relationship Id="rId82" Type="http://schemas.openxmlformats.org/officeDocument/2006/relationships/hyperlink" Target="https://www.wowhead.com/wotlk/item=47558/regalia-of-the-grand-protector" TargetMode="External"/><Relationship Id="rId81" Type="http://schemas.openxmlformats.org/officeDocument/2006/relationships/hyperlink" Target="https://www.wowhead.com/wotlk/item=47558/regalia-of-the-grand-protector" TargetMode="External"/><Relationship Id="rId1" Type="http://schemas.openxmlformats.org/officeDocument/2006/relationships/hyperlink" Target="https://www.wowhead.com/wotlk/item=46977/shawl-of-the-refreshing-winds" TargetMode="External"/><Relationship Id="rId2" Type="http://schemas.openxmlformats.org/officeDocument/2006/relationships/hyperlink" Target="https://www.wowhead.com/wotlk/item=47417/drape-of-the-refreshing-winds" TargetMode="External"/><Relationship Id="rId3" Type="http://schemas.openxmlformats.org/officeDocument/2006/relationships/hyperlink" Target="https://www.wowhead.com/wotlk/item=46993/flowing-vestments-of-ascent" TargetMode="External"/><Relationship Id="rId4" Type="http://schemas.openxmlformats.org/officeDocument/2006/relationships/hyperlink" Target="https://www.wowhead.com/wotlk/item=47425/flowing-robes-of-ascent" TargetMode="External"/><Relationship Id="rId9" Type="http://schemas.openxmlformats.org/officeDocument/2006/relationships/hyperlink" Target="https://www.wowhead.com/wotlk/item=46991/belt-of-the-ice-burrower" TargetMode="External"/><Relationship Id="rId5" Type="http://schemas.openxmlformats.org/officeDocument/2006/relationships/hyperlink" Target="https://www.wowhead.com/wotlk/item=46973/cord-of-the-tenebrous-mist" TargetMode="External"/><Relationship Id="rId6" Type="http://schemas.openxmlformats.org/officeDocument/2006/relationships/hyperlink" Target="https://www.wowhead.com/wotlk/item=47419/belt-of-the-tenebrous-mist" TargetMode="External"/><Relationship Id="rId7" Type="http://schemas.openxmlformats.org/officeDocument/2006/relationships/hyperlink" Target="https://www.wowhead.com/wotlk/item=46989/boots-of-the-unrelenting-storm" TargetMode="External"/><Relationship Id="rId8" Type="http://schemas.openxmlformats.org/officeDocument/2006/relationships/hyperlink" Target="https://www.wowhead.com/wotlk/item=47423/boots-of-the-harsh-winter" TargetMode="External"/><Relationship Id="rId73" Type="http://schemas.openxmlformats.org/officeDocument/2006/relationships/hyperlink" Target="https://www.wowhead.com/wotlk/item=47237/band-of-deplorable-violence" TargetMode="External"/><Relationship Id="rId72" Type="http://schemas.openxmlformats.org/officeDocument/2006/relationships/hyperlink" Target="https://www.wowhead.com/wotlk/item=47484/girdle-of-the-forgotten-martyr" TargetMode="External"/><Relationship Id="rId75" Type="http://schemas.openxmlformats.org/officeDocument/2006/relationships/hyperlink" Target="https://www.wowhead.com/wotlk/item=47188/reign-of-the-unliving" TargetMode="External"/><Relationship Id="rId74" Type="http://schemas.openxmlformats.org/officeDocument/2006/relationships/hyperlink" Target="https://www.wowhead.com/wotlk/item=47489/lurid-manifestation" TargetMode="External"/><Relationship Id="rId77" Type="http://schemas.openxmlformats.org/officeDocument/2006/relationships/hyperlink" Target="https://www.wowhead.com/wotlk/item=47206/miserys-end" TargetMode="External"/><Relationship Id="rId76" Type="http://schemas.openxmlformats.org/officeDocument/2006/relationships/hyperlink" Target="https://www.wowhead.com/wotlk/item=47477/reign-of-the-dead" TargetMode="External"/><Relationship Id="rId79" Type="http://schemas.openxmlformats.org/officeDocument/2006/relationships/hyperlink" Target="https://www.wowhead.com/wotlk/item=47557/regalia-of-the-grand-conqueror" TargetMode="External"/><Relationship Id="rId78" Type="http://schemas.openxmlformats.org/officeDocument/2006/relationships/hyperlink" Target="https://www.wowhead.com/wotlk/item=47483/sufferings-end" TargetMode="External"/><Relationship Id="rId71" Type="http://schemas.openxmlformats.org/officeDocument/2006/relationships/hyperlink" Target="https://www.wowhead.com/wotlk/item=47207/belt-of-the-forgotten-martyr" TargetMode="External"/><Relationship Id="rId70" Type="http://schemas.openxmlformats.org/officeDocument/2006/relationships/hyperlink" Target="https://www.wowhead.com/wotlk/item=47486/cuirass-of-flowing-elements" TargetMode="External"/><Relationship Id="rId62" Type="http://schemas.openxmlformats.org/officeDocument/2006/relationships/hyperlink" Target="https://www.wowhead.com/wotlk/item=47487/handwraps-of-the-lifeless-touch" TargetMode="External"/><Relationship Id="rId61" Type="http://schemas.openxmlformats.org/officeDocument/2006/relationships/hyperlink" Target="https://www.wowhead.com/wotlk/item=47236/gloves-of-the-lifeless-touch" TargetMode="External"/><Relationship Id="rId64" Type="http://schemas.openxmlformats.org/officeDocument/2006/relationships/hyperlink" Target="https://www.wowhead.com/wotlk/item=47478/breeches-of-the-deepening-void" TargetMode="External"/><Relationship Id="rId63" Type="http://schemas.openxmlformats.org/officeDocument/2006/relationships/hyperlink" Target="https://www.wowhead.com/wotlk/item=47189/leggings-of-the-deepening-void" TargetMode="External"/><Relationship Id="rId66" Type="http://schemas.openxmlformats.org/officeDocument/2006/relationships/hyperlink" Target="https://www.wowhead.com/wotlk/item=47482/boots-of-the-icy-floe" TargetMode="External"/><Relationship Id="rId65" Type="http://schemas.openxmlformats.org/officeDocument/2006/relationships/hyperlink" Target="https://www.wowhead.com/wotlk/item=47205/footpads-of-the-icy-floe" TargetMode="External"/><Relationship Id="rId68" Type="http://schemas.openxmlformats.org/officeDocument/2006/relationships/hyperlink" Target="https://www.wowhead.com/wotlk/item=47479/leggings-of-the-awakening" TargetMode="External"/><Relationship Id="rId67" Type="http://schemas.openxmlformats.org/officeDocument/2006/relationships/hyperlink" Target="https://www.wowhead.com/wotlk/item=47190/legwraps-of-the-awakening" TargetMode="External"/><Relationship Id="rId60" Type="http://schemas.openxmlformats.org/officeDocument/2006/relationships/hyperlink" Target="https://www.wowhead.com/wotlk/item=47485/bindings-of-the-ashen-saint" TargetMode="External"/><Relationship Id="rId69" Type="http://schemas.openxmlformats.org/officeDocument/2006/relationships/hyperlink" Target="https://www.wowhead.com/wotlk/item=47209/chestguard-of-flowing-elements" TargetMode="External"/><Relationship Id="rId51" Type="http://schemas.openxmlformats.org/officeDocument/2006/relationships/hyperlink" Target="https://www.wowhead.com/wotlk/item=47147/breastplate-of-the-frozen-lake" TargetMode="External"/><Relationship Id="rId50" Type="http://schemas.openxmlformats.org/officeDocument/2006/relationships/hyperlink" Target="https://www.wowhead.com/wotlk/item=47469/belt-of-pale-thorns" TargetMode="External"/><Relationship Id="rId53" Type="http://schemas.openxmlformats.org/officeDocument/2006/relationships/hyperlink" Target="https://www.wowhead.com/wotlk/item=47144/wail-of-the-valkyr" TargetMode="External"/><Relationship Id="rId52" Type="http://schemas.openxmlformats.org/officeDocument/2006/relationships/hyperlink" Target="https://www.wowhead.com/wotlk/item=47471/chestplate-of-the-frozen-lake" TargetMode="External"/><Relationship Id="rId55" Type="http://schemas.openxmlformats.org/officeDocument/2006/relationships/hyperlink" Target="https://www.wowhead.com/wotlk/item=47146/chalice-of-searing-light" TargetMode="External"/><Relationship Id="rId54" Type="http://schemas.openxmlformats.org/officeDocument/2006/relationships/hyperlink" Target="https://www.wowhead.com/wotlk/item=47468/cry-of-the-valkyr" TargetMode="External"/><Relationship Id="rId57" Type="http://schemas.openxmlformats.org/officeDocument/2006/relationships/hyperlink" Target="https://www.wowhead.com/wotlk/item=47238/maidens-favor" TargetMode="External"/><Relationship Id="rId56" Type="http://schemas.openxmlformats.org/officeDocument/2006/relationships/hyperlink" Target="https://www.wowhead.com/wotlk/item=47470/mystifying-charm" TargetMode="External"/><Relationship Id="rId59" Type="http://schemas.openxmlformats.org/officeDocument/2006/relationships/hyperlink" Target="https://www.wowhead.com/wotlk/item=47208/armbands-of-the-ashen-saint" TargetMode="External"/><Relationship Id="rId58" Type="http://schemas.openxmlformats.org/officeDocument/2006/relationships/hyperlink" Target="https://www.wowhead.com/wotlk/item=47490/maidens-adoration"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www.wowhead.com/wotlk/item=47558/regalia-of-the-grand-protector" TargetMode="External"/><Relationship Id="rId30" Type="http://schemas.openxmlformats.org/officeDocument/2006/relationships/hyperlink" Target="https://www.wowhead.com/wotlk/item=47557/regalia-of-the-grand-conqueror" TargetMode="External"/><Relationship Id="rId33" Type="http://schemas.openxmlformats.org/officeDocument/2006/relationships/hyperlink" Target="https://www.wowhead.com/wotlk/item=47559/regalia-of-the-grand-vanquisher" TargetMode="External"/><Relationship Id="rId32" Type="http://schemas.openxmlformats.org/officeDocument/2006/relationships/hyperlink" Target="https://www.wowhead.com/wotlk/item=47558/regalia-of-the-grand-protector" TargetMode="External"/><Relationship Id="rId35" Type="http://schemas.openxmlformats.org/officeDocument/2006/relationships/hyperlink" Target="https://www.wowhead.com/wotlk/item=47549/magnis-resolution" TargetMode="External"/><Relationship Id="rId34" Type="http://schemas.openxmlformats.org/officeDocument/2006/relationships/hyperlink" Target="https://www.wowhead.com/wotlk/item=47559/regalia-of-the-grand-vanquisher" TargetMode="External"/><Relationship Id="rId37" Type="http://schemas.openxmlformats.org/officeDocument/2006/relationships/drawing" Target="../drawings/drawing4.xml"/><Relationship Id="rId36" Type="http://schemas.openxmlformats.org/officeDocument/2006/relationships/hyperlink" Target="https://www.wowhead.com/wotlk/item=47550/cairnes-endurance" TargetMode="External"/><Relationship Id="rId20" Type="http://schemas.openxmlformats.org/officeDocument/2006/relationships/hyperlink" Target="https://www.wowhead.com/wotlk/item=47476/band-of-the-traitor-king" TargetMode="External"/><Relationship Id="rId22" Type="http://schemas.openxmlformats.org/officeDocument/2006/relationships/hyperlink" Target="https://www.wowhead.com/wotlk/item=47557/regalia-of-the-grand-conqueror" TargetMode="External"/><Relationship Id="rId21" Type="http://schemas.openxmlformats.org/officeDocument/2006/relationships/hyperlink" Target="https://www.wowhead.com/wotlk/item=47557/regalia-of-the-grand-conqueror" TargetMode="External"/><Relationship Id="rId24" Type="http://schemas.openxmlformats.org/officeDocument/2006/relationships/hyperlink" Target="https://www.wowhead.com/wotlk/item=47558/regalia-of-the-grand-protector" TargetMode="External"/><Relationship Id="rId23" Type="http://schemas.openxmlformats.org/officeDocument/2006/relationships/hyperlink" Target="https://www.wowhead.com/wotlk/item=47558/regalia-of-the-grand-protector" TargetMode="External"/><Relationship Id="rId26" Type="http://schemas.openxmlformats.org/officeDocument/2006/relationships/hyperlink" Target="https://www.wowhead.com/wotlk/item=47559/regalia-of-the-grand-vanquisher" TargetMode="External"/><Relationship Id="rId25" Type="http://schemas.openxmlformats.org/officeDocument/2006/relationships/hyperlink" Target="https://www.wowhead.com/wotlk/item=47559/regalia-of-the-grand-vanquisher" TargetMode="External"/><Relationship Id="rId28" Type="http://schemas.openxmlformats.org/officeDocument/2006/relationships/hyperlink" Target="https://www.wowhead.com/wotlk/item=47513/orgrims-deflector" TargetMode="External"/><Relationship Id="rId27" Type="http://schemas.openxmlformats.org/officeDocument/2006/relationships/hyperlink" Target="https://www.wowhead.com/wotlk/item=47506/silverwing-defender" TargetMode="External"/><Relationship Id="rId29" Type="http://schemas.openxmlformats.org/officeDocument/2006/relationships/hyperlink" Target="https://www.wowhead.com/wotlk/item=47557/regalia-of-the-grand-conqueror" TargetMode="External"/><Relationship Id="rId11" Type="http://schemas.openxmlformats.org/officeDocument/2006/relationships/hyperlink" Target="https://www.wowhead.com/wotlk/item=47076/girdle-of-bloodied-scars" TargetMode="External"/><Relationship Id="rId10" Type="http://schemas.openxmlformats.org/officeDocument/2006/relationships/hyperlink" Target="https://www.wowhead.com/wotlk/item=47430/dawnbreaker-sabatons" TargetMode="External"/><Relationship Id="rId13" Type="http://schemas.openxmlformats.org/officeDocument/2006/relationships/hyperlink" Target="https://www.wowhead.com/wotlk/item=47088/satrinas-impeding-scarab" TargetMode="External"/><Relationship Id="rId12" Type="http://schemas.openxmlformats.org/officeDocument/2006/relationships/hyperlink" Target="https://www.wowhead.com/wotlk/item=47444/belt-of-bloodied-scars" TargetMode="External"/><Relationship Id="rId15" Type="http://schemas.openxmlformats.org/officeDocument/2006/relationships/hyperlink" Target="https://www.wowhead.com/wotlk/item=47111/bracers-of-the-shieldmaiden" TargetMode="External"/><Relationship Id="rId14" Type="http://schemas.openxmlformats.org/officeDocument/2006/relationships/hyperlink" Target="https://www.wowhead.com/wotlk/item=47451/juggernauts-vitality" TargetMode="External"/><Relationship Id="rId17" Type="http://schemas.openxmlformats.org/officeDocument/2006/relationships/hyperlink" Target="https://www.wowhead.com/wotlk/item=47133/the-arbiters-muse" TargetMode="External"/><Relationship Id="rId16" Type="http://schemas.openxmlformats.org/officeDocument/2006/relationships/hyperlink" Target="https://www.wowhead.com/wotlk/item=47459/armguards-of-the-shieldmaiden" TargetMode="External"/><Relationship Id="rId19" Type="http://schemas.openxmlformats.org/officeDocument/2006/relationships/hyperlink" Target="https://www.wowhead.com/wotlk/item=47157/signet-of-the-traitor-king" TargetMode="External"/><Relationship Id="rId18" Type="http://schemas.openxmlformats.org/officeDocument/2006/relationships/hyperlink" Target="https://www.wowhead.com/wotlk/item=47466/legionnaires-gorget" TargetMode="External"/><Relationship Id="rId1" Type="http://schemas.openxmlformats.org/officeDocument/2006/relationships/hyperlink" Target="https://www.wowhead.com/wotlk/item=46968/chestplate-of-the-towering-monstrosity" TargetMode="External"/><Relationship Id="rId2" Type="http://schemas.openxmlformats.org/officeDocument/2006/relationships/hyperlink" Target="https://www.wowhead.com/wotlk/item=47415/hauberk-of-the-towering-monstrosity" TargetMode="External"/><Relationship Id="rId3" Type="http://schemas.openxmlformats.org/officeDocument/2006/relationships/hyperlink" Target="https://www.wowhead.com/wotlk/item=46964/crystal-plated-vanguard" TargetMode="External"/><Relationship Id="rId4" Type="http://schemas.openxmlformats.org/officeDocument/2006/relationships/hyperlink" Target="https://www.wowhead.com/wotlk/item=47421/forlorn-barrier" TargetMode="External"/><Relationship Id="rId9" Type="http://schemas.openxmlformats.org/officeDocument/2006/relationships/hyperlink" Target="https://www.wowhead.com/wotlk/item=47003/dawnbreaker-greaves" TargetMode="External"/><Relationship Id="rId5" Type="http://schemas.openxmlformats.org/officeDocument/2006/relationships/hyperlink" Target="https://www.wowhead.com/wotlk/item=47063/pride-of-the-eredar" TargetMode="External"/><Relationship Id="rId6" Type="http://schemas.openxmlformats.org/officeDocument/2006/relationships/hyperlink" Target="https://www.wowhead.com/wotlk/item=47436/pride-of-the-demon-lord" TargetMode="External"/><Relationship Id="rId7" Type="http://schemas.openxmlformats.org/officeDocument/2006/relationships/hyperlink" Target="https://www.wowhead.com/wotlk/item=47061/legguards-of-feverish-dedication" TargetMode="External"/><Relationship Id="rId8" Type="http://schemas.openxmlformats.org/officeDocument/2006/relationships/hyperlink" Target="https://www.wowhead.com/wotlk/item=47434/legplates-of-feverish-dedication"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wowsims.github.io/wotlk/deathknight/" TargetMode="External"/><Relationship Id="rId10" Type="http://schemas.openxmlformats.org/officeDocument/2006/relationships/hyperlink" Target="https://wowsims.github.io/wotlk/deathknight/" TargetMode="External"/><Relationship Id="rId13" Type="http://schemas.openxmlformats.org/officeDocument/2006/relationships/hyperlink" Target="https://wowsims.github.io/wotlk/warrior/" TargetMode="External"/><Relationship Id="rId12" Type="http://schemas.openxmlformats.org/officeDocument/2006/relationships/hyperlink" Target="https://wowsims.github.io/wotlk/hunter/" TargetMode="External"/><Relationship Id="rId15" Type="http://schemas.openxmlformats.org/officeDocument/2006/relationships/hyperlink" Target="https://wowsims.github.io/wotlk/rogue/" TargetMode="External"/><Relationship Id="rId14" Type="http://schemas.openxmlformats.org/officeDocument/2006/relationships/hyperlink" Target="https://wowsims.github.io/wotlk/rogue/" TargetMode="External"/><Relationship Id="rId17" Type="http://schemas.openxmlformats.org/officeDocument/2006/relationships/hyperlink" Target="https://wowsims.github.io/wotlk/retribution_paladin/" TargetMode="External"/><Relationship Id="rId16" Type="http://schemas.openxmlformats.org/officeDocument/2006/relationships/hyperlink" Target="https://wowsims.github.io/wotlk/enhancement_shaman/" TargetMode="External"/><Relationship Id="rId19" Type="http://schemas.openxmlformats.org/officeDocument/2006/relationships/drawing" Target="../drawings/drawing5.xml"/><Relationship Id="rId18" Type="http://schemas.openxmlformats.org/officeDocument/2006/relationships/hyperlink" Target="https://wowsims.github.io/wotlk/feral_druid/" TargetMode="External"/><Relationship Id="rId1" Type="http://schemas.openxmlformats.org/officeDocument/2006/relationships/hyperlink" Target="https://wowsims.github.io/wotlk/deathknight/" TargetMode="External"/><Relationship Id="rId2" Type="http://schemas.openxmlformats.org/officeDocument/2006/relationships/hyperlink" Target="https://wowsims.github.io/wotlk/deathknight/" TargetMode="External"/><Relationship Id="rId3" Type="http://schemas.openxmlformats.org/officeDocument/2006/relationships/hyperlink" Target="https://wowsims.github.io/wotlk/hunter/" TargetMode="External"/><Relationship Id="rId4" Type="http://schemas.openxmlformats.org/officeDocument/2006/relationships/hyperlink" Target="https://wowsims.github.io/wotlk/warrior/" TargetMode="External"/><Relationship Id="rId9" Type="http://schemas.openxmlformats.org/officeDocument/2006/relationships/hyperlink" Target="https://wowsims.github.io/wotlk/feral_druid/" TargetMode="External"/><Relationship Id="rId5" Type="http://schemas.openxmlformats.org/officeDocument/2006/relationships/hyperlink" Target="https://wowsims.github.io/wotlk/rogue/" TargetMode="External"/><Relationship Id="rId6" Type="http://schemas.openxmlformats.org/officeDocument/2006/relationships/hyperlink" Target="https://wowsims.github.io/wotlk/rogue/" TargetMode="External"/><Relationship Id="rId7" Type="http://schemas.openxmlformats.org/officeDocument/2006/relationships/hyperlink" Target="https://wowsims.github.io/wotlk/enhancement_shaman/" TargetMode="External"/><Relationship Id="rId8" Type="http://schemas.openxmlformats.org/officeDocument/2006/relationships/hyperlink" Target="https://wowsims.github.io/wotlk/retribution_paladin/"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owsims.github.io/wotlk/warlock/" TargetMode="External"/><Relationship Id="rId10" Type="http://schemas.openxmlformats.org/officeDocument/2006/relationships/hyperlink" Target="https://wowsims.github.io/wotlk/warlock/" TargetMode="External"/><Relationship Id="rId13" Type="http://schemas.openxmlformats.org/officeDocument/2006/relationships/hyperlink" Target="https://wowsims.github.io/wotlk/elemental_shaman/" TargetMode="External"/><Relationship Id="rId12" Type="http://schemas.openxmlformats.org/officeDocument/2006/relationships/hyperlink" Target="https://wowsims.github.io/wotlk/shadow_priest/" TargetMode="External"/><Relationship Id="rId15" Type="http://schemas.openxmlformats.org/officeDocument/2006/relationships/drawing" Target="../drawings/drawing6.xml"/><Relationship Id="rId14" Type="http://schemas.openxmlformats.org/officeDocument/2006/relationships/hyperlink" Target="https://wowsims.github.io/wotlk/balance_druid/" TargetMode="External"/><Relationship Id="rId1" Type="http://schemas.openxmlformats.org/officeDocument/2006/relationships/hyperlink" Target="https://cheesehyvel.github.io/magesim-wotlk/" TargetMode="External"/><Relationship Id="rId2" Type="http://schemas.openxmlformats.org/officeDocument/2006/relationships/hyperlink" Target="https://cheesehyvel.github.io/magesim-wotlk/" TargetMode="External"/><Relationship Id="rId3" Type="http://schemas.openxmlformats.org/officeDocument/2006/relationships/hyperlink" Target="https://wowsims.github.io/wotlk/warlock/" TargetMode="External"/><Relationship Id="rId4" Type="http://schemas.openxmlformats.org/officeDocument/2006/relationships/hyperlink" Target="https://wowsims.github.io/wotlk/warlock/" TargetMode="External"/><Relationship Id="rId9" Type="http://schemas.openxmlformats.org/officeDocument/2006/relationships/hyperlink" Target="https://cheesehyvel.github.io/magesim-wotlk/" TargetMode="External"/><Relationship Id="rId5" Type="http://schemas.openxmlformats.org/officeDocument/2006/relationships/hyperlink" Target="https://wowsims.github.io/wotlk/shadow_priest/" TargetMode="External"/><Relationship Id="rId6" Type="http://schemas.openxmlformats.org/officeDocument/2006/relationships/hyperlink" Target="https://wowsims.github.io/wotlk/elemental_shaman/" TargetMode="External"/><Relationship Id="rId7" Type="http://schemas.openxmlformats.org/officeDocument/2006/relationships/hyperlink" Target="https://wowsims.github.io/wotlk/balance_druid/" TargetMode="External"/><Relationship Id="rId8" Type="http://schemas.openxmlformats.org/officeDocument/2006/relationships/hyperlink" Target="https://cheesehyvel.github.io/magesim-wotl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www.twitch.tv/itspummel" TargetMode="External"/><Relationship Id="rId10" Type="http://schemas.openxmlformats.org/officeDocument/2006/relationships/hyperlink" Target="https://www.twitch.tv/misokagames" TargetMode="External"/><Relationship Id="rId13" Type="http://schemas.openxmlformats.org/officeDocument/2006/relationships/hyperlink" Target="https://twitch.tv/shaixhulud_" TargetMode="External"/><Relationship Id="rId12" Type="http://schemas.openxmlformats.org/officeDocument/2006/relationships/hyperlink" Target="https://www.twitch.tv/philthhy" TargetMode="External"/><Relationship Id="rId15" Type="http://schemas.openxmlformats.org/officeDocument/2006/relationships/hyperlink" Target="https://www.twitch.tv/zathwiker" TargetMode="External"/><Relationship Id="rId14" Type="http://schemas.openxmlformats.org/officeDocument/2006/relationships/hyperlink" Target="https://www.twitch.tv/wartidez" TargetMode="External"/><Relationship Id="rId16" Type="http://schemas.openxmlformats.org/officeDocument/2006/relationships/drawing" Target="../drawings/drawing9.xml"/><Relationship Id="rId1" Type="http://schemas.openxmlformats.org/officeDocument/2006/relationships/hyperlink" Target="https://www.youtube.com/c/BaronCstrikeGaming" TargetMode="External"/><Relationship Id="rId2" Type="http://schemas.openxmlformats.org/officeDocument/2006/relationships/hyperlink" Target="https://www.twitch.tv/ataraxey" TargetMode="External"/><Relationship Id="rId3" Type="http://schemas.openxmlformats.org/officeDocument/2006/relationships/hyperlink" Target="https://www.twitch.tv/apepzz" TargetMode="External"/><Relationship Id="rId4" Type="http://schemas.openxmlformats.org/officeDocument/2006/relationships/hyperlink" Target="https://www.twitch.tv/crateria" TargetMode="External"/><Relationship Id="rId9" Type="http://schemas.openxmlformats.org/officeDocument/2006/relationships/hyperlink" Target="https://www.twitch.tv/joardee" TargetMode="External"/><Relationship Id="rId5" Type="http://schemas.openxmlformats.org/officeDocument/2006/relationships/hyperlink" Target="https://www.twitch.tv/dirichlet_" TargetMode="External"/><Relationship Id="rId6" Type="http://schemas.openxmlformats.org/officeDocument/2006/relationships/hyperlink" Target="https://www.twitch.tv/belfonti" TargetMode="External"/><Relationship Id="rId7" Type="http://schemas.openxmlformats.org/officeDocument/2006/relationships/hyperlink" Target="https://www.twitch.tv/luckejtp" TargetMode="External"/><Relationship Id="rId8" Type="http://schemas.openxmlformats.org/officeDocument/2006/relationships/hyperlink" Target="https://www.twitch.tv/nessajof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4.13"/>
    <col customWidth="1" min="15" max="15" width="2.75"/>
    <col customWidth="1" min="16" max="16" width="14.0"/>
    <col customWidth="1" min="17" max="22" width="8.5"/>
    <col customWidth="1" min="23" max="23" width="13.5"/>
    <col customWidth="1" min="24" max="24" width="9.13"/>
  </cols>
  <sheetData>
    <row r="1">
      <c r="A1" s="1"/>
      <c r="B1" s="2"/>
      <c r="C1" s="1"/>
      <c r="D1" s="3"/>
      <c r="E1" s="3"/>
      <c r="F1" s="3"/>
      <c r="G1" s="3"/>
      <c r="H1" s="3"/>
      <c r="I1" s="3"/>
      <c r="J1" s="3"/>
      <c r="K1" s="3"/>
      <c r="L1" s="3"/>
      <c r="M1" s="3"/>
      <c r="N1" s="3"/>
      <c r="O1" s="3"/>
      <c r="P1" s="3"/>
      <c r="Q1" s="4"/>
      <c r="R1" s="4"/>
      <c r="S1" s="4"/>
      <c r="T1" s="4"/>
      <c r="U1" s="4"/>
      <c r="V1" s="4"/>
      <c r="W1" s="4"/>
      <c r="X1" s="3"/>
      <c r="Y1" s="3"/>
      <c r="Z1" s="4"/>
      <c r="AA1" s="4"/>
      <c r="AB1" s="4"/>
      <c r="AC1" s="4"/>
      <c r="AD1" s="4"/>
      <c r="AE1" s="4"/>
    </row>
    <row r="2">
      <c r="A2" s="1"/>
      <c r="B2" s="2"/>
      <c r="C2" s="5"/>
      <c r="D2" s="5" t="s">
        <v>0</v>
      </c>
      <c r="E2" s="3"/>
      <c r="F2" s="3"/>
      <c r="G2" s="3"/>
      <c r="H2" s="6" t="s">
        <v>1</v>
      </c>
      <c r="I2" s="3"/>
      <c r="J2" s="3"/>
      <c r="K2" s="3"/>
      <c r="L2" s="3"/>
      <c r="M2" s="3"/>
      <c r="N2" s="3"/>
      <c r="O2" s="3"/>
      <c r="P2" s="3"/>
      <c r="Q2" s="4"/>
      <c r="R2" s="4"/>
      <c r="S2" s="7" t="s">
        <v>2</v>
      </c>
      <c r="T2" s="8"/>
      <c r="U2" s="8"/>
      <c r="V2" s="8"/>
      <c r="W2" s="8"/>
      <c r="X2" s="7"/>
      <c r="Y2" s="3"/>
      <c r="Z2" s="4"/>
      <c r="AA2" s="4"/>
      <c r="AB2" s="4"/>
      <c r="AC2" s="4"/>
      <c r="AD2" s="4"/>
      <c r="AE2" s="4"/>
    </row>
    <row r="3">
      <c r="A3" s="3"/>
      <c r="B3" s="9"/>
      <c r="N3" s="10"/>
      <c r="O3" s="11"/>
      <c r="P3" s="11"/>
      <c r="Q3" s="12" t="s">
        <v>3</v>
      </c>
      <c r="W3" s="7"/>
      <c r="X3" s="13"/>
      <c r="Y3" s="3"/>
      <c r="Z3" s="4"/>
      <c r="AA3" s="4"/>
      <c r="AB3" s="4"/>
      <c r="AC3" s="4"/>
      <c r="AD3" s="4"/>
      <c r="AE3" s="4"/>
    </row>
    <row r="4">
      <c r="A4" s="3"/>
      <c r="N4" s="14"/>
      <c r="O4" s="14"/>
      <c r="P4" s="3"/>
      <c r="Q4" s="4"/>
      <c r="R4" s="13"/>
      <c r="W4" s="13"/>
      <c r="X4" s="13"/>
      <c r="Y4" s="3"/>
      <c r="Z4" s="4"/>
      <c r="AA4" s="4"/>
      <c r="AB4" s="4"/>
      <c r="AC4" s="4"/>
      <c r="AD4" s="4"/>
      <c r="AE4" s="4"/>
    </row>
    <row r="5">
      <c r="A5" s="3"/>
      <c r="O5" s="14"/>
      <c r="P5" s="3"/>
      <c r="Q5" s="4"/>
      <c r="W5" s="13"/>
      <c r="X5" s="13"/>
      <c r="Y5" s="3"/>
      <c r="Z5" s="4"/>
      <c r="AA5" s="4"/>
      <c r="AB5" s="4"/>
      <c r="AC5" s="4"/>
      <c r="AD5" s="4"/>
      <c r="AE5" s="4"/>
    </row>
    <row r="6">
      <c r="A6" s="3"/>
      <c r="O6" s="14"/>
      <c r="P6" s="3"/>
      <c r="Q6" s="4"/>
      <c r="W6" s="13"/>
      <c r="X6" s="13"/>
      <c r="Y6" s="3"/>
      <c r="Z6" s="4"/>
      <c r="AA6" s="4"/>
      <c r="AB6" s="4"/>
      <c r="AC6" s="4"/>
      <c r="AD6" s="4"/>
      <c r="AE6" s="4"/>
    </row>
    <row r="7">
      <c r="A7" s="3"/>
      <c r="O7" s="14"/>
      <c r="P7" s="3"/>
      <c r="Q7" s="4"/>
      <c r="W7" s="13"/>
      <c r="X7" s="13"/>
      <c r="Y7" s="3"/>
      <c r="Z7" s="4"/>
      <c r="AA7" s="4"/>
      <c r="AB7" s="4"/>
      <c r="AC7" s="4"/>
      <c r="AD7" s="4"/>
      <c r="AE7" s="4"/>
    </row>
    <row r="8">
      <c r="A8" s="3"/>
      <c r="O8" s="14"/>
      <c r="P8" s="3"/>
      <c r="Q8" s="4"/>
      <c r="W8" s="13"/>
      <c r="X8" s="13"/>
      <c r="Y8" s="3"/>
      <c r="Z8" s="4"/>
      <c r="AA8" s="4"/>
      <c r="AB8" s="4"/>
      <c r="AC8" s="4"/>
      <c r="AD8" s="4"/>
      <c r="AE8" s="4"/>
    </row>
    <row r="9">
      <c r="A9" s="3"/>
      <c r="N9" s="3"/>
      <c r="O9" s="3"/>
      <c r="P9" s="1"/>
      <c r="Q9" s="15"/>
      <c r="W9" s="13"/>
      <c r="X9" s="3"/>
      <c r="Y9" s="3"/>
      <c r="Z9" s="4"/>
      <c r="AA9" s="4"/>
      <c r="AB9" s="4"/>
      <c r="AC9" s="4"/>
      <c r="AD9" s="4"/>
      <c r="AE9" s="4"/>
    </row>
    <row r="10">
      <c r="A10" s="3"/>
      <c r="B10" s="16" t="s">
        <v>4</v>
      </c>
      <c r="C10" s="17"/>
      <c r="D10" s="17"/>
      <c r="E10" s="17"/>
      <c r="F10" s="17"/>
      <c r="G10" s="17"/>
      <c r="H10" s="17"/>
      <c r="I10" s="17"/>
      <c r="J10" s="17"/>
      <c r="K10" s="17"/>
      <c r="L10" s="17"/>
      <c r="M10" s="18"/>
      <c r="N10" s="3"/>
      <c r="O10" s="3"/>
      <c r="P10" s="19"/>
      <c r="Q10" s="1"/>
      <c r="R10" s="1"/>
      <c r="S10" s="19"/>
      <c r="T10" s="3"/>
      <c r="U10" s="3"/>
      <c r="V10" s="3"/>
      <c r="W10" s="20"/>
      <c r="X10" s="21"/>
      <c r="Y10" s="21"/>
      <c r="Z10" s="4"/>
      <c r="AA10" s="4"/>
      <c r="AB10" s="4"/>
      <c r="AC10" s="4"/>
      <c r="AD10" s="4"/>
      <c r="AE10" s="4"/>
    </row>
    <row r="11" ht="1.5" customHeight="1">
      <c r="A11" s="3"/>
      <c r="B11" s="22" t="s">
        <v>5</v>
      </c>
      <c r="C11" s="23"/>
      <c r="D11" s="23"/>
      <c r="E11" s="23"/>
      <c r="F11" s="23"/>
      <c r="G11" s="23"/>
      <c r="H11" s="23"/>
      <c r="I11" s="23"/>
      <c r="J11" s="23"/>
      <c r="K11" s="23"/>
      <c r="L11" s="23"/>
      <c r="M11" s="24"/>
      <c r="N11" s="3"/>
      <c r="O11" s="3"/>
      <c r="P11" s="19"/>
      <c r="Q11" s="1"/>
      <c r="R11" s="1"/>
      <c r="S11" s="19"/>
      <c r="T11" s="3"/>
      <c r="U11" s="3"/>
      <c r="V11" s="3"/>
      <c r="W11" s="25"/>
      <c r="X11" s="26"/>
      <c r="Y11" s="21"/>
      <c r="Z11" s="4"/>
      <c r="AA11" s="4"/>
      <c r="AB11" s="4"/>
      <c r="AC11" s="4"/>
      <c r="AD11" s="4"/>
      <c r="AE11" s="4"/>
    </row>
    <row r="12">
      <c r="A12" s="3"/>
      <c r="B12" s="27"/>
      <c r="M12" s="28"/>
      <c r="N12" s="3"/>
      <c r="O12" s="3"/>
      <c r="P12" s="19"/>
      <c r="Q12" s="1"/>
      <c r="R12" s="1"/>
      <c r="S12" s="19"/>
      <c r="T12" s="3"/>
      <c r="U12" s="3"/>
      <c r="V12" s="3"/>
      <c r="W12" s="29"/>
      <c r="X12" s="30"/>
      <c r="Y12" s="21"/>
      <c r="Z12" s="4"/>
      <c r="AA12" s="4"/>
      <c r="AB12" s="4"/>
      <c r="AC12" s="4"/>
      <c r="AD12" s="4"/>
      <c r="AE12" s="4"/>
    </row>
    <row r="13">
      <c r="A13" s="3"/>
      <c r="B13" s="27"/>
      <c r="M13" s="28"/>
      <c r="N13" s="3"/>
      <c r="O13" s="3"/>
      <c r="P13" s="19"/>
      <c r="Q13" s="1"/>
      <c r="R13" s="1"/>
      <c r="S13" s="19"/>
      <c r="T13" s="3"/>
      <c r="U13" s="3"/>
      <c r="V13" s="3"/>
      <c r="W13" s="31"/>
      <c r="X13" s="32"/>
      <c r="Y13" s="33"/>
      <c r="Z13" s="4"/>
      <c r="AA13" s="4"/>
      <c r="AB13" s="4"/>
      <c r="AC13" s="4"/>
      <c r="AD13" s="4"/>
      <c r="AE13" s="4"/>
    </row>
    <row r="14">
      <c r="A14" s="3"/>
      <c r="B14" s="34"/>
      <c r="C14" s="35"/>
      <c r="D14" s="35"/>
      <c r="E14" s="35"/>
      <c r="F14" s="35"/>
      <c r="G14" s="35"/>
      <c r="H14" s="35"/>
      <c r="I14" s="35"/>
      <c r="J14" s="35"/>
      <c r="K14" s="35"/>
      <c r="L14" s="35"/>
      <c r="M14" s="36"/>
      <c r="N14" s="3"/>
      <c r="O14" s="3"/>
      <c r="P14" s="2"/>
      <c r="Q14" s="19"/>
      <c r="R14" s="1"/>
      <c r="S14" s="1"/>
      <c r="T14" s="3"/>
      <c r="U14" s="3"/>
      <c r="V14" s="3"/>
      <c r="W14" s="37"/>
      <c r="X14" s="38"/>
      <c r="Y14" s="33"/>
      <c r="Z14" s="4"/>
      <c r="AA14" s="4"/>
      <c r="AB14" s="4"/>
      <c r="AC14" s="4"/>
      <c r="AD14" s="4"/>
      <c r="AE14" s="4"/>
    </row>
    <row r="15">
      <c r="A15" s="3"/>
      <c r="B15" s="39"/>
      <c r="C15" s="39"/>
      <c r="D15" s="39"/>
      <c r="E15" s="39"/>
      <c r="F15" s="39"/>
      <c r="G15" s="39"/>
      <c r="H15" s="39"/>
      <c r="I15" s="39"/>
      <c r="J15" s="39"/>
      <c r="K15" s="39"/>
      <c r="L15" s="39"/>
      <c r="M15" s="39"/>
      <c r="N15" s="3"/>
      <c r="O15" s="3"/>
      <c r="P15" s="40" t="s">
        <v>6</v>
      </c>
      <c r="Q15" s="41"/>
      <c r="R15" s="41"/>
      <c r="S15" s="41"/>
      <c r="T15" s="41"/>
      <c r="U15" s="42"/>
      <c r="V15" s="2"/>
      <c r="W15" s="37"/>
      <c r="X15" s="38"/>
      <c r="Y15" s="33"/>
      <c r="Z15" s="4"/>
      <c r="AA15" s="4"/>
      <c r="AB15" s="4"/>
      <c r="AC15" s="4"/>
      <c r="AD15" s="4"/>
      <c r="AE15" s="4"/>
    </row>
    <row r="16">
      <c r="A16" s="3"/>
      <c r="B16" s="43" t="s">
        <v>7</v>
      </c>
      <c r="C16" s="41"/>
      <c r="D16" s="41"/>
      <c r="E16" s="41"/>
      <c r="F16" s="41"/>
      <c r="G16" s="41"/>
      <c r="H16" s="41"/>
      <c r="I16" s="41"/>
      <c r="J16" s="41"/>
      <c r="K16" s="41"/>
      <c r="L16" s="41"/>
      <c r="M16" s="42"/>
      <c r="N16" s="3"/>
      <c r="O16" s="3"/>
      <c r="P16" s="44" t="s">
        <v>8</v>
      </c>
      <c r="U16" s="45"/>
      <c r="V16" s="46"/>
      <c r="W16" s="37"/>
      <c r="X16" s="38"/>
      <c r="Y16" s="33"/>
      <c r="Z16" s="4"/>
      <c r="AA16" s="4"/>
      <c r="AB16" s="4"/>
      <c r="AC16" s="4"/>
      <c r="AD16" s="4"/>
      <c r="AE16" s="4"/>
    </row>
    <row r="17">
      <c r="A17" s="3"/>
      <c r="B17" s="47" t="s">
        <v>9</v>
      </c>
      <c r="C17" s="23"/>
      <c r="D17" s="23"/>
      <c r="E17" s="23"/>
      <c r="F17" s="23"/>
      <c r="G17" s="23"/>
      <c r="H17" s="23"/>
      <c r="I17" s="23"/>
      <c r="J17" s="23"/>
      <c r="K17" s="23"/>
      <c r="L17" s="23"/>
      <c r="M17" s="24"/>
      <c r="N17" s="3"/>
      <c r="O17" s="3"/>
      <c r="U17" s="45"/>
      <c r="V17" s="46"/>
      <c r="W17" s="37"/>
      <c r="X17" s="38"/>
      <c r="Y17" s="33"/>
      <c r="Z17" s="4"/>
      <c r="AA17" s="4"/>
      <c r="AB17" s="4"/>
      <c r="AC17" s="4"/>
      <c r="AD17" s="4"/>
      <c r="AE17" s="4"/>
    </row>
    <row r="18">
      <c r="A18" s="3"/>
      <c r="B18" s="27"/>
      <c r="M18" s="28"/>
      <c r="N18" s="3"/>
      <c r="O18" s="3"/>
      <c r="U18" s="45"/>
      <c r="V18" s="46"/>
      <c r="W18" s="37"/>
      <c r="X18" s="38"/>
      <c r="Y18" s="33"/>
      <c r="Z18" s="4"/>
      <c r="AA18" s="4"/>
      <c r="AB18" s="4"/>
      <c r="AC18" s="4"/>
      <c r="AD18" s="4"/>
      <c r="AE18" s="4"/>
    </row>
    <row r="19">
      <c r="A19" s="3"/>
      <c r="B19" s="27"/>
      <c r="M19" s="28"/>
      <c r="N19" s="3"/>
      <c r="O19" s="3"/>
      <c r="U19" s="45"/>
      <c r="V19" s="46"/>
      <c r="W19" s="31"/>
      <c r="X19" s="32"/>
      <c r="Y19" s="33"/>
      <c r="Z19" s="4"/>
      <c r="AA19" s="4"/>
      <c r="AB19" s="4"/>
      <c r="AC19" s="4"/>
      <c r="AD19" s="4"/>
      <c r="AE19" s="4"/>
    </row>
    <row r="20">
      <c r="A20" s="3"/>
      <c r="B20" s="27"/>
      <c r="M20" s="28"/>
      <c r="N20" s="3"/>
      <c r="O20" s="3"/>
      <c r="U20" s="45"/>
      <c r="V20" s="46"/>
      <c r="W20" s="31"/>
      <c r="X20" s="32"/>
      <c r="Y20" s="33"/>
      <c r="Z20" s="4"/>
      <c r="AA20" s="4"/>
      <c r="AB20" s="4"/>
      <c r="AC20" s="4"/>
      <c r="AD20" s="4"/>
      <c r="AE20" s="4"/>
    </row>
    <row r="21">
      <c r="A21" s="3"/>
      <c r="B21" s="27"/>
      <c r="M21" s="28"/>
      <c r="N21" s="3"/>
      <c r="O21" s="3"/>
      <c r="U21" s="45"/>
      <c r="V21" s="46"/>
      <c r="W21" s="37"/>
      <c r="X21" s="38"/>
      <c r="Y21" s="33"/>
      <c r="Z21" s="4"/>
      <c r="AA21" s="4"/>
      <c r="AB21" s="4"/>
      <c r="AC21" s="4"/>
      <c r="AD21" s="4"/>
      <c r="AE21" s="4"/>
    </row>
    <row r="22" ht="15.75" customHeight="1">
      <c r="A22" s="3"/>
      <c r="B22" s="34"/>
      <c r="C22" s="35"/>
      <c r="D22" s="35"/>
      <c r="E22" s="35"/>
      <c r="F22" s="35"/>
      <c r="G22" s="35"/>
      <c r="H22" s="35"/>
      <c r="I22" s="35"/>
      <c r="J22" s="35"/>
      <c r="K22" s="35"/>
      <c r="L22" s="35"/>
      <c r="M22" s="36"/>
      <c r="N22" s="3"/>
      <c r="O22" s="3"/>
      <c r="U22" s="45"/>
      <c r="V22" s="46"/>
      <c r="W22" s="37"/>
      <c r="X22" s="38"/>
      <c r="Y22" s="33"/>
      <c r="Z22" s="4"/>
      <c r="AA22" s="4"/>
      <c r="AB22" s="4"/>
      <c r="AC22" s="4"/>
      <c r="AD22" s="4"/>
      <c r="AE22" s="4"/>
    </row>
    <row r="23">
      <c r="A23" s="3"/>
      <c r="B23" s="3"/>
      <c r="C23" s="3"/>
      <c r="D23" s="3"/>
      <c r="E23" s="3"/>
      <c r="F23" s="3"/>
      <c r="G23" s="3"/>
      <c r="H23" s="3"/>
      <c r="I23" s="3"/>
      <c r="J23" s="3"/>
      <c r="K23" s="3"/>
      <c r="L23" s="3"/>
      <c r="M23" s="3"/>
      <c r="N23" s="3"/>
      <c r="O23" s="3"/>
      <c r="P23" s="8"/>
      <c r="Q23" s="8"/>
      <c r="R23" s="8"/>
      <c r="S23" s="8"/>
      <c r="T23" s="8"/>
      <c r="U23" s="48"/>
      <c r="V23" s="46"/>
      <c r="W23" s="37"/>
      <c r="X23" s="38"/>
      <c r="Y23" s="33"/>
      <c r="Z23" s="4"/>
      <c r="AA23" s="4"/>
      <c r="AB23" s="4"/>
      <c r="AC23" s="4"/>
      <c r="AD23" s="4"/>
      <c r="AE23" s="4"/>
    </row>
    <row r="24">
      <c r="A24" s="3"/>
      <c r="B24" s="43" t="s">
        <v>10</v>
      </c>
      <c r="C24" s="41"/>
      <c r="D24" s="41"/>
      <c r="E24" s="41"/>
      <c r="F24" s="41"/>
      <c r="G24" s="41"/>
      <c r="H24" s="41"/>
      <c r="I24" s="41"/>
      <c r="J24" s="41"/>
      <c r="K24" s="41"/>
      <c r="L24" s="41"/>
      <c r="M24" s="42"/>
      <c r="N24" s="3"/>
      <c r="O24" s="3"/>
      <c r="P24" s="49"/>
      <c r="Q24" s="50"/>
      <c r="R24" s="51"/>
      <c r="S24" s="3"/>
      <c r="T24" s="3"/>
      <c r="U24" s="52"/>
      <c r="V24" s="46"/>
      <c r="W24" s="37"/>
      <c r="X24" s="53"/>
      <c r="Y24" s="54"/>
      <c r="Z24" s="4"/>
      <c r="AA24" s="4"/>
      <c r="AB24" s="4"/>
      <c r="AC24" s="4"/>
      <c r="AD24" s="4"/>
      <c r="AE24" s="4"/>
    </row>
    <row r="25">
      <c r="A25" s="3"/>
      <c r="B25" s="55"/>
      <c r="C25" s="56"/>
      <c r="D25" s="57"/>
      <c r="E25" s="58"/>
      <c r="F25" s="59"/>
      <c r="G25" s="58"/>
      <c r="H25" s="58"/>
      <c r="I25" s="56"/>
      <c r="J25" s="56"/>
      <c r="K25" s="56"/>
      <c r="L25" s="56"/>
      <c r="M25" s="60"/>
      <c r="N25" s="3"/>
      <c r="O25" s="61"/>
      <c r="P25" s="62" t="s">
        <v>11</v>
      </c>
      <c r="Q25" s="63" t="str">
        <f>IMAGE("https://wow.zamimg.com/images/wow/icons/large/inv_helmet_24.jpg")</f>
        <v/>
      </c>
      <c r="R25" s="63" t="str">
        <f>IMAGE("https://wow.zamimg.com/images/wow/icons/large/inv_shoulder_22.jpg")</f>
        <v/>
      </c>
      <c r="S25" s="63" t="str">
        <f>IMAGE("https://wow.zamimg.com/images/wow/icons/large/inv_chest_chain_03.jpg")</f>
        <v/>
      </c>
      <c r="T25" s="63" t="str">
        <f>IMAGE("https://wow.zamimg.com/images/wow/icons/large/inv_gauntlets_27.jpg")
</f>
        <v/>
      </c>
      <c r="U25" s="63" t="str">
        <f>IMAGE("https://wow.zamimg.com/images/wow/icons/large/inv_pants_plate_17.jpg")</f>
        <v/>
      </c>
      <c r="V25" s="64"/>
      <c r="W25" s="2" t="s">
        <v>12</v>
      </c>
      <c r="X25" s="2"/>
      <c r="Y25" s="33"/>
      <c r="Z25" s="4"/>
      <c r="AA25" s="4"/>
      <c r="AB25" s="4"/>
      <c r="AC25" s="4"/>
      <c r="AD25" s="4"/>
      <c r="AE25" s="4"/>
    </row>
    <row r="26" ht="21.0" customHeight="1">
      <c r="A26" s="3"/>
      <c r="B26" s="65"/>
      <c r="C26" s="66" t="s">
        <v>13</v>
      </c>
      <c r="D26" s="23"/>
      <c r="E26" s="57"/>
      <c r="F26" s="67" t="s">
        <v>14</v>
      </c>
      <c r="G26" s="58"/>
      <c r="H26" s="58"/>
      <c r="I26" s="56"/>
      <c r="J26" s="56"/>
      <c r="K26" s="56"/>
      <c r="L26" s="56"/>
      <c r="M26" s="60"/>
      <c r="N26" s="3"/>
      <c r="O26" s="68" t="str">
        <f>IMAGE("https://cdn.raidplan.io/game/wow/class/paladin_protection.png")</f>
        <v/>
      </c>
      <c r="P26" s="69" t="s">
        <v>15</v>
      </c>
      <c r="Q26" s="70" t="b">
        <v>1</v>
      </c>
      <c r="R26" s="70" t="b">
        <v>1</v>
      </c>
      <c r="S26" s="70" t="b">
        <v>0</v>
      </c>
      <c r="T26" s="70" t="b">
        <v>1</v>
      </c>
      <c r="U26" s="70" t="b">
        <v>1</v>
      </c>
      <c r="V26" s="64"/>
      <c r="W26" s="71" t="s">
        <v>16</v>
      </c>
      <c r="X26" s="72" t="s">
        <v>17</v>
      </c>
      <c r="Y26" s="73"/>
      <c r="Z26" s="4"/>
      <c r="AA26" s="4"/>
      <c r="AB26" s="4"/>
      <c r="AC26" s="4"/>
      <c r="AD26" s="4"/>
      <c r="AE26" s="4"/>
    </row>
    <row r="27">
      <c r="A27" s="3"/>
      <c r="B27" s="65"/>
      <c r="C27" s="74"/>
      <c r="D27" s="75"/>
      <c r="E27" s="75"/>
      <c r="F27" s="67" t="s">
        <v>18</v>
      </c>
      <c r="G27" s="76"/>
      <c r="H27" s="76"/>
      <c r="I27" s="74"/>
      <c r="J27" s="74"/>
      <c r="K27" s="74"/>
      <c r="L27" s="74"/>
      <c r="M27" s="77"/>
      <c r="N27" s="3"/>
      <c r="O27" s="68" t="str">
        <f>IMAGE("https://cdn.raidplan.io/game/wow/class/paladin_retribution.png")</f>
        <v/>
      </c>
      <c r="P27" s="78" t="s">
        <v>19</v>
      </c>
      <c r="Q27" s="70" t="b">
        <v>1</v>
      </c>
      <c r="R27" s="70" t="b">
        <v>1</v>
      </c>
      <c r="S27" s="70" t="b">
        <v>1</v>
      </c>
      <c r="T27" s="70" t="b">
        <v>1</v>
      </c>
      <c r="U27" s="79" t="b">
        <v>0</v>
      </c>
      <c r="V27" s="64"/>
      <c r="W27" s="26" t="s">
        <v>15</v>
      </c>
      <c r="X27" s="80" t="s">
        <v>20</v>
      </c>
      <c r="Y27" s="33"/>
      <c r="Z27" s="4"/>
      <c r="AA27" s="4"/>
      <c r="AB27" s="4"/>
      <c r="AC27" s="4"/>
      <c r="AD27" s="4"/>
      <c r="AE27" s="4"/>
    </row>
    <row r="28">
      <c r="A28" s="3"/>
      <c r="B28" s="65"/>
      <c r="C28" s="74"/>
      <c r="D28" s="75"/>
      <c r="E28" s="75"/>
      <c r="F28" s="81" t="s">
        <v>21</v>
      </c>
      <c r="M28" s="28"/>
      <c r="N28" s="3"/>
      <c r="O28" s="68" t="str">
        <f>IMAGE("https://cdn.raidplan.io/game/wow/class/paladin_holy.png")</f>
        <v/>
      </c>
      <c r="P28" s="82" t="s">
        <v>16</v>
      </c>
      <c r="Q28" s="70" t="b">
        <v>1</v>
      </c>
      <c r="R28" s="70" t="b">
        <v>1</v>
      </c>
      <c r="S28" s="83" t="b">
        <v>0</v>
      </c>
      <c r="T28" s="70" t="b">
        <v>0</v>
      </c>
      <c r="U28" s="70" t="b">
        <v>0</v>
      </c>
      <c r="V28" s="64"/>
      <c r="W28" s="26" t="s">
        <v>19</v>
      </c>
      <c r="X28" s="84" t="s">
        <v>22</v>
      </c>
      <c r="Y28" s="33"/>
      <c r="Z28" s="4"/>
      <c r="AA28" s="4"/>
      <c r="AB28" s="4"/>
      <c r="AC28" s="4"/>
      <c r="AD28" s="4"/>
      <c r="AE28" s="4"/>
    </row>
    <row r="29">
      <c r="A29" s="3"/>
      <c r="B29" s="65"/>
      <c r="C29" s="74"/>
      <c r="D29" s="75"/>
      <c r="E29" s="76"/>
      <c r="F29" s="85"/>
      <c r="M29" s="28"/>
      <c r="N29" s="3"/>
      <c r="O29" s="68" t="str">
        <f>IMAGE("https://cdn.raidplan.io/game/wow/class/priest.png")</f>
        <v/>
      </c>
      <c r="P29" s="86" t="s">
        <v>23</v>
      </c>
      <c r="Q29" s="70" t="b">
        <v>0</v>
      </c>
      <c r="R29" s="70" t="b">
        <v>0</v>
      </c>
      <c r="S29" s="70" t="b">
        <v>0</v>
      </c>
      <c r="T29" s="79" t="b">
        <v>0</v>
      </c>
      <c r="U29" s="70" t="b">
        <v>0</v>
      </c>
      <c r="V29" s="64"/>
      <c r="W29" s="87" t="s">
        <v>24</v>
      </c>
      <c r="X29" s="88" t="s">
        <v>25</v>
      </c>
      <c r="Y29" s="33"/>
      <c r="Z29" s="4"/>
      <c r="AA29" s="4"/>
      <c r="AB29" s="89" t="s">
        <v>26</v>
      </c>
      <c r="AC29" s="4"/>
      <c r="AD29" s="4"/>
      <c r="AE29" s="4"/>
    </row>
    <row r="30">
      <c r="A30" s="3"/>
      <c r="B30" s="65"/>
      <c r="C30" s="74"/>
      <c r="D30" s="75"/>
      <c r="E30" s="76"/>
      <c r="F30" s="67" t="s">
        <v>27</v>
      </c>
      <c r="G30" s="76"/>
      <c r="H30" s="76"/>
      <c r="I30" s="74"/>
      <c r="J30" s="74"/>
      <c r="K30" s="74"/>
      <c r="L30" s="74"/>
      <c r="M30" s="77"/>
      <c r="N30" s="3"/>
      <c r="O30" s="68" t="str">
        <f>IMAGE("https://cdn.raidplan.io/game/wow/class/priest_shadow.png")</f>
        <v/>
      </c>
      <c r="P30" s="90" t="s">
        <v>28</v>
      </c>
      <c r="Q30" s="70" t="b">
        <v>1</v>
      </c>
      <c r="R30" s="70" t="b">
        <v>1</v>
      </c>
      <c r="S30" s="70" t="b">
        <v>1</v>
      </c>
      <c r="T30" s="70" t="b">
        <v>0</v>
      </c>
      <c r="U30" s="70" t="b">
        <v>1</v>
      </c>
      <c r="V30" s="64"/>
      <c r="W30" s="87" t="s">
        <v>29</v>
      </c>
      <c r="X30" s="91" t="s">
        <v>30</v>
      </c>
      <c r="Y30" s="33"/>
      <c r="Z30" s="4"/>
      <c r="AA30" s="4"/>
      <c r="AB30" s="4"/>
      <c r="AC30" s="4"/>
      <c r="AD30" s="4"/>
      <c r="AE30" s="4"/>
    </row>
    <row r="31" ht="18.0" customHeight="1">
      <c r="A31" s="3"/>
      <c r="B31" s="65"/>
      <c r="C31" s="66" t="s">
        <v>31</v>
      </c>
      <c r="D31" s="58"/>
      <c r="E31" s="57"/>
      <c r="F31" s="92" t="s">
        <v>32</v>
      </c>
      <c r="G31" s="58"/>
      <c r="H31" s="58"/>
      <c r="I31" s="56"/>
      <c r="J31" s="56"/>
      <c r="K31" s="56"/>
      <c r="L31" s="56"/>
      <c r="M31" s="60"/>
      <c r="N31" s="3"/>
      <c r="O31" s="68" t="str">
        <f t="shared" ref="O31:O32" si="1">IMAGE("https://cdn.raidplan.io/game/wow/class/warlock.png")</f>
        <v/>
      </c>
      <c r="P31" s="93" t="s">
        <v>33</v>
      </c>
      <c r="Q31" s="70" t="b">
        <v>1</v>
      </c>
      <c r="R31" s="70" t="b">
        <v>1</v>
      </c>
      <c r="S31" s="70" t="b">
        <v>0</v>
      </c>
      <c r="T31" s="70" t="b">
        <v>1</v>
      </c>
      <c r="U31" s="70" t="b">
        <v>1</v>
      </c>
      <c r="V31" s="94"/>
      <c r="W31" s="87" t="s">
        <v>34</v>
      </c>
      <c r="X31" s="95" t="s">
        <v>35</v>
      </c>
      <c r="Y31" s="33"/>
      <c r="Z31" s="4"/>
      <c r="AA31" s="4"/>
      <c r="AB31" s="4"/>
      <c r="AC31" s="4"/>
      <c r="AD31" s="4"/>
      <c r="AE31" s="4"/>
    </row>
    <row r="32">
      <c r="A32" s="3"/>
      <c r="B32" s="65"/>
      <c r="C32" s="74"/>
      <c r="D32" s="76"/>
      <c r="E32" s="75"/>
      <c r="F32" s="67" t="s">
        <v>36</v>
      </c>
      <c r="G32" s="76"/>
      <c r="H32" s="76"/>
      <c r="I32" s="74"/>
      <c r="J32" s="74"/>
      <c r="K32" s="74"/>
      <c r="L32" s="74"/>
      <c r="M32" s="77"/>
      <c r="N32" s="3"/>
      <c r="O32" s="68" t="str">
        <f t="shared" si="1"/>
        <v/>
      </c>
      <c r="P32" s="96" t="s">
        <v>37</v>
      </c>
      <c r="Q32" s="70" t="b">
        <v>1</v>
      </c>
      <c r="R32" s="70" t="b">
        <v>1</v>
      </c>
      <c r="S32" s="70" t="b">
        <v>1</v>
      </c>
      <c r="T32" s="70" t="b">
        <v>1</v>
      </c>
      <c r="U32" s="70" t="b">
        <v>0</v>
      </c>
      <c r="V32" s="64"/>
      <c r="W32" s="87" t="s">
        <v>38</v>
      </c>
      <c r="X32" s="97" t="s">
        <v>39</v>
      </c>
      <c r="Y32" s="54"/>
      <c r="Z32" s="4"/>
      <c r="AA32" s="4"/>
      <c r="AB32" s="4"/>
      <c r="AC32" s="4"/>
      <c r="AD32" s="4"/>
      <c r="AE32" s="4"/>
    </row>
    <row r="33">
      <c r="A33" s="3"/>
      <c r="B33" s="65"/>
      <c r="C33" s="74"/>
      <c r="D33" s="76"/>
      <c r="E33" s="75"/>
      <c r="F33" s="67" t="s">
        <v>40</v>
      </c>
      <c r="G33" s="76"/>
      <c r="H33" s="76"/>
      <c r="I33" s="74"/>
      <c r="J33" s="74"/>
      <c r="K33" s="74"/>
      <c r="L33" s="74"/>
      <c r="M33" s="77"/>
      <c r="N33" s="3"/>
      <c r="O33" s="98"/>
      <c r="P33" s="99"/>
      <c r="Q33" s="99"/>
      <c r="R33" s="99"/>
      <c r="S33" s="99"/>
      <c r="T33" s="100"/>
      <c r="U33" s="100"/>
      <c r="V33" s="64"/>
      <c r="W33" s="87" t="s">
        <v>41</v>
      </c>
      <c r="X33" s="101" t="s">
        <v>42</v>
      </c>
      <c r="Y33" s="102"/>
      <c r="Z33" s="4"/>
      <c r="AA33" s="4"/>
      <c r="AB33" s="4"/>
      <c r="AC33" s="4"/>
      <c r="AD33" s="4"/>
      <c r="AE33" s="4"/>
    </row>
    <row r="34">
      <c r="A34" s="3"/>
      <c r="B34" s="65"/>
      <c r="C34" s="74"/>
      <c r="D34" s="74"/>
      <c r="E34" s="75"/>
      <c r="F34" s="67" t="s">
        <v>43</v>
      </c>
      <c r="G34" s="74"/>
      <c r="H34" s="74"/>
      <c r="I34" s="74"/>
      <c r="J34" s="74"/>
      <c r="K34" s="74"/>
      <c r="L34" s="74"/>
      <c r="M34" s="77"/>
      <c r="N34" s="3"/>
      <c r="O34" s="61"/>
      <c r="P34" s="62" t="s">
        <v>44</v>
      </c>
      <c r="Q34" s="63" t="str">
        <f>IMAGE("https://wow.zamimg.com/images/wow/icons/large/inv_helmet_24.jpg")</f>
        <v/>
      </c>
      <c r="R34" s="63" t="str">
        <f>IMAGE("https://wow.zamimg.com/images/wow/icons/large/inv_shoulder_22.jpg")</f>
        <v/>
      </c>
      <c r="S34" s="63" t="str">
        <f>IMAGE("https://wow.zamimg.com/images/wow/icons/large/inv_chest_chain_03.jpg")</f>
        <v/>
      </c>
      <c r="T34" s="63" t="str">
        <f>IMAGE("https://wow.zamimg.com/images/wow/icons/large/inv_gauntlets_27.jpg")
</f>
        <v/>
      </c>
      <c r="U34" s="63" t="str">
        <f>IMAGE("https://wow.zamimg.com/images/wow/icons/large/inv_pants_plate_17.jpg")</f>
        <v/>
      </c>
      <c r="V34" s="64"/>
      <c r="W34" s="26" t="s">
        <v>45</v>
      </c>
      <c r="X34" s="103" t="s">
        <v>46</v>
      </c>
      <c r="Y34" s="104"/>
      <c r="Z34" s="4"/>
      <c r="AA34" s="4"/>
      <c r="AB34" s="4"/>
      <c r="AC34" s="4"/>
      <c r="AD34" s="4"/>
      <c r="AE34" s="4"/>
    </row>
    <row r="35">
      <c r="A35" s="3"/>
      <c r="B35" s="105"/>
      <c r="C35" s="106"/>
      <c r="D35" s="106"/>
      <c r="E35" s="107"/>
      <c r="F35" s="108" t="s">
        <v>32</v>
      </c>
      <c r="G35" s="106"/>
      <c r="H35" s="106"/>
      <c r="I35" s="106"/>
      <c r="J35" s="106"/>
      <c r="K35" s="106"/>
      <c r="L35" s="106"/>
      <c r="M35" s="109"/>
      <c r="N35" s="3"/>
      <c r="O35" s="68" t="str">
        <f>IMAGE("https://cdn.raidplan.io/game/wow/class/hunter.png")</f>
        <v/>
      </c>
      <c r="P35" s="110" t="s">
        <v>47</v>
      </c>
      <c r="Q35" s="70" t="b">
        <v>1</v>
      </c>
      <c r="R35" s="70" t="b">
        <v>1</v>
      </c>
      <c r="S35" s="70" t="b">
        <v>1</v>
      </c>
      <c r="T35" s="70" t="b">
        <v>1</v>
      </c>
      <c r="U35" s="70" t="b">
        <v>0</v>
      </c>
      <c r="V35" s="64"/>
      <c r="W35" s="26" t="s">
        <v>48</v>
      </c>
      <c r="X35" s="111" t="s">
        <v>49</v>
      </c>
      <c r="Y35" s="104"/>
      <c r="Z35" s="4"/>
      <c r="AA35" s="4"/>
      <c r="AB35" s="4"/>
      <c r="AC35" s="4"/>
      <c r="AD35" s="4"/>
      <c r="AE35" s="4"/>
    </row>
    <row r="36">
      <c r="A36" s="3"/>
      <c r="B36" s="3"/>
      <c r="C36" s="3"/>
      <c r="D36" s="3"/>
      <c r="E36" s="112"/>
      <c r="F36" s="3"/>
      <c r="G36" s="3"/>
      <c r="H36" s="3"/>
      <c r="I36" s="3"/>
      <c r="J36" s="3"/>
      <c r="K36" s="3"/>
      <c r="L36" s="3"/>
      <c r="M36" s="3"/>
      <c r="N36" s="3"/>
      <c r="O36" s="68" t="str">
        <f>IMAGE("https://cdn.raidplan.io/game/wow/class/warrior_fury.png")</f>
        <v/>
      </c>
      <c r="P36" s="113" t="s">
        <v>50</v>
      </c>
      <c r="Q36" s="70" t="b">
        <v>1</v>
      </c>
      <c r="R36" s="70" t="b">
        <v>1</v>
      </c>
      <c r="S36" s="70" t="b">
        <v>1</v>
      </c>
      <c r="T36" s="70" t="b">
        <v>0</v>
      </c>
      <c r="U36" s="114" t="b">
        <v>1</v>
      </c>
      <c r="V36" s="64"/>
      <c r="W36" s="87" t="s">
        <v>51</v>
      </c>
      <c r="X36" s="115" t="s">
        <v>52</v>
      </c>
      <c r="Y36" s="3"/>
      <c r="Z36" s="4"/>
      <c r="AA36" s="116"/>
      <c r="AB36" s="4"/>
      <c r="AC36" s="4"/>
      <c r="AD36" s="4"/>
      <c r="AE36" s="4"/>
    </row>
    <row r="37">
      <c r="A37" s="3"/>
      <c r="B37" s="43" t="s">
        <v>53</v>
      </c>
      <c r="C37" s="41"/>
      <c r="D37" s="41"/>
      <c r="E37" s="41"/>
      <c r="F37" s="41"/>
      <c r="G37" s="41"/>
      <c r="H37" s="41"/>
      <c r="I37" s="41"/>
      <c r="J37" s="41"/>
      <c r="K37" s="41"/>
      <c r="L37" s="41"/>
      <c r="M37" s="42"/>
      <c r="N37" s="3"/>
      <c r="O37" s="68" t="str">
        <f>IMAGE("https://cdn.raidplan.io/game/wow/class/warrior_protection.png")</f>
        <v/>
      </c>
      <c r="P37" s="117" t="s">
        <v>54</v>
      </c>
      <c r="Q37" s="70" t="b">
        <v>1</v>
      </c>
      <c r="R37" s="70" t="b">
        <v>1</v>
      </c>
      <c r="S37" s="70" t="b">
        <v>0</v>
      </c>
      <c r="T37" s="70" t="b">
        <v>1</v>
      </c>
      <c r="U37" s="70" t="b">
        <v>1</v>
      </c>
      <c r="V37" s="64"/>
      <c r="W37" s="87" t="s">
        <v>55</v>
      </c>
      <c r="X37" s="118" t="s">
        <v>56</v>
      </c>
      <c r="Y37" s="3"/>
      <c r="Z37" s="4"/>
      <c r="AA37" s="4"/>
      <c r="AB37" s="4"/>
      <c r="AC37" s="4"/>
      <c r="AD37" s="4"/>
      <c r="AE37" s="4"/>
    </row>
    <row r="38">
      <c r="A38" s="3"/>
      <c r="B38" s="44" t="s">
        <v>57</v>
      </c>
      <c r="M38" s="45"/>
      <c r="N38" s="3"/>
      <c r="O38" s="119" t="str">
        <f>IMAGE("https://cdn.raidplan.io/game/wow/class/shaman_elemental.png")</f>
        <v/>
      </c>
      <c r="P38" s="120" t="s">
        <v>58</v>
      </c>
      <c r="Q38" s="70" t="b">
        <v>1</v>
      </c>
      <c r="R38" s="70" t="b">
        <v>1</v>
      </c>
      <c r="S38" s="70" t="b">
        <v>1</v>
      </c>
      <c r="T38" s="70" t="b">
        <v>1</v>
      </c>
      <c r="U38" s="114" t="b">
        <v>0</v>
      </c>
      <c r="V38" s="3"/>
      <c r="W38" s="87" t="s">
        <v>59</v>
      </c>
      <c r="X38" s="121" t="s">
        <v>60</v>
      </c>
      <c r="Y38" s="3"/>
      <c r="Z38" s="4"/>
      <c r="AA38" s="4"/>
      <c r="AB38" s="4"/>
      <c r="AC38" s="4"/>
      <c r="AD38" s="4"/>
      <c r="AE38" s="4"/>
    </row>
    <row r="39">
      <c r="A39" s="3"/>
      <c r="M39" s="45"/>
      <c r="N39" s="3"/>
      <c r="O39" s="119" t="str">
        <f>IMAGE("https://cdn.raidplan.io/game/wow/class/shaman_enhancement.png")</f>
        <v/>
      </c>
      <c r="P39" s="122" t="s">
        <v>61</v>
      </c>
      <c r="Q39" s="70" t="b">
        <v>1</v>
      </c>
      <c r="R39" s="70" t="b">
        <v>1</v>
      </c>
      <c r="S39" s="70" t="b">
        <v>0</v>
      </c>
      <c r="T39" s="70" t="b">
        <v>1</v>
      </c>
      <c r="U39" s="114" t="b">
        <v>1</v>
      </c>
      <c r="V39" s="3"/>
      <c r="W39" s="87" t="s">
        <v>62</v>
      </c>
      <c r="X39" s="123" t="s">
        <v>63</v>
      </c>
      <c r="Y39" s="3"/>
      <c r="Z39" s="4"/>
      <c r="AA39" s="4"/>
      <c r="AB39" s="4"/>
      <c r="AC39" s="4"/>
      <c r="AD39" s="4"/>
      <c r="AE39" s="4"/>
    </row>
    <row r="40">
      <c r="A40" s="3"/>
      <c r="M40" s="45"/>
      <c r="N40" s="3"/>
      <c r="O40" s="68" t="str">
        <f>IMAGE("https://cdn.raidplan.io/game/wow/class/shaman_restoration.png")</f>
        <v/>
      </c>
      <c r="P40" s="124" t="s">
        <v>64</v>
      </c>
      <c r="Q40" s="70" t="b">
        <v>0</v>
      </c>
      <c r="R40" s="70" t="b">
        <v>0</v>
      </c>
      <c r="S40" s="79" t="b">
        <v>0</v>
      </c>
      <c r="T40" s="70" t="b">
        <v>0</v>
      </c>
      <c r="U40" s="114" t="b">
        <v>0</v>
      </c>
      <c r="V40" s="3"/>
      <c r="W40" s="87" t="s">
        <v>65</v>
      </c>
      <c r="X40" s="125" t="s">
        <v>66</v>
      </c>
      <c r="Y40" s="3"/>
      <c r="Z40" s="4"/>
      <c r="AA40" s="4"/>
      <c r="AB40" s="4"/>
      <c r="AC40" s="4"/>
      <c r="AD40" s="4"/>
      <c r="AE40" s="4"/>
    </row>
    <row r="41">
      <c r="A41" s="3"/>
      <c r="M41" s="45"/>
      <c r="N41" s="3"/>
      <c r="O41" s="61"/>
      <c r="P41" s="126"/>
      <c r="Q41" s="127"/>
      <c r="R41" s="127"/>
      <c r="S41" s="127"/>
      <c r="T41" s="127"/>
      <c r="U41" s="127"/>
      <c r="V41" s="3"/>
      <c r="W41" s="87" t="s">
        <v>28</v>
      </c>
      <c r="X41" s="128">
        <v>999999.0</v>
      </c>
      <c r="Y41" s="3"/>
      <c r="Z41" s="4"/>
      <c r="AA41" s="4"/>
      <c r="AB41" s="4"/>
      <c r="AC41" s="4"/>
      <c r="AD41" s="4"/>
      <c r="AE41" s="4"/>
    </row>
    <row r="42">
      <c r="A42" s="3"/>
      <c r="B42" s="8"/>
      <c r="C42" s="8"/>
      <c r="D42" s="8"/>
      <c r="E42" s="8"/>
      <c r="F42" s="8"/>
      <c r="G42" s="8"/>
      <c r="H42" s="8"/>
      <c r="I42" s="8"/>
      <c r="J42" s="8"/>
      <c r="K42" s="8"/>
      <c r="L42" s="8"/>
      <c r="M42" s="48"/>
      <c r="N42" s="3"/>
      <c r="O42" s="61"/>
      <c r="P42" s="62" t="s">
        <v>67</v>
      </c>
      <c r="Q42" s="63" t="str">
        <f>IMAGE("https://wow.zamimg.com/images/wow/icons/large/inv_helmet_24.jpg")</f>
        <v/>
      </c>
      <c r="R42" s="63" t="str">
        <f>IMAGE("https://wow.zamimg.com/images/wow/icons/large/inv_shoulder_22.jpg")</f>
        <v/>
      </c>
      <c r="S42" s="63" t="str">
        <f>IMAGE("https://wow.zamimg.com/images/wow/icons/large/inv_chest_chain_03.jpg")</f>
        <v/>
      </c>
      <c r="T42" s="63" t="str">
        <f>IMAGE("https://wow.zamimg.com/images/wow/icons/large/inv_gauntlets_27.jpg")
</f>
        <v/>
      </c>
      <c r="U42" s="63" t="str">
        <f>IMAGE("https://wow.zamimg.com/images/wow/icons/large/inv_pants_plate_17.jpg")</f>
        <v/>
      </c>
      <c r="V42" s="3"/>
      <c r="W42" s="87" t="s">
        <v>68</v>
      </c>
      <c r="X42" s="129" t="s">
        <v>69</v>
      </c>
      <c r="Y42" s="3"/>
      <c r="Z42" s="4"/>
      <c r="AA42" s="4"/>
      <c r="AB42" s="4"/>
      <c r="AC42" s="4"/>
      <c r="AD42" s="4"/>
      <c r="AE42" s="4"/>
    </row>
    <row r="43">
      <c r="A43" s="3"/>
      <c r="B43" s="130"/>
      <c r="C43" s="131"/>
      <c r="D43" s="131"/>
      <c r="E43" s="132"/>
      <c r="F43" s="131"/>
      <c r="G43" s="131"/>
      <c r="H43" s="131"/>
      <c r="I43" s="131"/>
      <c r="J43" s="131"/>
      <c r="K43" s="131"/>
      <c r="L43" s="131"/>
      <c r="M43" s="133"/>
      <c r="N43" s="3"/>
      <c r="O43" s="119" t="str">
        <f>IMAGE("https://cdn.raidplan.io/game/wow/class/deathknight_unholy.png")</f>
        <v/>
      </c>
      <c r="P43" s="134" t="s">
        <v>70</v>
      </c>
      <c r="Q43" s="70" t="b">
        <v>1</v>
      </c>
      <c r="R43" s="70" t="b">
        <v>1</v>
      </c>
      <c r="S43" s="70" t="b">
        <v>1</v>
      </c>
      <c r="T43" s="70" t="b">
        <v>1</v>
      </c>
      <c r="U43" s="79" t="b">
        <v>0</v>
      </c>
      <c r="V43" s="3"/>
      <c r="W43" s="87" t="s">
        <v>71</v>
      </c>
      <c r="X43" s="135" t="s">
        <v>72</v>
      </c>
      <c r="Y43" s="3"/>
      <c r="Z43" s="4"/>
      <c r="AA43" s="4"/>
      <c r="AB43" s="4"/>
      <c r="AC43" s="4"/>
      <c r="AD43" s="4"/>
      <c r="AE43" s="4"/>
    </row>
    <row r="44">
      <c r="A44" s="3"/>
      <c r="B44" s="136" t="s">
        <v>73</v>
      </c>
      <c r="C44" s="23"/>
      <c r="D44" s="23"/>
      <c r="E44" s="23"/>
      <c r="F44" s="23"/>
      <c r="G44" s="23"/>
      <c r="H44" s="23"/>
      <c r="I44" s="23"/>
      <c r="J44" s="23"/>
      <c r="K44" s="23"/>
      <c r="L44" s="23"/>
      <c r="M44" s="137"/>
      <c r="N44" s="3"/>
      <c r="O44" s="119" t="str">
        <f>IMAGE("https://cdn.raidplan.io/game/wow/class/deathknight_frost.png")</f>
        <v/>
      </c>
      <c r="P44" s="138" t="s">
        <v>74</v>
      </c>
      <c r="Q44" s="70" t="b">
        <v>1</v>
      </c>
      <c r="R44" s="70" t="b">
        <v>1</v>
      </c>
      <c r="S44" s="70" t="b">
        <v>1</v>
      </c>
      <c r="T44" s="70" t="b">
        <v>0</v>
      </c>
      <c r="U44" s="70" t="b">
        <v>1</v>
      </c>
      <c r="V44" s="3"/>
      <c r="W44" s="87" t="s">
        <v>75</v>
      </c>
      <c r="X44" s="139" t="s">
        <v>76</v>
      </c>
      <c r="Y44" s="3"/>
      <c r="Z44" s="4"/>
      <c r="AA44" s="4"/>
      <c r="AB44" s="4"/>
      <c r="AC44" s="4"/>
      <c r="AD44" s="4"/>
      <c r="AE44" s="4"/>
    </row>
    <row r="45">
      <c r="A45" s="3"/>
      <c r="B45" s="140" t="s">
        <v>77</v>
      </c>
      <c r="C45" s="141"/>
      <c r="D45" s="141"/>
      <c r="E45" s="141"/>
      <c r="F45" s="141"/>
      <c r="G45" s="141"/>
      <c r="H45" s="141"/>
      <c r="I45" s="141"/>
      <c r="J45" s="141"/>
      <c r="K45" s="141"/>
      <c r="L45" s="141"/>
      <c r="M45" s="142"/>
      <c r="N45" s="3"/>
      <c r="O45" s="119" t="str">
        <f>IMAGE("https://cdn.raidplan.io/game/wow/class/deathknight_blood.png")</f>
        <v/>
      </c>
      <c r="P45" s="143" t="s">
        <v>78</v>
      </c>
      <c r="Q45" s="70" t="b">
        <v>1</v>
      </c>
      <c r="R45" s="70" t="b">
        <v>1</v>
      </c>
      <c r="S45" s="79" t="b">
        <v>0</v>
      </c>
      <c r="T45" s="70" t="b">
        <v>1</v>
      </c>
      <c r="U45" s="79" t="b">
        <v>0</v>
      </c>
      <c r="V45" s="144"/>
      <c r="W45" s="26" t="s">
        <v>79</v>
      </c>
      <c r="X45" s="145" t="s">
        <v>80</v>
      </c>
      <c r="Y45" s="3"/>
      <c r="Z45" s="4"/>
      <c r="AA45" s="4"/>
      <c r="AB45" s="4"/>
      <c r="AC45" s="4"/>
      <c r="AD45" s="4"/>
      <c r="AE45" s="4"/>
    </row>
    <row r="46">
      <c r="A46" s="3"/>
      <c r="B46" s="146"/>
      <c r="C46" s="8"/>
      <c r="D46" s="8"/>
      <c r="E46" s="8"/>
      <c r="F46" s="8"/>
      <c r="G46" s="8"/>
      <c r="H46" s="8"/>
      <c r="I46" s="8"/>
      <c r="J46" s="8"/>
      <c r="K46" s="8"/>
      <c r="L46" s="8"/>
      <c r="M46" s="48"/>
      <c r="N46" s="3"/>
      <c r="O46" s="119" t="str">
        <f>IMAGE("https://cdn.raidplan.io/game/wow/class/rogue_assassination.png")</f>
        <v/>
      </c>
      <c r="P46" s="147" t="s">
        <v>81</v>
      </c>
      <c r="Q46" s="70" t="b">
        <v>1</v>
      </c>
      <c r="R46" s="70" t="b">
        <v>1</v>
      </c>
      <c r="S46" s="70" t="b">
        <v>1</v>
      </c>
      <c r="T46" s="70" t="b">
        <v>1</v>
      </c>
      <c r="U46" s="79" t="b">
        <v>0</v>
      </c>
      <c r="V46" s="98"/>
      <c r="W46" s="26" t="s">
        <v>82</v>
      </c>
      <c r="X46" s="148" t="s">
        <v>83</v>
      </c>
      <c r="Y46" s="3"/>
      <c r="Z46" s="4"/>
      <c r="AA46" s="4"/>
      <c r="AB46" s="4"/>
      <c r="AC46" s="4"/>
      <c r="AD46" s="4"/>
      <c r="AE46" s="4"/>
    </row>
    <row r="47">
      <c r="A47" s="3"/>
      <c r="B47" s="149" t="s">
        <v>84</v>
      </c>
      <c r="C47" s="41"/>
      <c r="D47" s="41"/>
      <c r="E47" s="41"/>
      <c r="F47" s="41"/>
      <c r="G47" s="41"/>
      <c r="H47" s="41"/>
      <c r="I47" s="41"/>
      <c r="J47" s="41"/>
      <c r="K47" s="41"/>
      <c r="L47" s="41"/>
      <c r="M47" s="42"/>
      <c r="N47" s="3"/>
      <c r="O47" s="119" t="str">
        <f>IMAGE("https://cdn.raidplan.io/game/wow/class/rogue_outlaw.png")</f>
        <v/>
      </c>
      <c r="P47" s="147" t="s">
        <v>85</v>
      </c>
      <c r="Q47" s="70" t="b">
        <v>1</v>
      </c>
      <c r="R47" s="70" t="b">
        <v>1</v>
      </c>
      <c r="S47" s="70" t="b">
        <v>1</v>
      </c>
      <c r="T47" s="70" t="b">
        <v>1</v>
      </c>
      <c r="U47" s="79" t="b">
        <v>0</v>
      </c>
      <c r="V47" s="98"/>
      <c r="W47" s="150" t="s">
        <v>86</v>
      </c>
      <c r="X47" s="151" t="s">
        <v>87</v>
      </c>
      <c r="Y47" s="3"/>
      <c r="Z47" s="4"/>
      <c r="AA47" s="4"/>
      <c r="AB47" s="4"/>
      <c r="AC47" s="4"/>
      <c r="AD47" s="4"/>
      <c r="AE47" s="4"/>
    </row>
    <row r="48">
      <c r="A48" s="3"/>
      <c r="B48" s="152"/>
      <c r="M48" s="45"/>
      <c r="N48" s="3"/>
      <c r="O48" s="119" t="str">
        <f>IMAGE("https://cdn.raidplan.io/game/wow/class/druid_balance.png")</f>
        <v/>
      </c>
      <c r="P48" s="153" t="s">
        <v>24</v>
      </c>
      <c r="Q48" s="70" t="b">
        <v>1</v>
      </c>
      <c r="R48" s="70" t="b">
        <v>1</v>
      </c>
      <c r="S48" s="70" t="b">
        <v>1</v>
      </c>
      <c r="T48" s="70" t="b">
        <v>1</v>
      </c>
      <c r="U48" s="83" t="b">
        <v>0</v>
      </c>
      <c r="V48" s="99"/>
      <c r="W48" s="99"/>
      <c r="X48" s="100"/>
      <c r="Y48" s="3"/>
      <c r="Z48" s="4"/>
      <c r="AA48" s="4"/>
      <c r="AB48" s="4"/>
      <c r="AC48" s="4"/>
      <c r="AD48" s="4"/>
      <c r="AE48" s="4"/>
    </row>
    <row r="49">
      <c r="A49" s="3"/>
      <c r="B49" s="154" t="s">
        <v>88</v>
      </c>
      <c r="C49" s="155" t="s">
        <v>89</v>
      </c>
      <c r="D49" s="155" t="s">
        <v>90</v>
      </c>
      <c r="E49" s="156"/>
      <c r="F49" s="157"/>
      <c r="G49" s="157"/>
      <c r="H49" s="157"/>
      <c r="I49" s="157"/>
      <c r="J49" s="157"/>
      <c r="K49" s="157"/>
      <c r="L49" s="157"/>
      <c r="M49" s="158"/>
      <c r="N49" s="3"/>
      <c r="O49" s="119" t="str">
        <f>IMAGE("https://cdn.raidplan.io/game/wow/class/druid_feral.png")</f>
        <v/>
      </c>
      <c r="P49" s="159" t="s">
        <v>91</v>
      </c>
      <c r="Q49" s="70" t="b">
        <v>1</v>
      </c>
      <c r="R49" s="70" t="b">
        <v>1</v>
      </c>
      <c r="S49" s="70" t="b">
        <v>1</v>
      </c>
      <c r="T49" s="70" t="b">
        <v>1</v>
      </c>
      <c r="U49" s="70" t="b">
        <v>0</v>
      </c>
      <c r="V49" s="99"/>
      <c r="W49" s="100"/>
      <c r="X49" s="100"/>
      <c r="Y49" s="3"/>
      <c r="Z49" s="4"/>
      <c r="AA49" s="4"/>
      <c r="AB49" s="4"/>
      <c r="AC49" s="4"/>
      <c r="AD49" s="4"/>
      <c r="AE49" s="4"/>
    </row>
    <row r="50">
      <c r="A50" s="3"/>
      <c r="B50" s="160" t="s">
        <v>92</v>
      </c>
      <c r="C50" s="161">
        <v>45084.0</v>
      </c>
      <c r="D50" s="155" t="s">
        <v>93</v>
      </c>
      <c r="M50" s="45"/>
      <c r="N50" s="3"/>
      <c r="O50" s="119" t="str">
        <f>IMAGE("https://cdn.raidplan.io/game/wow/class/druid_restoration.png")</f>
        <v/>
      </c>
      <c r="P50" s="162" t="s">
        <v>34</v>
      </c>
      <c r="Q50" s="70" t="b">
        <v>1</v>
      </c>
      <c r="R50" s="70" t="b">
        <v>1</v>
      </c>
      <c r="S50" s="70" t="b">
        <v>0</v>
      </c>
      <c r="T50" s="70" t="b">
        <v>1</v>
      </c>
      <c r="U50" s="70" t="b">
        <v>1</v>
      </c>
      <c r="V50" s="100"/>
      <c r="W50" s="99"/>
      <c r="X50" s="100"/>
      <c r="Y50" s="3"/>
      <c r="Z50" s="4"/>
      <c r="AA50" s="4"/>
      <c r="AB50" s="4"/>
      <c r="AC50" s="4"/>
      <c r="AD50" s="4"/>
      <c r="AE50" s="4"/>
    </row>
    <row r="51">
      <c r="A51" s="3"/>
      <c r="B51" s="160"/>
      <c r="C51" s="161"/>
      <c r="D51" s="155" t="s">
        <v>94</v>
      </c>
      <c r="M51" s="45"/>
      <c r="N51" s="3"/>
      <c r="O51" s="119" t="str">
        <f>IMAGE("https://cdn.raidplan.io/game/wow/class/mage.png")</f>
        <v/>
      </c>
      <c r="P51" s="163" t="s">
        <v>41</v>
      </c>
      <c r="Q51" s="70" t="b">
        <v>1</v>
      </c>
      <c r="R51" s="70" t="b">
        <v>1</v>
      </c>
      <c r="S51" s="70" t="b">
        <v>0</v>
      </c>
      <c r="T51" s="70" t="b">
        <v>1</v>
      </c>
      <c r="U51" s="70" t="b">
        <v>1</v>
      </c>
      <c r="V51" s="100"/>
      <c r="W51" s="99"/>
      <c r="X51" s="100"/>
      <c r="Y51" s="3"/>
      <c r="Z51" s="4"/>
      <c r="AA51" s="4"/>
      <c r="AB51" s="4"/>
      <c r="AC51" s="4"/>
      <c r="AD51" s="4"/>
      <c r="AE51" s="4"/>
    </row>
    <row r="52">
      <c r="A52" s="3"/>
      <c r="B52" s="160"/>
      <c r="C52" s="161"/>
      <c r="D52" s="155" t="s">
        <v>95</v>
      </c>
      <c r="M52" s="45"/>
      <c r="N52" s="3"/>
      <c r="O52" s="4"/>
      <c r="P52" s="164"/>
      <c r="Q52" s="164"/>
      <c r="R52" s="164"/>
      <c r="S52" s="164"/>
      <c r="T52" s="164"/>
      <c r="U52" s="100"/>
      <c r="V52" s="100"/>
      <c r="W52" s="99"/>
      <c r="X52" s="100"/>
      <c r="Y52" s="3"/>
      <c r="Z52" s="4"/>
      <c r="AA52" s="4"/>
      <c r="AB52" s="4"/>
      <c r="AC52" s="4"/>
      <c r="AD52" s="4"/>
      <c r="AE52" s="4"/>
    </row>
    <row r="53">
      <c r="A53" s="3"/>
      <c r="B53" s="160"/>
      <c r="C53" s="161"/>
      <c r="D53" s="155" t="s">
        <v>96</v>
      </c>
      <c r="M53" s="45"/>
      <c r="N53" s="3"/>
      <c r="O53" s="3"/>
      <c r="P53" s="165" t="s">
        <v>97</v>
      </c>
      <c r="Q53" s="166"/>
      <c r="R53" s="166"/>
      <c r="S53" s="166"/>
      <c r="T53" s="167"/>
      <c r="U53" s="100"/>
      <c r="V53" s="99"/>
      <c r="W53" s="99"/>
      <c r="X53" s="99"/>
      <c r="Y53" s="3"/>
      <c r="Z53" s="4"/>
      <c r="AA53" s="4"/>
      <c r="AB53" s="4"/>
      <c r="AC53" s="4"/>
      <c r="AD53" s="4"/>
      <c r="AE53" s="4"/>
    </row>
    <row r="54">
      <c r="A54" s="3"/>
      <c r="B54" s="160" t="s">
        <v>98</v>
      </c>
      <c r="C54" s="161">
        <v>45084.0</v>
      </c>
      <c r="D54" s="155" t="s">
        <v>99</v>
      </c>
      <c r="M54" s="45"/>
      <c r="N54" s="3"/>
      <c r="O54" s="3"/>
      <c r="P54" s="98"/>
      <c r="Q54" s="99"/>
      <c r="R54" s="99"/>
      <c r="S54" s="99"/>
      <c r="T54" s="99"/>
      <c r="U54" s="100"/>
      <c r="V54" s="100"/>
      <c r="W54" s="100"/>
      <c r="X54" s="100"/>
      <c r="Y54" s="3"/>
      <c r="Z54" s="4"/>
      <c r="AA54" s="4"/>
      <c r="AB54" s="4"/>
      <c r="AC54" s="4"/>
      <c r="AD54" s="4"/>
      <c r="AE54" s="4"/>
    </row>
    <row r="55">
      <c r="A55" s="3"/>
      <c r="B55" s="160" t="s">
        <v>100</v>
      </c>
      <c r="C55" s="161">
        <v>45084.0</v>
      </c>
      <c r="D55" s="155" t="s">
        <v>101</v>
      </c>
      <c r="M55" s="45"/>
      <c r="N55" s="3"/>
      <c r="O55" s="3"/>
      <c r="P55" s="98"/>
      <c r="Q55" s="99"/>
      <c r="R55" s="99"/>
      <c r="S55" s="99"/>
      <c r="T55" s="100"/>
      <c r="U55" s="100"/>
      <c r="V55" s="100"/>
      <c r="W55" s="99"/>
      <c r="X55" s="99"/>
      <c r="Y55" s="3"/>
      <c r="Z55" s="4"/>
      <c r="AA55" s="4"/>
      <c r="AB55" s="4"/>
      <c r="AC55" s="4"/>
      <c r="AD55" s="4"/>
      <c r="AE55" s="4"/>
    </row>
    <row r="56">
      <c r="A56" s="3"/>
      <c r="B56" s="160" t="s">
        <v>98</v>
      </c>
      <c r="C56" s="161">
        <v>45084.0</v>
      </c>
      <c r="D56" s="155" t="s">
        <v>102</v>
      </c>
      <c r="M56" s="45"/>
      <c r="N56" s="3"/>
      <c r="O56" s="3"/>
      <c r="P56" s="98"/>
      <c r="Q56" s="99"/>
      <c r="R56" s="99"/>
      <c r="S56" s="100"/>
      <c r="T56" s="99"/>
      <c r="U56" s="100"/>
      <c r="V56" s="99"/>
      <c r="W56" s="99"/>
      <c r="X56" s="99"/>
      <c r="Y56" s="3"/>
      <c r="Z56" s="4"/>
      <c r="AA56" s="4"/>
      <c r="AB56" s="4"/>
      <c r="AC56" s="4"/>
      <c r="AD56" s="4"/>
      <c r="AE56" s="4"/>
    </row>
    <row r="57">
      <c r="A57" s="3"/>
      <c r="B57" s="160"/>
      <c r="C57" s="161"/>
      <c r="D57" s="168" t="s">
        <v>103</v>
      </c>
      <c r="E57" s="155"/>
      <c r="F57" s="155"/>
      <c r="G57" s="155"/>
      <c r="H57" s="155"/>
      <c r="I57" s="155"/>
      <c r="J57" s="155"/>
      <c r="K57" s="155"/>
      <c r="L57" s="155"/>
      <c r="M57" s="169"/>
      <c r="N57" s="3"/>
      <c r="O57" s="3"/>
      <c r="P57" s="98"/>
      <c r="Q57" s="99"/>
      <c r="R57" s="100"/>
      <c r="S57" s="100"/>
      <c r="T57" s="99"/>
      <c r="U57" s="100"/>
      <c r="V57" s="3"/>
      <c r="W57" s="3"/>
      <c r="X57" s="3"/>
      <c r="Y57" s="3"/>
      <c r="Z57" s="4"/>
      <c r="AA57" s="4"/>
      <c r="AB57" s="4"/>
      <c r="AC57" s="4"/>
      <c r="AD57" s="4"/>
      <c r="AE57" s="4"/>
    </row>
    <row r="58">
      <c r="A58" s="3"/>
      <c r="B58" s="160"/>
      <c r="C58" s="161"/>
      <c r="D58" s="155" t="s">
        <v>104</v>
      </c>
      <c r="M58" s="45"/>
      <c r="N58" s="3"/>
      <c r="O58" s="3"/>
      <c r="P58" s="98"/>
      <c r="Q58" s="99"/>
      <c r="R58" s="100"/>
      <c r="S58" s="100"/>
      <c r="T58" s="99"/>
      <c r="U58" s="100"/>
      <c r="V58" s="3"/>
      <c r="W58" s="3"/>
      <c r="X58" s="3"/>
      <c r="Y58" s="3"/>
      <c r="Z58" s="4"/>
      <c r="AA58" s="4"/>
      <c r="AB58" s="4"/>
      <c r="AC58" s="4"/>
      <c r="AD58" s="4"/>
      <c r="AE58" s="4"/>
    </row>
    <row r="59">
      <c r="A59" s="3"/>
      <c r="B59" s="160"/>
      <c r="C59" s="161"/>
      <c r="D59" s="155" t="s">
        <v>105</v>
      </c>
      <c r="M59" s="45"/>
      <c r="N59" s="3"/>
      <c r="O59" s="3"/>
      <c r="P59" s="98"/>
      <c r="Q59" s="99"/>
      <c r="R59" s="99"/>
      <c r="S59" s="99"/>
      <c r="T59" s="99"/>
      <c r="U59" s="99"/>
      <c r="V59" s="3"/>
      <c r="W59" s="3"/>
      <c r="X59" s="3"/>
      <c r="Y59" s="3"/>
      <c r="Z59" s="4"/>
      <c r="AA59" s="4"/>
      <c r="AB59" s="4"/>
      <c r="AC59" s="4"/>
      <c r="AD59" s="4"/>
      <c r="AE59" s="4"/>
    </row>
    <row r="60">
      <c r="A60" s="3"/>
      <c r="B60" s="160"/>
      <c r="C60" s="161"/>
      <c r="D60" s="155" t="s">
        <v>106</v>
      </c>
      <c r="M60" s="45"/>
      <c r="N60" s="3"/>
      <c r="O60" s="3"/>
      <c r="P60" s="98"/>
      <c r="Q60" s="99"/>
      <c r="R60" s="99"/>
      <c r="S60" s="100"/>
      <c r="T60" s="100"/>
      <c r="U60" s="100"/>
      <c r="V60" s="3"/>
      <c r="W60" s="3"/>
      <c r="X60" s="3"/>
      <c r="Y60" s="3"/>
      <c r="Z60" s="4"/>
      <c r="AA60" s="4"/>
      <c r="AB60" s="4"/>
      <c r="AC60" s="4"/>
      <c r="AD60" s="4"/>
      <c r="AE60" s="4"/>
    </row>
    <row r="61">
      <c r="A61" s="3"/>
      <c r="B61" s="160" t="s">
        <v>100</v>
      </c>
      <c r="C61" s="161">
        <v>45089.0</v>
      </c>
      <c r="D61" s="155" t="s">
        <v>107</v>
      </c>
      <c r="M61" s="45"/>
      <c r="N61" s="3"/>
      <c r="O61" s="3"/>
      <c r="P61" s="98"/>
      <c r="Q61" s="99"/>
      <c r="R61" s="99"/>
      <c r="S61" s="100"/>
      <c r="T61" s="99"/>
      <c r="U61" s="99"/>
      <c r="V61" s="3"/>
      <c r="W61" s="3"/>
      <c r="X61" s="3"/>
      <c r="Y61" s="3"/>
      <c r="Z61" s="4"/>
      <c r="AA61" s="4"/>
      <c r="AB61" s="4"/>
      <c r="AC61" s="4"/>
      <c r="AD61" s="4"/>
      <c r="AE61" s="4"/>
    </row>
    <row r="62">
      <c r="A62" s="3"/>
      <c r="B62" s="160"/>
      <c r="C62" s="161"/>
      <c r="D62" s="155" t="s">
        <v>108</v>
      </c>
      <c r="M62" s="45"/>
      <c r="N62" s="3"/>
      <c r="O62" s="3"/>
      <c r="P62" s="98"/>
      <c r="Q62" s="99"/>
      <c r="R62" s="99"/>
      <c r="S62" s="99"/>
      <c r="T62" s="99"/>
      <c r="U62" s="99"/>
      <c r="V62" s="3"/>
      <c r="W62" s="3"/>
      <c r="X62" s="3"/>
      <c r="Y62" s="3"/>
      <c r="Z62" s="4"/>
      <c r="AA62" s="4"/>
      <c r="AB62" s="4"/>
      <c r="AC62" s="4"/>
      <c r="AD62" s="4"/>
      <c r="AE62" s="4"/>
    </row>
    <row r="63">
      <c r="A63" s="3"/>
      <c r="B63" s="160"/>
      <c r="C63" s="161"/>
      <c r="D63" s="155" t="s">
        <v>109</v>
      </c>
      <c r="M63" s="45"/>
      <c r="N63" s="3"/>
      <c r="O63" s="3"/>
      <c r="P63" s="3"/>
      <c r="Q63" s="3"/>
      <c r="R63" s="3"/>
      <c r="S63" s="3"/>
      <c r="T63" s="3"/>
      <c r="U63" s="3"/>
      <c r="V63" s="3"/>
      <c r="W63" s="3"/>
      <c r="X63" s="3"/>
      <c r="Y63" s="3"/>
      <c r="Z63" s="4"/>
      <c r="AA63" s="4"/>
      <c r="AB63" s="4"/>
      <c r="AC63" s="4"/>
      <c r="AD63" s="4"/>
      <c r="AE63" s="4"/>
    </row>
    <row r="64">
      <c r="A64" s="3"/>
      <c r="B64" s="160" t="s">
        <v>100</v>
      </c>
      <c r="C64" s="161">
        <v>45090.0</v>
      </c>
      <c r="D64" s="155" t="s">
        <v>110</v>
      </c>
      <c r="M64" s="45"/>
      <c r="N64" s="3"/>
      <c r="O64" s="3"/>
      <c r="P64" s="3"/>
      <c r="Q64" s="3"/>
      <c r="R64" s="3"/>
      <c r="S64" s="3"/>
      <c r="T64" s="3"/>
      <c r="U64" s="3"/>
      <c r="V64" s="3"/>
      <c r="W64" s="3"/>
      <c r="X64" s="3"/>
      <c r="Y64" s="3"/>
      <c r="Z64" s="4"/>
      <c r="AA64" s="4"/>
      <c r="AB64" s="4"/>
      <c r="AC64" s="4"/>
      <c r="AD64" s="4"/>
      <c r="AE64" s="4"/>
    </row>
    <row r="65">
      <c r="A65" s="3"/>
      <c r="B65" s="160" t="s">
        <v>100</v>
      </c>
      <c r="C65" s="161">
        <v>45094.0</v>
      </c>
      <c r="D65" s="155" t="s">
        <v>111</v>
      </c>
      <c r="M65" s="45"/>
      <c r="N65" s="3"/>
      <c r="O65" s="3"/>
      <c r="P65" s="3"/>
      <c r="Q65" s="3"/>
      <c r="R65" s="3"/>
      <c r="S65" s="3"/>
      <c r="T65" s="3"/>
      <c r="U65" s="3"/>
      <c r="V65" s="3"/>
      <c r="W65" s="3"/>
      <c r="X65" s="3"/>
      <c r="Y65" s="3"/>
      <c r="Z65" s="4"/>
      <c r="AA65" s="4"/>
      <c r="AB65" s="4"/>
      <c r="AC65" s="4"/>
      <c r="AD65" s="4"/>
      <c r="AE65" s="4"/>
    </row>
    <row r="66">
      <c r="A66" s="3"/>
      <c r="B66" s="160"/>
      <c r="C66" s="161"/>
      <c r="D66" s="155"/>
      <c r="M66" s="45"/>
      <c r="N66" s="3"/>
      <c r="O66" s="3"/>
      <c r="P66" s="3"/>
      <c r="Q66" s="3"/>
      <c r="R66" s="3"/>
      <c r="S66" s="3"/>
      <c r="T66" s="3"/>
      <c r="U66" s="3"/>
      <c r="V66" s="3"/>
      <c r="W66" s="3"/>
      <c r="X66" s="3"/>
      <c r="Y66" s="3"/>
      <c r="Z66" s="4"/>
      <c r="AA66" s="4"/>
      <c r="AB66" s="4"/>
      <c r="AC66" s="4"/>
      <c r="AD66" s="4"/>
      <c r="AE66" s="4"/>
    </row>
    <row r="67">
      <c r="A67" s="3"/>
      <c r="B67" s="170"/>
      <c r="C67" s="157"/>
      <c r="D67" s="155"/>
      <c r="M67" s="45"/>
      <c r="N67" s="3"/>
      <c r="O67" s="3"/>
      <c r="P67" s="3"/>
      <c r="Q67" s="3"/>
      <c r="R67" s="3"/>
      <c r="S67" s="3"/>
      <c r="T67" s="3"/>
      <c r="U67" s="3"/>
      <c r="V67" s="3"/>
      <c r="W67" s="3"/>
      <c r="X67" s="3"/>
      <c r="Y67" s="3"/>
      <c r="Z67" s="4"/>
      <c r="AA67" s="4"/>
      <c r="AB67" s="4"/>
      <c r="AC67" s="4"/>
      <c r="AD67" s="4"/>
      <c r="AE67" s="4"/>
    </row>
    <row r="68">
      <c r="A68" s="3"/>
      <c r="B68" s="170"/>
      <c r="C68" s="157"/>
      <c r="D68" s="155"/>
      <c r="M68" s="45"/>
      <c r="N68" s="3"/>
      <c r="O68" s="3"/>
      <c r="P68" s="3"/>
      <c r="Q68" s="3"/>
      <c r="R68" s="3"/>
      <c r="S68" s="3"/>
      <c r="T68" s="3"/>
      <c r="U68" s="3"/>
      <c r="V68" s="3"/>
      <c r="W68" s="3"/>
      <c r="X68" s="3"/>
      <c r="Y68" s="3"/>
      <c r="Z68" s="4"/>
      <c r="AA68" s="4"/>
      <c r="AB68" s="4"/>
      <c r="AC68" s="4"/>
      <c r="AD68" s="4"/>
      <c r="AE68" s="4"/>
    </row>
    <row r="69">
      <c r="A69" s="3"/>
      <c r="B69" s="170"/>
      <c r="C69" s="157"/>
      <c r="D69" s="155"/>
      <c r="M69" s="45"/>
      <c r="N69" s="3"/>
      <c r="O69" s="3"/>
      <c r="P69" s="3"/>
      <c r="Q69" s="3"/>
      <c r="R69" s="3"/>
      <c r="S69" s="3"/>
      <c r="T69" s="3"/>
      <c r="U69" s="3"/>
      <c r="V69" s="3"/>
      <c r="W69" s="3"/>
      <c r="X69" s="3"/>
      <c r="Y69" s="3"/>
      <c r="Z69" s="4"/>
      <c r="AA69" s="4"/>
      <c r="AB69" s="4"/>
      <c r="AC69" s="4"/>
      <c r="AD69" s="4"/>
      <c r="AE69" s="4"/>
    </row>
    <row r="70">
      <c r="A70" s="3"/>
      <c r="B70" s="170"/>
      <c r="C70" s="157"/>
      <c r="D70" s="155"/>
      <c r="M70" s="45"/>
      <c r="N70" s="3"/>
      <c r="O70" s="3"/>
      <c r="P70" s="3"/>
      <c r="Q70" s="3"/>
      <c r="R70" s="3"/>
      <c r="S70" s="3"/>
      <c r="T70" s="3"/>
      <c r="U70" s="3"/>
      <c r="V70" s="3"/>
      <c r="W70" s="3"/>
      <c r="X70" s="3"/>
      <c r="Y70" s="3"/>
      <c r="Z70" s="4"/>
      <c r="AA70" s="4"/>
      <c r="AB70" s="4"/>
      <c r="AC70" s="4"/>
      <c r="AD70" s="4"/>
      <c r="AE70" s="4"/>
    </row>
    <row r="71">
      <c r="A71" s="3"/>
      <c r="B71" s="170"/>
      <c r="C71" s="157"/>
      <c r="D71" s="155"/>
      <c r="M71" s="45"/>
      <c r="N71" s="3"/>
      <c r="O71" s="3"/>
      <c r="P71" s="3"/>
      <c r="Q71" s="3"/>
      <c r="R71" s="3"/>
      <c r="S71" s="3"/>
      <c r="T71" s="3"/>
      <c r="U71" s="3"/>
      <c r="V71" s="3"/>
      <c r="W71" s="3"/>
      <c r="X71" s="3"/>
      <c r="Y71" s="3"/>
      <c r="Z71" s="4"/>
      <c r="AA71" s="4"/>
      <c r="AB71" s="4"/>
      <c r="AC71" s="4"/>
      <c r="AD71" s="4"/>
      <c r="AE71" s="4"/>
    </row>
    <row r="72">
      <c r="A72" s="3"/>
      <c r="B72" s="170"/>
      <c r="C72" s="157"/>
      <c r="D72" s="155"/>
      <c r="M72" s="45"/>
      <c r="N72" s="3"/>
      <c r="O72" s="3"/>
      <c r="P72" s="3"/>
      <c r="Q72" s="3"/>
      <c r="R72" s="3"/>
      <c r="S72" s="3"/>
      <c r="T72" s="3"/>
      <c r="U72" s="3"/>
      <c r="V72" s="3"/>
      <c r="W72" s="3"/>
      <c r="X72" s="3"/>
      <c r="Y72" s="3"/>
      <c r="Z72" s="4"/>
      <c r="AA72" s="4"/>
      <c r="AB72" s="4"/>
      <c r="AC72" s="4"/>
      <c r="AD72" s="4"/>
      <c r="AE72" s="4"/>
    </row>
    <row r="73">
      <c r="A73" s="3"/>
      <c r="B73" s="170"/>
      <c r="C73" s="157"/>
      <c r="D73" s="155"/>
      <c r="M73" s="45"/>
      <c r="N73" s="3"/>
      <c r="O73" s="3"/>
      <c r="P73" s="3"/>
      <c r="Q73" s="3"/>
      <c r="R73" s="3"/>
      <c r="S73" s="3"/>
      <c r="T73" s="3"/>
      <c r="U73" s="3"/>
      <c r="V73" s="3"/>
      <c r="W73" s="3"/>
      <c r="X73" s="3"/>
      <c r="Y73" s="3"/>
      <c r="Z73" s="4"/>
      <c r="AA73" s="4"/>
      <c r="AB73" s="4"/>
      <c r="AC73" s="4"/>
      <c r="AD73" s="4"/>
      <c r="AE73" s="4"/>
    </row>
    <row r="74">
      <c r="A74" s="3"/>
      <c r="B74" s="170"/>
      <c r="C74" s="157"/>
      <c r="D74" s="155"/>
      <c r="M74" s="45"/>
      <c r="N74" s="3"/>
      <c r="O74" s="3"/>
      <c r="P74" s="3"/>
      <c r="Q74" s="3"/>
      <c r="R74" s="3"/>
      <c r="S74" s="3"/>
      <c r="T74" s="3"/>
      <c r="U74" s="3"/>
      <c r="V74" s="3"/>
      <c r="W74" s="3"/>
      <c r="X74" s="3"/>
      <c r="Y74" s="3"/>
      <c r="Z74" s="4"/>
      <c r="AA74" s="4"/>
      <c r="AB74" s="4"/>
      <c r="AC74" s="4"/>
      <c r="AD74" s="4"/>
      <c r="AE74" s="4"/>
    </row>
    <row r="75">
      <c r="A75" s="3"/>
      <c r="B75" s="170"/>
      <c r="C75" s="157"/>
      <c r="D75" s="155"/>
      <c r="M75" s="45"/>
      <c r="N75" s="3"/>
      <c r="O75" s="3"/>
      <c r="P75" s="3"/>
      <c r="Q75" s="3"/>
      <c r="R75" s="3"/>
      <c r="S75" s="3"/>
      <c r="T75" s="3"/>
      <c r="U75" s="3"/>
      <c r="V75" s="3"/>
      <c r="W75" s="3"/>
      <c r="X75" s="3"/>
      <c r="Y75" s="3"/>
      <c r="Z75" s="4"/>
      <c r="AA75" s="4"/>
      <c r="AB75" s="4"/>
      <c r="AC75" s="4"/>
      <c r="AD75" s="4"/>
      <c r="AE75" s="4"/>
    </row>
    <row r="76">
      <c r="A76" s="3"/>
      <c r="B76" s="170"/>
      <c r="C76" s="157"/>
      <c r="D76" s="155"/>
      <c r="M76" s="45"/>
      <c r="N76" s="3"/>
      <c r="O76" s="3"/>
      <c r="P76" s="3"/>
      <c r="Q76" s="3"/>
      <c r="R76" s="3"/>
      <c r="S76" s="3"/>
      <c r="T76" s="3"/>
      <c r="U76" s="3"/>
      <c r="V76" s="3"/>
      <c r="W76" s="3"/>
      <c r="X76" s="3"/>
      <c r="Y76" s="3"/>
      <c r="Z76" s="4"/>
      <c r="AA76" s="4"/>
      <c r="AB76" s="4"/>
      <c r="AC76" s="4"/>
      <c r="AD76" s="4"/>
      <c r="AE76" s="4"/>
    </row>
    <row r="77">
      <c r="A77" s="3"/>
      <c r="B77" s="170"/>
      <c r="C77" s="157"/>
      <c r="D77" s="155"/>
      <c r="M77" s="45"/>
      <c r="N77" s="3"/>
      <c r="O77" s="3"/>
      <c r="P77" s="3"/>
      <c r="Q77" s="3"/>
      <c r="R77" s="3"/>
      <c r="S77" s="3"/>
      <c r="T77" s="3"/>
      <c r="U77" s="3"/>
      <c r="V77" s="3"/>
      <c r="W77" s="3"/>
      <c r="X77" s="3"/>
      <c r="Y77" s="3"/>
      <c r="Z77" s="4"/>
      <c r="AA77" s="4"/>
      <c r="AB77" s="4"/>
      <c r="AC77" s="4"/>
      <c r="AD77" s="4"/>
      <c r="AE77" s="4"/>
    </row>
    <row r="78">
      <c r="A78" s="3"/>
      <c r="B78" s="170"/>
      <c r="C78" s="157"/>
      <c r="D78" s="155"/>
      <c r="M78" s="45"/>
      <c r="N78" s="3"/>
      <c r="O78" s="3"/>
      <c r="P78" s="3"/>
      <c r="Q78" s="3"/>
      <c r="R78" s="3"/>
      <c r="S78" s="3"/>
      <c r="T78" s="3"/>
      <c r="U78" s="3"/>
      <c r="V78" s="3"/>
      <c r="W78" s="3"/>
      <c r="X78" s="3"/>
      <c r="Y78" s="3"/>
      <c r="Z78" s="4"/>
      <c r="AA78" s="4"/>
      <c r="AB78" s="4"/>
      <c r="AC78" s="4"/>
      <c r="AD78" s="4"/>
      <c r="AE78" s="4"/>
    </row>
  </sheetData>
  <mergeCells count="49">
    <mergeCell ref="B11:M14"/>
    <mergeCell ref="B16:M16"/>
    <mergeCell ref="S2:W2"/>
    <mergeCell ref="B3:M9"/>
    <mergeCell ref="Q3:V3"/>
    <mergeCell ref="N4:N8"/>
    <mergeCell ref="R4:V9"/>
    <mergeCell ref="B10:M10"/>
    <mergeCell ref="P15:U15"/>
    <mergeCell ref="P16:U23"/>
    <mergeCell ref="B17:M22"/>
    <mergeCell ref="B24:M24"/>
    <mergeCell ref="C26:D26"/>
    <mergeCell ref="F28:M29"/>
    <mergeCell ref="B37:M37"/>
    <mergeCell ref="B38:M42"/>
    <mergeCell ref="B44:M44"/>
    <mergeCell ref="B45:M45"/>
    <mergeCell ref="B46:M46"/>
    <mergeCell ref="B47:M47"/>
    <mergeCell ref="B48:M48"/>
    <mergeCell ref="D50:M50"/>
    <mergeCell ref="D51:M51"/>
    <mergeCell ref="D52:M52"/>
    <mergeCell ref="D53:M53"/>
    <mergeCell ref="D54:M54"/>
    <mergeCell ref="D55:M55"/>
    <mergeCell ref="D56:M56"/>
    <mergeCell ref="D58:M58"/>
    <mergeCell ref="D59:M59"/>
    <mergeCell ref="D60:M60"/>
    <mergeCell ref="D61:M61"/>
    <mergeCell ref="D62:M62"/>
    <mergeCell ref="D63:M63"/>
    <mergeCell ref="D64:M64"/>
    <mergeCell ref="D65:M65"/>
    <mergeCell ref="D66:M66"/>
    <mergeCell ref="D74:M74"/>
    <mergeCell ref="D75:M75"/>
    <mergeCell ref="D76:M76"/>
    <mergeCell ref="D77:M77"/>
    <mergeCell ref="D78:M78"/>
    <mergeCell ref="D67:M67"/>
    <mergeCell ref="D68:M68"/>
    <mergeCell ref="D69:M69"/>
    <mergeCell ref="D70:M70"/>
    <mergeCell ref="D71:M71"/>
    <mergeCell ref="D72:M72"/>
    <mergeCell ref="D73:M73"/>
  </mergeCells>
  <hyperlinks>
    <hyperlink r:id="rId1" ref="Q3"/>
    <hyperlink r:id="rId2" ref="B11"/>
    <hyperlink r:id="rId3" location="0JKLMGvhkktbbDDqBzzzxHHnws" ref="P5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B45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0"/>
    <col customWidth="1" min="2" max="2" width="14.13"/>
    <col customWidth="1" min="3" max="3" width="3.75"/>
    <col customWidth="1" min="4" max="4" width="39.88"/>
    <col customWidth="1" min="5" max="5" width="4.25"/>
    <col customWidth="1" min="6" max="6" width="39.63"/>
    <col customWidth="1" min="7" max="7" width="10.63"/>
    <col customWidth="1" min="8" max="8" width="10.5"/>
    <col customWidth="1" min="9" max="9" width="60.25"/>
    <col customWidth="1" min="10" max="10" width="237.63"/>
    <col customWidth="1" min="11" max="11" width="12.25"/>
    <col customWidth="1" min="12" max="12" width="10.25"/>
    <col customWidth="1" min="14" max="14" width="5.5"/>
    <col customWidth="1" min="15" max="15" width="0.38"/>
    <col customWidth="1" min="16" max="16" width="8.5"/>
    <col customWidth="1" min="17" max="17" width="9.0"/>
    <col customWidth="1" min="18" max="18" width="9.25"/>
    <col customWidth="1" min="19" max="19" width="8.13"/>
    <col customWidth="1" min="20" max="20" width="8.88"/>
  </cols>
  <sheetData>
    <row r="1" ht="28.5" customHeight="1">
      <c r="A1" s="171"/>
      <c r="B1" s="172"/>
      <c r="C1" s="173"/>
      <c r="D1" s="174" t="s">
        <v>112</v>
      </c>
      <c r="K1" s="1"/>
      <c r="L1" s="1"/>
      <c r="M1" s="1"/>
      <c r="N1" s="1"/>
      <c r="O1" s="1"/>
      <c r="P1" s="1"/>
      <c r="Q1" s="1"/>
      <c r="R1" s="1"/>
      <c r="S1" s="1"/>
      <c r="T1" s="1"/>
      <c r="U1" s="1"/>
      <c r="V1" s="1"/>
    </row>
    <row r="2" ht="22.5" customHeight="1">
      <c r="A2" s="175"/>
      <c r="B2" s="176" t="s">
        <v>113</v>
      </c>
      <c r="C2" s="176"/>
      <c r="D2" s="177" t="s">
        <v>114</v>
      </c>
      <c r="E2" s="176"/>
      <c r="F2" s="178" t="s">
        <v>115</v>
      </c>
      <c r="G2" s="179" t="s">
        <v>116</v>
      </c>
      <c r="H2" s="179" t="s">
        <v>117</v>
      </c>
      <c r="I2" s="179" t="s">
        <v>118</v>
      </c>
      <c r="J2" s="180" t="s">
        <v>119</v>
      </c>
      <c r="K2" s="181"/>
      <c r="L2" s="181"/>
      <c r="M2" s="181"/>
      <c r="N2" s="181"/>
      <c r="O2" s="181"/>
      <c r="P2" s="181"/>
      <c r="Q2" s="181"/>
      <c r="R2" s="181"/>
      <c r="S2" s="181"/>
      <c r="T2" s="181"/>
      <c r="U2" s="181"/>
      <c r="V2" s="181"/>
    </row>
    <row r="3" ht="22.5" customHeight="1">
      <c r="A3" s="182"/>
      <c r="B3" s="183" t="s">
        <v>120</v>
      </c>
      <c r="C3" s="184" t="str">
        <f>image("https://wow.zamimg.com/images/wow/icons/large/inv_misc_cape_16.jpg")</f>
        <v/>
      </c>
      <c r="D3" s="185" t="s">
        <v>121</v>
      </c>
      <c r="E3" s="186" t="str">
        <f>image("https://wow.zamimg.com/images/wow/icons/large/inv_misc_cape_18.jpg")</f>
        <v/>
      </c>
      <c r="F3" s="187" t="s">
        <v>122</v>
      </c>
      <c r="G3" s="188" t="s">
        <v>123</v>
      </c>
      <c r="H3" s="188"/>
      <c r="I3" s="189" t="s">
        <v>124</v>
      </c>
      <c r="J3" s="190" t="s">
        <v>125</v>
      </c>
      <c r="K3" s="3"/>
      <c r="L3" s="191" t="s">
        <v>11</v>
      </c>
      <c r="M3" s="8"/>
      <c r="N3" s="8"/>
      <c r="O3" s="48"/>
      <c r="P3" s="192" t="str">
        <f>IMAGE("https://wow.zamimg.com/images/wow/icons/large/inv_helmet_24.jpg")</f>
        <v/>
      </c>
      <c r="Q3" s="192" t="str">
        <f>IMAGE("https://wow.zamimg.com/images/wow/icons/large/inv_shoulder_22.jpg")</f>
        <v/>
      </c>
      <c r="R3" s="192" t="str">
        <f>IMAGE("https://wow.zamimg.com/images/wow/icons/large/inv_chest_chain_03.jpg")</f>
        <v/>
      </c>
      <c r="S3" s="192" t="str">
        <f>IMAGE("https://wow.zamimg.com/images/wow/icons/large/inv_gauntlets_27.jpg")
</f>
        <v/>
      </c>
      <c r="T3" s="192" t="str">
        <f>IMAGE("https://wow.zamimg.com/images/wow/icons/large/inv_pants_plate_17.jpg")</f>
        <v/>
      </c>
      <c r="U3" s="193"/>
      <c r="V3" s="3"/>
    </row>
    <row r="4" ht="22.5" customHeight="1">
      <c r="A4" s="182"/>
      <c r="B4" s="188" t="s">
        <v>120</v>
      </c>
      <c r="C4" s="194" t="str">
        <f>image("https://wow.zamimg.com/images/wow/icons/large/inv_pants_leather_28.jpg")</f>
        <v/>
      </c>
      <c r="D4" s="187" t="s">
        <v>126</v>
      </c>
      <c r="E4" s="195" t="str">
        <f>image("https://wow.zamimg.com/images/wow/icons/large/inv_pants_leather_30a.jpg")</f>
        <v/>
      </c>
      <c r="F4" s="187" t="s">
        <v>127</v>
      </c>
      <c r="G4" s="188" t="s">
        <v>128</v>
      </c>
      <c r="H4" s="188" t="s">
        <v>129</v>
      </c>
      <c r="I4" s="196" t="s">
        <v>130</v>
      </c>
      <c r="J4" s="188" t="s">
        <v>131</v>
      </c>
      <c r="K4" s="3"/>
      <c r="L4" s="197" t="s">
        <v>19</v>
      </c>
      <c r="M4" s="8"/>
      <c r="N4" s="8"/>
      <c r="O4" s="48"/>
      <c r="P4" s="198" t="b">
        <v>1</v>
      </c>
      <c r="Q4" s="198" t="b">
        <v>1</v>
      </c>
      <c r="R4" s="198" t="b">
        <v>1</v>
      </c>
      <c r="S4" s="198" t="b">
        <v>1</v>
      </c>
      <c r="T4" s="199" t="b">
        <v>0</v>
      </c>
      <c r="U4" s="193"/>
      <c r="V4" s="3"/>
    </row>
    <row r="5" ht="22.5" customHeight="1">
      <c r="A5" s="182"/>
      <c r="B5" s="200" t="s">
        <v>120</v>
      </c>
      <c r="C5" s="201" t="str">
        <f>image("https://wow.zamimg.com/images/wow/icons/large/inv_chest_mail_07.jpg")</f>
        <v/>
      </c>
      <c r="D5" s="202" t="s">
        <v>132</v>
      </c>
      <c r="E5" s="203" t="str">
        <f>image("https://wow.zamimg.com/images/wow/icons/large/inv_chest_mail_03.jpg")</f>
        <v/>
      </c>
      <c r="F5" s="202" t="s">
        <v>133</v>
      </c>
      <c r="G5" s="200" t="s">
        <v>134</v>
      </c>
      <c r="H5" s="190" t="s">
        <v>135</v>
      </c>
      <c r="I5" s="189" t="s">
        <v>136</v>
      </c>
      <c r="J5" s="190" t="s">
        <v>137</v>
      </c>
      <c r="K5" s="3"/>
      <c r="L5" s="191" t="s">
        <v>67</v>
      </c>
      <c r="M5" s="8"/>
      <c r="N5" s="8"/>
      <c r="O5" s="48"/>
      <c r="P5" s="204" t="s">
        <v>138</v>
      </c>
      <c r="Q5" s="204" t="s">
        <v>139</v>
      </c>
      <c r="R5" s="204" t="s">
        <v>140</v>
      </c>
      <c r="S5" s="204" t="s">
        <v>141</v>
      </c>
      <c r="T5" s="204" t="s">
        <v>142</v>
      </c>
      <c r="U5" s="193"/>
      <c r="V5" s="3"/>
    </row>
    <row r="6" ht="22.5" customHeight="1">
      <c r="A6" s="182"/>
      <c r="B6" s="205" t="s">
        <v>120</v>
      </c>
      <c r="C6" s="206" t="str">
        <f>image("https://wow.zamimg.com/images/wow/icons/large/inv_bracer_27b.jpg")</f>
        <v/>
      </c>
      <c r="D6" s="207" t="s">
        <v>143</v>
      </c>
      <c r="E6" s="208" t="str">
        <f>image("https://wow.zamimg.com/images/wow/icons/large/inv_bracer_30b.jpg")</f>
        <v/>
      </c>
      <c r="F6" s="207" t="s">
        <v>144</v>
      </c>
      <c r="G6" s="205" t="s">
        <v>145</v>
      </c>
      <c r="H6" s="209" t="s">
        <v>146</v>
      </c>
      <c r="I6" s="210" t="s">
        <v>147</v>
      </c>
      <c r="J6" s="209" t="s">
        <v>148</v>
      </c>
      <c r="K6" s="3"/>
      <c r="L6" s="211" t="s">
        <v>74</v>
      </c>
      <c r="M6" s="8"/>
      <c r="N6" s="8"/>
      <c r="O6" s="48"/>
      <c r="P6" s="198" t="b">
        <v>1</v>
      </c>
      <c r="Q6" s="198" t="b">
        <v>1</v>
      </c>
      <c r="R6" s="198" t="b">
        <v>1</v>
      </c>
      <c r="S6" s="198" t="b">
        <v>0</v>
      </c>
      <c r="T6" s="212" t="b">
        <v>1</v>
      </c>
      <c r="U6" s="193"/>
      <c r="V6" s="3"/>
    </row>
    <row r="7" ht="22.5" customHeight="1">
      <c r="A7" s="182"/>
      <c r="B7" s="213" t="s">
        <v>120</v>
      </c>
      <c r="C7" s="214" t="str">
        <f>image("https://wow.zamimg.com/images/wow/icons/large/inv_jewelry_ring_76.jpg")</f>
        <v/>
      </c>
      <c r="D7" s="215" t="s">
        <v>149</v>
      </c>
      <c r="E7" s="216" t="str">
        <f>image("https://wow.zamimg.com/images/wow/icons/large/inv_jewelry_ring_76.jpg")</f>
        <v/>
      </c>
      <c r="F7" s="217" t="s">
        <v>150</v>
      </c>
      <c r="G7" s="218" t="s">
        <v>151</v>
      </c>
      <c r="H7" s="183"/>
      <c r="I7" s="219" t="s">
        <v>152</v>
      </c>
      <c r="J7" s="209" t="s">
        <v>153</v>
      </c>
      <c r="K7" s="3"/>
      <c r="L7" s="211" t="s">
        <v>70</v>
      </c>
      <c r="M7" s="8"/>
      <c r="N7" s="8"/>
      <c r="O7" s="48"/>
      <c r="P7" s="198" t="b">
        <v>1</v>
      </c>
      <c r="Q7" s="198" t="b">
        <v>1</v>
      </c>
      <c r="R7" s="198" t="b">
        <v>1</v>
      </c>
      <c r="S7" s="212" t="b">
        <v>1</v>
      </c>
      <c r="T7" s="199" t="b">
        <v>0</v>
      </c>
      <c r="U7" s="193"/>
      <c r="V7" s="3"/>
    </row>
    <row r="8" ht="22.5" customHeight="1">
      <c r="A8" s="182"/>
      <c r="B8" s="220" t="s">
        <v>120</v>
      </c>
      <c r="C8" s="221" t="str">
        <f>image("https://wow.zamimg.com/images/wow/icons/large/inv_weapon_shortblade_95.jpg")</f>
        <v/>
      </c>
      <c r="D8" s="222" t="s">
        <v>154</v>
      </c>
      <c r="E8" s="223" t="str">
        <f>image("https://wow.zamimg.com/images/wow/icons/large/inv_weapon_shortblade_94.jpg")</f>
        <v/>
      </c>
      <c r="F8" s="222" t="s">
        <v>155</v>
      </c>
      <c r="G8" s="220" t="s">
        <v>156</v>
      </c>
      <c r="H8" s="220" t="s">
        <v>157</v>
      </c>
      <c r="I8" s="224" t="s">
        <v>130</v>
      </c>
      <c r="J8" s="220" t="s">
        <v>158</v>
      </c>
      <c r="K8" s="3"/>
      <c r="L8" s="225" t="s">
        <v>81</v>
      </c>
      <c r="M8" s="8"/>
      <c r="N8" s="8"/>
      <c r="O8" s="48"/>
      <c r="P8" s="198" t="b">
        <v>1</v>
      </c>
      <c r="Q8" s="198" t="b">
        <v>1</v>
      </c>
      <c r="R8" s="212" t="b">
        <v>1</v>
      </c>
      <c r="S8" s="198" t="b">
        <v>1</v>
      </c>
      <c r="T8" s="199" t="b">
        <v>0</v>
      </c>
      <c r="U8" s="193"/>
      <c r="V8" s="3"/>
    </row>
    <row r="9" ht="22.5" customHeight="1">
      <c r="A9" s="226"/>
      <c r="B9" s="227"/>
      <c r="C9" s="228"/>
      <c r="D9" s="229"/>
      <c r="E9" s="229"/>
      <c r="F9" s="229"/>
      <c r="G9" s="230"/>
      <c r="H9" s="230"/>
      <c r="I9" s="231"/>
      <c r="J9" s="230"/>
      <c r="K9" s="3"/>
      <c r="L9" s="225" t="s">
        <v>85</v>
      </c>
      <c r="M9" s="8"/>
      <c r="N9" s="8"/>
      <c r="O9" s="48"/>
      <c r="P9" s="198" t="b">
        <v>1</v>
      </c>
      <c r="Q9" s="212" t="b">
        <v>1</v>
      </c>
      <c r="R9" s="212" t="b">
        <v>1</v>
      </c>
      <c r="S9" s="198" t="b">
        <v>1</v>
      </c>
      <c r="T9" s="199" t="b">
        <v>0</v>
      </c>
      <c r="U9" s="193"/>
      <c r="V9" s="3"/>
    </row>
    <row r="10" ht="22.5" customHeight="1">
      <c r="A10" s="182"/>
      <c r="B10" s="220" t="s">
        <v>159</v>
      </c>
      <c r="C10" s="232" t="str">
        <f>image("https://wow.zamimg.com/images/wow/icons/large/inv_chest_leather_14.jpg")</f>
        <v/>
      </c>
      <c r="D10" s="233" t="s">
        <v>160</v>
      </c>
      <c r="E10" s="234" t="str">
        <f>image("https://wow.zamimg.com/images/wow/icons/large/inv_chest_leather_18a.jpg")</f>
        <v/>
      </c>
      <c r="F10" s="233" t="s">
        <v>161</v>
      </c>
      <c r="G10" s="220" t="s">
        <v>129</v>
      </c>
      <c r="H10" s="235" t="s">
        <v>134</v>
      </c>
      <c r="I10" s="236" t="s">
        <v>162</v>
      </c>
      <c r="J10" s="235" t="s">
        <v>163</v>
      </c>
      <c r="K10" s="3"/>
      <c r="L10" s="237" t="s">
        <v>164</v>
      </c>
      <c r="M10" s="8"/>
      <c r="N10" s="8"/>
      <c r="O10" s="48"/>
      <c r="P10" s="198" t="b">
        <v>1</v>
      </c>
      <c r="Q10" s="212" t="b">
        <v>1</v>
      </c>
      <c r="R10" s="212" t="b">
        <v>1</v>
      </c>
      <c r="S10" s="198" t="b">
        <v>0</v>
      </c>
      <c r="T10" s="212" t="b">
        <v>1</v>
      </c>
      <c r="U10" s="193"/>
      <c r="V10" s="3"/>
    </row>
    <row r="11" ht="22.5" customHeight="1">
      <c r="A11" s="182"/>
      <c r="B11" s="183" t="s">
        <v>159</v>
      </c>
      <c r="C11" s="238" t="str">
        <f>image("https://wow.zamimg.com/images/wow/icons/large/inv_belt_49c.jpg")</f>
        <v/>
      </c>
      <c r="D11" s="239" t="s">
        <v>165</v>
      </c>
      <c r="E11" s="240" t="str">
        <f>image("https://wow.zamimg.com/images/wow/icons/large/inv_belt_50.jpg")</f>
        <v/>
      </c>
      <c r="F11" s="239" t="s">
        <v>166</v>
      </c>
      <c r="G11" s="213" t="s">
        <v>167</v>
      </c>
      <c r="H11" s="213" t="s">
        <v>146</v>
      </c>
      <c r="I11" s="241" t="s">
        <v>168</v>
      </c>
      <c r="J11" s="209" t="s">
        <v>169</v>
      </c>
      <c r="K11" s="3"/>
      <c r="L11" s="191" t="s">
        <v>44</v>
      </c>
      <c r="M11" s="8"/>
      <c r="N11" s="8"/>
      <c r="O11" s="48"/>
      <c r="P11" s="204" t="s">
        <v>138</v>
      </c>
      <c r="Q11" s="204" t="s">
        <v>139</v>
      </c>
      <c r="R11" s="204" t="s">
        <v>140</v>
      </c>
      <c r="S11" s="204" t="s">
        <v>141</v>
      </c>
      <c r="T11" s="204" t="s">
        <v>142</v>
      </c>
      <c r="U11" s="193"/>
      <c r="V11" s="3"/>
    </row>
    <row r="12" ht="22.5" customHeight="1">
      <c r="A12" s="182"/>
      <c r="B12" s="183" t="s">
        <v>159</v>
      </c>
      <c r="C12" s="238" t="str">
        <f>image("https://wow.zamimg.com/images/wow/icons/large/inv_jewelry_necklace_34.jpg")</f>
        <v/>
      </c>
      <c r="D12" s="239" t="s">
        <v>170</v>
      </c>
      <c r="E12" s="228" t="str">
        <f>image("https://wow.zamimg.com/images/wow/icons/large/inv_jewelry_necklace_34.jpg")</f>
        <v/>
      </c>
      <c r="F12" s="242" t="s">
        <v>171</v>
      </c>
      <c r="G12" s="188" t="s">
        <v>172</v>
      </c>
      <c r="H12" s="188"/>
      <c r="I12" s="236" t="s">
        <v>173</v>
      </c>
      <c r="J12" s="190" t="s">
        <v>174</v>
      </c>
      <c r="K12" s="3"/>
      <c r="L12" s="243" t="s">
        <v>47</v>
      </c>
      <c r="M12" s="8"/>
      <c r="N12" s="8"/>
      <c r="O12" s="48"/>
      <c r="P12" s="198" t="b">
        <v>1</v>
      </c>
      <c r="Q12" s="198" t="b">
        <v>1</v>
      </c>
      <c r="R12" s="212" t="b">
        <v>0</v>
      </c>
      <c r="S12" s="212" t="b">
        <v>1</v>
      </c>
      <c r="T12" s="212" t="b">
        <v>1</v>
      </c>
      <c r="U12" s="193"/>
      <c r="V12" s="3"/>
    </row>
    <row r="13" ht="22.5" customHeight="1">
      <c r="A13" s="182"/>
      <c r="B13" s="220" t="s">
        <v>159</v>
      </c>
      <c r="C13" s="221" t="str">
        <f>image("https://wow.zamimg.com/images/wow/icons/large/inv_axe_105.jpg")</f>
        <v/>
      </c>
      <c r="D13" s="222" t="s">
        <v>175</v>
      </c>
      <c r="E13" s="223" t="str">
        <f>image("https://wow.zamimg.com/images/wow/icons/large/inv_axe_104.jpg")</f>
        <v/>
      </c>
      <c r="F13" s="222" t="s">
        <v>176</v>
      </c>
      <c r="G13" s="220" t="s">
        <v>156</v>
      </c>
      <c r="H13" s="213" t="s">
        <v>177</v>
      </c>
      <c r="I13" s="241" t="s">
        <v>178</v>
      </c>
      <c r="J13" s="213" t="s">
        <v>179</v>
      </c>
      <c r="K13" s="3"/>
      <c r="L13" s="244" t="s">
        <v>61</v>
      </c>
      <c r="M13" s="8"/>
      <c r="N13" s="8"/>
      <c r="O13" s="48"/>
      <c r="P13" s="198" t="b">
        <v>1</v>
      </c>
      <c r="Q13" s="198" t="b">
        <v>1</v>
      </c>
      <c r="R13" s="199" t="b">
        <v>0</v>
      </c>
      <c r="S13" s="198" t="b">
        <v>1</v>
      </c>
      <c r="T13" s="198" t="b">
        <v>1</v>
      </c>
      <c r="U13" s="193"/>
      <c r="V13" s="3"/>
    </row>
    <row r="14" ht="22.5" customHeight="1">
      <c r="A14" s="182"/>
      <c r="B14" s="190" t="s">
        <v>159</v>
      </c>
      <c r="C14" s="245" t="str">
        <f>image("https://wow.zamimg.com/images/wow/icons/large/inv_weapon_crossbow_34.jpg")</f>
        <v/>
      </c>
      <c r="D14" s="246" t="s">
        <v>180</v>
      </c>
      <c r="E14" s="247" t="str">
        <f>image("https://wow.zamimg.com/images/wow/icons/large/inv_weapon_crossbow_35.jpg")</f>
        <v/>
      </c>
      <c r="F14" s="246" t="s">
        <v>181</v>
      </c>
      <c r="G14" s="190" t="s">
        <v>182</v>
      </c>
      <c r="H14" s="183" t="s">
        <v>183</v>
      </c>
      <c r="I14" s="248" t="s">
        <v>184</v>
      </c>
      <c r="J14" s="220" t="s">
        <v>185</v>
      </c>
      <c r="K14" s="3"/>
      <c r="L14" s="249" t="s">
        <v>186</v>
      </c>
      <c r="M14" s="8"/>
      <c r="N14" s="8"/>
      <c r="O14" s="48"/>
      <c r="P14" s="198" t="b">
        <v>1</v>
      </c>
      <c r="Q14" s="198" t="b">
        <v>1</v>
      </c>
      <c r="R14" s="198" t="b">
        <v>1</v>
      </c>
      <c r="S14" s="198" t="b">
        <v>0</v>
      </c>
      <c r="T14" s="198" t="b">
        <v>1</v>
      </c>
      <c r="U14" s="193"/>
      <c r="V14" s="3"/>
    </row>
    <row r="15" ht="22.5" customHeight="1">
      <c r="A15" s="250"/>
      <c r="B15" s="227"/>
      <c r="C15" s="251"/>
      <c r="D15" s="229"/>
      <c r="E15" s="229"/>
      <c r="F15" s="229"/>
      <c r="G15" s="230"/>
      <c r="H15" s="230"/>
      <c r="I15" s="231"/>
      <c r="J15" s="230"/>
      <c r="K15" s="3"/>
      <c r="L15" s="252"/>
      <c r="M15" s="193"/>
      <c r="N15" s="193"/>
      <c r="O15" s="193"/>
      <c r="P15" s="193"/>
      <c r="Q15" s="193"/>
      <c r="R15" s="193"/>
      <c r="S15" s="193"/>
      <c r="T15" s="193"/>
      <c r="U15" s="193"/>
      <c r="V15" s="3"/>
    </row>
    <row r="16" ht="22.5" customHeight="1">
      <c r="A16" s="182"/>
      <c r="B16" s="235" t="s">
        <v>187</v>
      </c>
      <c r="C16" s="253" t="str">
        <f>image("https://wow.zamimg.com/images/wow/icons/large/inv_boots_leather_02.jpg")</f>
        <v/>
      </c>
      <c r="D16" s="254" t="s">
        <v>188</v>
      </c>
      <c r="E16" s="255" t="str">
        <f>image("https://wow.zamimg.com/images/wow/icons/large/inv_boots_leather_04a.jpg")</f>
        <v/>
      </c>
      <c r="F16" s="254" t="s">
        <v>189</v>
      </c>
      <c r="G16" s="220" t="s">
        <v>190</v>
      </c>
      <c r="H16" s="220" t="s">
        <v>129</v>
      </c>
      <c r="I16" s="224" t="s">
        <v>191</v>
      </c>
      <c r="J16" s="183" t="s">
        <v>192</v>
      </c>
      <c r="K16" s="3"/>
      <c r="L16" s="256"/>
      <c r="M16" s="3"/>
      <c r="N16" s="3"/>
      <c r="O16" s="3"/>
      <c r="P16" s="3"/>
      <c r="Q16" s="3"/>
      <c r="R16" s="3"/>
      <c r="S16" s="3"/>
      <c r="T16" s="3"/>
      <c r="U16" s="3"/>
      <c r="V16" s="3"/>
    </row>
    <row r="17" ht="22.5" customHeight="1">
      <c r="A17" s="182"/>
      <c r="B17" s="190" t="s">
        <v>187</v>
      </c>
      <c r="C17" s="245" t="str">
        <f>image("https://wow.zamimg.com/images/wow/icons/large/inv_bracer_32a.jpg")</f>
        <v/>
      </c>
      <c r="D17" s="257" t="s">
        <v>193</v>
      </c>
      <c r="E17" s="258" t="str">
        <f>image("https://wow.zamimg.com/images/wow/icons/large/inv_bracer_38.jpg")</f>
        <v/>
      </c>
      <c r="F17" s="257" t="s">
        <v>194</v>
      </c>
      <c r="G17" s="190" t="s">
        <v>145</v>
      </c>
      <c r="H17" s="259" t="s">
        <v>135</v>
      </c>
      <c r="I17" s="260" t="s">
        <v>195</v>
      </c>
      <c r="J17" s="259" t="s">
        <v>196</v>
      </c>
      <c r="K17" s="3"/>
      <c r="L17" s="3"/>
      <c r="M17" s="3"/>
      <c r="N17" s="3"/>
      <c r="O17" s="3"/>
      <c r="P17" s="3"/>
      <c r="Q17" s="3"/>
      <c r="R17" s="3"/>
      <c r="S17" s="3"/>
      <c r="T17" s="3"/>
      <c r="U17" s="3"/>
      <c r="V17" s="3"/>
    </row>
    <row r="18" ht="22.5" customHeight="1">
      <c r="A18" s="182"/>
      <c r="B18" s="213" t="s">
        <v>187</v>
      </c>
      <c r="C18" s="261" t="str">
        <f>image("https://wow.zamimg.com/images/wow/icons/large/inv_chest_plate_24.jpg")</f>
        <v/>
      </c>
      <c r="D18" s="215" t="s">
        <v>197</v>
      </c>
      <c r="E18" s="262" t="str">
        <f>image("https://wow.zamimg.com/images/wow/icons/large/inv_chest_plate_24.jpg")</f>
        <v/>
      </c>
      <c r="F18" s="215" t="s">
        <v>198</v>
      </c>
      <c r="G18" s="213" t="s">
        <v>134</v>
      </c>
      <c r="H18" s="218" t="s">
        <v>146</v>
      </c>
      <c r="I18" s="263" t="s">
        <v>199</v>
      </c>
      <c r="J18" s="218" t="s">
        <v>200</v>
      </c>
      <c r="K18" s="3"/>
      <c r="L18" s="3"/>
      <c r="M18" s="3"/>
      <c r="N18" s="3"/>
      <c r="O18" s="3"/>
      <c r="P18" s="3"/>
      <c r="Q18" s="3"/>
      <c r="R18" s="3"/>
      <c r="S18" s="3"/>
      <c r="T18" s="3"/>
      <c r="U18" s="3"/>
      <c r="V18" s="3"/>
    </row>
    <row r="19" ht="22.5" customHeight="1">
      <c r="A19" s="182"/>
      <c r="B19" s="183" t="s">
        <v>187</v>
      </c>
      <c r="C19" s="238" t="str">
        <f>image("https://wow.zamimg.com/images/wow/icons/large/inv_jewelry_ring_65.jpg")</f>
        <v/>
      </c>
      <c r="D19" s="185" t="s">
        <v>201</v>
      </c>
      <c r="E19" s="228" t="str">
        <f>image("https://wow.zamimg.com/images/wow/icons/large/inv_jewelry_ring_65.jpg")</f>
        <v/>
      </c>
      <c r="F19" s="233" t="s">
        <v>202</v>
      </c>
      <c r="G19" s="200" t="s">
        <v>151</v>
      </c>
      <c r="H19" s="200"/>
      <c r="I19" s="189" t="s">
        <v>203</v>
      </c>
      <c r="J19" s="209" t="s">
        <v>204</v>
      </c>
      <c r="K19" s="3"/>
      <c r="L19" s="3"/>
      <c r="M19" s="3"/>
      <c r="N19" s="3"/>
      <c r="O19" s="3"/>
      <c r="P19" s="3"/>
      <c r="Q19" s="3"/>
      <c r="R19" s="3"/>
      <c r="S19" s="3"/>
      <c r="T19" s="3"/>
      <c r="U19" s="3"/>
      <c r="V19" s="3"/>
    </row>
    <row r="20" ht="22.5" customHeight="1">
      <c r="A20" s="182"/>
      <c r="B20" s="183" t="s">
        <v>187</v>
      </c>
      <c r="C20" s="184" t="str">
        <f>image("https://wow.zamimg.com/images/wow/icons/large/inv_axe_103.jpg")</f>
        <v/>
      </c>
      <c r="D20" s="185" t="s">
        <v>205</v>
      </c>
      <c r="E20" s="264" t="str">
        <f>image("https://wow.zamimg.com/images/wow/icons/large/inv_axe_106.jpg")</f>
        <v/>
      </c>
      <c r="F20" s="185" t="s">
        <v>206</v>
      </c>
      <c r="G20" s="183" t="s">
        <v>207</v>
      </c>
      <c r="H20" s="183" t="s">
        <v>177</v>
      </c>
      <c r="I20" s="219" t="s">
        <v>186</v>
      </c>
      <c r="J20" s="183" t="s">
        <v>208</v>
      </c>
      <c r="K20" s="3"/>
      <c r="L20" s="265"/>
      <c r="M20" s="3"/>
      <c r="N20" s="3"/>
      <c r="O20" s="3"/>
      <c r="P20" s="3"/>
      <c r="Q20" s="3"/>
      <c r="R20" s="3"/>
      <c r="S20" s="3"/>
      <c r="T20" s="3"/>
      <c r="U20" s="3"/>
      <c r="V20" s="3"/>
    </row>
    <row r="21" ht="22.5" customHeight="1">
      <c r="A21" s="182"/>
      <c r="B21" s="227"/>
      <c r="C21" s="228"/>
      <c r="D21" s="229"/>
      <c r="E21" s="229"/>
      <c r="F21" s="229"/>
      <c r="G21" s="230"/>
      <c r="H21" s="230"/>
      <c r="I21" s="231"/>
      <c r="J21" s="230"/>
      <c r="K21" s="3"/>
      <c r="L21" s="3"/>
      <c r="M21" s="3"/>
      <c r="N21" s="3"/>
      <c r="O21" s="3"/>
      <c r="P21" s="3"/>
      <c r="Q21" s="3"/>
      <c r="R21" s="3"/>
      <c r="S21" s="3"/>
      <c r="T21" s="3"/>
      <c r="U21" s="3"/>
      <c r="V21" s="3"/>
    </row>
    <row r="22" ht="22.5" customHeight="1">
      <c r="A22" s="226"/>
      <c r="B22" s="235" t="s">
        <v>209</v>
      </c>
      <c r="C22" s="253" t="str">
        <f>image("https://wow.zamimg.com/images/wow/icons/large/inv_belt_37c.jpg")</f>
        <v/>
      </c>
      <c r="D22" s="266" t="s">
        <v>210</v>
      </c>
      <c r="E22" s="267" t="str">
        <f>image("https://wow.zamimg.com/images/wow/icons/large/inv_belt_38b.jpg")</f>
        <v/>
      </c>
      <c r="F22" s="233" t="s">
        <v>211</v>
      </c>
      <c r="G22" s="220" t="s">
        <v>167</v>
      </c>
      <c r="H22" s="220" t="s">
        <v>129</v>
      </c>
      <c r="I22" s="224" t="s">
        <v>212</v>
      </c>
      <c r="J22" s="200" t="s">
        <v>213</v>
      </c>
      <c r="K22" s="3"/>
      <c r="L22" s="3"/>
      <c r="M22" s="3"/>
      <c r="N22" s="3"/>
      <c r="O22" s="3"/>
      <c r="P22" s="3"/>
      <c r="Q22" s="3"/>
      <c r="R22" s="3"/>
      <c r="S22" s="3"/>
      <c r="T22" s="3"/>
      <c r="U22" s="3"/>
      <c r="V22" s="3"/>
    </row>
    <row r="23" ht="22.5" customHeight="1">
      <c r="A23" s="226"/>
      <c r="B23" s="190" t="s">
        <v>209</v>
      </c>
      <c r="C23" s="247" t="str">
        <f>image("https://wow.zamimg.com/images/wow/icons/large/inv_boots_chain_07.jpg")</f>
        <v/>
      </c>
      <c r="D23" s="246" t="s">
        <v>214</v>
      </c>
      <c r="E23" s="247" t="str">
        <f>image("https://wow.zamimg.com/images/wow/icons/large/inv_boots_chain_07.jpg")</f>
        <v/>
      </c>
      <c r="F23" s="246" t="s">
        <v>215</v>
      </c>
      <c r="G23" s="190" t="s">
        <v>190</v>
      </c>
      <c r="H23" s="190" t="s">
        <v>135</v>
      </c>
      <c r="I23" s="189" t="s">
        <v>47</v>
      </c>
      <c r="J23" s="190" t="s">
        <v>216</v>
      </c>
      <c r="K23" s="3"/>
      <c r="L23" s="3"/>
      <c r="M23" s="3"/>
      <c r="N23" s="3"/>
      <c r="O23" s="3"/>
      <c r="P23" s="3"/>
      <c r="Q23" s="3"/>
      <c r="R23" s="3"/>
      <c r="S23" s="3"/>
      <c r="T23" s="3"/>
      <c r="U23" s="3"/>
      <c r="V23" s="3"/>
    </row>
    <row r="24" ht="22.5" customHeight="1">
      <c r="A24" s="226"/>
      <c r="B24" s="213" t="s">
        <v>209</v>
      </c>
      <c r="C24" s="261" t="str">
        <f>image("https://wow.zamimg.com/images/wow/icons/large/inv_pants_plate_28.jpg")</f>
        <v/>
      </c>
      <c r="D24" s="268" t="s">
        <v>217</v>
      </c>
      <c r="E24" s="269" t="str">
        <f>image("https://wow.zamimg.com/images/wow/icons/large/inv_pants_plate_25.jpg")</f>
        <v/>
      </c>
      <c r="F24" s="268" t="s">
        <v>218</v>
      </c>
      <c r="G24" s="213" t="s">
        <v>219</v>
      </c>
      <c r="H24" s="209" t="s">
        <v>146</v>
      </c>
      <c r="I24" s="210" t="s">
        <v>220</v>
      </c>
      <c r="J24" s="209" t="s">
        <v>221</v>
      </c>
      <c r="K24" s="3"/>
      <c r="L24" s="112"/>
      <c r="M24" s="3"/>
      <c r="N24" s="3"/>
      <c r="O24" s="3"/>
      <c r="P24" s="3"/>
      <c r="Q24" s="3"/>
      <c r="R24" s="3"/>
      <c r="S24" s="3"/>
      <c r="T24" s="3"/>
      <c r="U24" s="3"/>
      <c r="V24" s="3"/>
    </row>
    <row r="25" ht="22.5" customHeight="1">
      <c r="A25" s="226"/>
      <c r="B25" s="213" t="s">
        <v>209</v>
      </c>
      <c r="C25" s="214" t="str">
        <f>image("https://wow.zamimg.com/images/wow/icons/large/inv_jewelry_necklace_33.jpg")</f>
        <v/>
      </c>
      <c r="D25" s="268" t="s">
        <v>222</v>
      </c>
      <c r="E25" s="214" t="str">
        <f>image("https://wow.zamimg.com/images/wow/icons/large/inv_jewelry_necklace_33.jpg")</f>
        <v/>
      </c>
      <c r="F25" s="268" t="s">
        <v>223</v>
      </c>
      <c r="G25" s="213" t="s">
        <v>172</v>
      </c>
      <c r="H25" s="213"/>
      <c r="I25" s="241" t="s">
        <v>224</v>
      </c>
      <c r="J25" s="213" t="s">
        <v>225</v>
      </c>
      <c r="K25" s="3"/>
      <c r="L25" s="3"/>
      <c r="M25" s="3"/>
      <c r="N25" s="3"/>
      <c r="O25" s="3"/>
      <c r="P25" s="3"/>
      <c r="Q25" s="3"/>
      <c r="R25" s="3"/>
      <c r="S25" s="3"/>
      <c r="T25" s="3"/>
      <c r="U25" s="3"/>
      <c r="V25" s="3"/>
    </row>
    <row r="26" ht="22.5" customHeight="1">
      <c r="A26" s="226"/>
      <c r="B26" s="213" t="s">
        <v>209</v>
      </c>
      <c r="C26" s="261" t="str">
        <f>image("https://wow.zamimg.com/images/wow/icons/large/inv_misc_bone_skull_02.jpg")</f>
        <v/>
      </c>
      <c r="D26" s="268" t="s">
        <v>226</v>
      </c>
      <c r="E26" s="228" t="str">
        <f>image("https://wow.zamimg.com/images/wow/icons/large/inv_misc_bone_skull_02.jpg")</f>
        <v/>
      </c>
      <c r="F26" s="270" t="s">
        <v>227</v>
      </c>
      <c r="G26" s="209" t="s">
        <v>228</v>
      </c>
      <c r="H26" s="190"/>
      <c r="I26" s="189" t="s">
        <v>229</v>
      </c>
      <c r="J26" s="230" t="s">
        <v>230</v>
      </c>
      <c r="K26" s="3"/>
      <c r="L26" s="3"/>
      <c r="M26" s="3"/>
      <c r="N26" s="3"/>
      <c r="O26" s="3"/>
      <c r="P26" s="3"/>
      <c r="Q26" s="3"/>
      <c r="R26" s="3"/>
      <c r="S26" s="3"/>
      <c r="T26" s="3"/>
      <c r="U26" s="3"/>
      <c r="V26" s="3"/>
    </row>
    <row r="27" ht="22.5" customHeight="1">
      <c r="A27" s="226"/>
      <c r="B27" s="220" t="s">
        <v>209</v>
      </c>
      <c r="C27" s="221" t="str">
        <f>image("https://wow.zamimg.com/images/wow/icons/large/inv_weapon_shortblade_95.jpg")</f>
        <v/>
      </c>
      <c r="D27" s="233" t="s">
        <v>231</v>
      </c>
      <c r="E27" s="234" t="str">
        <f>image("https://wow.zamimg.com/images/wow/icons/large/inv_weapon_shortblade_94.jpg")</f>
        <v/>
      </c>
      <c r="F27" s="233" t="s">
        <v>232</v>
      </c>
      <c r="G27" s="220" t="s">
        <v>156</v>
      </c>
      <c r="H27" s="220" t="s">
        <v>157</v>
      </c>
      <c r="I27" s="224" t="s">
        <v>233</v>
      </c>
      <c r="J27" s="220" t="s">
        <v>234</v>
      </c>
      <c r="K27" s="3"/>
      <c r="L27" s="3"/>
      <c r="M27" s="3"/>
      <c r="N27" s="3"/>
      <c r="O27" s="3"/>
      <c r="P27" s="3"/>
      <c r="Q27" s="3"/>
      <c r="R27" s="3"/>
      <c r="S27" s="3"/>
      <c r="T27" s="3"/>
      <c r="U27" s="3"/>
      <c r="V27" s="3"/>
    </row>
    <row r="28" ht="22.5" customHeight="1">
      <c r="A28" s="226"/>
      <c r="B28" s="235" t="s">
        <v>209</v>
      </c>
      <c r="C28" s="253" t="str">
        <f>image("https://wow.zamimg.com/images/wow/icons/large/inv_staff_100.jpg")</f>
        <v/>
      </c>
      <c r="D28" s="266" t="s">
        <v>235</v>
      </c>
      <c r="E28" s="271" t="str">
        <f>image("https://wow.zamimg.com/images/wow/icons/large/inv_staff_97.jpg")</f>
        <v/>
      </c>
      <c r="F28" s="266" t="s">
        <v>236</v>
      </c>
      <c r="G28" s="235" t="s">
        <v>207</v>
      </c>
      <c r="H28" s="190" t="s">
        <v>237</v>
      </c>
      <c r="I28" s="189" t="s">
        <v>238</v>
      </c>
      <c r="J28" s="190" t="s">
        <v>239</v>
      </c>
      <c r="K28" s="3"/>
      <c r="L28" s="3"/>
      <c r="M28" s="3"/>
      <c r="N28" s="3"/>
      <c r="O28" s="3"/>
      <c r="P28" s="3"/>
      <c r="Q28" s="3"/>
      <c r="R28" s="3"/>
      <c r="S28" s="3"/>
      <c r="T28" s="3"/>
      <c r="U28" s="3"/>
      <c r="V28" s="3"/>
    </row>
    <row r="29" ht="22.5" customHeight="1">
      <c r="A29" s="226"/>
      <c r="B29" s="227"/>
      <c r="C29" s="272"/>
      <c r="D29" s="229"/>
      <c r="E29" s="229"/>
      <c r="F29" s="229"/>
      <c r="G29" s="230"/>
      <c r="H29" s="230"/>
      <c r="I29" s="231"/>
      <c r="J29" s="230"/>
      <c r="K29" s="3"/>
      <c r="L29" s="3"/>
      <c r="M29" s="3"/>
      <c r="N29" s="3"/>
      <c r="O29" s="3"/>
      <c r="P29" s="3"/>
      <c r="Q29" s="3"/>
      <c r="R29" s="3"/>
      <c r="S29" s="3"/>
      <c r="T29" s="3"/>
      <c r="U29" s="3"/>
      <c r="V29" s="3"/>
    </row>
    <row r="30" ht="22.5" customHeight="1">
      <c r="A30" s="226"/>
      <c r="B30" s="213" t="s">
        <v>240</v>
      </c>
      <c r="C30" s="261" t="str">
        <f>image("https://wow.zamimg.com/images/wow/icons/large/inv_misc_cape_16.jpg")</f>
        <v/>
      </c>
      <c r="D30" s="268" t="s">
        <v>241</v>
      </c>
      <c r="E30" s="269" t="str">
        <f>image("https://wow.zamimg.com/images/wow/icons/large/inv_misc_cape_18.jpg")</f>
        <v/>
      </c>
      <c r="F30" s="268" t="s">
        <v>242</v>
      </c>
      <c r="G30" s="218" t="s">
        <v>123</v>
      </c>
      <c r="H30" s="218"/>
      <c r="I30" s="263" t="s">
        <v>243</v>
      </c>
      <c r="J30" s="209" t="s">
        <v>244</v>
      </c>
      <c r="K30" s="3"/>
      <c r="L30" s="3"/>
      <c r="M30" s="3"/>
      <c r="N30" s="3"/>
      <c r="O30" s="3"/>
      <c r="P30" s="3"/>
      <c r="Q30" s="3"/>
      <c r="R30" s="3"/>
      <c r="S30" s="3"/>
      <c r="T30" s="3"/>
      <c r="U30" s="3"/>
      <c r="V30" s="3"/>
    </row>
    <row r="31" ht="22.5" customHeight="1">
      <c r="A31" s="226"/>
      <c r="B31" s="220" t="s">
        <v>240</v>
      </c>
      <c r="C31" s="221" t="str">
        <f>image("https://wow.zamimg.com/images/wow/icons/large/inv_bracer_23b.jpg")</f>
        <v/>
      </c>
      <c r="D31" s="233" t="s">
        <v>245</v>
      </c>
      <c r="E31" s="234" t="str">
        <f>image("https://wow.zamimg.com/images/wow/icons/large/inv_bracer_36a.jpg")</f>
        <v/>
      </c>
      <c r="F31" s="233" t="s">
        <v>246</v>
      </c>
      <c r="G31" s="235" t="s">
        <v>145</v>
      </c>
      <c r="H31" s="235" t="s">
        <v>129</v>
      </c>
      <c r="I31" s="236" t="s">
        <v>247</v>
      </c>
      <c r="J31" s="209" t="s">
        <v>248</v>
      </c>
      <c r="K31" s="3"/>
      <c r="L31" s="3"/>
      <c r="M31" s="3"/>
      <c r="N31" s="3"/>
      <c r="O31" s="3"/>
      <c r="P31" s="3"/>
      <c r="Q31" s="3"/>
      <c r="R31" s="3"/>
      <c r="S31" s="3"/>
      <c r="T31" s="3"/>
      <c r="U31" s="3"/>
      <c r="V31" s="3"/>
    </row>
    <row r="32" ht="22.5" customHeight="1">
      <c r="A32" s="226"/>
      <c r="B32" s="190" t="s">
        <v>240</v>
      </c>
      <c r="C32" s="245" t="str">
        <f>image("https://wow.zamimg.com/images/wow/icons/large/inv_belt_45a.jpg")</f>
        <v/>
      </c>
      <c r="D32" s="246" t="s">
        <v>249</v>
      </c>
      <c r="E32" s="245" t="str">
        <f>image("https://wow.zamimg.com/images/wow/icons/large/inv_belt_45a.jpg")</f>
        <v/>
      </c>
      <c r="F32" s="185" t="s">
        <v>250</v>
      </c>
      <c r="G32" s="183" t="s">
        <v>167</v>
      </c>
      <c r="H32" s="200" t="s">
        <v>135</v>
      </c>
      <c r="I32" s="273" t="s">
        <v>251</v>
      </c>
      <c r="J32" s="200" t="s">
        <v>252</v>
      </c>
      <c r="K32" s="3"/>
      <c r="L32" s="3"/>
      <c r="M32" s="3"/>
      <c r="N32" s="3"/>
      <c r="O32" s="3"/>
      <c r="P32" s="3"/>
      <c r="Q32" s="3"/>
      <c r="R32" s="3"/>
      <c r="S32" s="3"/>
      <c r="T32" s="3"/>
      <c r="U32" s="3"/>
      <c r="V32" s="3"/>
    </row>
    <row r="33" ht="22.5" customHeight="1">
      <c r="A33" s="226"/>
      <c r="B33" s="190" t="s">
        <v>240</v>
      </c>
      <c r="C33" s="245" t="str">
        <f>image("https://wow.zamimg.com/images/wow/icons/large/inv_pants_mail_25.jpg")</f>
        <v/>
      </c>
      <c r="D33" s="246" t="s">
        <v>253</v>
      </c>
      <c r="E33" s="247" t="str">
        <f>image("https://wow.zamimg.com/images/wow/icons/large/inv_pants_mail_24.jpg")</f>
        <v/>
      </c>
      <c r="F33" s="246" t="s">
        <v>254</v>
      </c>
      <c r="G33" s="190" t="s">
        <v>128</v>
      </c>
      <c r="H33" s="190" t="s">
        <v>135</v>
      </c>
      <c r="I33" s="189" t="s">
        <v>47</v>
      </c>
      <c r="J33" s="190" t="s">
        <v>255</v>
      </c>
      <c r="K33" s="3"/>
      <c r="L33" s="3"/>
      <c r="M33" s="3"/>
      <c r="N33" s="3"/>
      <c r="O33" s="3"/>
      <c r="P33" s="3"/>
      <c r="Q33" s="3"/>
      <c r="R33" s="3"/>
      <c r="S33" s="3"/>
      <c r="T33" s="3"/>
      <c r="U33" s="3"/>
      <c r="V33" s="3"/>
    </row>
    <row r="34" ht="22.5" customHeight="1">
      <c r="A34" s="226"/>
      <c r="B34" s="183" t="s">
        <v>240</v>
      </c>
      <c r="C34" s="238" t="str">
        <f>image("https://wow.zamimg.com/images/wow/icons/large/inv_gauntlets_75.jpg")</f>
        <v/>
      </c>
      <c r="D34" s="185" t="s">
        <v>256</v>
      </c>
      <c r="E34" s="264" t="str">
        <f>image("https://wow.zamimg.com/images/wow/icons/large/inv_gauntlets_53.jpg")</f>
        <v/>
      </c>
      <c r="F34" s="185" t="s">
        <v>257</v>
      </c>
      <c r="G34" s="183" t="s">
        <v>98</v>
      </c>
      <c r="H34" s="218" t="s">
        <v>146</v>
      </c>
      <c r="I34" s="263" t="s">
        <v>258</v>
      </c>
      <c r="J34" s="218" t="s">
        <v>259</v>
      </c>
      <c r="K34" s="3"/>
      <c r="L34" s="3"/>
      <c r="M34" s="3"/>
      <c r="N34" s="3"/>
      <c r="O34" s="3"/>
      <c r="P34" s="3"/>
      <c r="Q34" s="3"/>
      <c r="R34" s="3"/>
      <c r="S34" s="3"/>
      <c r="T34" s="3"/>
      <c r="U34" s="3"/>
      <c r="V34" s="3"/>
    </row>
    <row r="35" ht="22.5" customHeight="1">
      <c r="A35" s="226"/>
      <c r="B35" s="218" t="s">
        <v>240</v>
      </c>
      <c r="C35" s="274" t="str">
        <f>image("https://wow.zamimg.com/images/wow/icons/large/inv_boots_plate_01.jpg")</f>
        <v/>
      </c>
      <c r="D35" s="275" t="s">
        <v>260</v>
      </c>
      <c r="E35" s="276" t="str">
        <f>image("https://wow.zamimg.com/images/wow/icons/large/inv_boots_plate_08.jpg")</f>
        <v/>
      </c>
      <c r="F35" s="275" t="s">
        <v>261</v>
      </c>
      <c r="G35" s="218" t="s">
        <v>190</v>
      </c>
      <c r="H35" s="209" t="s">
        <v>262</v>
      </c>
      <c r="I35" s="210" t="s">
        <v>263</v>
      </c>
      <c r="J35" s="183" t="s">
        <v>264</v>
      </c>
      <c r="K35" s="3"/>
      <c r="L35" s="3"/>
      <c r="M35" s="3"/>
      <c r="N35" s="3"/>
      <c r="O35" s="3"/>
      <c r="P35" s="3"/>
      <c r="Q35" s="3"/>
      <c r="R35" s="3"/>
      <c r="S35" s="3"/>
      <c r="T35" s="3"/>
      <c r="U35" s="3"/>
      <c r="V35" s="3"/>
    </row>
    <row r="36" ht="22.5" customHeight="1">
      <c r="A36" s="226"/>
      <c r="B36" s="220" t="s">
        <v>240</v>
      </c>
      <c r="C36" s="277" t="str">
        <f>image("https://wow.zamimg.com/images/wow/icons/large/inv_axe_105.jpg")</f>
        <v/>
      </c>
      <c r="D36" s="233" t="s">
        <v>265</v>
      </c>
      <c r="E36" s="234" t="str">
        <f>image("https://wow.zamimg.com/images/wow/icons/large/inv_axe_104.jpg")</f>
        <v/>
      </c>
      <c r="F36" s="233" t="s">
        <v>266</v>
      </c>
      <c r="G36" s="220" t="s">
        <v>267</v>
      </c>
      <c r="H36" s="218" t="s">
        <v>177</v>
      </c>
      <c r="I36" s="263" t="s">
        <v>268</v>
      </c>
      <c r="J36" s="278" t="s">
        <v>269</v>
      </c>
      <c r="K36" s="3"/>
      <c r="L36" s="3"/>
      <c r="M36" s="3"/>
      <c r="N36" s="3"/>
      <c r="O36" s="3"/>
      <c r="P36" s="3"/>
      <c r="Q36" s="3"/>
      <c r="R36" s="3"/>
      <c r="S36" s="3"/>
      <c r="T36" s="3"/>
      <c r="U36" s="3"/>
      <c r="V36" s="3"/>
    </row>
    <row r="37" ht="22.5" customHeight="1">
      <c r="A37" s="226"/>
      <c r="B37" s="235" t="s">
        <v>240</v>
      </c>
      <c r="C37" s="253" t="str">
        <f>image("https://wow.zamimg.com/images/wow/icons/large/inv_staff_101.jpg")</f>
        <v/>
      </c>
      <c r="D37" s="266" t="s">
        <v>270</v>
      </c>
      <c r="E37" s="271" t="str">
        <f>image("https://wow.zamimg.com/images/wow/icons/large/inv_weapon_halberd_31.jpg")</f>
        <v/>
      </c>
      <c r="F37" s="266" t="s">
        <v>271</v>
      </c>
      <c r="G37" s="235" t="s">
        <v>207</v>
      </c>
      <c r="H37" s="190" t="s">
        <v>272</v>
      </c>
      <c r="I37" s="189" t="s">
        <v>238</v>
      </c>
      <c r="J37" s="279" t="s">
        <v>273</v>
      </c>
      <c r="K37" s="3"/>
      <c r="L37" s="3"/>
      <c r="M37" s="3"/>
      <c r="N37" s="3"/>
      <c r="O37" s="3"/>
      <c r="P37" s="3"/>
      <c r="Q37" s="3"/>
      <c r="R37" s="3"/>
      <c r="S37" s="3"/>
      <c r="T37" s="3"/>
      <c r="U37" s="3"/>
      <c r="V37" s="3"/>
    </row>
    <row r="38" ht="22.5" customHeight="1">
      <c r="A38" s="280"/>
      <c r="B38" s="227"/>
      <c r="C38" s="251"/>
      <c r="D38" s="229"/>
      <c r="E38" s="229"/>
      <c r="F38" s="229"/>
      <c r="G38" s="230"/>
      <c r="H38" s="230"/>
      <c r="I38" s="231"/>
      <c r="J38" s="230"/>
      <c r="K38" s="3"/>
      <c r="L38" s="3"/>
      <c r="M38" s="3"/>
      <c r="N38" s="3"/>
      <c r="O38" s="3"/>
      <c r="P38" s="3"/>
      <c r="Q38" s="3"/>
      <c r="R38" s="3"/>
      <c r="S38" s="3"/>
      <c r="T38" s="3"/>
      <c r="U38" s="3"/>
      <c r="V38" s="3"/>
    </row>
    <row r="39" ht="22.5" customHeight="1">
      <c r="A39" s="281">
        <v>44950.0</v>
      </c>
      <c r="B39" s="230" t="s">
        <v>274</v>
      </c>
      <c r="C39" s="228" t="str">
        <f t="shared" ref="C39:C41" si="1">image("https://wow.zamimg.com/images/wow/icons/large/inv_chest_chain_03.jpg")</f>
        <v/>
      </c>
      <c r="D39" s="282" t="s">
        <v>275</v>
      </c>
      <c r="E39" s="228" t="str">
        <f t="shared" ref="E39:E41" si="2">image("https://wow.zamimg.com/images/wow/icons/large/inv_chest_chain_03.jpg")</f>
        <v/>
      </c>
      <c r="F39" s="282" t="s">
        <v>275</v>
      </c>
      <c r="G39" s="230"/>
      <c r="H39" s="230"/>
      <c r="I39" s="231"/>
      <c r="J39" s="230"/>
      <c r="K39" s="3"/>
      <c r="L39" s="3"/>
      <c r="M39" s="3"/>
      <c r="N39" s="3"/>
      <c r="O39" s="3"/>
      <c r="P39" s="3"/>
      <c r="Q39" s="3"/>
      <c r="R39" s="3"/>
      <c r="S39" s="3"/>
      <c r="T39" s="3"/>
      <c r="U39" s="3"/>
      <c r="V39" s="3"/>
    </row>
    <row r="40" ht="22.5" customHeight="1">
      <c r="A40" s="283"/>
      <c r="B40" s="227"/>
      <c r="C40" s="228" t="str">
        <f t="shared" si="1"/>
        <v/>
      </c>
      <c r="D40" s="282" t="s">
        <v>276</v>
      </c>
      <c r="E40" s="228" t="str">
        <f t="shared" si="2"/>
        <v/>
      </c>
      <c r="F40" s="282" t="s">
        <v>276</v>
      </c>
      <c r="G40" s="230"/>
      <c r="H40" s="230"/>
      <c r="I40" s="231"/>
      <c r="J40" s="230"/>
      <c r="K40" s="3"/>
      <c r="L40" s="3"/>
      <c r="M40" s="3"/>
      <c r="N40" s="3"/>
      <c r="O40" s="3"/>
      <c r="P40" s="3"/>
      <c r="Q40" s="3"/>
      <c r="R40" s="3"/>
      <c r="S40" s="3"/>
      <c r="T40" s="3"/>
      <c r="U40" s="3"/>
      <c r="V40" s="3"/>
    </row>
    <row r="41" ht="22.5" customHeight="1">
      <c r="A41" s="283"/>
      <c r="B41" s="227"/>
      <c r="C41" s="228" t="str">
        <f t="shared" si="1"/>
        <v/>
      </c>
      <c r="D41" s="282" t="s">
        <v>277</v>
      </c>
      <c r="E41" s="228" t="str">
        <f t="shared" si="2"/>
        <v/>
      </c>
      <c r="F41" s="282" t="s">
        <v>277</v>
      </c>
      <c r="G41" s="230"/>
      <c r="H41" s="230"/>
      <c r="I41" s="231"/>
      <c r="J41" s="230"/>
      <c r="K41" s="3"/>
      <c r="L41" s="3"/>
      <c r="M41" s="3"/>
      <c r="N41" s="3"/>
      <c r="O41" s="3"/>
      <c r="P41" s="3"/>
      <c r="Q41" s="3"/>
      <c r="R41" s="3"/>
      <c r="S41" s="3"/>
      <c r="T41" s="3"/>
      <c r="U41" s="3"/>
      <c r="V41" s="3"/>
    </row>
    <row r="42" ht="22.5" customHeight="1">
      <c r="A42" s="250" t="s">
        <v>278</v>
      </c>
      <c r="B42" s="218" t="s">
        <v>274</v>
      </c>
      <c r="C42" s="274" t="str">
        <f>image("https://wow.zamimg.com/images/wow/icons/large/inv_mace_105.jpg")</f>
        <v/>
      </c>
      <c r="D42" s="275" t="s">
        <v>279</v>
      </c>
      <c r="E42" s="276" t="str">
        <f>image("https://wow.zamimg.com/images/wow/icons/large/inv_mace_101.jpg")</f>
        <v/>
      </c>
      <c r="F42" s="275" t="s">
        <v>280</v>
      </c>
      <c r="G42" s="218" t="s">
        <v>267</v>
      </c>
      <c r="H42" s="213" t="s">
        <v>281</v>
      </c>
      <c r="I42" s="241" t="s">
        <v>282</v>
      </c>
      <c r="J42" s="213" t="s">
        <v>283</v>
      </c>
      <c r="K42" s="3"/>
      <c r="L42" s="3"/>
      <c r="M42" s="3"/>
      <c r="N42" s="3"/>
      <c r="O42" s="3"/>
      <c r="P42" s="3"/>
      <c r="Q42" s="3"/>
      <c r="R42" s="3"/>
      <c r="S42" s="3"/>
      <c r="T42" s="3"/>
      <c r="U42" s="3"/>
      <c r="V42" s="3"/>
    </row>
    <row r="43" ht="22.5" customHeight="1">
      <c r="A43" s="283"/>
      <c r="B43" s="209"/>
      <c r="C43" s="284" t="str">
        <f>image("https://wow.zamimg.com/images/wow/icons/large/inv_mace_106.jpg")</f>
        <v/>
      </c>
      <c r="D43" s="270" t="s">
        <v>284</v>
      </c>
      <c r="E43" s="285" t="str">
        <f>image("https://wow.zamimg.com/images/wow/icons/large/inv_mace_104.jpg")</f>
        <v/>
      </c>
      <c r="F43" s="270" t="s">
        <v>285</v>
      </c>
      <c r="G43" s="209" t="s">
        <v>207</v>
      </c>
      <c r="H43" s="209" t="s">
        <v>281</v>
      </c>
      <c r="I43" s="210" t="s">
        <v>286</v>
      </c>
      <c r="J43" s="209"/>
      <c r="K43" s="3"/>
      <c r="L43" s="3"/>
      <c r="M43" s="3"/>
      <c r="N43" s="3"/>
      <c r="O43" s="3"/>
      <c r="P43" s="3"/>
      <c r="Q43" s="3"/>
      <c r="R43" s="3"/>
      <c r="S43" s="3"/>
      <c r="T43" s="3"/>
      <c r="U43" s="3"/>
      <c r="V43" s="3"/>
    </row>
    <row r="44" ht="22.5" customHeight="1">
      <c r="A44" s="226"/>
      <c r="B44" s="190"/>
      <c r="C44" s="286" t="str">
        <f>image("https://wow.zamimg.com/images/wow/icons/large/inv_weapon_rifle_35.jpg")</f>
        <v/>
      </c>
      <c r="D44" s="246" t="s">
        <v>287</v>
      </c>
      <c r="E44" s="247" t="str">
        <f>image("https://wow.zamimg.com/images/wow/icons/large/inv_weapon_rifle_36.jpg")</f>
        <v/>
      </c>
      <c r="F44" s="246" t="s">
        <v>288</v>
      </c>
      <c r="G44" s="190" t="s">
        <v>182</v>
      </c>
      <c r="H44" s="220" t="s">
        <v>289</v>
      </c>
      <c r="I44" s="224" t="s">
        <v>290</v>
      </c>
      <c r="J44" s="220" t="s">
        <v>291</v>
      </c>
      <c r="K44" s="3"/>
      <c r="L44" s="3"/>
      <c r="M44" s="3"/>
      <c r="N44" s="3"/>
      <c r="O44" s="3"/>
      <c r="P44" s="3"/>
      <c r="Q44" s="3"/>
      <c r="R44" s="3"/>
      <c r="S44" s="3"/>
      <c r="T44" s="3"/>
      <c r="U44" s="3"/>
      <c r="V44" s="3"/>
    </row>
    <row r="45" ht="22.5" customHeight="1">
      <c r="A45" s="182"/>
      <c r="B45" s="218"/>
      <c r="C45" s="274" t="str">
        <f>image("https://wow.zamimg.com/images/wow/icons/large/inv_sword_141.jpg")</f>
        <v/>
      </c>
      <c r="D45" s="275" t="s">
        <v>292</v>
      </c>
      <c r="E45" s="276" t="str">
        <f>image("https://wow.zamimg.com/images/wow/icons/large/inv_sword_140.jpg")</f>
        <v/>
      </c>
      <c r="F45" s="275" t="s">
        <v>293</v>
      </c>
      <c r="G45" s="218" t="s">
        <v>207</v>
      </c>
      <c r="H45" s="218" t="s">
        <v>294</v>
      </c>
      <c r="I45" s="263" t="s">
        <v>295</v>
      </c>
      <c r="J45" s="218" t="s">
        <v>296</v>
      </c>
      <c r="K45" s="3"/>
      <c r="L45" s="3"/>
      <c r="M45" s="3"/>
      <c r="N45" s="3"/>
      <c r="O45" s="3"/>
      <c r="P45" s="3"/>
      <c r="Q45" s="3"/>
      <c r="R45" s="3"/>
      <c r="S45" s="3"/>
      <c r="T45" s="3"/>
      <c r="U45" s="3"/>
      <c r="V45" s="3"/>
    </row>
    <row r="46" ht="22.5" customHeight="1">
      <c r="A46" s="250" t="s">
        <v>297</v>
      </c>
      <c r="B46" s="230" t="s">
        <v>274</v>
      </c>
      <c r="C46" s="228" t="str">
        <f t="shared" ref="C46:C48" si="3">image("https://wow.zamimg.com/images/wow/icons/large/inv_chest_chain_03.jpg")</f>
        <v/>
      </c>
      <c r="D46" s="282" t="s">
        <v>275</v>
      </c>
      <c r="E46" s="228" t="str">
        <f t="shared" ref="E46:E48" si="4">image("https://wow.zamimg.com/images/wow/icons/large/inv_chest_chain_03.jpg")</f>
        <v/>
      </c>
      <c r="F46" s="282" t="s">
        <v>275</v>
      </c>
      <c r="G46" s="230"/>
      <c r="H46" s="230"/>
      <c r="I46" s="231"/>
      <c r="J46" s="230"/>
      <c r="K46" s="3"/>
      <c r="L46" s="3"/>
      <c r="M46" s="3"/>
      <c r="N46" s="3"/>
      <c r="O46" s="3"/>
      <c r="P46" s="3"/>
      <c r="Q46" s="3"/>
      <c r="R46" s="3"/>
      <c r="S46" s="3"/>
      <c r="T46" s="3"/>
      <c r="U46" s="3"/>
      <c r="V46" s="3"/>
    </row>
    <row r="47" ht="22.5" customHeight="1">
      <c r="A47" s="283"/>
      <c r="B47" s="227"/>
      <c r="C47" s="228" t="str">
        <f t="shared" si="3"/>
        <v/>
      </c>
      <c r="D47" s="282" t="s">
        <v>276</v>
      </c>
      <c r="E47" s="228" t="str">
        <f t="shared" si="4"/>
        <v/>
      </c>
      <c r="F47" s="282" t="s">
        <v>276</v>
      </c>
      <c r="G47" s="230"/>
      <c r="H47" s="230"/>
      <c r="I47" s="231"/>
      <c r="J47" s="230"/>
      <c r="K47" s="6"/>
      <c r="L47" s="3"/>
      <c r="M47" s="3"/>
      <c r="N47" s="3"/>
      <c r="O47" s="3"/>
      <c r="P47" s="3"/>
      <c r="Q47" s="3"/>
      <c r="R47" s="3"/>
      <c r="S47" s="3"/>
      <c r="T47" s="3"/>
      <c r="U47" s="3"/>
      <c r="V47" s="3"/>
    </row>
    <row r="48" ht="22.5" customHeight="1">
      <c r="A48" s="283"/>
      <c r="B48" s="227"/>
      <c r="C48" s="228" t="str">
        <f t="shared" si="3"/>
        <v/>
      </c>
      <c r="D48" s="282" t="s">
        <v>277</v>
      </c>
      <c r="E48" s="228" t="str">
        <f t="shared" si="4"/>
        <v/>
      </c>
      <c r="F48" s="282" t="s">
        <v>277</v>
      </c>
      <c r="G48" s="230"/>
      <c r="H48" s="230"/>
      <c r="I48" s="231"/>
      <c r="J48" s="230"/>
      <c r="K48" s="3"/>
      <c r="L48" s="3"/>
      <c r="M48" s="3"/>
      <c r="N48" s="3"/>
      <c r="O48" s="3"/>
      <c r="P48" s="3"/>
      <c r="Q48" s="3"/>
      <c r="R48" s="3"/>
      <c r="S48" s="3"/>
      <c r="T48" s="3"/>
      <c r="U48" s="3"/>
      <c r="V48" s="3"/>
    </row>
    <row r="49" ht="22.5" customHeight="1">
      <c r="A49" s="287">
        <v>50.0</v>
      </c>
      <c r="B49" s="230" t="s">
        <v>274</v>
      </c>
      <c r="C49" s="228" t="str">
        <f t="shared" ref="C49:C50" si="5">image("https://wow.zamimg.com/images/wow/icons/large/inv_misc_cape_16.jpg")</f>
        <v/>
      </c>
      <c r="D49" s="282" t="s">
        <v>298</v>
      </c>
      <c r="E49" s="229" t="str">
        <f t="shared" ref="E49:E50" si="6">image("https://wow.zamimg.com/images/wow/icons/large/inv_misc_cape_18.jpg")</f>
        <v/>
      </c>
      <c r="F49" s="282" t="s">
        <v>299</v>
      </c>
      <c r="G49" s="230" t="s">
        <v>123</v>
      </c>
      <c r="H49" s="230"/>
      <c r="I49" s="231" t="s">
        <v>300</v>
      </c>
      <c r="J49" s="230" t="s">
        <v>301</v>
      </c>
      <c r="K49" s="3"/>
      <c r="L49" s="3"/>
      <c r="M49" s="3"/>
      <c r="N49" s="3"/>
      <c r="O49" s="3"/>
      <c r="P49" s="3"/>
      <c r="Q49" s="3"/>
      <c r="R49" s="3"/>
      <c r="S49" s="3"/>
      <c r="T49" s="3"/>
      <c r="U49" s="3"/>
      <c r="V49" s="3"/>
    </row>
    <row r="50" ht="22.5" customHeight="1">
      <c r="A50" s="182"/>
      <c r="B50" s="227"/>
      <c r="C50" s="228" t="str">
        <f t="shared" si="5"/>
        <v/>
      </c>
      <c r="D50" s="282" t="s">
        <v>302</v>
      </c>
      <c r="E50" s="229" t="str">
        <f t="shared" si="6"/>
        <v/>
      </c>
      <c r="F50" s="282" t="s">
        <v>303</v>
      </c>
      <c r="G50" s="230" t="s">
        <v>123</v>
      </c>
      <c r="H50" s="230"/>
      <c r="I50" s="231" t="s">
        <v>300</v>
      </c>
      <c r="J50" s="230" t="s">
        <v>301</v>
      </c>
      <c r="K50" s="3"/>
      <c r="L50" s="3"/>
      <c r="M50" s="3"/>
      <c r="N50" s="3"/>
      <c r="O50" s="3"/>
      <c r="P50" s="3"/>
      <c r="Q50" s="3"/>
      <c r="R50" s="3"/>
      <c r="S50" s="3"/>
      <c r="T50" s="3"/>
      <c r="U50" s="3"/>
      <c r="V50" s="3"/>
    </row>
    <row r="51" ht="22.5" customHeight="1">
      <c r="A51" s="182"/>
      <c r="B51" s="227"/>
      <c r="C51" s="216"/>
      <c r="D51" s="229"/>
      <c r="E51" s="229"/>
      <c r="F51" s="229"/>
      <c r="G51" s="230"/>
      <c r="H51" s="230"/>
      <c r="I51" s="231"/>
      <c r="J51" s="230"/>
      <c r="K51" s="3"/>
      <c r="L51" s="3"/>
      <c r="M51" s="3"/>
      <c r="N51" s="3"/>
      <c r="O51" s="3"/>
      <c r="P51" s="3"/>
      <c r="Q51" s="3"/>
      <c r="R51" s="3"/>
      <c r="S51" s="3"/>
      <c r="T51" s="3"/>
      <c r="U51" s="3"/>
      <c r="V51" s="3"/>
    </row>
    <row r="52" ht="22.5" customHeight="1">
      <c r="A52" s="182"/>
      <c r="B52" s="227"/>
      <c r="C52" s="228"/>
      <c r="D52" s="229"/>
      <c r="E52" s="229"/>
      <c r="F52" s="229"/>
      <c r="G52" s="230"/>
      <c r="H52" s="230"/>
      <c r="I52" s="231"/>
      <c r="J52" s="230"/>
      <c r="K52" s="3"/>
      <c r="L52" s="3"/>
      <c r="M52" s="3"/>
      <c r="N52" s="3"/>
      <c r="O52" s="3"/>
      <c r="P52" s="3"/>
      <c r="Q52" s="3"/>
      <c r="R52" s="3"/>
      <c r="S52" s="3"/>
      <c r="T52" s="3"/>
      <c r="U52" s="3"/>
      <c r="V52" s="3"/>
    </row>
    <row r="53" ht="22.5" customHeight="1">
      <c r="A53" s="283"/>
      <c r="B53" s="227"/>
      <c r="C53" s="228"/>
      <c r="D53" s="229"/>
      <c r="E53" s="229"/>
      <c r="F53" s="229"/>
      <c r="G53" s="230"/>
      <c r="H53" s="230"/>
      <c r="I53" s="231"/>
      <c r="J53" s="230"/>
      <c r="K53" s="3"/>
      <c r="L53" s="3"/>
      <c r="M53" s="3"/>
      <c r="N53" s="3"/>
      <c r="O53" s="3"/>
      <c r="P53" s="3"/>
      <c r="Q53" s="3"/>
      <c r="R53" s="3"/>
      <c r="S53" s="3"/>
      <c r="T53" s="3"/>
      <c r="U53" s="3"/>
      <c r="V53" s="3"/>
    </row>
    <row r="54" ht="22.5" customHeight="1">
      <c r="A54" s="283"/>
      <c r="B54" s="227"/>
      <c r="C54" s="228"/>
      <c r="D54" s="229"/>
      <c r="E54" s="229"/>
      <c r="F54" s="229"/>
      <c r="G54" s="230"/>
      <c r="H54" s="230"/>
      <c r="I54" s="231"/>
      <c r="J54" s="230"/>
      <c r="K54" s="3"/>
      <c r="L54" s="3"/>
      <c r="M54" s="3"/>
      <c r="N54" s="3"/>
      <c r="O54" s="3"/>
      <c r="P54" s="3"/>
      <c r="Q54" s="3"/>
      <c r="R54" s="3"/>
      <c r="S54" s="3"/>
      <c r="T54" s="3"/>
      <c r="U54" s="3"/>
      <c r="V54" s="3"/>
    </row>
    <row r="55" ht="22.5" customHeight="1">
      <c r="A55" s="283"/>
      <c r="B55" s="227"/>
      <c r="C55" s="228"/>
      <c r="D55" s="229"/>
      <c r="E55" s="229"/>
      <c r="F55" s="229"/>
      <c r="G55" s="230"/>
      <c r="H55" s="230"/>
      <c r="I55" s="231"/>
      <c r="J55" s="230"/>
      <c r="K55" s="3"/>
      <c r="L55" s="3"/>
      <c r="M55" s="3"/>
      <c r="N55" s="3"/>
      <c r="O55" s="3"/>
      <c r="P55" s="3"/>
      <c r="Q55" s="3"/>
      <c r="R55" s="3"/>
      <c r="S55" s="3"/>
      <c r="T55" s="3"/>
      <c r="U55" s="3"/>
      <c r="V55" s="3"/>
    </row>
    <row r="56" ht="22.5" customHeight="1">
      <c r="A56" s="283"/>
      <c r="B56" s="227"/>
      <c r="C56" s="228"/>
      <c r="D56" s="229"/>
      <c r="E56" s="229"/>
      <c r="F56" s="229"/>
      <c r="G56" s="230"/>
      <c r="H56" s="230"/>
      <c r="I56" s="231"/>
      <c r="J56" s="230"/>
      <c r="K56" s="3"/>
      <c r="L56" s="3"/>
      <c r="M56" s="3"/>
      <c r="N56" s="3"/>
      <c r="O56" s="3"/>
      <c r="P56" s="3"/>
      <c r="Q56" s="3"/>
      <c r="R56" s="3"/>
      <c r="S56" s="3"/>
      <c r="T56" s="3"/>
      <c r="U56" s="3"/>
      <c r="V56" s="3"/>
    </row>
    <row r="57" ht="22.5" customHeight="1">
      <c r="A57" s="283"/>
      <c r="B57" s="227"/>
      <c r="C57" s="228"/>
      <c r="D57" s="229"/>
      <c r="E57" s="229"/>
      <c r="F57" s="229"/>
      <c r="G57" s="230"/>
      <c r="H57" s="230"/>
      <c r="I57" s="231"/>
      <c r="J57" s="230"/>
      <c r="K57" s="3"/>
      <c r="L57" s="3"/>
      <c r="M57" s="3"/>
      <c r="N57" s="3"/>
      <c r="O57" s="3"/>
      <c r="P57" s="3"/>
      <c r="Q57" s="3"/>
      <c r="R57" s="3"/>
      <c r="S57" s="3"/>
      <c r="T57" s="3"/>
      <c r="U57" s="3"/>
      <c r="V57" s="3"/>
    </row>
    <row r="58" ht="22.5" customHeight="1">
      <c r="A58" s="288"/>
      <c r="B58" s="227"/>
      <c r="C58" s="228"/>
      <c r="D58" s="229"/>
      <c r="E58" s="229"/>
      <c r="F58" s="229"/>
      <c r="G58" s="230"/>
      <c r="H58" s="230"/>
      <c r="I58" s="231"/>
      <c r="J58" s="230"/>
      <c r="K58" s="3"/>
      <c r="L58" s="3"/>
      <c r="M58" s="3"/>
      <c r="N58" s="3"/>
      <c r="O58" s="3"/>
      <c r="P58" s="3"/>
      <c r="Q58" s="3"/>
      <c r="R58" s="3"/>
      <c r="S58" s="3"/>
      <c r="T58" s="3"/>
      <c r="U58" s="3"/>
      <c r="V58" s="3"/>
    </row>
    <row r="59" ht="22.5" customHeight="1">
      <c r="A59" s="226"/>
      <c r="B59" s="227"/>
      <c r="C59" s="251"/>
      <c r="D59" s="229"/>
      <c r="E59" s="229"/>
      <c r="F59" s="229"/>
      <c r="G59" s="230"/>
      <c r="H59" s="230"/>
      <c r="I59" s="231"/>
      <c r="J59" s="289"/>
      <c r="K59" s="3"/>
      <c r="L59" s="3"/>
      <c r="M59" s="3"/>
      <c r="N59" s="3"/>
      <c r="O59" s="3"/>
      <c r="P59" s="3"/>
      <c r="Q59" s="3"/>
      <c r="R59" s="3"/>
      <c r="S59" s="3"/>
      <c r="T59" s="3"/>
      <c r="U59" s="3"/>
      <c r="V59" s="3"/>
    </row>
    <row r="60" ht="22.5" customHeight="1">
      <c r="A60" s="182"/>
      <c r="B60" s="227"/>
      <c r="C60" s="251"/>
      <c r="D60" s="229"/>
      <c r="E60" s="229"/>
      <c r="F60" s="229"/>
      <c r="G60" s="230"/>
      <c r="H60" s="230"/>
      <c r="I60" s="231"/>
      <c r="J60" s="230"/>
      <c r="K60" s="3"/>
      <c r="L60" s="3"/>
      <c r="M60" s="3"/>
      <c r="N60" s="3"/>
      <c r="O60" s="3"/>
      <c r="P60" s="3"/>
      <c r="Q60" s="3"/>
      <c r="R60" s="3"/>
      <c r="S60" s="3"/>
      <c r="T60" s="3"/>
      <c r="U60" s="3"/>
      <c r="V60" s="3"/>
    </row>
    <row r="61" ht="22.5" customHeight="1">
      <c r="A61" s="288"/>
      <c r="B61" s="227"/>
      <c r="C61" s="290"/>
      <c r="D61" s="229"/>
      <c r="E61" s="229"/>
      <c r="F61" s="229"/>
      <c r="G61" s="230"/>
      <c r="H61" s="230"/>
      <c r="I61" s="291"/>
      <c r="J61" s="289"/>
      <c r="K61" s="3"/>
      <c r="L61" s="3"/>
      <c r="M61" s="3"/>
      <c r="N61" s="3"/>
      <c r="O61" s="3"/>
      <c r="P61" s="3"/>
      <c r="Q61" s="3"/>
      <c r="R61" s="3"/>
      <c r="S61" s="3"/>
      <c r="T61" s="3"/>
      <c r="U61" s="3"/>
      <c r="V61" s="3"/>
    </row>
    <row r="62" ht="22.5" customHeight="1">
      <c r="A62" s="288"/>
      <c r="B62" s="227"/>
      <c r="C62" s="290"/>
      <c r="D62" s="229"/>
      <c r="E62" s="229"/>
      <c r="F62" s="229"/>
      <c r="G62" s="230"/>
      <c r="H62" s="230"/>
      <c r="I62" s="291"/>
      <c r="J62" s="289"/>
      <c r="K62" s="3"/>
      <c r="L62" s="3"/>
      <c r="M62" s="3"/>
      <c r="N62" s="3"/>
      <c r="O62" s="3"/>
      <c r="P62" s="3"/>
      <c r="Q62" s="3"/>
      <c r="R62" s="3"/>
      <c r="S62" s="3"/>
      <c r="T62" s="3"/>
      <c r="U62" s="3"/>
      <c r="V62" s="3"/>
    </row>
    <row r="63" ht="22.5" customHeight="1">
      <c r="A63" s="288"/>
      <c r="B63" s="227"/>
      <c r="C63" s="290"/>
      <c r="D63" s="229"/>
      <c r="E63" s="229"/>
      <c r="F63" s="229"/>
      <c r="G63" s="230"/>
      <c r="H63" s="230"/>
      <c r="I63" s="291"/>
      <c r="J63" s="289"/>
      <c r="K63" s="3"/>
      <c r="L63" s="3"/>
      <c r="M63" s="3"/>
      <c r="N63" s="3"/>
      <c r="O63" s="3"/>
      <c r="P63" s="3"/>
      <c r="Q63" s="3"/>
      <c r="R63" s="3"/>
      <c r="S63" s="3"/>
      <c r="T63" s="3"/>
      <c r="U63" s="3"/>
      <c r="V63" s="3"/>
    </row>
    <row r="64" ht="22.5" customHeight="1">
      <c r="A64" s="292"/>
      <c r="B64" s="227"/>
      <c r="C64" s="228"/>
      <c r="D64" s="229"/>
      <c r="E64" s="229"/>
      <c r="F64" s="229"/>
      <c r="G64" s="230"/>
      <c r="H64" s="230"/>
      <c r="I64" s="230"/>
      <c r="J64" s="230"/>
      <c r="K64" s="3"/>
      <c r="L64" s="3"/>
      <c r="M64" s="3"/>
      <c r="N64" s="3"/>
      <c r="O64" s="3"/>
      <c r="P64" s="3"/>
      <c r="Q64" s="3"/>
      <c r="R64" s="3"/>
      <c r="S64" s="3"/>
      <c r="T64" s="3"/>
      <c r="U64" s="3"/>
      <c r="V64" s="3"/>
    </row>
    <row r="65" ht="22.5" customHeight="1">
      <c r="A65" s="292"/>
      <c r="B65" s="227"/>
      <c r="C65" s="228"/>
      <c r="D65" s="229"/>
      <c r="E65" s="229"/>
      <c r="F65" s="229"/>
      <c r="G65" s="230"/>
      <c r="H65" s="289"/>
      <c r="I65" s="230"/>
      <c r="J65" s="230"/>
      <c r="K65" s="3"/>
      <c r="L65" s="3"/>
      <c r="M65" s="3"/>
      <c r="N65" s="3"/>
      <c r="O65" s="3"/>
      <c r="P65" s="3"/>
      <c r="Q65" s="3"/>
      <c r="R65" s="3"/>
      <c r="S65" s="3"/>
      <c r="T65" s="3"/>
      <c r="U65" s="3"/>
      <c r="V65" s="3"/>
    </row>
    <row r="66" ht="22.5" customHeight="1">
      <c r="A66" s="292"/>
      <c r="B66" s="227"/>
      <c r="C66" s="228"/>
      <c r="D66" s="229"/>
      <c r="E66" s="229"/>
      <c r="F66" s="229"/>
      <c r="G66" s="230"/>
      <c r="H66" s="230"/>
      <c r="I66" s="230"/>
      <c r="J66" s="230"/>
      <c r="K66" s="3"/>
      <c r="L66" s="3"/>
      <c r="M66" s="3"/>
      <c r="N66" s="3"/>
      <c r="O66" s="3"/>
      <c r="P66" s="3"/>
      <c r="Q66" s="3"/>
      <c r="R66" s="3"/>
      <c r="S66" s="3"/>
      <c r="T66" s="3"/>
      <c r="U66" s="3"/>
      <c r="V66" s="3"/>
    </row>
    <row r="67" ht="22.5" customHeight="1">
      <c r="A67" s="226"/>
      <c r="B67" s="227"/>
      <c r="C67" s="251"/>
      <c r="D67" s="229"/>
      <c r="E67" s="229"/>
      <c r="F67" s="229"/>
      <c r="G67" s="230"/>
      <c r="H67" s="230"/>
      <c r="I67" s="230"/>
      <c r="J67" s="230"/>
      <c r="K67" s="3"/>
      <c r="L67" s="3"/>
      <c r="M67" s="3"/>
      <c r="N67" s="3"/>
      <c r="O67" s="3"/>
      <c r="P67" s="3"/>
      <c r="Q67" s="3"/>
      <c r="R67" s="3"/>
      <c r="S67" s="3"/>
      <c r="T67" s="3"/>
      <c r="U67" s="3"/>
      <c r="V67" s="3"/>
    </row>
    <row r="68" ht="22.5" customHeight="1">
      <c r="A68" s="226"/>
      <c r="B68" s="227"/>
      <c r="C68" s="251"/>
      <c r="D68" s="229"/>
      <c r="E68" s="229"/>
      <c r="F68" s="229"/>
      <c r="G68" s="230"/>
      <c r="H68" s="230"/>
      <c r="I68" s="230"/>
      <c r="J68" s="230"/>
      <c r="K68" s="3"/>
      <c r="L68" s="3"/>
      <c r="M68" s="3"/>
      <c r="N68" s="3"/>
      <c r="O68" s="3"/>
      <c r="P68" s="3"/>
      <c r="Q68" s="3"/>
      <c r="R68" s="3"/>
      <c r="S68" s="3"/>
      <c r="T68" s="3"/>
      <c r="U68" s="3"/>
      <c r="V68" s="3"/>
    </row>
    <row r="69" ht="22.5" customHeight="1">
      <c r="A69" s="292"/>
      <c r="B69" s="227"/>
      <c r="C69" s="290"/>
      <c r="D69" s="229"/>
      <c r="E69" s="229"/>
      <c r="F69" s="229"/>
      <c r="G69" s="230"/>
      <c r="H69" s="289"/>
      <c r="I69" s="289"/>
      <c r="J69" s="289"/>
      <c r="K69" s="3"/>
      <c r="L69" s="3"/>
      <c r="M69" s="3"/>
      <c r="N69" s="3"/>
      <c r="O69" s="3"/>
      <c r="P69" s="3"/>
      <c r="Q69" s="3"/>
      <c r="R69" s="3"/>
      <c r="S69" s="3"/>
      <c r="T69" s="3"/>
      <c r="U69" s="3"/>
      <c r="V69" s="3"/>
    </row>
    <row r="70" ht="22.5" customHeight="1">
      <c r="A70" s="4"/>
      <c r="B70" s="227"/>
      <c r="C70" s="290"/>
      <c r="D70" s="229"/>
      <c r="E70" s="229"/>
      <c r="F70" s="229"/>
      <c r="G70" s="230"/>
      <c r="H70" s="289"/>
      <c r="I70" s="289"/>
      <c r="J70" s="289"/>
      <c r="K70" s="3"/>
      <c r="L70" s="3"/>
      <c r="M70" s="3"/>
      <c r="N70" s="3"/>
      <c r="O70" s="3"/>
      <c r="P70" s="3"/>
      <c r="Q70" s="3"/>
      <c r="R70" s="3"/>
      <c r="S70" s="3"/>
      <c r="T70" s="3"/>
      <c r="U70" s="3"/>
      <c r="V70" s="3"/>
    </row>
    <row r="71" ht="22.5" customHeight="1">
      <c r="A71" s="4"/>
      <c r="B71" s="227"/>
      <c r="C71" s="290"/>
      <c r="D71" s="229"/>
      <c r="E71" s="229"/>
      <c r="F71" s="229"/>
      <c r="G71" s="230"/>
      <c r="H71" s="289"/>
      <c r="I71" s="289"/>
      <c r="J71" s="289"/>
      <c r="K71" s="3"/>
      <c r="L71" s="3"/>
      <c r="M71" s="3"/>
      <c r="N71" s="3"/>
      <c r="O71" s="3"/>
      <c r="P71" s="3"/>
      <c r="Q71" s="3"/>
      <c r="R71" s="3"/>
      <c r="S71" s="3"/>
      <c r="T71" s="3"/>
      <c r="U71" s="3"/>
      <c r="V71" s="3"/>
    </row>
    <row r="72" ht="22.5" customHeight="1">
      <c r="A72" s="4"/>
      <c r="B72" s="227"/>
      <c r="C72" s="251"/>
      <c r="D72" s="229"/>
      <c r="E72" s="229"/>
      <c r="F72" s="229"/>
      <c r="G72" s="230"/>
      <c r="H72" s="230"/>
      <c r="I72" s="230"/>
      <c r="J72" s="230"/>
      <c r="K72" s="3"/>
      <c r="L72" s="3"/>
      <c r="M72" s="3"/>
      <c r="N72" s="3"/>
      <c r="O72" s="3"/>
      <c r="P72" s="3"/>
      <c r="Q72" s="3"/>
      <c r="R72" s="3"/>
      <c r="S72" s="3"/>
      <c r="T72" s="3"/>
      <c r="U72" s="3"/>
      <c r="V72" s="3"/>
    </row>
    <row r="73" ht="22.5" customHeight="1">
      <c r="A73" s="4"/>
      <c r="B73" s="227"/>
      <c r="C73" s="228"/>
      <c r="D73" s="229"/>
      <c r="E73" s="229"/>
      <c r="F73" s="229"/>
      <c r="G73" s="230"/>
      <c r="H73" s="289"/>
      <c r="I73" s="230"/>
      <c r="J73" s="230"/>
      <c r="K73" s="3"/>
      <c r="L73" s="3"/>
      <c r="M73" s="3"/>
      <c r="N73" s="3"/>
      <c r="O73" s="3"/>
      <c r="P73" s="3"/>
      <c r="Q73" s="3"/>
      <c r="R73" s="3"/>
      <c r="S73" s="3"/>
      <c r="T73" s="3"/>
      <c r="U73" s="3"/>
      <c r="V73" s="3"/>
    </row>
    <row r="74" ht="22.5" customHeight="1">
      <c r="A74" s="226"/>
      <c r="B74" s="227"/>
      <c r="C74" s="228"/>
      <c r="D74" s="229"/>
      <c r="E74" s="229"/>
      <c r="F74" s="229"/>
      <c r="G74" s="230"/>
      <c r="H74" s="230"/>
      <c r="I74" s="231"/>
      <c r="J74" s="230"/>
      <c r="K74" s="3"/>
      <c r="L74" s="3"/>
      <c r="M74" s="3"/>
      <c r="N74" s="3"/>
      <c r="O74" s="3"/>
      <c r="P74" s="3"/>
      <c r="Q74" s="3"/>
      <c r="R74" s="3"/>
      <c r="S74" s="3"/>
      <c r="T74" s="3"/>
      <c r="U74" s="3"/>
      <c r="V74" s="3"/>
    </row>
    <row r="75" ht="22.5" customHeight="1">
      <c r="A75" s="4"/>
      <c r="B75" s="227"/>
      <c r="C75" s="290"/>
      <c r="D75" s="229"/>
      <c r="E75" s="229"/>
      <c r="F75" s="229"/>
      <c r="G75" s="230"/>
      <c r="H75" s="289"/>
      <c r="I75" s="289"/>
      <c r="J75" s="289"/>
      <c r="K75" s="3"/>
      <c r="L75" s="3"/>
      <c r="M75" s="3"/>
      <c r="N75" s="3"/>
      <c r="O75" s="3"/>
      <c r="P75" s="3"/>
      <c r="Q75" s="3"/>
      <c r="R75" s="3"/>
      <c r="S75" s="3"/>
      <c r="T75" s="3"/>
      <c r="U75" s="3"/>
      <c r="V75" s="3"/>
    </row>
    <row r="76" ht="22.5" customHeight="1">
      <c r="A76" s="4"/>
      <c r="B76" s="227"/>
      <c r="C76" s="290"/>
      <c r="D76" s="229"/>
      <c r="E76" s="229"/>
      <c r="F76" s="229"/>
      <c r="G76" s="230"/>
      <c r="H76" s="289"/>
      <c r="I76" s="289"/>
      <c r="J76" s="289"/>
      <c r="K76" s="3"/>
      <c r="L76" s="3"/>
      <c r="M76" s="3"/>
      <c r="N76" s="3"/>
      <c r="O76" s="3"/>
      <c r="P76" s="3"/>
      <c r="Q76" s="3"/>
      <c r="R76" s="3"/>
      <c r="S76" s="3"/>
      <c r="T76" s="3"/>
      <c r="U76" s="3"/>
      <c r="V76" s="3"/>
    </row>
    <row r="77" ht="22.5" customHeight="1">
      <c r="A77" s="4"/>
      <c r="B77" s="227"/>
      <c r="C77" s="290"/>
      <c r="D77" s="229"/>
      <c r="E77" s="229"/>
      <c r="F77" s="229"/>
      <c r="G77" s="230"/>
      <c r="H77" s="289"/>
      <c r="I77" s="289"/>
      <c r="J77" s="289"/>
      <c r="K77" s="3"/>
      <c r="L77" s="3"/>
      <c r="M77" s="3"/>
      <c r="N77" s="3"/>
      <c r="O77" s="3"/>
      <c r="P77" s="3"/>
      <c r="Q77" s="3"/>
      <c r="R77" s="3"/>
      <c r="S77" s="3"/>
      <c r="T77" s="3"/>
      <c r="U77" s="3"/>
      <c r="V77" s="3"/>
    </row>
    <row r="78" ht="22.5" customHeight="1">
      <c r="A78" s="4"/>
      <c r="B78" s="227"/>
      <c r="C78" s="228"/>
      <c r="D78" s="229"/>
      <c r="E78" s="229"/>
      <c r="F78" s="229"/>
      <c r="G78" s="230"/>
      <c r="H78" s="230"/>
      <c r="I78" s="230"/>
      <c r="J78" s="230"/>
      <c r="K78" s="3"/>
      <c r="L78" s="3"/>
      <c r="M78" s="3"/>
      <c r="N78" s="3"/>
      <c r="O78" s="3"/>
      <c r="P78" s="3"/>
      <c r="Q78" s="3"/>
      <c r="R78" s="3"/>
      <c r="S78" s="3"/>
      <c r="T78" s="3"/>
      <c r="U78" s="3"/>
      <c r="V78" s="3"/>
    </row>
    <row r="79" ht="22.5" customHeight="1">
      <c r="A79" s="4"/>
      <c r="B79" s="227"/>
      <c r="C79" s="228"/>
      <c r="D79" s="229"/>
      <c r="E79" s="229"/>
      <c r="F79" s="229"/>
      <c r="G79" s="230"/>
      <c r="H79" s="230"/>
      <c r="I79" s="230"/>
      <c r="J79" s="230"/>
      <c r="K79" s="3"/>
      <c r="L79" s="3"/>
      <c r="M79" s="3"/>
      <c r="N79" s="3"/>
      <c r="O79" s="3"/>
      <c r="P79" s="3"/>
      <c r="Q79" s="3"/>
      <c r="R79" s="3"/>
      <c r="S79" s="3"/>
      <c r="T79" s="3"/>
      <c r="U79" s="3"/>
      <c r="V79" s="3"/>
    </row>
    <row r="80" ht="22.5" customHeight="1">
      <c r="A80" s="226"/>
      <c r="B80" s="227"/>
      <c r="C80" s="251"/>
      <c r="D80" s="229"/>
      <c r="E80" s="229"/>
      <c r="F80" s="229"/>
      <c r="G80" s="230"/>
      <c r="H80" s="230"/>
      <c r="I80" s="230"/>
      <c r="J80" s="230"/>
      <c r="K80" s="3"/>
      <c r="L80" s="3"/>
      <c r="M80" s="3"/>
      <c r="N80" s="3"/>
      <c r="O80" s="3"/>
      <c r="P80" s="3"/>
      <c r="Q80" s="3"/>
      <c r="R80" s="3"/>
      <c r="S80" s="3"/>
      <c r="T80" s="3"/>
      <c r="U80" s="3"/>
      <c r="V80" s="3"/>
    </row>
    <row r="81" ht="22.5" customHeight="1">
      <c r="A81" s="182"/>
      <c r="B81" s="227"/>
      <c r="C81" s="228"/>
      <c r="D81" s="229"/>
      <c r="E81" s="229"/>
      <c r="F81" s="229"/>
      <c r="G81" s="230"/>
      <c r="H81" s="230"/>
      <c r="I81" s="230"/>
      <c r="J81" s="230"/>
      <c r="K81" s="3"/>
      <c r="L81" s="3"/>
      <c r="M81" s="3"/>
      <c r="N81" s="3"/>
      <c r="O81" s="3"/>
      <c r="P81" s="3"/>
      <c r="Q81" s="3"/>
      <c r="R81" s="3"/>
      <c r="S81" s="3"/>
      <c r="T81" s="3"/>
      <c r="U81" s="3"/>
      <c r="V81" s="3"/>
    </row>
    <row r="82" ht="22.5" customHeight="1">
      <c r="A82" s="4"/>
      <c r="B82" s="227"/>
      <c r="C82" s="290"/>
      <c r="D82" s="229"/>
      <c r="E82" s="229"/>
      <c r="F82" s="229"/>
      <c r="G82" s="289"/>
      <c r="H82" s="289"/>
      <c r="I82" s="289"/>
      <c r="J82" s="289"/>
      <c r="K82" s="3"/>
      <c r="L82" s="3"/>
      <c r="M82" s="3"/>
      <c r="N82" s="3"/>
      <c r="O82" s="3"/>
      <c r="P82" s="3"/>
      <c r="Q82" s="3"/>
      <c r="R82" s="3"/>
      <c r="S82" s="3"/>
      <c r="T82" s="3"/>
      <c r="U82" s="3"/>
      <c r="V82" s="3"/>
    </row>
    <row r="83" ht="22.5" customHeight="1">
      <c r="A83" s="4"/>
      <c r="B83" s="227"/>
      <c r="C83" s="290"/>
      <c r="D83" s="229"/>
      <c r="E83" s="229"/>
      <c r="F83" s="229"/>
      <c r="G83" s="289"/>
      <c r="H83" s="289"/>
      <c r="I83" s="289"/>
      <c r="J83" s="289"/>
      <c r="K83" s="3"/>
      <c r="L83" s="3"/>
      <c r="M83" s="3"/>
      <c r="N83" s="3"/>
      <c r="O83" s="3"/>
      <c r="P83" s="3"/>
      <c r="Q83" s="3"/>
      <c r="R83" s="3"/>
      <c r="S83" s="3"/>
      <c r="T83" s="3"/>
      <c r="U83" s="3"/>
      <c r="V83" s="3"/>
    </row>
    <row r="84" ht="22.5" customHeight="1">
      <c r="A84" s="4"/>
      <c r="B84" s="227"/>
      <c r="C84" s="290"/>
      <c r="D84" s="229"/>
      <c r="E84" s="229"/>
      <c r="F84" s="229"/>
      <c r="G84" s="289"/>
      <c r="H84" s="289"/>
      <c r="I84" s="289"/>
      <c r="J84" s="289"/>
      <c r="K84" s="3"/>
      <c r="L84" s="3"/>
      <c r="M84" s="3"/>
      <c r="N84" s="3"/>
      <c r="O84" s="3"/>
      <c r="P84" s="3"/>
      <c r="Q84" s="3"/>
      <c r="R84" s="3"/>
      <c r="S84" s="3"/>
      <c r="T84" s="3"/>
      <c r="U84" s="3"/>
      <c r="V84" s="3"/>
    </row>
    <row r="85" ht="22.5" customHeight="1">
      <c r="A85" s="4"/>
      <c r="B85" s="227"/>
      <c r="C85" s="228"/>
      <c r="D85" s="229"/>
      <c r="E85" s="229"/>
      <c r="F85" s="229"/>
      <c r="G85" s="230"/>
      <c r="H85" s="230"/>
      <c r="I85" s="230"/>
      <c r="J85" s="230"/>
      <c r="K85" s="3"/>
      <c r="L85" s="3"/>
      <c r="M85" s="3"/>
      <c r="N85" s="3"/>
      <c r="O85" s="3"/>
      <c r="P85" s="3"/>
      <c r="Q85" s="3"/>
      <c r="R85" s="3"/>
      <c r="S85" s="3"/>
      <c r="T85" s="3"/>
      <c r="U85" s="3"/>
      <c r="V85" s="3"/>
    </row>
    <row r="86" ht="22.5" customHeight="1">
      <c r="A86" s="4"/>
      <c r="B86" s="227"/>
      <c r="C86" s="228"/>
      <c r="D86" s="229"/>
      <c r="E86" s="229"/>
      <c r="F86" s="229"/>
      <c r="G86" s="230"/>
      <c r="H86" s="230"/>
      <c r="I86" s="230"/>
      <c r="J86" s="230"/>
      <c r="K86" s="3"/>
      <c r="L86" s="3"/>
      <c r="M86" s="3"/>
      <c r="N86" s="3"/>
      <c r="O86" s="3"/>
      <c r="P86" s="3"/>
      <c r="Q86" s="3"/>
      <c r="R86" s="3"/>
      <c r="S86" s="3"/>
      <c r="T86" s="3"/>
      <c r="U86" s="3"/>
      <c r="V86" s="3"/>
    </row>
    <row r="87" ht="22.5" customHeight="1">
      <c r="A87" s="4"/>
      <c r="B87" s="227"/>
      <c r="C87" s="228"/>
      <c r="D87" s="229"/>
      <c r="E87" s="229"/>
      <c r="F87" s="229"/>
      <c r="G87" s="230"/>
      <c r="H87" s="289"/>
      <c r="I87" s="230"/>
      <c r="J87" s="230"/>
      <c r="K87" s="3"/>
      <c r="L87" s="3"/>
      <c r="M87" s="3"/>
      <c r="N87" s="3"/>
      <c r="O87" s="3"/>
      <c r="P87" s="3"/>
      <c r="Q87" s="3"/>
      <c r="R87" s="3"/>
      <c r="S87" s="3"/>
      <c r="T87" s="3"/>
      <c r="U87" s="3"/>
      <c r="V87" s="3"/>
    </row>
    <row r="88" ht="22.5" customHeight="1">
      <c r="A88" s="4"/>
      <c r="B88" s="227"/>
      <c r="C88" s="293"/>
      <c r="D88" s="229"/>
      <c r="E88" s="229"/>
      <c r="F88" s="229"/>
      <c r="G88" s="230"/>
      <c r="H88" s="289"/>
      <c r="I88" s="230"/>
      <c r="J88" s="230"/>
      <c r="K88" s="3"/>
      <c r="L88" s="3"/>
      <c r="M88" s="3"/>
      <c r="N88" s="3"/>
      <c r="O88" s="3"/>
      <c r="P88" s="3"/>
      <c r="Q88" s="3"/>
      <c r="R88" s="3"/>
      <c r="S88" s="3"/>
      <c r="T88" s="3"/>
      <c r="U88" s="3"/>
      <c r="V88" s="3"/>
    </row>
    <row r="89">
      <c r="A89" s="4"/>
      <c r="B89" s="227"/>
      <c r="C89" s="228"/>
      <c r="D89" s="229"/>
      <c r="E89" s="229"/>
      <c r="F89" s="229"/>
      <c r="G89" s="230"/>
      <c r="H89" s="230"/>
      <c r="I89" s="230"/>
      <c r="J89" s="230"/>
      <c r="K89" s="3"/>
      <c r="L89" s="3"/>
      <c r="M89" s="3"/>
      <c r="N89" s="3"/>
      <c r="O89" s="3"/>
      <c r="P89" s="3"/>
      <c r="Q89" s="3"/>
      <c r="R89" s="3"/>
      <c r="S89" s="3"/>
      <c r="T89" s="3"/>
      <c r="U89" s="3"/>
      <c r="V89" s="3"/>
    </row>
    <row r="90" ht="36.0" customHeight="1">
      <c r="A90" s="226"/>
      <c r="B90" s="227"/>
      <c r="C90" s="293"/>
      <c r="D90" s="229"/>
      <c r="E90" s="229"/>
      <c r="F90" s="229"/>
      <c r="G90" s="230"/>
      <c r="H90" s="289"/>
      <c r="I90" s="230"/>
      <c r="J90" s="294"/>
      <c r="K90" s="3"/>
      <c r="L90" s="3"/>
      <c r="M90" s="3"/>
      <c r="N90" s="3"/>
      <c r="O90" s="3"/>
      <c r="P90" s="3"/>
      <c r="Q90" s="3"/>
      <c r="R90" s="3"/>
      <c r="S90" s="3"/>
      <c r="T90" s="3"/>
      <c r="U90" s="3"/>
      <c r="V90" s="3"/>
    </row>
    <row r="91" ht="22.5" customHeight="1">
      <c r="A91" s="182"/>
      <c r="B91" s="227"/>
      <c r="C91" s="228"/>
      <c r="D91" s="229"/>
      <c r="E91" s="229"/>
      <c r="F91" s="229"/>
      <c r="G91" s="230"/>
      <c r="H91" s="230"/>
      <c r="I91" s="230"/>
      <c r="J91" s="230"/>
      <c r="K91" s="3"/>
      <c r="L91" s="3"/>
      <c r="M91" s="3"/>
      <c r="N91" s="3"/>
      <c r="O91" s="3"/>
      <c r="P91" s="3"/>
      <c r="Q91" s="3"/>
      <c r="R91" s="3"/>
      <c r="S91" s="3"/>
      <c r="T91" s="3"/>
      <c r="U91" s="3"/>
      <c r="V91" s="3"/>
    </row>
    <row r="92" ht="22.5" customHeight="1">
      <c r="A92" s="4"/>
      <c r="B92" s="227"/>
      <c r="C92" s="228"/>
      <c r="D92" s="229"/>
      <c r="E92" s="229"/>
      <c r="F92" s="229"/>
      <c r="G92" s="230"/>
      <c r="H92" s="230"/>
      <c r="I92" s="230"/>
      <c r="J92" s="230"/>
      <c r="K92" s="3"/>
      <c r="L92" s="3"/>
      <c r="M92" s="3"/>
      <c r="N92" s="3"/>
      <c r="O92" s="3"/>
      <c r="P92" s="3"/>
      <c r="Q92" s="3"/>
      <c r="R92" s="3"/>
      <c r="S92" s="3"/>
      <c r="T92" s="3"/>
      <c r="U92" s="3"/>
      <c r="V92" s="3"/>
    </row>
    <row r="93" ht="22.5" customHeight="1">
      <c r="A93" s="4"/>
      <c r="B93" s="227"/>
      <c r="C93" s="228"/>
      <c r="D93" s="229"/>
      <c r="E93" s="229"/>
      <c r="F93" s="229"/>
      <c r="G93" s="230"/>
      <c r="H93" s="230"/>
      <c r="I93" s="230"/>
      <c r="J93" s="230"/>
      <c r="K93" s="3"/>
      <c r="L93" s="3"/>
      <c r="M93" s="3"/>
      <c r="N93" s="3"/>
      <c r="O93" s="3"/>
      <c r="P93" s="3"/>
      <c r="Q93" s="3"/>
      <c r="R93" s="3"/>
      <c r="S93" s="3"/>
      <c r="T93" s="3"/>
      <c r="U93" s="3"/>
      <c r="V93" s="3"/>
    </row>
    <row r="94" ht="22.5" customHeight="1">
      <c r="A94" s="4"/>
      <c r="B94" s="227"/>
      <c r="C94" s="228"/>
      <c r="D94" s="229"/>
      <c r="E94" s="229"/>
      <c r="F94" s="229"/>
      <c r="G94" s="230"/>
      <c r="H94" s="289"/>
      <c r="I94" s="230"/>
      <c r="J94" s="230"/>
      <c r="K94" s="3"/>
      <c r="L94" s="3"/>
      <c r="M94" s="3"/>
      <c r="N94" s="3"/>
      <c r="O94" s="3"/>
      <c r="P94" s="3"/>
      <c r="Q94" s="3"/>
      <c r="R94" s="3"/>
      <c r="S94" s="3"/>
      <c r="T94" s="3"/>
      <c r="U94" s="3"/>
      <c r="V94" s="3"/>
    </row>
    <row r="95" ht="22.5" customHeight="1">
      <c r="A95" s="4"/>
      <c r="B95" s="227"/>
      <c r="C95" s="228"/>
      <c r="D95" s="229"/>
      <c r="E95" s="229"/>
      <c r="F95" s="229"/>
      <c r="G95" s="230"/>
      <c r="H95" s="289"/>
      <c r="I95" s="230"/>
      <c r="J95" s="230"/>
      <c r="K95" s="3"/>
      <c r="L95" s="3"/>
      <c r="M95" s="3"/>
      <c r="N95" s="3"/>
      <c r="O95" s="3"/>
      <c r="P95" s="3"/>
      <c r="Q95" s="3"/>
      <c r="R95" s="3"/>
      <c r="S95" s="3"/>
      <c r="T95" s="3"/>
      <c r="U95" s="3"/>
      <c r="V95" s="3"/>
    </row>
    <row r="96" ht="22.5" customHeight="1">
      <c r="A96" s="4"/>
      <c r="B96" s="227"/>
      <c r="C96" s="228"/>
      <c r="D96" s="229"/>
      <c r="E96" s="229"/>
      <c r="F96" s="229"/>
      <c r="G96" s="230"/>
      <c r="H96" s="230"/>
      <c r="I96" s="230"/>
      <c r="J96" s="230"/>
      <c r="K96" s="3"/>
      <c r="L96" s="3"/>
      <c r="M96" s="3"/>
      <c r="N96" s="3"/>
      <c r="O96" s="3"/>
      <c r="P96" s="3"/>
      <c r="Q96" s="3"/>
      <c r="R96" s="3"/>
      <c r="S96" s="3"/>
      <c r="T96" s="3"/>
      <c r="U96" s="3"/>
      <c r="V96" s="3"/>
    </row>
    <row r="97" ht="22.5" customHeight="1">
      <c r="A97" s="4"/>
      <c r="B97" s="227"/>
      <c r="C97" s="290"/>
      <c r="D97" s="229"/>
      <c r="E97" s="229"/>
      <c r="F97" s="229"/>
      <c r="G97" s="289"/>
      <c r="H97" s="289"/>
      <c r="I97" s="289"/>
      <c r="J97" s="289"/>
      <c r="K97" s="3"/>
      <c r="L97" s="3"/>
      <c r="M97" s="3"/>
      <c r="N97" s="3"/>
      <c r="O97" s="3"/>
      <c r="P97" s="3"/>
      <c r="Q97" s="3"/>
      <c r="R97" s="3"/>
      <c r="S97" s="3"/>
      <c r="T97" s="3"/>
      <c r="U97" s="3"/>
      <c r="V97" s="3"/>
    </row>
    <row r="98" ht="22.5" customHeight="1">
      <c r="A98" s="4"/>
      <c r="B98" s="227"/>
      <c r="C98" s="290"/>
      <c r="D98" s="229"/>
      <c r="E98" s="229"/>
      <c r="F98" s="229"/>
      <c r="G98" s="289"/>
      <c r="H98" s="289"/>
      <c r="I98" s="289"/>
      <c r="J98" s="289"/>
      <c r="K98" s="3"/>
      <c r="L98" s="3"/>
      <c r="M98" s="3"/>
      <c r="N98" s="3"/>
      <c r="O98" s="3"/>
      <c r="P98" s="3"/>
      <c r="Q98" s="3"/>
      <c r="R98" s="3"/>
      <c r="S98" s="3"/>
      <c r="T98" s="3"/>
      <c r="U98" s="3"/>
      <c r="V98" s="3"/>
    </row>
    <row r="99" ht="22.5" customHeight="1">
      <c r="A99" s="4"/>
      <c r="B99" s="227"/>
      <c r="C99" s="290"/>
      <c r="D99" s="229"/>
      <c r="E99" s="229"/>
      <c r="F99" s="229"/>
      <c r="G99" s="289"/>
      <c r="H99" s="289"/>
      <c r="I99" s="289"/>
      <c r="J99" s="289"/>
      <c r="K99" s="3"/>
      <c r="L99" s="3"/>
      <c r="M99" s="3"/>
      <c r="N99" s="3"/>
      <c r="O99" s="3"/>
      <c r="P99" s="3"/>
      <c r="Q99" s="3"/>
      <c r="R99" s="3"/>
      <c r="S99" s="3"/>
      <c r="T99" s="3"/>
      <c r="U99" s="3"/>
      <c r="V99" s="3"/>
    </row>
    <row r="100" ht="22.5" customHeight="1">
      <c r="A100" s="226"/>
      <c r="B100" s="227"/>
      <c r="C100" s="228"/>
      <c r="D100" s="229"/>
      <c r="E100" s="229"/>
      <c r="F100" s="229"/>
      <c r="G100" s="230"/>
      <c r="H100" s="230"/>
      <c r="I100" s="230"/>
      <c r="J100" s="230"/>
      <c r="K100" s="3"/>
      <c r="L100" s="3"/>
      <c r="M100" s="3"/>
      <c r="N100" s="3"/>
      <c r="O100" s="3"/>
      <c r="P100" s="3"/>
      <c r="Q100" s="3"/>
      <c r="R100" s="3"/>
      <c r="S100" s="3"/>
      <c r="T100" s="3"/>
      <c r="U100" s="3"/>
      <c r="V100" s="3"/>
    </row>
    <row r="101" ht="22.5" customHeight="1">
      <c r="A101" s="226"/>
      <c r="B101" s="227"/>
      <c r="C101" s="228"/>
      <c r="D101" s="229"/>
      <c r="E101" s="229"/>
      <c r="F101" s="229"/>
      <c r="G101" s="230"/>
      <c r="H101" s="289"/>
      <c r="I101" s="230"/>
      <c r="J101" s="230"/>
      <c r="K101" s="3"/>
      <c r="L101" s="3"/>
      <c r="M101" s="3"/>
      <c r="N101" s="3"/>
      <c r="O101" s="3"/>
      <c r="P101" s="3"/>
      <c r="Q101" s="3"/>
      <c r="R101" s="3"/>
      <c r="S101" s="3"/>
      <c r="T101" s="3"/>
      <c r="U101" s="3"/>
      <c r="V101" s="3"/>
    </row>
    <row r="102" ht="22.5" customHeight="1">
      <c r="A102" s="182"/>
      <c r="B102" s="227"/>
      <c r="C102" s="228"/>
      <c r="D102" s="229"/>
      <c r="E102" s="229"/>
      <c r="F102" s="229"/>
      <c r="G102" s="230"/>
      <c r="H102" s="230"/>
      <c r="I102" s="230"/>
      <c r="J102" s="230"/>
      <c r="K102" s="3"/>
      <c r="L102" s="3"/>
      <c r="M102" s="3"/>
      <c r="N102" s="3"/>
      <c r="O102" s="3"/>
      <c r="P102" s="3"/>
      <c r="Q102" s="3"/>
      <c r="R102" s="3"/>
      <c r="S102" s="3"/>
      <c r="T102" s="3"/>
      <c r="U102" s="3"/>
      <c r="V102" s="3"/>
    </row>
    <row r="103" ht="22.5" customHeight="1">
      <c r="A103" s="4"/>
      <c r="B103" s="227"/>
      <c r="C103" s="228"/>
      <c r="D103" s="229"/>
      <c r="E103" s="229"/>
      <c r="F103" s="229"/>
      <c r="G103" s="230"/>
      <c r="H103" s="289"/>
      <c r="I103" s="230"/>
      <c r="J103" s="230"/>
      <c r="K103" s="3"/>
      <c r="L103" s="3"/>
      <c r="M103" s="3"/>
      <c r="N103" s="3"/>
      <c r="O103" s="3"/>
      <c r="P103" s="3"/>
      <c r="Q103" s="3"/>
      <c r="R103" s="3"/>
      <c r="S103" s="3"/>
      <c r="T103" s="3"/>
      <c r="U103" s="3"/>
      <c r="V103" s="3"/>
    </row>
    <row r="104" ht="22.5" customHeight="1">
      <c r="A104" s="4"/>
      <c r="B104" s="227"/>
      <c r="C104" s="228"/>
      <c r="D104" s="229"/>
      <c r="E104" s="229"/>
      <c r="F104" s="229"/>
      <c r="G104" s="230"/>
      <c r="H104" s="230"/>
      <c r="I104" s="230"/>
      <c r="J104" s="230"/>
      <c r="K104" s="3"/>
      <c r="L104" s="3"/>
      <c r="M104" s="3"/>
      <c r="N104" s="3"/>
      <c r="O104" s="3"/>
      <c r="P104" s="3"/>
      <c r="Q104" s="3"/>
      <c r="R104" s="3"/>
      <c r="S104" s="3"/>
      <c r="T104" s="3"/>
      <c r="U104" s="3"/>
      <c r="V104" s="3"/>
    </row>
    <row r="105" ht="22.5" customHeight="1">
      <c r="A105" s="4"/>
      <c r="B105" s="227"/>
      <c r="C105" s="228"/>
      <c r="D105" s="229"/>
      <c r="E105" s="229"/>
      <c r="F105" s="229"/>
      <c r="G105" s="230"/>
      <c r="H105" s="289"/>
      <c r="I105" s="230"/>
      <c r="J105" s="230"/>
      <c r="K105" s="3"/>
      <c r="L105" s="3"/>
      <c r="M105" s="3"/>
      <c r="N105" s="3"/>
      <c r="O105" s="3"/>
      <c r="P105" s="3"/>
      <c r="Q105" s="3"/>
      <c r="R105" s="3"/>
      <c r="S105" s="3"/>
      <c r="T105" s="3"/>
      <c r="U105" s="3"/>
      <c r="V105" s="3"/>
    </row>
    <row r="106" ht="22.5" customHeight="1">
      <c r="A106" s="4"/>
      <c r="B106" s="227"/>
      <c r="C106" s="228"/>
      <c r="D106" s="229"/>
      <c r="E106" s="229"/>
      <c r="F106" s="229"/>
      <c r="G106" s="230"/>
      <c r="H106" s="230"/>
      <c r="I106" s="230"/>
      <c r="J106" s="230"/>
      <c r="K106" s="3"/>
      <c r="L106" s="3"/>
      <c r="M106" s="3"/>
      <c r="N106" s="3"/>
      <c r="O106" s="3"/>
      <c r="P106" s="3"/>
      <c r="Q106" s="3"/>
      <c r="R106" s="3"/>
      <c r="S106" s="3"/>
      <c r="T106" s="3"/>
      <c r="U106" s="3"/>
      <c r="V106" s="3"/>
    </row>
    <row r="107" ht="22.5" customHeight="1">
      <c r="A107" s="3"/>
      <c r="B107" s="295"/>
      <c r="C107" s="296"/>
      <c r="D107" s="297"/>
      <c r="E107" s="297"/>
      <c r="F107" s="297"/>
      <c r="G107" s="298"/>
      <c r="H107" s="298"/>
      <c r="I107" s="298"/>
      <c r="J107" s="298"/>
      <c r="K107" s="3"/>
      <c r="L107" s="3"/>
      <c r="M107" s="3"/>
      <c r="N107" s="3"/>
      <c r="O107" s="3"/>
      <c r="P107" s="3"/>
      <c r="Q107" s="3"/>
      <c r="R107" s="3"/>
      <c r="S107" s="3"/>
      <c r="T107" s="3"/>
      <c r="U107" s="3"/>
      <c r="V107" s="3"/>
    </row>
    <row r="108" ht="22.5" customHeight="1">
      <c r="A108" s="3"/>
      <c r="B108" s="295"/>
      <c r="C108" s="296"/>
      <c r="D108" s="299"/>
      <c r="E108" s="299"/>
      <c r="F108" s="299"/>
      <c r="G108" s="300"/>
      <c r="H108" s="300"/>
      <c r="I108" s="300"/>
      <c r="J108" s="300"/>
      <c r="K108" s="3"/>
      <c r="L108" s="3"/>
      <c r="M108" s="3"/>
      <c r="N108" s="3"/>
      <c r="O108" s="3"/>
      <c r="P108" s="3"/>
      <c r="Q108" s="3"/>
      <c r="R108" s="3"/>
      <c r="S108" s="3"/>
      <c r="T108" s="3"/>
      <c r="U108" s="3"/>
      <c r="V108" s="3"/>
    </row>
    <row r="109" ht="22.5" customHeight="1">
      <c r="A109" s="3"/>
      <c r="B109" s="15"/>
      <c r="C109" s="4"/>
      <c r="D109" s="1"/>
      <c r="E109" s="1"/>
      <c r="F109" s="1"/>
      <c r="G109" s="301"/>
      <c r="H109" s="301"/>
      <c r="I109" s="301"/>
      <c r="J109" s="301"/>
      <c r="K109" s="3"/>
      <c r="L109" s="3"/>
      <c r="M109" s="3"/>
      <c r="N109" s="3"/>
      <c r="O109" s="3"/>
      <c r="P109" s="3"/>
      <c r="Q109" s="3"/>
      <c r="R109" s="3"/>
      <c r="S109" s="3"/>
      <c r="T109" s="3"/>
      <c r="U109" s="3"/>
      <c r="V109" s="3"/>
    </row>
    <row r="110" ht="22.5" customHeight="1">
      <c r="A110" s="3"/>
      <c r="B110" s="15"/>
      <c r="C110" s="4"/>
      <c r="D110" s="1"/>
      <c r="E110" s="1"/>
      <c r="F110" s="1"/>
      <c r="G110" s="301"/>
      <c r="H110" s="301"/>
      <c r="I110" s="301"/>
      <c r="J110" s="301"/>
      <c r="K110" s="3"/>
      <c r="L110" s="3"/>
      <c r="M110" s="3"/>
      <c r="N110" s="3"/>
      <c r="O110" s="3"/>
      <c r="P110" s="3"/>
      <c r="Q110" s="3"/>
      <c r="R110" s="3"/>
      <c r="S110" s="3"/>
      <c r="T110" s="3"/>
      <c r="U110" s="3"/>
      <c r="V110" s="3"/>
    </row>
    <row r="111" ht="22.5" customHeight="1">
      <c r="A111" s="3"/>
      <c r="B111" s="15"/>
      <c r="C111" s="4"/>
      <c r="D111" s="1"/>
      <c r="E111" s="1"/>
      <c r="F111" s="1"/>
      <c r="G111" s="301"/>
      <c r="H111" s="301"/>
      <c r="I111" s="301"/>
      <c r="J111" s="301"/>
      <c r="K111" s="3"/>
      <c r="L111" s="3"/>
      <c r="M111" s="3"/>
      <c r="N111" s="3"/>
      <c r="O111" s="3"/>
      <c r="P111" s="3"/>
      <c r="Q111" s="3"/>
      <c r="R111" s="3"/>
      <c r="S111" s="3"/>
      <c r="T111" s="3"/>
      <c r="U111" s="3"/>
      <c r="V111" s="3"/>
    </row>
    <row r="112" ht="22.5" customHeight="1">
      <c r="A112" s="3"/>
      <c r="B112" s="15"/>
      <c r="C112" s="4"/>
      <c r="D112" s="1"/>
      <c r="E112" s="1"/>
      <c r="F112" s="1"/>
      <c r="G112" s="301"/>
      <c r="H112" s="301"/>
      <c r="I112" s="301"/>
      <c r="J112" s="301"/>
      <c r="K112" s="3"/>
      <c r="L112" s="3"/>
      <c r="M112" s="3"/>
      <c r="N112" s="3"/>
      <c r="O112" s="3"/>
      <c r="P112" s="3"/>
      <c r="Q112" s="3"/>
      <c r="R112" s="3"/>
      <c r="S112" s="3"/>
      <c r="T112" s="3"/>
      <c r="U112" s="3"/>
      <c r="V112" s="3"/>
    </row>
    <row r="113" ht="22.5" customHeight="1">
      <c r="A113" s="3"/>
      <c r="B113" s="15"/>
      <c r="C113" s="4"/>
      <c r="D113" s="1"/>
      <c r="E113" s="1"/>
      <c r="F113" s="1"/>
      <c r="G113" s="301"/>
      <c r="H113" s="301"/>
      <c r="I113" s="301"/>
      <c r="J113" s="301"/>
      <c r="K113" s="3"/>
      <c r="L113" s="3"/>
      <c r="M113" s="3"/>
      <c r="N113" s="3"/>
      <c r="O113" s="3"/>
      <c r="P113" s="3"/>
      <c r="Q113" s="3"/>
      <c r="R113" s="3"/>
      <c r="S113" s="3"/>
      <c r="T113" s="3"/>
      <c r="U113" s="3"/>
      <c r="V113" s="3"/>
    </row>
    <row r="114" ht="22.5" customHeight="1">
      <c r="A114" s="3"/>
      <c r="B114" s="15"/>
      <c r="C114" s="4"/>
      <c r="D114" s="1"/>
      <c r="E114" s="1"/>
      <c r="F114" s="1"/>
      <c r="G114" s="301"/>
      <c r="H114" s="301"/>
      <c r="I114" s="301"/>
      <c r="J114" s="301"/>
      <c r="K114" s="3"/>
      <c r="L114" s="3"/>
      <c r="M114" s="3"/>
      <c r="N114" s="3"/>
      <c r="O114" s="3"/>
      <c r="P114" s="3"/>
      <c r="Q114" s="3"/>
      <c r="R114" s="3"/>
      <c r="S114" s="3"/>
      <c r="T114" s="3"/>
      <c r="U114" s="3"/>
      <c r="V114" s="3"/>
    </row>
    <row r="115" ht="22.5" customHeight="1">
      <c r="A115" s="3"/>
      <c r="B115" s="15"/>
      <c r="C115" s="4"/>
      <c r="D115" s="1"/>
      <c r="E115" s="1"/>
      <c r="F115" s="1"/>
      <c r="G115" s="301"/>
      <c r="H115" s="301"/>
      <c r="I115" s="301"/>
      <c r="J115" s="301"/>
      <c r="K115" s="3"/>
      <c r="L115" s="3"/>
      <c r="M115" s="3"/>
      <c r="N115" s="3"/>
      <c r="O115" s="3"/>
      <c r="P115" s="3"/>
      <c r="Q115" s="3"/>
      <c r="R115" s="3"/>
      <c r="S115" s="3"/>
      <c r="T115" s="3"/>
      <c r="U115" s="3"/>
      <c r="V115" s="3"/>
    </row>
    <row r="116" ht="22.5" customHeight="1">
      <c r="A116" s="3"/>
      <c r="B116" s="15"/>
      <c r="C116" s="4"/>
      <c r="D116" s="1"/>
      <c r="E116" s="1"/>
      <c r="F116" s="1"/>
      <c r="G116" s="301"/>
      <c r="H116" s="301"/>
      <c r="I116" s="301"/>
      <c r="J116" s="301"/>
      <c r="K116" s="3"/>
      <c r="L116" s="3"/>
      <c r="M116" s="3"/>
      <c r="N116" s="3"/>
      <c r="O116" s="3"/>
      <c r="P116" s="3"/>
      <c r="Q116" s="3"/>
      <c r="R116" s="3"/>
      <c r="S116" s="3"/>
      <c r="T116" s="3"/>
      <c r="U116" s="3"/>
      <c r="V116" s="3"/>
    </row>
    <row r="117" ht="22.5" customHeight="1">
      <c r="A117" s="3"/>
      <c r="B117" s="15"/>
      <c r="C117" s="4"/>
      <c r="D117" s="1"/>
      <c r="E117" s="1"/>
      <c r="F117" s="1"/>
      <c r="G117" s="301"/>
      <c r="H117" s="301"/>
      <c r="I117" s="301"/>
      <c r="J117" s="301"/>
      <c r="K117" s="3"/>
      <c r="L117" s="3"/>
      <c r="M117" s="3"/>
      <c r="N117" s="3"/>
      <c r="O117" s="3"/>
      <c r="P117" s="3"/>
      <c r="Q117" s="3"/>
      <c r="R117" s="3"/>
      <c r="S117" s="3"/>
      <c r="T117" s="3"/>
      <c r="U117" s="3"/>
      <c r="V117" s="3"/>
    </row>
    <row r="118" ht="22.5" customHeight="1">
      <c r="A118" s="3"/>
      <c r="B118" s="15"/>
      <c r="C118" s="4"/>
      <c r="D118" s="1"/>
      <c r="E118" s="1"/>
      <c r="F118" s="1"/>
      <c r="G118" s="301"/>
      <c r="H118" s="301"/>
      <c r="I118" s="301"/>
      <c r="J118" s="301"/>
      <c r="K118" s="3"/>
      <c r="L118" s="3"/>
      <c r="M118" s="3"/>
      <c r="N118" s="3"/>
      <c r="O118" s="3"/>
      <c r="P118" s="3"/>
      <c r="Q118" s="3"/>
      <c r="R118" s="3"/>
      <c r="S118" s="3"/>
      <c r="T118" s="3"/>
      <c r="U118" s="3"/>
      <c r="V118" s="3"/>
    </row>
    <row r="119" ht="22.5" customHeight="1">
      <c r="A119" s="3"/>
      <c r="B119" s="15"/>
      <c r="C119" s="4"/>
      <c r="D119" s="1"/>
      <c r="E119" s="1"/>
      <c r="F119" s="1"/>
      <c r="G119" s="301"/>
      <c r="H119" s="301"/>
      <c r="I119" s="301"/>
      <c r="J119" s="301"/>
      <c r="K119" s="3"/>
      <c r="L119" s="3"/>
      <c r="M119" s="3"/>
      <c r="N119" s="3"/>
      <c r="O119" s="3"/>
      <c r="P119" s="3"/>
      <c r="Q119" s="3"/>
      <c r="R119" s="3"/>
      <c r="S119" s="3"/>
      <c r="T119" s="3"/>
      <c r="U119" s="3"/>
      <c r="V119" s="3"/>
    </row>
    <row r="120" ht="22.5" customHeight="1">
      <c r="A120" s="3"/>
      <c r="B120" s="15"/>
      <c r="C120" s="4"/>
      <c r="D120" s="1"/>
      <c r="E120" s="1"/>
      <c r="F120" s="1"/>
      <c r="G120" s="301"/>
      <c r="H120" s="301"/>
      <c r="I120" s="301"/>
      <c r="J120" s="301"/>
      <c r="K120" s="3"/>
      <c r="L120" s="3"/>
      <c r="M120" s="3"/>
      <c r="N120" s="3"/>
      <c r="O120" s="3"/>
      <c r="P120" s="3"/>
      <c r="Q120" s="3"/>
      <c r="R120" s="3"/>
      <c r="S120" s="3"/>
      <c r="T120" s="3"/>
      <c r="U120" s="3"/>
      <c r="V120" s="3"/>
    </row>
    <row r="121" ht="22.5" customHeight="1">
      <c r="A121" s="3"/>
      <c r="B121" s="15"/>
      <c r="C121" s="4"/>
      <c r="D121" s="1"/>
      <c r="E121" s="1"/>
      <c r="F121" s="1"/>
      <c r="G121" s="301"/>
      <c r="H121" s="301"/>
      <c r="I121" s="301"/>
      <c r="J121" s="301"/>
      <c r="K121" s="3"/>
      <c r="L121" s="3"/>
      <c r="M121" s="3"/>
      <c r="N121" s="3"/>
      <c r="O121" s="3"/>
      <c r="P121" s="3"/>
      <c r="Q121" s="3"/>
      <c r="R121" s="3"/>
      <c r="S121" s="3"/>
      <c r="T121" s="3"/>
      <c r="U121" s="3"/>
      <c r="V121" s="3"/>
    </row>
    <row r="122" ht="22.5" customHeight="1">
      <c r="A122" s="3"/>
      <c r="B122" s="15"/>
      <c r="C122" s="4"/>
      <c r="D122" s="1"/>
      <c r="E122" s="1"/>
      <c r="F122" s="1"/>
      <c r="G122" s="301"/>
      <c r="H122" s="301"/>
      <c r="I122" s="301"/>
      <c r="J122" s="301"/>
      <c r="K122" s="3"/>
      <c r="L122" s="3"/>
      <c r="M122" s="3"/>
      <c r="N122" s="3"/>
      <c r="O122" s="3"/>
      <c r="P122" s="3"/>
      <c r="Q122" s="3"/>
      <c r="R122" s="3"/>
      <c r="S122" s="3"/>
      <c r="T122" s="3"/>
      <c r="U122" s="3"/>
      <c r="V122" s="3"/>
    </row>
    <row r="123" ht="22.5" customHeight="1">
      <c r="A123" s="3"/>
      <c r="B123" s="15"/>
      <c r="C123" s="4"/>
      <c r="D123" s="1"/>
      <c r="E123" s="1"/>
      <c r="F123" s="1"/>
      <c r="G123" s="301"/>
      <c r="H123" s="301"/>
      <c r="I123" s="301"/>
      <c r="J123" s="301"/>
      <c r="K123" s="3"/>
      <c r="L123" s="3"/>
      <c r="M123" s="3"/>
      <c r="N123" s="3"/>
      <c r="O123" s="3"/>
      <c r="P123" s="3"/>
      <c r="Q123" s="3"/>
      <c r="R123" s="3"/>
      <c r="S123" s="3"/>
      <c r="T123" s="3"/>
      <c r="U123" s="3"/>
      <c r="V123" s="3"/>
    </row>
    <row r="124" ht="22.5" customHeight="1">
      <c r="A124" s="3"/>
      <c r="B124" s="15"/>
      <c r="C124" s="4"/>
      <c r="D124" s="1"/>
      <c r="E124" s="1"/>
      <c r="F124" s="1"/>
      <c r="G124" s="301"/>
      <c r="H124" s="301"/>
      <c r="I124" s="301"/>
      <c r="J124" s="301"/>
      <c r="K124" s="3"/>
      <c r="L124" s="3"/>
      <c r="M124" s="3"/>
      <c r="N124" s="3"/>
      <c r="O124" s="3"/>
      <c r="P124" s="3"/>
      <c r="Q124" s="3"/>
      <c r="R124" s="3"/>
      <c r="S124" s="3"/>
      <c r="T124" s="3"/>
      <c r="U124" s="3"/>
      <c r="V124" s="3"/>
    </row>
    <row r="125" ht="22.5" customHeight="1">
      <c r="A125" s="3"/>
      <c r="B125" s="15"/>
      <c r="C125" s="4"/>
      <c r="D125" s="1"/>
      <c r="E125" s="1"/>
      <c r="F125" s="1"/>
      <c r="G125" s="301"/>
      <c r="H125" s="301"/>
      <c r="I125" s="301"/>
      <c r="J125" s="301"/>
      <c r="K125" s="3"/>
      <c r="L125" s="3"/>
      <c r="M125" s="3"/>
      <c r="N125" s="3"/>
      <c r="O125" s="3"/>
      <c r="P125" s="3"/>
      <c r="Q125" s="3"/>
      <c r="R125" s="3"/>
      <c r="S125" s="3"/>
      <c r="T125" s="3"/>
      <c r="U125" s="3"/>
      <c r="V125" s="3"/>
    </row>
    <row r="126" ht="22.5" customHeight="1">
      <c r="A126" s="3"/>
      <c r="B126" s="15"/>
      <c r="C126" s="4"/>
      <c r="D126" s="1"/>
      <c r="E126" s="1"/>
      <c r="F126" s="1"/>
      <c r="G126" s="301"/>
      <c r="H126" s="301"/>
      <c r="I126" s="301"/>
      <c r="J126" s="301"/>
      <c r="K126" s="3"/>
      <c r="L126" s="3"/>
      <c r="M126" s="3"/>
      <c r="N126" s="3"/>
      <c r="O126" s="3"/>
      <c r="P126" s="3"/>
      <c r="Q126" s="3"/>
      <c r="R126" s="3"/>
      <c r="S126" s="3"/>
      <c r="T126" s="3"/>
      <c r="U126" s="3"/>
      <c r="V126" s="3"/>
    </row>
    <row r="127" ht="22.5" customHeight="1">
      <c r="A127" s="3"/>
      <c r="B127" s="15"/>
      <c r="C127" s="4"/>
      <c r="D127" s="1"/>
      <c r="E127" s="1"/>
      <c r="F127" s="1"/>
      <c r="G127" s="301"/>
      <c r="H127" s="301"/>
      <c r="I127" s="301"/>
      <c r="J127" s="301"/>
      <c r="K127" s="3"/>
      <c r="L127" s="3"/>
      <c r="M127" s="3"/>
      <c r="N127" s="3"/>
      <c r="O127" s="3"/>
      <c r="P127" s="3"/>
      <c r="Q127" s="3"/>
      <c r="R127" s="3"/>
      <c r="S127" s="3"/>
      <c r="T127" s="3"/>
      <c r="U127" s="3"/>
      <c r="V127" s="3"/>
    </row>
    <row r="128" ht="22.5" customHeight="1">
      <c r="A128" s="3"/>
      <c r="B128" s="15"/>
      <c r="C128" s="4"/>
      <c r="D128" s="1"/>
      <c r="E128" s="1"/>
      <c r="F128" s="1"/>
      <c r="G128" s="301"/>
      <c r="H128" s="301"/>
      <c r="I128" s="301"/>
      <c r="J128" s="301"/>
      <c r="K128" s="3"/>
      <c r="L128" s="3"/>
      <c r="M128" s="3"/>
      <c r="N128" s="3"/>
      <c r="O128" s="3"/>
      <c r="P128" s="3"/>
      <c r="Q128" s="3"/>
      <c r="R128" s="3"/>
      <c r="S128" s="3"/>
      <c r="T128" s="3"/>
      <c r="U128" s="3"/>
      <c r="V128" s="3"/>
    </row>
    <row r="129" ht="22.5" customHeight="1">
      <c r="A129" s="3"/>
      <c r="B129" s="15"/>
      <c r="C129" s="4"/>
      <c r="D129" s="1"/>
      <c r="E129" s="1"/>
      <c r="F129" s="1"/>
      <c r="G129" s="301"/>
      <c r="H129" s="301"/>
      <c r="I129" s="301"/>
      <c r="J129" s="301"/>
      <c r="K129" s="3"/>
      <c r="L129" s="3"/>
      <c r="M129" s="3"/>
      <c r="N129" s="3"/>
      <c r="O129" s="3"/>
      <c r="P129" s="3"/>
      <c r="Q129" s="3"/>
      <c r="R129" s="3"/>
      <c r="S129" s="3"/>
      <c r="T129" s="3"/>
      <c r="U129" s="3"/>
      <c r="V129" s="3"/>
    </row>
    <row r="130" ht="22.5" customHeight="1">
      <c r="A130" s="3"/>
      <c r="B130" s="15"/>
      <c r="C130" s="4"/>
      <c r="D130" s="1"/>
      <c r="E130" s="1"/>
      <c r="F130" s="1"/>
      <c r="G130" s="301"/>
      <c r="H130" s="301"/>
      <c r="I130" s="301"/>
      <c r="J130" s="301"/>
      <c r="K130" s="3"/>
      <c r="L130" s="3"/>
      <c r="M130" s="3"/>
      <c r="N130" s="3"/>
      <c r="O130" s="3"/>
      <c r="P130" s="3"/>
      <c r="Q130" s="3"/>
      <c r="R130" s="3"/>
      <c r="S130" s="3"/>
      <c r="T130" s="3"/>
      <c r="U130" s="3"/>
      <c r="V130" s="3"/>
    </row>
    <row r="131" ht="22.5" customHeight="1">
      <c r="A131" s="3"/>
      <c r="B131" s="15"/>
      <c r="C131" s="4"/>
      <c r="D131" s="1"/>
      <c r="E131" s="1"/>
      <c r="F131" s="1"/>
      <c r="G131" s="301"/>
      <c r="H131" s="301"/>
      <c r="I131" s="301"/>
      <c r="J131" s="301"/>
      <c r="K131" s="3"/>
      <c r="L131" s="3"/>
      <c r="M131" s="3"/>
      <c r="N131" s="3"/>
      <c r="O131" s="3"/>
      <c r="P131" s="3"/>
      <c r="Q131" s="3"/>
      <c r="R131" s="3"/>
      <c r="S131" s="3"/>
      <c r="T131" s="3"/>
      <c r="U131" s="3"/>
      <c r="V131" s="3"/>
    </row>
    <row r="132" ht="22.5" customHeight="1">
      <c r="A132" s="3"/>
      <c r="B132" s="15"/>
      <c r="C132" s="4"/>
      <c r="D132" s="1"/>
      <c r="E132" s="1"/>
      <c r="F132" s="1"/>
      <c r="G132" s="301"/>
      <c r="H132" s="301"/>
      <c r="I132" s="301"/>
      <c r="J132" s="301"/>
      <c r="K132" s="3"/>
      <c r="L132" s="3"/>
      <c r="M132" s="3"/>
      <c r="N132" s="3"/>
      <c r="O132" s="3"/>
      <c r="P132" s="3"/>
      <c r="Q132" s="3"/>
      <c r="R132" s="3"/>
      <c r="S132" s="3"/>
      <c r="T132" s="3"/>
      <c r="U132" s="3"/>
      <c r="V132" s="3"/>
    </row>
    <row r="133" ht="22.5" customHeight="1">
      <c r="A133" s="3"/>
      <c r="B133" s="15"/>
      <c r="C133" s="4"/>
      <c r="D133" s="1"/>
      <c r="E133" s="1"/>
      <c r="F133" s="1"/>
      <c r="G133" s="301"/>
      <c r="H133" s="301"/>
      <c r="I133" s="301"/>
      <c r="J133" s="301"/>
      <c r="K133" s="3"/>
      <c r="L133" s="3"/>
      <c r="M133" s="3"/>
      <c r="N133" s="3"/>
      <c r="O133" s="3"/>
      <c r="P133" s="3"/>
      <c r="Q133" s="3"/>
      <c r="R133" s="3"/>
      <c r="S133" s="3"/>
      <c r="T133" s="3"/>
      <c r="U133" s="3"/>
      <c r="V133" s="3"/>
    </row>
    <row r="134" ht="22.5" customHeight="1">
      <c r="A134" s="3"/>
      <c r="B134" s="15"/>
      <c r="C134" s="4"/>
      <c r="D134" s="1"/>
      <c r="E134" s="1"/>
      <c r="F134" s="1"/>
      <c r="G134" s="301"/>
      <c r="H134" s="301"/>
      <c r="I134" s="301"/>
      <c r="J134" s="301"/>
      <c r="K134" s="3"/>
      <c r="L134" s="3"/>
      <c r="M134" s="3"/>
      <c r="N134" s="3"/>
      <c r="O134" s="3"/>
      <c r="P134" s="3"/>
      <c r="Q134" s="3"/>
      <c r="R134" s="3"/>
      <c r="S134" s="3"/>
      <c r="T134" s="3"/>
      <c r="U134" s="3"/>
      <c r="V134" s="3"/>
    </row>
    <row r="135" ht="22.5" customHeight="1">
      <c r="A135" s="3"/>
      <c r="B135" s="15"/>
      <c r="C135" s="4"/>
      <c r="D135" s="1"/>
      <c r="E135" s="1"/>
      <c r="F135" s="1"/>
      <c r="G135" s="301"/>
      <c r="H135" s="301"/>
      <c r="I135" s="301"/>
      <c r="J135" s="301"/>
      <c r="K135" s="3"/>
      <c r="L135" s="3"/>
      <c r="M135" s="3"/>
      <c r="N135" s="3"/>
      <c r="O135" s="3"/>
      <c r="P135" s="3"/>
      <c r="Q135" s="3"/>
      <c r="R135" s="3"/>
      <c r="S135" s="3"/>
      <c r="T135" s="3"/>
      <c r="U135" s="3"/>
      <c r="V135" s="3"/>
    </row>
    <row r="136" ht="22.5" customHeight="1">
      <c r="A136" s="3"/>
      <c r="B136" s="15"/>
      <c r="C136" s="4"/>
      <c r="D136" s="1"/>
      <c r="E136" s="1"/>
      <c r="F136" s="1"/>
      <c r="G136" s="301"/>
      <c r="H136" s="301"/>
      <c r="I136" s="301"/>
      <c r="J136" s="301"/>
      <c r="K136" s="3"/>
      <c r="L136" s="3"/>
      <c r="M136" s="3"/>
      <c r="N136" s="3"/>
      <c r="O136" s="3"/>
      <c r="P136" s="3"/>
      <c r="Q136" s="3"/>
      <c r="R136" s="3"/>
      <c r="S136" s="3"/>
      <c r="T136" s="3"/>
      <c r="U136" s="3"/>
      <c r="V136" s="3"/>
    </row>
    <row r="137" ht="22.5" customHeight="1">
      <c r="A137" s="3"/>
      <c r="B137" s="15"/>
      <c r="C137" s="4"/>
      <c r="D137" s="1"/>
      <c r="E137" s="1"/>
      <c r="F137" s="1"/>
      <c r="G137" s="301"/>
      <c r="H137" s="301"/>
      <c r="I137" s="301"/>
      <c r="J137" s="301"/>
      <c r="K137" s="3"/>
      <c r="L137" s="3"/>
      <c r="M137" s="3"/>
      <c r="N137" s="3"/>
      <c r="O137" s="3"/>
      <c r="P137" s="3"/>
      <c r="Q137" s="3"/>
      <c r="R137" s="3"/>
      <c r="S137" s="3"/>
      <c r="T137" s="3"/>
      <c r="U137" s="3"/>
      <c r="V137" s="3"/>
    </row>
    <row r="138" ht="22.5" customHeight="1">
      <c r="A138" s="3"/>
      <c r="B138" s="15"/>
      <c r="C138" s="4"/>
      <c r="D138" s="1"/>
      <c r="E138" s="1"/>
      <c r="F138" s="1"/>
      <c r="G138" s="301"/>
      <c r="H138" s="301"/>
      <c r="I138" s="301"/>
      <c r="J138" s="301"/>
      <c r="K138" s="3"/>
      <c r="L138" s="3"/>
      <c r="M138" s="3"/>
      <c r="N138" s="3"/>
      <c r="O138" s="3"/>
      <c r="P138" s="3"/>
      <c r="Q138" s="3"/>
      <c r="R138" s="3"/>
      <c r="S138" s="3"/>
      <c r="T138" s="3"/>
      <c r="U138" s="3"/>
      <c r="V138" s="3"/>
    </row>
    <row r="139" ht="22.5" customHeight="1">
      <c r="A139" s="3"/>
      <c r="B139" s="15"/>
      <c r="C139" s="4"/>
      <c r="D139" s="1"/>
      <c r="E139" s="1"/>
      <c r="F139" s="1"/>
      <c r="G139" s="301"/>
      <c r="H139" s="301"/>
      <c r="I139" s="301"/>
      <c r="J139" s="301"/>
      <c r="K139" s="3"/>
      <c r="L139" s="3"/>
      <c r="M139" s="3"/>
      <c r="N139" s="3"/>
      <c r="O139" s="3"/>
      <c r="P139" s="3"/>
      <c r="Q139" s="3"/>
      <c r="R139" s="3"/>
      <c r="S139" s="3"/>
      <c r="T139" s="3"/>
      <c r="U139" s="3"/>
      <c r="V139" s="3"/>
    </row>
    <row r="140" ht="22.5" customHeight="1">
      <c r="A140" s="3"/>
      <c r="B140" s="15"/>
      <c r="C140" s="4"/>
      <c r="D140" s="1"/>
      <c r="E140" s="1"/>
      <c r="F140" s="1"/>
      <c r="G140" s="301"/>
      <c r="H140" s="301"/>
      <c r="I140" s="301"/>
      <c r="J140" s="301"/>
      <c r="K140" s="3"/>
      <c r="L140" s="3"/>
      <c r="M140" s="3"/>
      <c r="N140" s="3"/>
      <c r="O140" s="3"/>
      <c r="P140" s="3"/>
      <c r="Q140" s="3"/>
      <c r="R140" s="3"/>
      <c r="S140" s="3"/>
      <c r="T140" s="3"/>
      <c r="U140" s="3"/>
      <c r="V140" s="3"/>
    </row>
    <row r="141" ht="22.5" customHeight="1">
      <c r="A141" s="3"/>
      <c r="B141" s="15"/>
      <c r="C141" s="4"/>
      <c r="D141" s="1"/>
      <c r="E141" s="1"/>
      <c r="F141" s="1"/>
      <c r="G141" s="301"/>
      <c r="H141" s="301"/>
      <c r="I141" s="301"/>
      <c r="J141" s="301"/>
      <c r="K141" s="3"/>
      <c r="L141" s="3"/>
      <c r="M141" s="3"/>
      <c r="N141" s="3"/>
      <c r="O141" s="3"/>
      <c r="P141" s="3"/>
      <c r="Q141" s="3"/>
      <c r="R141" s="3"/>
      <c r="S141" s="3"/>
      <c r="T141" s="3"/>
      <c r="U141" s="3"/>
      <c r="V141" s="3"/>
    </row>
    <row r="142" ht="22.5" customHeight="1">
      <c r="A142" s="3"/>
      <c r="B142" s="15"/>
      <c r="C142" s="4"/>
      <c r="D142" s="1"/>
      <c r="E142" s="1"/>
      <c r="F142" s="1"/>
      <c r="G142" s="301"/>
      <c r="H142" s="301"/>
      <c r="I142" s="301"/>
      <c r="J142" s="301"/>
      <c r="K142" s="3"/>
      <c r="L142" s="3"/>
      <c r="M142" s="3"/>
      <c r="N142" s="3"/>
      <c r="O142" s="3"/>
      <c r="P142" s="3"/>
      <c r="Q142" s="3"/>
      <c r="R142" s="3"/>
      <c r="S142" s="3"/>
      <c r="T142" s="3"/>
      <c r="U142" s="3"/>
      <c r="V142" s="3"/>
    </row>
    <row r="143" ht="22.5" customHeight="1">
      <c r="A143" s="3"/>
      <c r="B143" s="15"/>
      <c r="C143" s="4"/>
      <c r="D143" s="1"/>
      <c r="E143" s="1"/>
      <c r="F143" s="1"/>
      <c r="G143" s="301"/>
      <c r="H143" s="301"/>
      <c r="I143" s="301"/>
      <c r="J143" s="301"/>
      <c r="K143" s="3"/>
      <c r="L143" s="3"/>
      <c r="M143" s="3"/>
      <c r="N143" s="3"/>
      <c r="O143" s="3"/>
      <c r="P143" s="3"/>
      <c r="Q143" s="3"/>
      <c r="R143" s="3"/>
      <c r="S143" s="3"/>
      <c r="T143" s="3"/>
      <c r="U143" s="3"/>
      <c r="V143" s="3"/>
    </row>
    <row r="144" ht="22.5" customHeight="1">
      <c r="A144" s="3"/>
      <c r="B144" s="15"/>
      <c r="C144" s="4"/>
      <c r="D144" s="1"/>
      <c r="E144" s="1"/>
      <c r="F144" s="1"/>
      <c r="G144" s="301"/>
      <c r="H144" s="301"/>
      <c r="I144" s="301"/>
      <c r="J144" s="301"/>
      <c r="K144" s="3"/>
      <c r="L144" s="3"/>
      <c r="M144" s="3"/>
      <c r="N144" s="3"/>
      <c r="O144" s="3"/>
      <c r="P144" s="3"/>
      <c r="Q144" s="3"/>
      <c r="R144" s="3"/>
      <c r="S144" s="3"/>
      <c r="T144" s="3"/>
      <c r="U144" s="3"/>
      <c r="V144" s="3"/>
    </row>
    <row r="145" ht="22.5" customHeight="1">
      <c r="A145" s="3"/>
      <c r="B145" s="15"/>
      <c r="C145" s="4"/>
      <c r="D145" s="1"/>
      <c r="E145" s="1"/>
      <c r="F145" s="1"/>
      <c r="G145" s="301"/>
      <c r="H145" s="301"/>
      <c r="I145" s="301"/>
      <c r="J145" s="301"/>
      <c r="K145" s="3"/>
      <c r="L145" s="3"/>
      <c r="M145" s="3"/>
      <c r="N145" s="3"/>
      <c r="O145" s="3"/>
      <c r="P145" s="3"/>
      <c r="Q145" s="3"/>
      <c r="R145" s="3"/>
      <c r="S145" s="3"/>
      <c r="T145" s="3"/>
      <c r="U145" s="3"/>
      <c r="V145" s="3"/>
    </row>
    <row r="146" ht="22.5" customHeight="1">
      <c r="A146" s="3"/>
      <c r="B146" s="15"/>
      <c r="C146" s="4"/>
      <c r="D146" s="1"/>
      <c r="E146" s="1"/>
      <c r="F146" s="1"/>
      <c r="G146" s="301"/>
      <c r="H146" s="301"/>
      <c r="I146" s="301"/>
      <c r="J146" s="301"/>
      <c r="K146" s="3"/>
      <c r="L146" s="3"/>
      <c r="M146" s="3"/>
      <c r="N146" s="3"/>
      <c r="O146" s="3"/>
      <c r="P146" s="3"/>
      <c r="Q146" s="3"/>
      <c r="R146" s="3"/>
      <c r="S146" s="3"/>
      <c r="T146" s="3"/>
      <c r="U146" s="3"/>
      <c r="V146" s="3"/>
    </row>
    <row r="147" ht="22.5" customHeight="1">
      <c r="A147" s="3"/>
      <c r="B147" s="15"/>
      <c r="C147" s="4"/>
      <c r="D147" s="1"/>
      <c r="E147" s="1"/>
      <c r="F147" s="1"/>
      <c r="G147" s="301"/>
      <c r="H147" s="301"/>
      <c r="I147" s="301"/>
      <c r="J147" s="301"/>
      <c r="K147" s="3"/>
      <c r="L147" s="3"/>
      <c r="M147" s="3"/>
      <c r="N147" s="3"/>
      <c r="O147" s="3"/>
      <c r="P147" s="3"/>
      <c r="Q147" s="3"/>
      <c r="R147" s="3"/>
      <c r="S147" s="3"/>
      <c r="T147" s="3"/>
      <c r="U147" s="3"/>
      <c r="V147" s="3"/>
    </row>
    <row r="148" ht="22.5" customHeight="1">
      <c r="A148" s="3"/>
      <c r="B148" s="15"/>
      <c r="C148" s="4"/>
      <c r="D148" s="1"/>
      <c r="E148" s="1"/>
      <c r="F148" s="1"/>
      <c r="G148" s="301"/>
      <c r="H148" s="301"/>
      <c r="I148" s="301"/>
      <c r="J148" s="301"/>
      <c r="K148" s="3"/>
      <c r="L148" s="3"/>
      <c r="M148" s="3"/>
      <c r="N148" s="3"/>
      <c r="O148" s="3"/>
      <c r="P148" s="3"/>
      <c r="Q148" s="3"/>
      <c r="R148" s="3"/>
      <c r="S148" s="3"/>
      <c r="T148" s="3"/>
      <c r="U148" s="3"/>
      <c r="V148" s="3"/>
    </row>
    <row r="149" ht="22.5" customHeight="1">
      <c r="A149" s="3"/>
      <c r="B149" s="15"/>
      <c r="C149" s="4"/>
      <c r="D149" s="1"/>
      <c r="E149" s="1"/>
      <c r="F149" s="1"/>
      <c r="G149" s="301"/>
      <c r="H149" s="301"/>
      <c r="I149" s="301"/>
      <c r="J149" s="301"/>
      <c r="K149" s="3"/>
      <c r="L149" s="3"/>
      <c r="M149" s="3"/>
      <c r="N149" s="3"/>
      <c r="O149" s="3"/>
      <c r="P149" s="3"/>
      <c r="Q149" s="3"/>
      <c r="R149" s="3"/>
      <c r="S149" s="3"/>
      <c r="T149" s="3"/>
      <c r="U149" s="3"/>
      <c r="V149" s="3"/>
    </row>
    <row r="150" ht="22.5" customHeight="1">
      <c r="A150" s="3"/>
      <c r="B150" s="15"/>
      <c r="C150" s="4"/>
      <c r="D150" s="1"/>
      <c r="E150" s="1"/>
      <c r="F150" s="1"/>
      <c r="G150" s="301"/>
      <c r="H150" s="301"/>
      <c r="I150" s="301"/>
      <c r="J150" s="301"/>
      <c r="K150" s="3"/>
      <c r="L150" s="3"/>
      <c r="M150" s="3"/>
      <c r="N150" s="3"/>
      <c r="O150" s="3"/>
      <c r="P150" s="3"/>
      <c r="Q150" s="3"/>
      <c r="R150" s="3"/>
      <c r="S150" s="3"/>
      <c r="T150" s="3"/>
      <c r="U150" s="3"/>
      <c r="V150" s="3"/>
    </row>
    <row r="151" ht="22.5" customHeight="1">
      <c r="A151" s="3"/>
      <c r="B151" s="15"/>
      <c r="C151" s="4"/>
      <c r="D151" s="1"/>
      <c r="E151" s="1"/>
      <c r="F151" s="1"/>
      <c r="G151" s="301"/>
      <c r="H151" s="301"/>
      <c r="I151" s="301"/>
      <c r="J151" s="301"/>
      <c r="K151" s="3"/>
      <c r="L151" s="3"/>
      <c r="M151" s="3"/>
      <c r="N151" s="3"/>
      <c r="O151" s="3"/>
      <c r="P151" s="3"/>
      <c r="Q151" s="3"/>
      <c r="R151" s="3"/>
      <c r="S151" s="3"/>
      <c r="T151" s="3"/>
      <c r="U151" s="3"/>
      <c r="V151" s="3"/>
    </row>
    <row r="152" ht="22.5" customHeight="1">
      <c r="A152" s="3"/>
      <c r="B152" s="15"/>
      <c r="C152" s="4"/>
      <c r="D152" s="1"/>
      <c r="E152" s="1"/>
      <c r="F152" s="1"/>
      <c r="G152" s="301"/>
      <c r="H152" s="301"/>
      <c r="I152" s="301"/>
      <c r="J152" s="301"/>
      <c r="K152" s="3"/>
      <c r="L152" s="3"/>
      <c r="M152" s="3"/>
      <c r="N152" s="3"/>
      <c r="O152" s="3"/>
      <c r="P152" s="3"/>
      <c r="Q152" s="3"/>
      <c r="R152" s="3"/>
      <c r="S152" s="3"/>
      <c r="T152" s="3"/>
      <c r="U152" s="3"/>
      <c r="V152" s="3"/>
    </row>
    <row r="153" ht="22.5" customHeight="1">
      <c r="A153" s="3"/>
      <c r="B153" s="15"/>
      <c r="C153" s="4"/>
      <c r="D153" s="1"/>
      <c r="E153" s="1"/>
      <c r="F153" s="1"/>
      <c r="G153" s="301"/>
      <c r="H153" s="301"/>
      <c r="I153" s="301"/>
      <c r="J153" s="301"/>
      <c r="K153" s="3"/>
      <c r="L153" s="3"/>
      <c r="M153" s="3"/>
      <c r="N153" s="3"/>
      <c r="O153" s="3"/>
      <c r="P153" s="3"/>
      <c r="Q153" s="3"/>
      <c r="R153" s="3"/>
      <c r="S153" s="3"/>
      <c r="T153" s="3"/>
      <c r="U153" s="3"/>
      <c r="V153" s="3"/>
    </row>
    <row r="154" ht="22.5" customHeight="1">
      <c r="B154" s="15"/>
      <c r="C154" s="4"/>
      <c r="D154" s="302"/>
      <c r="E154" s="302"/>
      <c r="F154" s="302"/>
      <c r="G154" s="303"/>
      <c r="H154" s="303"/>
      <c r="I154" s="303"/>
      <c r="J154" s="303"/>
    </row>
    <row r="155" ht="22.5" customHeight="1">
      <c r="B155" s="15"/>
      <c r="C155" s="4"/>
      <c r="D155" s="302"/>
      <c r="E155" s="302"/>
      <c r="F155" s="302"/>
      <c r="G155" s="303"/>
      <c r="H155" s="303"/>
      <c r="I155" s="303"/>
      <c r="J155" s="303"/>
    </row>
    <row r="156" ht="22.5" customHeight="1">
      <c r="B156" s="15"/>
      <c r="C156" s="4"/>
      <c r="D156" s="302"/>
      <c r="E156" s="302"/>
      <c r="F156" s="302"/>
      <c r="G156" s="303"/>
      <c r="H156" s="303"/>
      <c r="I156" s="303"/>
      <c r="J156" s="303"/>
    </row>
    <row r="157" ht="22.5" customHeight="1">
      <c r="B157" s="15"/>
      <c r="C157" s="4"/>
      <c r="D157" s="302"/>
      <c r="E157" s="302"/>
      <c r="F157" s="302"/>
      <c r="G157" s="303"/>
      <c r="H157" s="303"/>
      <c r="I157" s="303"/>
      <c r="J157" s="303"/>
    </row>
    <row r="158" ht="22.5" customHeight="1">
      <c r="B158" s="15"/>
      <c r="C158" s="4"/>
      <c r="D158" s="302"/>
      <c r="E158" s="302"/>
      <c r="F158" s="302"/>
      <c r="G158" s="303"/>
      <c r="H158" s="303"/>
      <c r="I158" s="303"/>
      <c r="J158" s="303"/>
    </row>
    <row r="159" ht="22.5" customHeight="1">
      <c r="B159" s="15"/>
      <c r="C159" s="4"/>
      <c r="D159" s="302"/>
      <c r="E159" s="302"/>
      <c r="F159" s="302"/>
      <c r="G159" s="303"/>
      <c r="H159" s="303"/>
      <c r="I159" s="303"/>
      <c r="J159" s="303"/>
    </row>
    <row r="160" ht="22.5" customHeight="1">
      <c r="B160" s="15"/>
      <c r="C160" s="4"/>
      <c r="D160" s="302"/>
      <c r="E160" s="302"/>
      <c r="F160" s="302"/>
      <c r="G160" s="303"/>
      <c r="H160" s="303"/>
      <c r="I160" s="303"/>
      <c r="J160" s="303"/>
    </row>
    <row r="161" ht="22.5" customHeight="1">
      <c r="B161" s="15"/>
      <c r="C161" s="4"/>
      <c r="D161" s="302"/>
      <c r="E161" s="302"/>
      <c r="F161" s="302"/>
      <c r="G161" s="303"/>
      <c r="H161" s="303"/>
      <c r="I161" s="303"/>
      <c r="J161" s="303"/>
    </row>
    <row r="162" ht="22.5" customHeight="1">
      <c r="B162" s="15"/>
      <c r="C162" s="4"/>
      <c r="D162" s="302"/>
      <c r="E162" s="302"/>
      <c r="F162" s="302"/>
      <c r="G162" s="303"/>
      <c r="H162" s="303"/>
      <c r="I162" s="303"/>
      <c r="J162" s="303"/>
    </row>
    <row r="163" ht="22.5" customHeight="1">
      <c r="B163" s="15"/>
      <c r="C163" s="4"/>
      <c r="D163" s="302"/>
      <c r="E163" s="302"/>
      <c r="F163" s="302"/>
      <c r="G163" s="303"/>
      <c r="H163" s="303"/>
      <c r="I163" s="303"/>
      <c r="J163" s="303"/>
    </row>
    <row r="164" ht="22.5" customHeight="1">
      <c r="B164" s="15"/>
      <c r="C164" s="4"/>
      <c r="D164" s="302"/>
      <c r="E164" s="302"/>
      <c r="F164" s="302"/>
      <c r="G164" s="303"/>
      <c r="H164" s="303"/>
      <c r="I164" s="303"/>
      <c r="J164" s="303"/>
    </row>
    <row r="165" ht="22.5" customHeight="1">
      <c r="B165" s="15"/>
      <c r="C165" s="4"/>
      <c r="D165" s="302"/>
      <c r="E165" s="302"/>
      <c r="F165" s="302"/>
      <c r="G165" s="303"/>
      <c r="H165" s="303"/>
      <c r="I165" s="303"/>
      <c r="J165" s="303"/>
    </row>
    <row r="166" ht="22.5" customHeight="1">
      <c r="B166" s="15"/>
      <c r="C166" s="4"/>
      <c r="D166" s="302"/>
      <c r="E166" s="302"/>
      <c r="F166" s="302"/>
      <c r="G166" s="303"/>
      <c r="H166" s="303"/>
      <c r="I166" s="303"/>
      <c r="J166" s="303"/>
    </row>
    <row r="167" ht="22.5" customHeight="1">
      <c r="B167" s="15"/>
      <c r="C167" s="4"/>
      <c r="D167" s="302"/>
      <c r="E167" s="302"/>
      <c r="F167" s="302"/>
      <c r="G167" s="303"/>
      <c r="H167" s="303"/>
      <c r="I167" s="303"/>
      <c r="J167" s="303"/>
    </row>
    <row r="168" ht="22.5" customHeight="1">
      <c r="B168" s="15"/>
      <c r="C168" s="4"/>
      <c r="D168" s="302"/>
      <c r="E168" s="302"/>
      <c r="F168" s="302"/>
      <c r="G168" s="303"/>
      <c r="H168" s="303"/>
      <c r="I168" s="303"/>
      <c r="J168" s="303"/>
    </row>
    <row r="169" ht="22.5" customHeight="1">
      <c r="B169" s="15"/>
      <c r="C169" s="4"/>
      <c r="D169" s="302"/>
      <c r="E169" s="302"/>
      <c r="F169" s="302"/>
      <c r="G169" s="303"/>
      <c r="H169" s="303"/>
      <c r="I169" s="303"/>
      <c r="J169" s="303"/>
    </row>
    <row r="170" ht="22.5" customHeight="1">
      <c r="B170" s="15"/>
      <c r="C170" s="4"/>
      <c r="D170" s="302"/>
      <c r="E170" s="302"/>
      <c r="F170" s="302"/>
      <c r="G170" s="303"/>
      <c r="H170" s="303"/>
      <c r="I170" s="303"/>
      <c r="J170" s="303"/>
    </row>
    <row r="171" ht="22.5" customHeight="1">
      <c r="B171" s="15"/>
      <c r="C171" s="4"/>
      <c r="D171" s="302"/>
      <c r="E171" s="302"/>
      <c r="F171" s="302"/>
      <c r="G171" s="303"/>
      <c r="H171" s="303"/>
      <c r="I171" s="303"/>
      <c r="J171" s="303"/>
    </row>
    <row r="172" ht="22.5" customHeight="1">
      <c r="B172" s="15"/>
      <c r="C172" s="4"/>
      <c r="D172" s="302"/>
      <c r="E172" s="302"/>
      <c r="F172" s="302"/>
      <c r="G172" s="303"/>
      <c r="H172" s="303"/>
      <c r="I172" s="303"/>
      <c r="J172" s="303"/>
    </row>
    <row r="173" ht="22.5" customHeight="1">
      <c r="B173" s="15"/>
      <c r="C173" s="4"/>
      <c r="D173" s="302"/>
      <c r="E173" s="302"/>
      <c r="F173" s="302"/>
      <c r="G173" s="303"/>
      <c r="H173" s="303"/>
      <c r="I173" s="303"/>
      <c r="J173" s="303"/>
    </row>
    <row r="174" ht="22.5" customHeight="1">
      <c r="B174" s="15"/>
      <c r="C174" s="4"/>
      <c r="D174" s="302"/>
      <c r="E174" s="302"/>
      <c r="F174" s="302"/>
      <c r="G174" s="303"/>
      <c r="H174" s="303"/>
      <c r="I174" s="303"/>
      <c r="J174" s="303"/>
    </row>
    <row r="175" ht="22.5" customHeight="1">
      <c r="B175" s="15"/>
      <c r="C175" s="4"/>
      <c r="D175" s="302"/>
      <c r="E175" s="302"/>
      <c r="F175" s="302"/>
      <c r="G175" s="303"/>
      <c r="H175" s="303"/>
      <c r="I175" s="303"/>
      <c r="J175" s="303"/>
    </row>
    <row r="176" ht="22.5" customHeight="1">
      <c r="B176" s="15"/>
      <c r="C176" s="4"/>
      <c r="D176" s="302"/>
      <c r="E176" s="302"/>
      <c r="F176" s="302"/>
      <c r="G176" s="303"/>
      <c r="H176" s="303"/>
      <c r="I176" s="303"/>
      <c r="J176" s="303"/>
    </row>
    <row r="177" ht="22.5" customHeight="1">
      <c r="B177" s="15"/>
      <c r="C177" s="4"/>
      <c r="D177" s="302"/>
      <c r="E177" s="302"/>
      <c r="F177" s="302"/>
      <c r="G177" s="303"/>
      <c r="H177" s="303"/>
      <c r="I177" s="303"/>
      <c r="J177" s="303"/>
    </row>
    <row r="178" ht="22.5" customHeight="1">
      <c r="B178" s="15"/>
      <c r="C178" s="4"/>
      <c r="D178" s="302"/>
      <c r="E178" s="302"/>
      <c r="F178" s="302"/>
      <c r="G178" s="303"/>
      <c r="H178" s="303"/>
      <c r="I178" s="303"/>
      <c r="J178" s="303"/>
    </row>
    <row r="179" ht="22.5" customHeight="1">
      <c r="B179" s="15"/>
      <c r="C179" s="4"/>
      <c r="D179" s="302"/>
      <c r="E179" s="302"/>
      <c r="F179" s="302"/>
      <c r="G179" s="303"/>
      <c r="H179" s="303"/>
      <c r="I179" s="303"/>
      <c r="J179" s="303"/>
    </row>
    <row r="180" ht="22.5" customHeight="1">
      <c r="B180" s="15"/>
      <c r="C180" s="4"/>
      <c r="D180" s="302"/>
      <c r="E180" s="302"/>
      <c r="F180" s="302"/>
      <c r="G180" s="303"/>
      <c r="H180" s="303"/>
      <c r="I180" s="303"/>
      <c r="J180" s="303"/>
    </row>
    <row r="181" ht="22.5" customHeight="1">
      <c r="B181" s="15"/>
      <c r="C181" s="4"/>
      <c r="D181" s="302"/>
      <c r="E181" s="302"/>
      <c r="F181" s="302"/>
      <c r="G181" s="303"/>
      <c r="H181" s="303"/>
      <c r="I181" s="303"/>
      <c r="J181" s="303"/>
    </row>
    <row r="182" ht="22.5" customHeight="1">
      <c r="B182" s="15"/>
      <c r="C182" s="4"/>
      <c r="D182" s="302"/>
      <c r="E182" s="302"/>
      <c r="F182" s="302"/>
      <c r="G182" s="303"/>
      <c r="H182" s="303"/>
      <c r="I182" s="303"/>
      <c r="J182" s="303"/>
    </row>
    <row r="183" ht="22.5" customHeight="1">
      <c r="B183" s="15"/>
      <c r="C183" s="4"/>
      <c r="D183" s="302"/>
      <c r="E183" s="302"/>
      <c r="F183" s="302"/>
      <c r="G183" s="303"/>
      <c r="H183" s="303"/>
      <c r="I183" s="303"/>
      <c r="J183" s="303"/>
    </row>
    <row r="184" ht="22.5" customHeight="1">
      <c r="B184" s="15"/>
      <c r="C184" s="4"/>
      <c r="D184" s="302"/>
      <c r="E184" s="302"/>
      <c r="F184" s="302"/>
      <c r="G184" s="303"/>
      <c r="H184" s="303"/>
      <c r="I184" s="303"/>
      <c r="J184" s="303"/>
    </row>
    <row r="185" ht="22.5" customHeight="1">
      <c r="B185" s="15"/>
      <c r="C185" s="4"/>
      <c r="D185" s="302"/>
      <c r="E185" s="302"/>
      <c r="F185" s="302"/>
      <c r="G185" s="303"/>
      <c r="H185" s="303"/>
      <c r="I185" s="303"/>
      <c r="J185" s="303"/>
    </row>
    <row r="186" ht="22.5" customHeight="1">
      <c r="B186" s="15"/>
      <c r="C186" s="4"/>
      <c r="D186" s="302"/>
      <c r="E186" s="302"/>
      <c r="F186" s="302"/>
      <c r="G186" s="303"/>
      <c r="H186" s="303"/>
      <c r="I186" s="303"/>
      <c r="J186" s="303"/>
    </row>
    <row r="187" ht="22.5" customHeight="1">
      <c r="B187" s="15"/>
      <c r="C187" s="4"/>
      <c r="D187" s="302"/>
      <c r="E187" s="302"/>
      <c r="F187" s="302"/>
      <c r="G187" s="303"/>
      <c r="H187" s="303"/>
      <c r="I187" s="303"/>
      <c r="J187" s="303"/>
    </row>
    <row r="188" ht="22.5" customHeight="1">
      <c r="B188" s="15"/>
      <c r="C188" s="4"/>
      <c r="D188" s="302"/>
      <c r="E188" s="302"/>
      <c r="F188" s="302"/>
      <c r="G188" s="303"/>
      <c r="H188" s="303"/>
      <c r="I188" s="303"/>
      <c r="J188" s="303"/>
    </row>
    <row r="189" ht="22.5" customHeight="1">
      <c r="B189" s="15"/>
      <c r="C189" s="4"/>
      <c r="D189" s="302"/>
      <c r="E189" s="302"/>
      <c r="F189" s="302"/>
      <c r="G189" s="303"/>
      <c r="H189" s="303"/>
      <c r="I189" s="303"/>
      <c r="J189" s="303"/>
    </row>
    <row r="190" ht="22.5" customHeight="1">
      <c r="B190" s="15"/>
      <c r="C190" s="4"/>
      <c r="D190" s="302"/>
      <c r="E190" s="302"/>
      <c r="F190" s="302"/>
      <c r="G190" s="303"/>
      <c r="H190" s="303"/>
      <c r="I190" s="303"/>
      <c r="J190" s="303"/>
    </row>
    <row r="191" ht="22.5" customHeight="1">
      <c r="B191" s="15"/>
      <c r="C191" s="4"/>
      <c r="D191" s="302"/>
      <c r="E191" s="302"/>
      <c r="F191" s="302"/>
      <c r="G191" s="303"/>
      <c r="H191" s="303"/>
      <c r="I191" s="303"/>
      <c r="J191" s="303"/>
    </row>
    <row r="192" ht="22.5" customHeight="1">
      <c r="B192" s="15"/>
      <c r="C192" s="4"/>
      <c r="D192" s="302"/>
      <c r="E192" s="302"/>
      <c r="F192" s="302"/>
      <c r="G192" s="303"/>
      <c r="H192" s="303"/>
      <c r="I192" s="303"/>
      <c r="J192" s="303"/>
    </row>
    <row r="193" ht="22.5" customHeight="1">
      <c r="B193" s="15"/>
      <c r="C193" s="4"/>
      <c r="D193" s="302"/>
      <c r="E193" s="302"/>
      <c r="F193" s="302"/>
      <c r="G193" s="303"/>
      <c r="H193" s="303"/>
      <c r="I193" s="303"/>
      <c r="J193" s="303"/>
    </row>
    <row r="194" ht="22.5" customHeight="1">
      <c r="B194" s="15"/>
      <c r="C194" s="4"/>
      <c r="D194" s="302"/>
      <c r="E194" s="302"/>
      <c r="F194" s="302"/>
      <c r="G194" s="303"/>
      <c r="H194" s="303"/>
      <c r="I194" s="303"/>
      <c r="J194" s="303"/>
    </row>
    <row r="195" ht="22.5" customHeight="1">
      <c r="B195" s="15"/>
      <c r="C195" s="4"/>
      <c r="D195" s="302"/>
      <c r="E195" s="302"/>
      <c r="F195" s="302"/>
      <c r="G195" s="303"/>
      <c r="H195" s="303"/>
      <c r="I195" s="303"/>
      <c r="J195" s="303"/>
    </row>
    <row r="196" ht="22.5" customHeight="1">
      <c r="B196" s="15"/>
      <c r="C196" s="4"/>
      <c r="D196" s="302"/>
      <c r="E196" s="302"/>
      <c r="F196" s="302"/>
      <c r="G196" s="303"/>
      <c r="H196" s="303"/>
      <c r="I196" s="303"/>
      <c r="J196" s="303"/>
    </row>
    <row r="197" ht="22.5" customHeight="1">
      <c r="B197" s="15"/>
      <c r="C197" s="4"/>
      <c r="D197" s="302"/>
      <c r="E197" s="302"/>
      <c r="F197" s="302"/>
      <c r="G197" s="303"/>
      <c r="H197" s="303"/>
      <c r="I197" s="303"/>
      <c r="J197" s="303"/>
    </row>
    <row r="198" ht="22.5" customHeight="1">
      <c r="B198" s="15"/>
      <c r="C198" s="4"/>
      <c r="D198" s="302"/>
      <c r="E198" s="302"/>
      <c r="F198" s="302"/>
      <c r="G198" s="303"/>
      <c r="H198" s="303"/>
      <c r="I198" s="303"/>
      <c r="J198" s="303"/>
    </row>
    <row r="199" ht="22.5" customHeight="1">
      <c r="B199" s="15"/>
      <c r="C199" s="4"/>
      <c r="D199" s="302"/>
      <c r="E199" s="302"/>
      <c r="F199" s="302"/>
      <c r="G199" s="303"/>
      <c r="H199" s="303"/>
      <c r="I199" s="303"/>
      <c r="J199" s="303"/>
    </row>
    <row r="200" ht="22.5" customHeight="1">
      <c r="B200" s="15"/>
      <c r="C200" s="4"/>
      <c r="D200" s="302"/>
      <c r="E200" s="302"/>
      <c r="F200" s="302"/>
      <c r="G200" s="303"/>
      <c r="H200" s="303"/>
      <c r="I200" s="303"/>
      <c r="J200" s="303"/>
    </row>
    <row r="201" ht="22.5" customHeight="1">
      <c r="B201" s="15"/>
      <c r="C201" s="4"/>
      <c r="D201" s="302"/>
      <c r="E201" s="302"/>
      <c r="F201" s="302"/>
      <c r="G201" s="303"/>
      <c r="H201" s="303"/>
      <c r="I201" s="303"/>
      <c r="J201" s="303"/>
    </row>
    <row r="202" ht="22.5" customHeight="1">
      <c r="B202" s="15"/>
      <c r="C202" s="4"/>
      <c r="D202" s="302"/>
      <c r="E202" s="302"/>
      <c r="F202" s="302"/>
      <c r="G202" s="303"/>
      <c r="H202" s="303"/>
      <c r="I202" s="303"/>
      <c r="J202" s="303"/>
    </row>
    <row r="203" ht="22.5" customHeight="1">
      <c r="B203" s="15"/>
      <c r="C203" s="4"/>
      <c r="D203" s="302"/>
      <c r="E203" s="302"/>
      <c r="F203" s="302"/>
      <c r="G203" s="303"/>
      <c r="H203" s="303"/>
      <c r="I203" s="303"/>
      <c r="J203" s="303"/>
    </row>
    <row r="204" ht="22.5" customHeight="1">
      <c r="B204" s="15"/>
      <c r="C204" s="4"/>
      <c r="D204" s="302"/>
      <c r="E204" s="302"/>
      <c r="F204" s="302"/>
      <c r="G204" s="303"/>
      <c r="H204" s="303"/>
      <c r="I204" s="303"/>
      <c r="J204" s="303"/>
    </row>
    <row r="205" ht="22.5" customHeight="1">
      <c r="B205" s="15"/>
      <c r="C205" s="4"/>
      <c r="D205" s="302"/>
      <c r="E205" s="302"/>
      <c r="F205" s="302"/>
      <c r="G205" s="303"/>
      <c r="H205" s="303"/>
      <c r="I205" s="303"/>
      <c r="J205" s="303"/>
    </row>
    <row r="206" ht="22.5" customHeight="1">
      <c r="B206" s="15"/>
      <c r="C206" s="4"/>
      <c r="D206" s="302"/>
      <c r="E206" s="302"/>
      <c r="F206" s="302"/>
      <c r="G206" s="303"/>
      <c r="H206" s="303"/>
      <c r="I206" s="303"/>
      <c r="J206" s="303"/>
    </row>
    <row r="207" ht="22.5" customHeight="1">
      <c r="B207" s="15"/>
      <c r="C207" s="4"/>
      <c r="D207" s="302"/>
      <c r="E207" s="302"/>
      <c r="F207" s="302"/>
      <c r="G207" s="303"/>
      <c r="H207" s="303"/>
      <c r="I207" s="303"/>
      <c r="J207" s="303"/>
    </row>
    <row r="208" ht="22.5" customHeight="1">
      <c r="B208" s="15"/>
      <c r="C208" s="4"/>
      <c r="D208" s="302"/>
      <c r="E208" s="302"/>
      <c r="F208" s="302"/>
      <c r="G208" s="303"/>
      <c r="H208" s="303"/>
      <c r="I208" s="303"/>
      <c r="J208" s="303"/>
    </row>
    <row r="209" ht="22.5" customHeight="1">
      <c r="B209" s="15"/>
      <c r="C209" s="4"/>
      <c r="D209" s="302"/>
      <c r="E209" s="302"/>
      <c r="F209" s="302"/>
      <c r="G209" s="303"/>
      <c r="H209" s="303"/>
      <c r="I209" s="303"/>
      <c r="J209" s="303"/>
    </row>
    <row r="210" ht="22.5" customHeight="1">
      <c r="B210" s="15"/>
      <c r="C210" s="4"/>
      <c r="D210" s="302"/>
      <c r="E210" s="302"/>
      <c r="F210" s="302"/>
      <c r="G210" s="303"/>
      <c r="H210" s="303"/>
      <c r="I210" s="303"/>
      <c r="J210" s="303"/>
    </row>
    <row r="211" ht="22.5" customHeight="1">
      <c r="B211" s="15"/>
      <c r="C211" s="4"/>
      <c r="D211" s="302"/>
      <c r="E211" s="302"/>
      <c r="F211" s="302"/>
      <c r="G211" s="303"/>
      <c r="H211" s="303"/>
      <c r="I211" s="303"/>
      <c r="J211" s="303"/>
    </row>
    <row r="212" ht="22.5" customHeight="1">
      <c r="B212" s="15"/>
      <c r="C212" s="4"/>
      <c r="D212" s="302"/>
      <c r="E212" s="302"/>
      <c r="F212" s="302"/>
      <c r="G212" s="303"/>
      <c r="H212" s="303"/>
      <c r="I212" s="303"/>
      <c r="J212" s="303"/>
    </row>
    <row r="213" ht="22.5" customHeight="1">
      <c r="B213" s="15"/>
      <c r="C213" s="4"/>
      <c r="D213" s="302"/>
      <c r="E213" s="302"/>
      <c r="F213" s="302"/>
      <c r="G213" s="303"/>
      <c r="H213" s="303"/>
      <c r="I213" s="303"/>
      <c r="J213" s="303"/>
    </row>
    <row r="214" ht="22.5" customHeight="1">
      <c r="B214" s="15"/>
      <c r="C214" s="4"/>
      <c r="D214" s="302"/>
      <c r="E214" s="302"/>
      <c r="F214" s="302"/>
      <c r="G214" s="303"/>
      <c r="H214" s="303"/>
      <c r="I214" s="303"/>
      <c r="J214" s="303"/>
    </row>
    <row r="215" ht="22.5" customHeight="1">
      <c r="B215" s="15"/>
      <c r="C215" s="4"/>
      <c r="D215" s="302"/>
      <c r="E215" s="302"/>
      <c r="F215" s="302"/>
      <c r="G215" s="303"/>
      <c r="H215" s="303"/>
      <c r="I215" s="303"/>
      <c r="J215" s="303"/>
    </row>
    <row r="216" ht="22.5" customHeight="1">
      <c r="B216" s="15"/>
      <c r="C216" s="4"/>
      <c r="D216" s="302"/>
      <c r="E216" s="302"/>
      <c r="F216" s="302"/>
      <c r="G216" s="303"/>
      <c r="H216" s="303"/>
      <c r="I216" s="303"/>
      <c r="J216" s="303"/>
    </row>
    <row r="217" ht="22.5" customHeight="1">
      <c r="B217" s="15"/>
      <c r="C217" s="4"/>
      <c r="D217" s="302"/>
      <c r="E217" s="302"/>
      <c r="F217" s="302"/>
      <c r="G217" s="303"/>
      <c r="H217" s="303"/>
      <c r="I217" s="303"/>
      <c r="J217" s="303"/>
    </row>
    <row r="218" ht="22.5" customHeight="1">
      <c r="B218" s="15"/>
      <c r="C218" s="4"/>
      <c r="D218" s="302"/>
      <c r="E218" s="302"/>
      <c r="F218" s="302"/>
      <c r="G218" s="303"/>
      <c r="H218" s="303"/>
      <c r="I218" s="303"/>
      <c r="J218" s="303"/>
    </row>
    <row r="219" ht="22.5" customHeight="1">
      <c r="B219" s="15"/>
      <c r="C219" s="4"/>
      <c r="D219" s="302"/>
      <c r="E219" s="302"/>
      <c r="F219" s="302"/>
      <c r="G219" s="303"/>
      <c r="H219" s="303"/>
      <c r="I219" s="303"/>
      <c r="J219" s="303"/>
    </row>
    <row r="220" ht="22.5" customHeight="1">
      <c r="B220" s="15"/>
      <c r="C220" s="4"/>
      <c r="D220" s="302"/>
      <c r="E220" s="302"/>
      <c r="F220" s="302"/>
      <c r="G220" s="303"/>
      <c r="H220" s="303"/>
      <c r="I220" s="303"/>
      <c r="J220" s="303"/>
    </row>
    <row r="221" ht="22.5" customHeight="1">
      <c r="B221" s="15"/>
      <c r="C221" s="4"/>
      <c r="D221" s="302"/>
      <c r="E221" s="302"/>
      <c r="F221" s="302"/>
      <c r="G221" s="303"/>
      <c r="H221" s="303"/>
      <c r="I221" s="303"/>
      <c r="J221" s="303"/>
    </row>
    <row r="222" ht="22.5" customHeight="1">
      <c r="B222" s="15"/>
      <c r="C222" s="4"/>
      <c r="D222" s="302"/>
      <c r="E222" s="302"/>
      <c r="F222" s="302"/>
      <c r="G222" s="303"/>
      <c r="H222" s="303"/>
      <c r="I222" s="303"/>
      <c r="J222" s="303"/>
    </row>
    <row r="223" ht="22.5" customHeight="1">
      <c r="B223" s="15"/>
      <c r="C223" s="4"/>
      <c r="D223" s="302"/>
      <c r="E223" s="302"/>
      <c r="F223" s="302"/>
      <c r="G223" s="303"/>
      <c r="H223" s="303"/>
      <c r="I223" s="303"/>
      <c r="J223" s="303"/>
    </row>
    <row r="224" ht="22.5" customHeight="1">
      <c r="B224" s="15"/>
      <c r="C224" s="4"/>
      <c r="D224" s="302"/>
      <c r="E224" s="302"/>
      <c r="F224" s="302"/>
      <c r="G224" s="303"/>
      <c r="H224" s="303"/>
      <c r="I224" s="303"/>
      <c r="J224" s="303"/>
    </row>
    <row r="225" ht="22.5" customHeight="1">
      <c r="B225" s="15"/>
      <c r="C225" s="4"/>
      <c r="D225" s="302"/>
      <c r="E225" s="302"/>
      <c r="F225" s="302"/>
      <c r="G225" s="303"/>
      <c r="H225" s="303"/>
      <c r="I225" s="303"/>
      <c r="J225" s="303"/>
    </row>
    <row r="226" ht="22.5" customHeight="1">
      <c r="B226" s="15"/>
      <c r="C226" s="4"/>
      <c r="D226" s="302"/>
      <c r="E226" s="302"/>
      <c r="F226" s="302"/>
      <c r="G226" s="303"/>
      <c r="H226" s="303"/>
      <c r="I226" s="303"/>
      <c r="J226" s="303"/>
    </row>
    <row r="227" ht="22.5" customHeight="1">
      <c r="B227" s="15"/>
      <c r="C227" s="4"/>
      <c r="D227" s="302"/>
      <c r="E227" s="302"/>
      <c r="F227" s="302"/>
      <c r="G227" s="303"/>
      <c r="H227" s="303"/>
      <c r="I227" s="303"/>
      <c r="J227" s="303"/>
    </row>
    <row r="228" ht="22.5" customHeight="1">
      <c r="B228" s="15"/>
      <c r="C228" s="4"/>
      <c r="D228" s="302"/>
      <c r="E228" s="302"/>
      <c r="F228" s="302"/>
      <c r="G228" s="303"/>
      <c r="H228" s="303"/>
      <c r="I228" s="303"/>
      <c r="J228" s="303"/>
    </row>
    <row r="229" ht="22.5" customHeight="1">
      <c r="B229" s="15"/>
      <c r="C229" s="4"/>
      <c r="D229" s="302"/>
      <c r="E229" s="302"/>
      <c r="F229" s="302"/>
      <c r="G229" s="303"/>
      <c r="H229" s="303"/>
      <c r="I229" s="303"/>
      <c r="J229" s="303"/>
    </row>
    <row r="230" ht="22.5" customHeight="1">
      <c r="B230" s="15"/>
      <c r="C230" s="4"/>
      <c r="D230" s="302"/>
      <c r="E230" s="302"/>
      <c r="F230" s="302"/>
      <c r="G230" s="303"/>
      <c r="H230" s="303"/>
      <c r="I230" s="303"/>
      <c r="J230" s="303"/>
    </row>
    <row r="231" ht="22.5" customHeight="1">
      <c r="B231" s="15"/>
      <c r="C231" s="4"/>
      <c r="D231" s="302"/>
      <c r="E231" s="302"/>
      <c r="F231" s="302"/>
      <c r="G231" s="303"/>
      <c r="H231" s="303"/>
      <c r="I231" s="303"/>
      <c r="J231" s="303"/>
    </row>
    <row r="232" ht="22.5" customHeight="1">
      <c r="B232" s="15"/>
      <c r="C232" s="4"/>
      <c r="D232" s="302"/>
      <c r="E232" s="302"/>
      <c r="F232" s="302"/>
      <c r="G232" s="303"/>
      <c r="H232" s="303"/>
      <c r="I232" s="303"/>
      <c r="J232" s="303"/>
    </row>
    <row r="233" ht="22.5" customHeight="1">
      <c r="B233" s="15"/>
      <c r="C233" s="4"/>
      <c r="D233" s="302"/>
      <c r="E233" s="302"/>
      <c r="F233" s="302"/>
      <c r="G233" s="303"/>
      <c r="H233" s="303"/>
      <c r="I233" s="303"/>
      <c r="J233" s="303"/>
    </row>
    <row r="234" ht="22.5" customHeight="1">
      <c r="B234" s="15"/>
      <c r="C234" s="4"/>
      <c r="D234" s="302"/>
      <c r="E234" s="302"/>
      <c r="F234" s="302"/>
      <c r="G234" s="303"/>
      <c r="H234" s="303"/>
      <c r="I234" s="303"/>
      <c r="J234" s="303"/>
    </row>
    <row r="235" ht="22.5" customHeight="1">
      <c r="B235" s="15"/>
      <c r="C235" s="4"/>
      <c r="D235" s="302"/>
      <c r="E235" s="302"/>
      <c r="F235" s="302"/>
      <c r="G235" s="303"/>
      <c r="H235" s="303"/>
      <c r="I235" s="303"/>
      <c r="J235" s="303"/>
    </row>
    <row r="236" ht="22.5" customHeight="1">
      <c r="B236" s="15"/>
      <c r="C236" s="4"/>
      <c r="D236" s="302"/>
      <c r="E236" s="302"/>
      <c r="F236" s="302"/>
      <c r="G236" s="303"/>
      <c r="H236" s="303"/>
      <c r="I236" s="303"/>
      <c r="J236" s="303"/>
    </row>
    <row r="237" ht="22.5" customHeight="1">
      <c r="B237" s="15"/>
      <c r="C237" s="4"/>
      <c r="D237" s="302"/>
      <c r="E237" s="302"/>
      <c r="F237" s="302"/>
      <c r="G237" s="303"/>
      <c r="H237" s="303"/>
      <c r="I237" s="303"/>
      <c r="J237" s="303"/>
    </row>
    <row r="238" ht="22.5" customHeight="1">
      <c r="B238" s="15"/>
      <c r="C238" s="4"/>
      <c r="D238" s="302"/>
      <c r="E238" s="302"/>
      <c r="F238" s="302"/>
      <c r="G238" s="303"/>
      <c r="H238" s="303"/>
      <c r="I238" s="303"/>
      <c r="J238" s="303"/>
    </row>
    <row r="239" ht="22.5" customHeight="1">
      <c r="B239" s="15"/>
      <c r="C239" s="4"/>
      <c r="D239" s="302"/>
      <c r="E239" s="302"/>
      <c r="F239" s="302"/>
      <c r="G239" s="303"/>
      <c r="H239" s="303"/>
      <c r="I239" s="303"/>
      <c r="J239" s="303"/>
    </row>
    <row r="240" ht="22.5" customHeight="1">
      <c r="B240" s="15"/>
      <c r="C240" s="4"/>
      <c r="D240" s="302"/>
      <c r="E240" s="302"/>
      <c r="F240" s="302"/>
      <c r="G240" s="303"/>
      <c r="H240" s="303"/>
      <c r="I240" s="303"/>
      <c r="J240" s="303"/>
    </row>
    <row r="241" ht="22.5" customHeight="1">
      <c r="B241" s="15"/>
      <c r="C241" s="4"/>
      <c r="D241" s="302"/>
      <c r="E241" s="302"/>
      <c r="F241" s="302"/>
      <c r="G241" s="303"/>
      <c r="H241" s="303"/>
      <c r="I241" s="303"/>
      <c r="J241" s="303"/>
    </row>
    <row r="242" ht="22.5" customHeight="1">
      <c r="B242" s="15"/>
      <c r="C242" s="4"/>
      <c r="D242" s="302"/>
      <c r="E242" s="302"/>
      <c r="F242" s="302"/>
      <c r="G242" s="303"/>
      <c r="H242" s="303"/>
      <c r="I242" s="303"/>
      <c r="J242" s="303"/>
    </row>
    <row r="243" ht="22.5" customHeight="1">
      <c r="B243" s="15"/>
      <c r="C243" s="4"/>
      <c r="D243" s="302"/>
      <c r="E243" s="302"/>
      <c r="F243" s="302"/>
      <c r="G243" s="303"/>
      <c r="H243" s="303"/>
      <c r="I243" s="303"/>
      <c r="J243" s="303"/>
    </row>
    <row r="244" ht="22.5" customHeight="1">
      <c r="B244" s="15"/>
      <c r="C244" s="4"/>
      <c r="D244" s="302"/>
      <c r="E244" s="302"/>
      <c r="F244" s="302"/>
      <c r="G244" s="303"/>
      <c r="H244" s="303"/>
      <c r="I244" s="303"/>
      <c r="J244" s="303"/>
    </row>
    <row r="245" ht="22.5" customHeight="1">
      <c r="B245" s="15"/>
      <c r="C245" s="4"/>
      <c r="D245" s="302"/>
      <c r="E245" s="302"/>
      <c r="F245" s="302"/>
      <c r="G245" s="303"/>
      <c r="H245" s="303"/>
      <c r="I245" s="303"/>
      <c r="J245" s="303"/>
    </row>
    <row r="246" ht="22.5" customHeight="1">
      <c r="B246" s="15"/>
      <c r="C246" s="4"/>
      <c r="D246" s="302"/>
      <c r="E246" s="302"/>
      <c r="F246" s="302"/>
      <c r="G246" s="303"/>
      <c r="H246" s="303"/>
      <c r="I246" s="303"/>
      <c r="J246" s="303"/>
    </row>
    <row r="247" ht="22.5" customHeight="1">
      <c r="B247" s="15"/>
      <c r="C247" s="4"/>
      <c r="D247" s="302"/>
      <c r="E247" s="302"/>
      <c r="F247" s="302"/>
      <c r="G247" s="303"/>
      <c r="H247" s="303"/>
      <c r="I247" s="303"/>
      <c r="J247" s="303"/>
    </row>
    <row r="248" ht="22.5" customHeight="1">
      <c r="B248" s="15"/>
      <c r="C248" s="4"/>
      <c r="D248" s="302"/>
      <c r="E248" s="302"/>
      <c r="F248" s="302"/>
      <c r="G248" s="303"/>
      <c r="H248" s="303"/>
      <c r="I248" s="303"/>
      <c r="J248" s="303"/>
    </row>
    <row r="249" ht="22.5" customHeight="1">
      <c r="B249" s="15"/>
      <c r="C249" s="4"/>
      <c r="D249" s="302"/>
      <c r="E249" s="302"/>
      <c r="F249" s="302"/>
      <c r="G249" s="303"/>
      <c r="H249" s="303"/>
      <c r="I249" s="303"/>
      <c r="J249" s="303"/>
    </row>
    <row r="250" ht="22.5" customHeight="1">
      <c r="B250" s="15"/>
      <c r="C250" s="4"/>
      <c r="D250" s="302"/>
      <c r="E250" s="302"/>
      <c r="F250" s="302"/>
      <c r="G250" s="303"/>
      <c r="H250" s="303"/>
      <c r="I250" s="303"/>
      <c r="J250" s="303"/>
    </row>
    <row r="251" ht="22.5" customHeight="1">
      <c r="B251" s="15"/>
      <c r="C251" s="4"/>
      <c r="D251" s="302"/>
      <c r="E251" s="302"/>
      <c r="F251" s="302"/>
      <c r="G251" s="303"/>
      <c r="H251" s="303"/>
      <c r="I251" s="303"/>
      <c r="J251" s="303"/>
    </row>
    <row r="252" ht="22.5" customHeight="1">
      <c r="B252" s="15"/>
      <c r="C252" s="4"/>
      <c r="D252" s="302"/>
      <c r="E252" s="302"/>
      <c r="F252" s="302"/>
      <c r="G252" s="303"/>
      <c r="H252" s="303"/>
      <c r="I252" s="303"/>
      <c r="J252" s="303"/>
    </row>
    <row r="253" ht="22.5" customHeight="1">
      <c r="B253" s="15"/>
      <c r="C253" s="4"/>
      <c r="D253" s="302"/>
      <c r="E253" s="302"/>
      <c r="F253" s="302"/>
      <c r="G253" s="303"/>
      <c r="H253" s="303"/>
      <c r="I253" s="303"/>
      <c r="J253" s="303"/>
    </row>
    <row r="254" ht="22.5" customHeight="1">
      <c r="B254" s="15"/>
      <c r="C254" s="4"/>
      <c r="D254" s="302"/>
      <c r="E254" s="302"/>
      <c r="F254" s="302"/>
      <c r="G254" s="303"/>
      <c r="H254" s="303"/>
      <c r="I254" s="303"/>
      <c r="J254" s="303"/>
    </row>
    <row r="255" ht="22.5" customHeight="1">
      <c r="B255" s="15"/>
      <c r="C255" s="4"/>
      <c r="D255" s="302"/>
      <c r="E255" s="302"/>
      <c r="F255" s="302"/>
      <c r="G255" s="303"/>
      <c r="H255" s="303"/>
      <c r="I255" s="303"/>
      <c r="J255" s="303"/>
    </row>
    <row r="256" ht="22.5" customHeight="1">
      <c r="B256" s="15"/>
      <c r="C256" s="4"/>
      <c r="D256" s="302"/>
      <c r="E256" s="302"/>
      <c r="F256" s="302"/>
      <c r="G256" s="303"/>
      <c r="H256" s="303"/>
      <c r="I256" s="303"/>
      <c r="J256" s="303"/>
    </row>
    <row r="257" ht="22.5" customHeight="1">
      <c r="B257" s="15"/>
      <c r="C257" s="4"/>
      <c r="D257" s="302"/>
      <c r="E257" s="302"/>
      <c r="F257" s="302"/>
      <c r="G257" s="303"/>
      <c r="H257" s="303"/>
      <c r="I257" s="303"/>
      <c r="J257" s="303"/>
    </row>
    <row r="258" ht="22.5" customHeight="1">
      <c r="B258" s="15"/>
      <c r="C258" s="4"/>
      <c r="D258" s="302"/>
      <c r="E258" s="302"/>
      <c r="F258" s="302"/>
      <c r="G258" s="303"/>
      <c r="H258" s="303"/>
      <c r="I258" s="303"/>
      <c r="J258" s="303"/>
    </row>
    <row r="259" ht="22.5" customHeight="1">
      <c r="B259" s="15"/>
      <c r="C259" s="4"/>
      <c r="D259" s="302"/>
      <c r="E259" s="302"/>
      <c r="F259" s="302"/>
      <c r="G259" s="303"/>
      <c r="H259" s="303"/>
      <c r="I259" s="303"/>
      <c r="J259" s="303"/>
    </row>
    <row r="260" ht="22.5" customHeight="1">
      <c r="B260" s="15"/>
      <c r="C260" s="4"/>
      <c r="D260" s="302"/>
      <c r="E260" s="302"/>
      <c r="F260" s="302"/>
      <c r="G260" s="303"/>
      <c r="H260" s="303"/>
      <c r="I260" s="303"/>
      <c r="J260" s="303"/>
    </row>
    <row r="261" ht="22.5" customHeight="1">
      <c r="B261" s="15"/>
      <c r="C261" s="4"/>
      <c r="D261" s="302"/>
      <c r="E261" s="302"/>
      <c r="F261" s="302"/>
      <c r="G261" s="303"/>
      <c r="H261" s="303"/>
      <c r="I261" s="303"/>
      <c r="J261" s="303"/>
    </row>
    <row r="262" ht="22.5" customHeight="1">
      <c r="B262" s="15"/>
      <c r="C262" s="4"/>
      <c r="D262" s="302"/>
      <c r="E262" s="302"/>
      <c r="F262" s="302"/>
      <c r="G262" s="303"/>
      <c r="H262" s="303"/>
      <c r="I262" s="303"/>
      <c r="J262" s="303"/>
    </row>
    <row r="263" ht="22.5" customHeight="1">
      <c r="B263" s="15"/>
      <c r="C263" s="4"/>
      <c r="D263" s="302"/>
      <c r="E263" s="302"/>
      <c r="F263" s="302"/>
      <c r="G263" s="303"/>
      <c r="H263" s="303"/>
      <c r="I263" s="303"/>
      <c r="J263" s="303"/>
    </row>
    <row r="264" ht="22.5" customHeight="1">
      <c r="B264" s="15"/>
      <c r="C264" s="4"/>
      <c r="D264" s="302"/>
      <c r="E264" s="302"/>
      <c r="F264" s="302"/>
      <c r="G264" s="303"/>
      <c r="H264" s="303"/>
      <c r="I264" s="303"/>
      <c r="J264" s="303"/>
    </row>
    <row r="265" ht="22.5" customHeight="1">
      <c r="B265" s="15"/>
      <c r="C265" s="4"/>
      <c r="D265" s="302"/>
      <c r="E265" s="302"/>
      <c r="F265" s="302"/>
      <c r="G265" s="303"/>
      <c r="H265" s="303"/>
      <c r="I265" s="303"/>
      <c r="J265" s="303"/>
    </row>
    <row r="266" ht="22.5" customHeight="1">
      <c r="B266" s="15"/>
      <c r="C266" s="4"/>
      <c r="D266" s="302"/>
      <c r="E266" s="302"/>
      <c r="F266" s="302"/>
      <c r="G266" s="303"/>
      <c r="H266" s="303"/>
      <c r="I266" s="303"/>
      <c r="J266" s="303"/>
    </row>
    <row r="267" ht="22.5" customHeight="1">
      <c r="B267" s="15"/>
      <c r="C267" s="4"/>
      <c r="D267" s="302"/>
      <c r="E267" s="302"/>
      <c r="F267" s="302"/>
      <c r="G267" s="303"/>
      <c r="H267" s="303"/>
      <c r="I267" s="303"/>
      <c r="J267" s="303"/>
    </row>
    <row r="268" ht="22.5" customHeight="1">
      <c r="B268" s="15"/>
      <c r="C268" s="4"/>
      <c r="D268" s="302"/>
      <c r="E268" s="302"/>
      <c r="F268" s="302"/>
      <c r="G268" s="303"/>
      <c r="H268" s="303"/>
      <c r="I268" s="303"/>
      <c r="J268" s="303"/>
    </row>
    <row r="269" ht="22.5" customHeight="1">
      <c r="B269" s="15"/>
      <c r="C269" s="4"/>
      <c r="D269" s="302"/>
      <c r="E269" s="302"/>
      <c r="F269" s="302"/>
      <c r="G269" s="303"/>
      <c r="H269" s="303"/>
      <c r="I269" s="303"/>
      <c r="J269" s="303"/>
    </row>
    <row r="270" ht="22.5" customHeight="1">
      <c r="B270" s="15"/>
      <c r="C270" s="4"/>
      <c r="D270" s="302"/>
      <c r="E270" s="302"/>
      <c r="F270" s="302"/>
      <c r="G270" s="303"/>
      <c r="H270" s="303"/>
      <c r="I270" s="303"/>
      <c r="J270" s="303"/>
    </row>
    <row r="271" ht="22.5" customHeight="1">
      <c r="B271" s="15"/>
      <c r="C271" s="4"/>
      <c r="D271" s="302"/>
      <c r="E271" s="302"/>
      <c r="F271" s="302"/>
      <c r="G271" s="303"/>
      <c r="H271" s="303"/>
      <c r="I271" s="303"/>
      <c r="J271" s="303"/>
    </row>
    <row r="272" ht="22.5" customHeight="1">
      <c r="B272" s="15"/>
      <c r="C272" s="4"/>
      <c r="D272" s="302"/>
      <c r="E272" s="302"/>
      <c r="F272" s="302"/>
      <c r="G272" s="303"/>
      <c r="H272" s="303"/>
      <c r="I272" s="303"/>
      <c r="J272" s="303"/>
    </row>
    <row r="273" ht="22.5" customHeight="1">
      <c r="B273" s="15"/>
      <c r="C273" s="4"/>
      <c r="D273" s="302"/>
      <c r="E273" s="302"/>
      <c r="F273" s="302"/>
      <c r="G273" s="303"/>
      <c r="H273" s="303"/>
      <c r="I273" s="303"/>
      <c r="J273" s="303"/>
    </row>
    <row r="274" ht="22.5" customHeight="1">
      <c r="B274" s="15"/>
      <c r="C274" s="4"/>
      <c r="D274" s="302"/>
      <c r="E274" s="302"/>
      <c r="F274" s="302"/>
      <c r="G274" s="303"/>
      <c r="H274" s="303"/>
      <c r="I274" s="303"/>
      <c r="J274" s="303"/>
    </row>
    <row r="275" ht="22.5" customHeight="1">
      <c r="B275" s="15"/>
      <c r="C275" s="4"/>
      <c r="D275" s="302"/>
      <c r="E275" s="302"/>
      <c r="F275" s="302"/>
      <c r="G275" s="303"/>
      <c r="H275" s="303"/>
      <c r="I275" s="303"/>
      <c r="J275" s="303"/>
    </row>
    <row r="276" ht="22.5" customHeight="1">
      <c r="B276" s="15"/>
      <c r="C276" s="4"/>
      <c r="D276" s="302"/>
      <c r="E276" s="302"/>
      <c r="F276" s="302"/>
      <c r="G276" s="303"/>
      <c r="H276" s="303"/>
      <c r="I276" s="303"/>
      <c r="J276" s="303"/>
    </row>
    <row r="277" ht="22.5" customHeight="1">
      <c r="B277" s="15"/>
      <c r="C277" s="4"/>
      <c r="D277" s="302"/>
      <c r="E277" s="302"/>
      <c r="F277" s="302"/>
      <c r="G277" s="303"/>
      <c r="H277" s="303"/>
      <c r="I277" s="303"/>
      <c r="J277" s="303"/>
    </row>
    <row r="278" ht="22.5" customHeight="1">
      <c r="B278" s="15"/>
      <c r="C278" s="4"/>
      <c r="D278" s="302"/>
      <c r="E278" s="302"/>
      <c r="F278" s="302"/>
      <c r="G278" s="303"/>
      <c r="H278" s="303"/>
      <c r="I278" s="303"/>
      <c r="J278" s="303"/>
    </row>
    <row r="279" ht="22.5" customHeight="1">
      <c r="B279" s="15"/>
      <c r="C279" s="4"/>
      <c r="D279" s="302"/>
      <c r="E279" s="302"/>
      <c r="F279" s="302"/>
      <c r="G279" s="303"/>
      <c r="H279" s="303"/>
      <c r="I279" s="303"/>
      <c r="J279" s="303"/>
    </row>
    <row r="280" ht="22.5" customHeight="1">
      <c r="B280" s="15"/>
      <c r="C280" s="4"/>
      <c r="D280" s="302"/>
      <c r="E280" s="302"/>
      <c r="F280" s="302"/>
      <c r="G280" s="303"/>
      <c r="H280" s="303"/>
      <c r="I280" s="303"/>
      <c r="J280" s="303"/>
    </row>
    <row r="281" ht="22.5" customHeight="1">
      <c r="B281" s="15"/>
      <c r="C281" s="4"/>
      <c r="D281" s="302"/>
      <c r="E281" s="302"/>
      <c r="F281" s="302"/>
      <c r="G281" s="303"/>
      <c r="H281" s="303"/>
      <c r="I281" s="303"/>
      <c r="J281" s="303"/>
    </row>
    <row r="282" ht="22.5" customHeight="1">
      <c r="B282" s="15"/>
      <c r="C282" s="4"/>
      <c r="D282" s="302"/>
      <c r="E282" s="302"/>
      <c r="F282" s="302"/>
      <c r="G282" s="303"/>
      <c r="H282" s="303"/>
      <c r="I282" s="303"/>
      <c r="J282" s="303"/>
    </row>
    <row r="283" ht="22.5" customHeight="1">
      <c r="B283" s="15"/>
      <c r="C283" s="4"/>
      <c r="D283" s="302"/>
      <c r="E283" s="302"/>
      <c r="F283" s="302"/>
      <c r="G283" s="303"/>
      <c r="H283" s="303"/>
      <c r="I283" s="303"/>
      <c r="J283" s="303"/>
    </row>
    <row r="284" ht="22.5" customHeight="1">
      <c r="B284" s="15"/>
      <c r="C284" s="4"/>
      <c r="D284" s="302"/>
      <c r="E284" s="302"/>
      <c r="F284" s="302"/>
      <c r="G284" s="303"/>
      <c r="H284" s="303"/>
      <c r="I284" s="303"/>
      <c r="J284" s="303"/>
    </row>
    <row r="285" ht="22.5" customHeight="1">
      <c r="B285" s="15"/>
      <c r="C285" s="4"/>
      <c r="D285" s="302"/>
      <c r="E285" s="302"/>
      <c r="F285" s="302"/>
      <c r="G285" s="303"/>
      <c r="H285" s="303"/>
      <c r="I285" s="303"/>
      <c r="J285" s="303"/>
    </row>
    <row r="286" ht="22.5" customHeight="1">
      <c r="B286" s="15"/>
      <c r="C286" s="4"/>
      <c r="D286" s="302"/>
      <c r="E286" s="302"/>
      <c r="F286" s="302"/>
      <c r="G286" s="303"/>
      <c r="H286" s="303"/>
      <c r="I286" s="303"/>
      <c r="J286" s="303"/>
    </row>
    <row r="287" ht="22.5" customHeight="1">
      <c r="B287" s="15"/>
      <c r="C287" s="4"/>
      <c r="D287" s="302"/>
      <c r="E287" s="302"/>
      <c r="F287" s="302"/>
      <c r="G287" s="303"/>
      <c r="H287" s="303"/>
      <c r="I287" s="303"/>
      <c r="J287" s="303"/>
    </row>
    <row r="288" ht="22.5" customHeight="1">
      <c r="B288" s="15"/>
      <c r="C288" s="4"/>
      <c r="D288" s="302"/>
      <c r="E288" s="302"/>
      <c r="F288" s="302"/>
      <c r="G288" s="303"/>
      <c r="H288" s="303"/>
      <c r="I288" s="303"/>
      <c r="J288" s="303"/>
    </row>
    <row r="289" ht="22.5" customHeight="1">
      <c r="B289" s="15"/>
      <c r="C289" s="4"/>
      <c r="D289" s="302"/>
      <c r="E289" s="302"/>
      <c r="F289" s="302"/>
      <c r="G289" s="303"/>
      <c r="H289" s="303"/>
      <c r="I289" s="303"/>
      <c r="J289" s="303"/>
    </row>
    <row r="290" ht="22.5" customHeight="1">
      <c r="B290" s="15"/>
      <c r="C290" s="4"/>
      <c r="D290" s="302"/>
      <c r="E290" s="302"/>
      <c r="F290" s="302"/>
      <c r="G290" s="303"/>
      <c r="H290" s="303"/>
      <c r="I290" s="303"/>
      <c r="J290" s="303"/>
    </row>
    <row r="291" ht="22.5" customHeight="1">
      <c r="B291" s="15"/>
      <c r="C291" s="4"/>
      <c r="D291" s="302"/>
      <c r="E291" s="302"/>
      <c r="F291" s="302"/>
      <c r="G291" s="303"/>
      <c r="H291" s="303"/>
      <c r="I291" s="303"/>
      <c r="J291" s="303"/>
    </row>
    <row r="292" ht="22.5" customHeight="1">
      <c r="B292" s="15"/>
      <c r="C292" s="4"/>
      <c r="D292" s="302"/>
      <c r="E292" s="302"/>
      <c r="F292" s="302"/>
      <c r="G292" s="303"/>
      <c r="H292" s="303"/>
      <c r="I292" s="303"/>
      <c r="J292" s="303"/>
    </row>
    <row r="293" ht="22.5" customHeight="1">
      <c r="B293" s="15"/>
      <c r="C293" s="4"/>
      <c r="D293" s="302"/>
      <c r="E293" s="302"/>
      <c r="F293" s="302"/>
      <c r="G293" s="303"/>
      <c r="H293" s="303"/>
      <c r="I293" s="303"/>
      <c r="J293" s="303"/>
    </row>
    <row r="294" ht="22.5" customHeight="1">
      <c r="B294" s="15"/>
      <c r="C294" s="4"/>
      <c r="D294" s="302"/>
      <c r="E294" s="302"/>
      <c r="F294" s="302"/>
      <c r="G294" s="303"/>
      <c r="H294" s="303"/>
      <c r="I294" s="303"/>
      <c r="J294" s="303"/>
    </row>
    <row r="295" ht="22.5" customHeight="1">
      <c r="B295" s="15"/>
      <c r="C295" s="4"/>
      <c r="D295" s="302"/>
      <c r="E295" s="302"/>
      <c r="F295" s="302"/>
      <c r="G295" s="303"/>
      <c r="H295" s="303"/>
      <c r="I295" s="303"/>
      <c r="J295" s="303"/>
    </row>
    <row r="296" ht="22.5" customHeight="1">
      <c r="B296" s="15"/>
      <c r="C296" s="4"/>
      <c r="D296" s="302"/>
      <c r="E296" s="302"/>
      <c r="F296" s="302"/>
      <c r="G296" s="303"/>
      <c r="H296" s="303"/>
      <c r="I296" s="303"/>
      <c r="J296" s="303"/>
    </row>
    <row r="297" ht="22.5" customHeight="1">
      <c r="B297" s="15"/>
      <c r="C297" s="4"/>
      <c r="D297" s="302"/>
      <c r="E297" s="302"/>
      <c r="F297" s="302"/>
      <c r="G297" s="303"/>
      <c r="H297" s="303"/>
      <c r="I297" s="303"/>
      <c r="J297" s="303"/>
    </row>
    <row r="298" ht="22.5" customHeight="1">
      <c r="B298" s="15"/>
      <c r="C298" s="4"/>
      <c r="D298" s="302"/>
      <c r="E298" s="302"/>
      <c r="F298" s="302"/>
      <c r="G298" s="303"/>
      <c r="H298" s="303"/>
      <c r="I298" s="303"/>
      <c r="J298" s="303"/>
    </row>
    <row r="299" ht="22.5" customHeight="1">
      <c r="B299" s="15"/>
      <c r="C299" s="4"/>
      <c r="D299" s="302"/>
      <c r="E299" s="302"/>
      <c r="F299" s="302"/>
      <c r="G299" s="303"/>
      <c r="H299" s="303"/>
      <c r="I299" s="303"/>
      <c r="J299" s="303"/>
    </row>
    <row r="300" ht="22.5" customHeight="1">
      <c r="B300" s="15"/>
      <c r="C300" s="4"/>
      <c r="D300" s="302"/>
      <c r="E300" s="302"/>
      <c r="F300" s="302"/>
      <c r="G300" s="303"/>
      <c r="H300" s="303"/>
      <c r="I300" s="303"/>
      <c r="J300" s="303"/>
    </row>
    <row r="301" ht="22.5" customHeight="1">
      <c r="B301" s="15"/>
      <c r="C301" s="4"/>
      <c r="D301" s="302"/>
      <c r="E301" s="302"/>
      <c r="F301" s="302"/>
      <c r="G301" s="303"/>
      <c r="H301" s="303"/>
      <c r="I301" s="303"/>
      <c r="J301" s="303"/>
    </row>
    <row r="302" ht="22.5" customHeight="1">
      <c r="B302" s="15"/>
      <c r="C302" s="4"/>
      <c r="D302" s="302"/>
      <c r="E302" s="302"/>
      <c r="F302" s="302"/>
      <c r="G302" s="303"/>
      <c r="H302" s="303"/>
      <c r="I302" s="303"/>
      <c r="J302" s="303"/>
    </row>
    <row r="303" ht="22.5" customHeight="1">
      <c r="B303" s="15"/>
      <c r="C303" s="4"/>
      <c r="D303" s="302"/>
      <c r="E303" s="302"/>
      <c r="F303" s="302"/>
      <c r="G303" s="303"/>
      <c r="H303" s="303"/>
      <c r="I303" s="303"/>
      <c r="J303" s="303"/>
    </row>
    <row r="304" ht="22.5" customHeight="1">
      <c r="B304" s="15"/>
      <c r="C304" s="4"/>
      <c r="D304" s="302"/>
      <c r="E304" s="302"/>
      <c r="F304" s="302"/>
      <c r="G304" s="303"/>
      <c r="H304" s="303"/>
      <c r="I304" s="303"/>
      <c r="J304" s="303"/>
    </row>
    <row r="305" ht="22.5" customHeight="1">
      <c r="B305" s="15"/>
      <c r="C305" s="4"/>
      <c r="D305" s="302"/>
      <c r="E305" s="302"/>
      <c r="F305" s="302"/>
      <c r="G305" s="303"/>
      <c r="H305" s="303"/>
      <c r="I305" s="303"/>
      <c r="J305" s="303"/>
    </row>
    <row r="306" ht="22.5" customHeight="1">
      <c r="B306" s="15"/>
      <c r="C306" s="4"/>
      <c r="D306" s="302"/>
      <c r="E306" s="302"/>
      <c r="F306" s="302"/>
      <c r="G306" s="303"/>
      <c r="H306" s="303"/>
      <c r="I306" s="303"/>
      <c r="J306" s="303"/>
    </row>
    <row r="307" ht="22.5" customHeight="1">
      <c r="B307" s="15"/>
      <c r="C307" s="4"/>
      <c r="D307" s="302"/>
      <c r="E307" s="302"/>
      <c r="F307" s="302"/>
      <c r="G307" s="303"/>
      <c r="H307" s="303"/>
      <c r="I307" s="303"/>
      <c r="J307" s="303"/>
    </row>
    <row r="308" ht="22.5" customHeight="1">
      <c r="B308" s="15"/>
      <c r="C308" s="4"/>
      <c r="D308" s="302"/>
      <c r="E308" s="302"/>
      <c r="F308" s="302"/>
      <c r="G308" s="303"/>
      <c r="H308" s="303"/>
      <c r="I308" s="303"/>
      <c r="J308" s="303"/>
    </row>
    <row r="309" ht="22.5" customHeight="1">
      <c r="B309" s="15"/>
      <c r="C309" s="4"/>
      <c r="D309" s="302"/>
      <c r="E309" s="302"/>
      <c r="F309" s="302"/>
      <c r="G309" s="303"/>
      <c r="H309" s="303"/>
      <c r="I309" s="303"/>
      <c r="J309" s="303"/>
    </row>
    <row r="310" ht="22.5" customHeight="1">
      <c r="B310" s="15"/>
      <c r="C310" s="4"/>
      <c r="D310" s="302"/>
      <c r="E310" s="302"/>
      <c r="F310" s="302"/>
      <c r="G310" s="303"/>
      <c r="H310" s="303"/>
      <c r="I310" s="303"/>
      <c r="J310" s="303"/>
    </row>
    <row r="311" ht="22.5" customHeight="1">
      <c r="B311" s="15"/>
      <c r="C311" s="4"/>
      <c r="D311" s="302"/>
      <c r="E311" s="302"/>
      <c r="F311" s="302"/>
      <c r="G311" s="303"/>
      <c r="H311" s="303"/>
      <c r="I311" s="303"/>
      <c r="J311" s="303"/>
    </row>
    <row r="312" ht="22.5" customHeight="1">
      <c r="B312" s="15"/>
      <c r="C312" s="4"/>
      <c r="D312" s="302"/>
      <c r="E312" s="302"/>
      <c r="F312" s="302"/>
      <c r="G312" s="303"/>
      <c r="H312" s="303"/>
      <c r="I312" s="303"/>
      <c r="J312" s="303"/>
    </row>
    <row r="313" ht="22.5" customHeight="1">
      <c r="B313" s="15"/>
      <c r="C313" s="4"/>
      <c r="D313" s="302"/>
      <c r="E313" s="302"/>
      <c r="F313" s="302"/>
      <c r="G313" s="303"/>
      <c r="H313" s="303"/>
      <c r="I313" s="303"/>
      <c r="J313" s="303"/>
    </row>
    <row r="314" ht="22.5" customHeight="1">
      <c r="B314" s="15"/>
      <c r="C314" s="4"/>
      <c r="D314" s="302"/>
      <c r="E314" s="302"/>
      <c r="F314" s="302"/>
      <c r="G314" s="303"/>
      <c r="H314" s="303"/>
      <c r="I314" s="303"/>
      <c r="J314" s="303"/>
    </row>
    <row r="315" ht="22.5" customHeight="1">
      <c r="B315" s="15"/>
      <c r="C315" s="4"/>
      <c r="D315" s="302"/>
      <c r="E315" s="302"/>
      <c r="F315" s="302"/>
      <c r="G315" s="303"/>
      <c r="H315" s="303"/>
      <c r="I315" s="303"/>
      <c r="J315" s="303"/>
    </row>
    <row r="316" ht="22.5" customHeight="1">
      <c r="B316" s="15"/>
      <c r="C316" s="4"/>
      <c r="D316" s="302"/>
      <c r="E316" s="302"/>
      <c r="F316" s="302"/>
      <c r="G316" s="303"/>
      <c r="H316" s="303"/>
      <c r="I316" s="303"/>
      <c r="J316" s="303"/>
    </row>
    <row r="317" ht="22.5" customHeight="1">
      <c r="B317" s="15"/>
      <c r="C317" s="4"/>
      <c r="D317" s="302"/>
      <c r="E317" s="302"/>
      <c r="F317" s="302"/>
      <c r="G317" s="303"/>
      <c r="H317" s="303"/>
      <c r="I317" s="303"/>
      <c r="J317" s="303"/>
    </row>
    <row r="318" ht="22.5" customHeight="1">
      <c r="B318" s="15"/>
      <c r="C318" s="4"/>
      <c r="D318" s="302"/>
      <c r="E318" s="302"/>
      <c r="F318" s="302"/>
      <c r="G318" s="303"/>
      <c r="H318" s="303"/>
      <c r="I318" s="303"/>
      <c r="J318" s="303"/>
    </row>
    <row r="319" ht="22.5" customHeight="1">
      <c r="B319" s="15"/>
      <c r="C319" s="4"/>
      <c r="D319" s="302"/>
      <c r="E319" s="302"/>
      <c r="F319" s="302"/>
      <c r="G319" s="303"/>
      <c r="H319" s="303"/>
      <c r="I319" s="303"/>
      <c r="J319" s="303"/>
    </row>
    <row r="320" ht="22.5" customHeight="1">
      <c r="B320" s="15"/>
      <c r="C320" s="4"/>
      <c r="D320" s="302"/>
      <c r="E320" s="302"/>
      <c r="F320" s="302"/>
      <c r="G320" s="303"/>
      <c r="H320" s="303"/>
      <c r="I320" s="303"/>
      <c r="J320" s="303"/>
    </row>
    <row r="321" ht="22.5" customHeight="1">
      <c r="B321" s="15"/>
      <c r="C321" s="4"/>
      <c r="D321" s="302"/>
      <c r="E321" s="302"/>
      <c r="F321" s="302"/>
      <c r="G321" s="303"/>
      <c r="H321" s="303"/>
      <c r="I321" s="303"/>
      <c r="J321" s="303"/>
    </row>
    <row r="322" ht="22.5" customHeight="1">
      <c r="B322" s="15"/>
      <c r="C322" s="4"/>
      <c r="D322" s="302"/>
      <c r="E322" s="302"/>
      <c r="F322" s="302"/>
      <c r="G322" s="303"/>
      <c r="H322" s="303"/>
      <c r="I322" s="303"/>
      <c r="J322" s="303"/>
    </row>
    <row r="323" ht="22.5" customHeight="1">
      <c r="B323" s="15"/>
      <c r="C323" s="4"/>
      <c r="D323" s="302"/>
      <c r="E323" s="302"/>
      <c r="F323" s="302"/>
      <c r="G323" s="303"/>
      <c r="H323" s="303"/>
      <c r="I323" s="303"/>
      <c r="J323" s="303"/>
    </row>
    <row r="324" ht="22.5" customHeight="1">
      <c r="B324" s="15"/>
      <c r="C324" s="4"/>
      <c r="D324" s="302"/>
      <c r="E324" s="302"/>
      <c r="F324" s="302"/>
      <c r="G324" s="303"/>
      <c r="H324" s="303"/>
      <c r="I324" s="303"/>
      <c r="J324" s="303"/>
    </row>
    <row r="325" ht="22.5" customHeight="1">
      <c r="B325" s="15"/>
      <c r="C325" s="4"/>
      <c r="D325" s="302"/>
      <c r="E325" s="302"/>
      <c r="F325" s="302"/>
      <c r="G325" s="303"/>
      <c r="H325" s="303"/>
      <c r="I325" s="303"/>
      <c r="J325" s="303"/>
    </row>
    <row r="326" ht="22.5" customHeight="1">
      <c r="B326" s="15"/>
      <c r="C326" s="4"/>
      <c r="D326" s="302"/>
      <c r="E326" s="302"/>
      <c r="F326" s="302"/>
      <c r="G326" s="303"/>
      <c r="H326" s="303"/>
      <c r="I326" s="303"/>
      <c r="J326" s="303"/>
    </row>
    <row r="327" ht="22.5" customHeight="1">
      <c r="B327" s="15"/>
      <c r="C327" s="4"/>
      <c r="D327" s="302"/>
      <c r="E327" s="302"/>
      <c r="F327" s="302"/>
      <c r="G327" s="303"/>
      <c r="H327" s="303"/>
      <c r="I327" s="303"/>
      <c r="J327" s="303"/>
    </row>
    <row r="328" ht="22.5" customHeight="1">
      <c r="B328" s="15"/>
      <c r="C328" s="4"/>
      <c r="D328" s="302"/>
      <c r="E328" s="302"/>
      <c r="F328" s="302"/>
      <c r="G328" s="303"/>
      <c r="H328" s="303"/>
      <c r="I328" s="303"/>
      <c r="J328" s="303"/>
    </row>
    <row r="329" ht="22.5" customHeight="1">
      <c r="B329" s="15"/>
      <c r="C329" s="4"/>
      <c r="D329" s="302"/>
      <c r="E329" s="302"/>
      <c r="F329" s="302"/>
      <c r="G329" s="303"/>
      <c r="H329" s="303"/>
      <c r="I329" s="303"/>
      <c r="J329" s="303"/>
    </row>
    <row r="330" ht="22.5" customHeight="1">
      <c r="B330" s="15"/>
      <c r="C330" s="4"/>
      <c r="D330" s="302"/>
      <c r="E330" s="302"/>
      <c r="F330" s="302"/>
      <c r="G330" s="303"/>
      <c r="H330" s="303"/>
      <c r="I330" s="303"/>
      <c r="J330" s="303"/>
    </row>
    <row r="331" ht="22.5" customHeight="1">
      <c r="B331" s="15"/>
      <c r="C331" s="4"/>
      <c r="D331" s="302"/>
      <c r="E331" s="302"/>
      <c r="F331" s="302"/>
      <c r="G331" s="303"/>
      <c r="H331" s="303"/>
      <c r="I331" s="303"/>
      <c r="J331" s="303"/>
    </row>
    <row r="332" ht="22.5" customHeight="1">
      <c r="B332" s="15"/>
      <c r="C332" s="4"/>
      <c r="D332" s="302"/>
      <c r="E332" s="302"/>
      <c r="F332" s="302"/>
      <c r="G332" s="303"/>
      <c r="H332" s="303"/>
      <c r="I332" s="303"/>
      <c r="J332" s="303"/>
    </row>
    <row r="333" ht="22.5" customHeight="1">
      <c r="B333" s="15"/>
      <c r="C333" s="4"/>
      <c r="D333" s="302"/>
      <c r="E333" s="302"/>
      <c r="F333" s="302"/>
      <c r="G333" s="303"/>
      <c r="H333" s="303"/>
      <c r="I333" s="303"/>
      <c r="J333" s="303"/>
    </row>
    <row r="334" ht="22.5" customHeight="1">
      <c r="B334" s="15"/>
      <c r="C334" s="4"/>
      <c r="D334" s="302"/>
      <c r="E334" s="302"/>
      <c r="F334" s="302"/>
      <c r="G334" s="303"/>
      <c r="H334" s="303"/>
      <c r="I334" s="303"/>
      <c r="J334" s="303"/>
    </row>
    <row r="335" ht="22.5" customHeight="1">
      <c r="B335" s="15"/>
      <c r="C335" s="4"/>
      <c r="D335" s="302"/>
      <c r="E335" s="302"/>
      <c r="F335" s="302"/>
      <c r="G335" s="303"/>
      <c r="H335" s="303"/>
      <c r="I335" s="303"/>
      <c r="J335" s="303"/>
    </row>
    <row r="336" ht="22.5" customHeight="1">
      <c r="B336" s="15"/>
      <c r="C336" s="4"/>
      <c r="D336" s="302"/>
      <c r="E336" s="302"/>
      <c r="F336" s="302"/>
      <c r="G336" s="303"/>
      <c r="H336" s="303"/>
      <c r="I336" s="303"/>
      <c r="J336" s="303"/>
    </row>
    <row r="337" ht="22.5" customHeight="1">
      <c r="B337" s="15"/>
      <c r="C337" s="4"/>
      <c r="D337" s="302"/>
      <c r="E337" s="302"/>
      <c r="F337" s="302"/>
      <c r="G337" s="303"/>
      <c r="H337" s="303"/>
      <c r="I337" s="303"/>
      <c r="J337" s="303"/>
    </row>
    <row r="338" ht="22.5" customHeight="1">
      <c r="B338" s="15"/>
      <c r="C338" s="4"/>
      <c r="D338" s="302"/>
      <c r="E338" s="302"/>
      <c r="F338" s="302"/>
      <c r="G338" s="303"/>
      <c r="H338" s="303"/>
      <c r="I338" s="303"/>
      <c r="J338" s="303"/>
    </row>
    <row r="339" ht="22.5" customHeight="1">
      <c r="B339" s="15"/>
      <c r="C339" s="4"/>
      <c r="D339" s="302"/>
      <c r="E339" s="302"/>
      <c r="F339" s="302"/>
      <c r="G339" s="303"/>
      <c r="H339" s="303"/>
      <c r="I339" s="303"/>
      <c r="J339" s="303"/>
    </row>
    <row r="340" ht="22.5" customHeight="1">
      <c r="B340" s="15"/>
      <c r="C340" s="4"/>
      <c r="D340" s="302"/>
      <c r="E340" s="302"/>
      <c r="F340" s="302"/>
      <c r="G340" s="303"/>
      <c r="H340" s="303"/>
      <c r="I340" s="303"/>
      <c r="J340" s="303"/>
    </row>
    <row r="341" ht="22.5" customHeight="1">
      <c r="B341" s="15"/>
      <c r="C341" s="4"/>
      <c r="D341" s="302"/>
      <c r="E341" s="302"/>
      <c r="F341" s="302"/>
      <c r="G341" s="303"/>
      <c r="H341" s="303"/>
      <c r="I341" s="303"/>
      <c r="J341" s="303"/>
    </row>
    <row r="342" ht="22.5" customHeight="1">
      <c r="B342" s="15"/>
      <c r="C342" s="4"/>
      <c r="D342" s="302"/>
      <c r="E342" s="302"/>
      <c r="F342" s="302"/>
      <c r="G342" s="303"/>
      <c r="H342" s="303"/>
      <c r="I342" s="303"/>
      <c r="J342" s="303"/>
    </row>
    <row r="343" ht="22.5" customHeight="1">
      <c r="B343" s="15"/>
      <c r="C343" s="4"/>
      <c r="D343" s="302"/>
      <c r="E343" s="302"/>
      <c r="F343" s="302"/>
      <c r="G343" s="303"/>
      <c r="H343" s="303"/>
      <c r="I343" s="303"/>
      <c r="J343" s="303"/>
    </row>
    <row r="344" ht="22.5" customHeight="1">
      <c r="B344" s="15"/>
      <c r="C344" s="4"/>
      <c r="D344" s="302"/>
      <c r="E344" s="302"/>
      <c r="F344" s="302"/>
      <c r="G344" s="303"/>
      <c r="H344" s="303"/>
      <c r="I344" s="303"/>
      <c r="J344" s="303"/>
    </row>
    <row r="345" ht="22.5" customHeight="1">
      <c r="B345" s="15"/>
      <c r="C345" s="4"/>
      <c r="D345" s="302"/>
      <c r="E345" s="302"/>
      <c r="F345" s="302"/>
      <c r="G345" s="303"/>
      <c r="H345" s="303"/>
      <c r="I345" s="303"/>
      <c r="J345" s="303"/>
    </row>
    <row r="346" ht="22.5" customHeight="1">
      <c r="B346" s="15"/>
      <c r="C346" s="4"/>
      <c r="D346" s="302"/>
      <c r="E346" s="302"/>
      <c r="F346" s="302"/>
      <c r="G346" s="303"/>
      <c r="H346" s="303"/>
      <c r="I346" s="303"/>
      <c r="J346" s="303"/>
    </row>
    <row r="347" ht="22.5" customHeight="1">
      <c r="B347" s="15"/>
      <c r="C347" s="4"/>
      <c r="D347" s="302"/>
      <c r="E347" s="302"/>
      <c r="F347" s="302"/>
      <c r="G347" s="303"/>
      <c r="H347" s="303"/>
      <c r="I347" s="303"/>
      <c r="J347" s="303"/>
    </row>
    <row r="348" ht="22.5" customHeight="1">
      <c r="B348" s="15"/>
      <c r="C348" s="4"/>
      <c r="D348" s="302"/>
      <c r="E348" s="302"/>
      <c r="F348" s="302"/>
      <c r="G348" s="303"/>
      <c r="H348" s="303"/>
      <c r="I348" s="303"/>
      <c r="J348" s="303"/>
    </row>
    <row r="349" ht="22.5" customHeight="1">
      <c r="B349" s="15"/>
      <c r="C349" s="4"/>
      <c r="D349" s="302"/>
      <c r="E349" s="302"/>
      <c r="F349" s="302"/>
      <c r="G349" s="303"/>
      <c r="H349" s="303"/>
      <c r="I349" s="303"/>
      <c r="J349" s="303"/>
    </row>
    <row r="350" ht="22.5" customHeight="1">
      <c r="B350" s="15"/>
      <c r="C350" s="4"/>
      <c r="D350" s="302"/>
      <c r="E350" s="302"/>
      <c r="F350" s="302"/>
      <c r="G350" s="303"/>
      <c r="H350" s="303"/>
      <c r="I350" s="303"/>
      <c r="J350" s="303"/>
    </row>
    <row r="351" ht="22.5" customHeight="1">
      <c r="B351" s="15"/>
      <c r="C351" s="4"/>
      <c r="D351" s="302"/>
      <c r="E351" s="302"/>
      <c r="F351" s="302"/>
      <c r="G351" s="303"/>
      <c r="H351" s="303"/>
      <c r="I351" s="303"/>
      <c r="J351" s="303"/>
    </row>
    <row r="352" ht="22.5" customHeight="1">
      <c r="B352" s="15"/>
      <c r="C352" s="4"/>
      <c r="D352" s="302"/>
      <c r="E352" s="302"/>
      <c r="F352" s="302"/>
      <c r="G352" s="303"/>
      <c r="H352" s="303"/>
      <c r="I352" s="303"/>
      <c r="J352" s="303"/>
    </row>
    <row r="353" ht="22.5" customHeight="1">
      <c r="B353" s="15"/>
      <c r="C353" s="4"/>
      <c r="D353" s="302"/>
      <c r="E353" s="302"/>
      <c r="F353" s="302"/>
      <c r="G353" s="303"/>
      <c r="H353" s="303"/>
      <c r="I353" s="303"/>
      <c r="J353" s="303"/>
    </row>
    <row r="354" ht="22.5" customHeight="1">
      <c r="B354" s="15"/>
      <c r="C354" s="4"/>
      <c r="D354" s="302"/>
      <c r="E354" s="302"/>
      <c r="F354" s="302"/>
      <c r="G354" s="303"/>
      <c r="H354" s="303"/>
      <c r="I354" s="303"/>
      <c r="J354" s="303"/>
    </row>
    <row r="355" ht="22.5" customHeight="1">
      <c r="B355" s="15"/>
      <c r="C355" s="4"/>
      <c r="D355" s="302"/>
      <c r="E355" s="302"/>
      <c r="F355" s="302"/>
      <c r="G355" s="303"/>
      <c r="H355" s="303"/>
      <c r="I355" s="303"/>
      <c r="J355" s="303"/>
    </row>
    <row r="356" ht="22.5" customHeight="1">
      <c r="B356" s="15"/>
      <c r="C356" s="4"/>
      <c r="D356" s="302"/>
      <c r="E356" s="302"/>
      <c r="F356" s="302"/>
      <c r="G356" s="303"/>
      <c r="H356" s="303"/>
      <c r="I356" s="303"/>
      <c r="J356" s="303"/>
    </row>
    <row r="357" ht="22.5" customHeight="1">
      <c r="B357" s="15"/>
      <c r="C357" s="4"/>
      <c r="D357" s="302"/>
      <c r="E357" s="302"/>
      <c r="F357" s="302"/>
      <c r="G357" s="303"/>
      <c r="H357" s="303"/>
      <c r="I357" s="303"/>
      <c r="J357" s="303"/>
    </row>
    <row r="358" ht="22.5" customHeight="1">
      <c r="B358" s="15"/>
      <c r="C358" s="4"/>
      <c r="D358" s="302"/>
      <c r="E358" s="302"/>
      <c r="F358" s="302"/>
      <c r="G358" s="303"/>
      <c r="H358" s="303"/>
      <c r="I358" s="303"/>
      <c r="J358" s="303"/>
    </row>
    <row r="359" ht="22.5" customHeight="1">
      <c r="B359" s="15"/>
      <c r="C359" s="4"/>
      <c r="D359" s="302"/>
      <c r="E359" s="302"/>
      <c r="F359" s="302"/>
      <c r="G359" s="303"/>
      <c r="H359" s="303"/>
      <c r="I359" s="303"/>
      <c r="J359" s="303"/>
    </row>
    <row r="360" ht="22.5" customHeight="1">
      <c r="B360" s="15"/>
      <c r="C360" s="4"/>
      <c r="D360" s="302"/>
      <c r="E360" s="302"/>
      <c r="F360" s="302"/>
      <c r="G360" s="303"/>
      <c r="H360" s="303"/>
      <c r="I360" s="303"/>
      <c r="J360" s="303"/>
    </row>
    <row r="361" ht="22.5" customHeight="1">
      <c r="B361" s="15"/>
      <c r="C361" s="4"/>
      <c r="D361" s="302"/>
      <c r="E361" s="302"/>
      <c r="F361" s="302"/>
      <c r="G361" s="303"/>
      <c r="H361" s="303"/>
      <c r="I361" s="303"/>
      <c r="J361" s="303"/>
    </row>
    <row r="362" ht="22.5" customHeight="1">
      <c r="B362" s="15"/>
      <c r="C362" s="4"/>
      <c r="D362" s="302"/>
      <c r="E362" s="302"/>
      <c r="F362" s="302"/>
      <c r="G362" s="303"/>
      <c r="H362" s="303"/>
      <c r="I362" s="303"/>
      <c r="J362" s="303"/>
    </row>
    <row r="363" ht="22.5" customHeight="1">
      <c r="B363" s="15"/>
      <c r="C363" s="4"/>
      <c r="D363" s="302"/>
      <c r="E363" s="302"/>
      <c r="F363" s="302"/>
      <c r="G363" s="303"/>
      <c r="H363" s="303"/>
      <c r="I363" s="303"/>
      <c r="J363" s="303"/>
    </row>
    <row r="364" ht="22.5" customHeight="1">
      <c r="B364" s="15"/>
      <c r="C364" s="4"/>
      <c r="D364" s="302"/>
      <c r="E364" s="302"/>
      <c r="F364" s="302"/>
      <c r="G364" s="303"/>
      <c r="H364" s="303"/>
      <c r="I364" s="303"/>
      <c r="J364" s="303"/>
    </row>
    <row r="365" ht="22.5" customHeight="1">
      <c r="B365" s="15"/>
      <c r="C365" s="4"/>
      <c r="D365" s="302"/>
      <c r="E365" s="302"/>
      <c r="F365" s="302"/>
      <c r="G365" s="303"/>
      <c r="H365" s="303"/>
      <c r="I365" s="303"/>
      <c r="J365" s="303"/>
    </row>
    <row r="366" ht="22.5" customHeight="1">
      <c r="B366" s="15"/>
      <c r="C366" s="4"/>
      <c r="D366" s="302"/>
      <c r="E366" s="302"/>
      <c r="F366" s="302"/>
      <c r="G366" s="303"/>
      <c r="H366" s="303"/>
      <c r="I366" s="303"/>
      <c r="J366" s="303"/>
    </row>
    <row r="367" ht="22.5" customHeight="1">
      <c r="B367" s="15"/>
      <c r="C367" s="4"/>
      <c r="D367" s="302"/>
      <c r="E367" s="302"/>
      <c r="F367" s="302"/>
      <c r="G367" s="303"/>
      <c r="H367" s="303"/>
      <c r="I367" s="303"/>
      <c r="J367" s="303"/>
    </row>
    <row r="368" ht="22.5" customHeight="1">
      <c r="B368" s="15"/>
      <c r="C368" s="4"/>
      <c r="D368" s="302"/>
      <c r="E368" s="302"/>
      <c r="F368" s="302"/>
      <c r="G368" s="303"/>
      <c r="H368" s="303"/>
      <c r="I368" s="303"/>
      <c r="J368" s="303"/>
    </row>
    <row r="369" ht="22.5" customHeight="1">
      <c r="B369" s="15"/>
      <c r="C369" s="4"/>
      <c r="D369" s="302"/>
      <c r="E369" s="302"/>
      <c r="F369" s="302"/>
      <c r="G369" s="303"/>
      <c r="H369" s="303"/>
      <c r="I369" s="303"/>
      <c r="J369" s="303"/>
    </row>
    <row r="370" ht="22.5" customHeight="1">
      <c r="B370" s="15"/>
      <c r="C370" s="4"/>
      <c r="D370" s="302"/>
      <c r="E370" s="302"/>
      <c r="F370" s="302"/>
      <c r="G370" s="303"/>
      <c r="H370" s="303"/>
      <c r="I370" s="303"/>
      <c r="J370" s="303"/>
    </row>
    <row r="371" ht="22.5" customHeight="1">
      <c r="B371" s="15"/>
      <c r="C371" s="4"/>
      <c r="D371" s="302"/>
      <c r="E371" s="302"/>
      <c r="F371" s="302"/>
      <c r="G371" s="303"/>
      <c r="H371" s="303"/>
      <c r="I371" s="303"/>
      <c r="J371" s="303"/>
    </row>
    <row r="372" ht="22.5" customHeight="1">
      <c r="B372" s="15"/>
      <c r="C372" s="4"/>
      <c r="D372" s="302"/>
      <c r="E372" s="302"/>
      <c r="F372" s="302"/>
      <c r="G372" s="303"/>
      <c r="H372" s="303"/>
      <c r="I372" s="303"/>
      <c r="J372" s="303"/>
    </row>
    <row r="373" ht="22.5" customHeight="1">
      <c r="B373" s="15"/>
      <c r="C373" s="4"/>
      <c r="D373" s="302"/>
      <c r="E373" s="302"/>
      <c r="F373" s="302"/>
      <c r="G373" s="303"/>
      <c r="H373" s="303"/>
      <c r="I373" s="303"/>
      <c r="J373" s="303"/>
    </row>
    <row r="374" ht="22.5" customHeight="1">
      <c r="B374" s="15"/>
      <c r="C374" s="4"/>
      <c r="D374" s="302"/>
      <c r="E374" s="302"/>
      <c r="F374" s="302"/>
      <c r="G374" s="303"/>
      <c r="H374" s="303"/>
      <c r="I374" s="303"/>
      <c r="J374" s="303"/>
    </row>
    <row r="375" ht="22.5" customHeight="1">
      <c r="B375" s="15"/>
      <c r="C375" s="4"/>
      <c r="D375" s="302"/>
      <c r="E375" s="302"/>
      <c r="F375" s="302"/>
      <c r="G375" s="303"/>
      <c r="H375" s="303"/>
      <c r="I375" s="303"/>
      <c r="J375" s="303"/>
    </row>
    <row r="376" ht="22.5" customHeight="1">
      <c r="B376" s="15"/>
      <c r="C376" s="4"/>
      <c r="D376" s="302"/>
      <c r="E376" s="302"/>
      <c r="F376" s="302"/>
      <c r="G376" s="303"/>
      <c r="H376" s="303"/>
      <c r="I376" s="303"/>
      <c r="J376" s="303"/>
    </row>
    <row r="377" ht="22.5" customHeight="1">
      <c r="B377" s="15"/>
      <c r="C377" s="4"/>
      <c r="D377" s="302"/>
      <c r="E377" s="302"/>
      <c r="F377" s="302"/>
      <c r="G377" s="303"/>
      <c r="H377" s="303"/>
      <c r="I377" s="303"/>
      <c r="J377" s="303"/>
    </row>
    <row r="378" ht="22.5" customHeight="1">
      <c r="B378" s="15"/>
      <c r="C378" s="4"/>
      <c r="D378" s="302"/>
      <c r="E378" s="302"/>
      <c r="F378" s="302"/>
      <c r="G378" s="303"/>
      <c r="H378" s="303"/>
      <c r="I378" s="303"/>
      <c r="J378" s="303"/>
    </row>
    <row r="379" ht="22.5" customHeight="1">
      <c r="B379" s="15"/>
      <c r="C379" s="4"/>
      <c r="D379" s="302"/>
      <c r="E379" s="302"/>
      <c r="F379" s="302"/>
      <c r="G379" s="303"/>
      <c r="H379" s="303"/>
      <c r="I379" s="303"/>
      <c r="J379" s="303"/>
    </row>
    <row r="380" ht="22.5" customHeight="1">
      <c r="B380" s="15"/>
      <c r="C380" s="4"/>
      <c r="D380" s="302"/>
      <c r="E380" s="302"/>
      <c r="F380" s="302"/>
      <c r="G380" s="303"/>
      <c r="H380" s="303"/>
      <c r="I380" s="303"/>
      <c r="J380" s="303"/>
    </row>
    <row r="381" ht="22.5" customHeight="1">
      <c r="B381" s="15"/>
      <c r="C381" s="4"/>
      <c r="D381" s="302"/>
      <c r="E381" s="302"/>
      <c r="F381" s="302"/>
      <c r="G381" s="303"/>
      <c r="H381" s="303"/>
      <c r="I381" s="303"/>
      <c r="J381" s="303"/>
    </row>
    <row r="382" ht="22.5" customHeight="1">
      <c r="B382" s="15"/>
      <c r="C382" s="4"/>
      <c r="D382" s="302"/>
      <c r="E382" s="302"/>
      <c r="F382" s="302"/>
      <c r="G382" s="303"/>
      <c r="H382" s="303"/>
      <c r="I382" s="303"/>
      <c r="J382" s="303"/>
    </row>
    <row r="383" ht="22.5" customHeight="1">
      <c r="B383" s="15"/>
      <c r="C383" s="4"/>
      <c r="D383" s="302"/>
      <c r="E383" s="302"/>
      <c r="F383" s="302"/>
      <c r="G383" s="303"/>
      <c r="H383" s="303"/>
      <c r="I383" s="303"/>
      <c r="J383" s="303"/>
    </row>
    <row r="384" ht="22.5" customHeight="1">
      <c r="B384" s="15"/>
      <c r="C384" s="4"/>
      <c r="D384" s="302"/>
      <c r="E384" s="302"/>
      <c r="F384" s="302"/>
      <c r="G384" s="303"/>
      <c r="H384" s="303"/>
      <c r="I384" s="303"/>
      <c r="J384" s="303"/>
    </row>
    <row r="385" ht="22.5" customHeight="1">
      <c r="B385" s="15"/>
      <c r="C385" s="4"/>
      <c r="D385" s="302"/>
      <c r="E385" s="302"/>
      <c r="F385" s="302"/>
      <c r="G385" s="303"/>
      <c r="H385" s="303"/>
      <c r="I385" s="303"/>
      <c r="J385" s="303"/>
    </row>
    <row r="386" ht="22.5" customHeight="1">
      <c r="B386" s="15"/>
      <c r="C386" s="4"/>
      <c r="D386" s="302"/>
      <c r="E386" s="302"/>
      <c r="F386" s="302"/>
      <c r="G386" s="303"/>
      <c r="H386" s="303"/>
      <c r="I386" s="303"/>
      <c r="J386" s="303"/>
    </row>
    <row r="387" ht="22.5" customHeight="1">
      <c r="B387" s="15"/>
      <c r="C387" s="4"/>
      <c r="D387" s="302"/>
      <c r="E387" s="302"/>
      <c r="F387" s="302"/>
      <c r="G387" s="303"/>
      <c r="H387" s="303"/>
      <c r="I387" s="303"/>
      <c r="J387" s="303"/>
    </row>
    <row r="388" ht="22.5" customHeight="1">
      <c r="B388" s="15"/>
      <c r="C388" s="4"/>
      <c r="D388" s="302"/>
      <c r="E388" s="302"/>
      <c r="F388" s="302"/>
      <c r="G388" s="303"/>
      <c r="H388" s="303"/>
      <c r="I388" s="303"/>
      <c r="J388" s="303"/>
    </row>
    <row r="389" ht="22.5" customHeight="1">
      <c r="B389" s="15"/>
      <c r="C389" s="4"/>
      <c r="D389" s="302"/>
      <c r="E389" s="302"/>
      <c r="F389" s="302"/>
      <c r="G389" s="303"/>
      <c r="H389" s="303"/>
      <c r="I389" s="303"/>
      <c r="J389" s="303"/>
    </row>
    <row r="390" ht="22.5" customHeight="1">
      <c r="B390" s="15"/>
      <c r="C390" s="4"/>
      <c r="D390" s="302"/>
      <c r="E390" s="302"/>
      <c r="F390" s="302"/>
      <c r="G390" s="303"/>
      <c r="H390" s="303"/>
      <c r="I390" s="303"/>
      <c r="J390" s="303"/>
    </row>
    <row r="391" ht="22.5" customHeight="1">
      <c r="B391" s="15"/>
      <c r="C391" s="4"/>
      <c r="D391" s="302"/>
      <c r="E391" s="302"/>
      <c r="F391" s="302"/>
      <c r="G391" s="303"/>
      <c r="H391" s="303"/>
      <c r="I391" s="303"/>
      <c r="J391" s="303"/>
    </row>
    <row r="392" ht="22.5" customHeight="1">
      <c r="B392" s="15"/>
      <c r="C392" s="4"/>
      <c r="D392" s="302"/>
      <c r="E392" s="302"/>
      <c r="F392" s="302"/>
      <c r="G392" s="303"/>
      <c r="H392" s="303"/>
      <c r="I392" s="303"/>
      <c r="J392" s="303"/>
    </row>
    <row r="393" ht="22.5" customHeight="1">
      <c r="B393" s="15"/>
      <c r="C393" s="4"/>
      <c r="D393" s="302"/>
      <c r="E393" s="302"/>
      <c r="F393" s="302"/>
      <c r="G393" s="303"/>
      <c r="H393" s="303"/>
      <c r="I393" s="303"/>
      <c r="J393" s="303"/>
    </row>
    <row r="394" ht="22.5" customHeight="1">
      <c r="B394" s="15"/>
      <c r="C394" s="4"/>
      <c r="D394" s="302"/>
      <c r="E394" s="302"/>
      <c r="F394" s="302"/>
      <c r="G394" s="303"/>
      <c r="H394" s="303"/>
      <c r="I394" s="303"/>
      <c r="J394" s="303"/>
    </row>
    <row r="395" ht="22.5" customHeight="1">
      <c r="B395" s="15"/>
      <c r="C395" s="4"/>
      <c r="D395" s="302"/>
      <c r="E395" s="302"/>
      <c r="F395" s="302"/>
      <c r="G395" s="303"/>
      <c r="H395" s="303"/>
      <c r="I395" s="303"/>
      <c r="J395" s="303"/>
    </row>
    <row r="396" ht="22.5" customHeight="1">
      <c r="B396" s="15"/>
      <c r="C396" s="4"/>
      <c r="D396" s="302"/>
      <c r="E396" s="302"/>
      <c r="F396" s="302"/>
      <c r="G396" s="303"/>
      <c r="H396" s="303"/>
      <c r="I396" s="303"/>
      <c r="J396" s="303"/>
    </row>
    <row r="397" ht="22.5" customHeight="1">
      <c r="B397" s="15"/>
      <c r="C397" s="4"/>
      <c r="D397" s="302"/>
      <c r="E397" s="302"/>
      <c r="F397" s="302"/>
      <c r="G397" s="303"/>
      <c r="H397" s="303"/>
      <c r="I397" s="303"/>
      <c r="J397" s="303"/>
    </row>
    <row r="398" ht="22.5" customHeight="1">
      <c r="B398" s="15"/>
      <c r="C398" s="4"/>
      <c r="D398" s="302"/>
      <c r="E398" s="302"/>
      <c r="F398" s="302"/>
      <c r="G398" s="303"/>
      <c r="H398" s="303"/>
      <c r="I398" s="303"/>
      <c r="J398" s="303"/>
    </row>
    <row r="399" ht="22.5" customHeight="1">
      <c r="B399" s="15"/>
      <c r="C399" s="4"/>
      <c r="D399" s="302"/>
      <c r="E399" s="302"/>
      <c r="F399" s="302"/>
      <c r="G399" s="303"/>
      <c r="H399" s="303"/>
      <c r="I399" s="303"/>
      <c r="J399" s="303"/>
    </row>
    <row r="400" ht="22.5" customHeight="1">
      <c r="B400" s="15"/>
      <c r="C400" s="4"/>
      <c r="D400" s="302"/>
      <c r="E400" s="302"/>
      <c r="F400" s="302"/>
      <c r="G400" s="303"/>
      <c r="H400" s="303"/>
      <c r="I400" s="303"/>
      <c r="J400" s="303"/>
    </row>
    <row r="401" ht="22.5" customHeight="1">
      <c r="B401" s="15"/>
      <c r="C401" s="4"/>
      <c r="D401" s="302"/>
      <c r="E401" s="302"/>
      <c r="F401" s="302"/>
      <c r="G401" s="303"/>
      <c r="H401" s="303"/>
      <c r="I401" s="303"/>
      <c r="J401" s="303"/>
    </row>
    <row r="402" ht="22.5" customHeight="1">
      <c r="B402" s="15"/>
      <c r="C402" s="4"/>
      <c r="D402" s="302"/>
      <c r="E402" s="302"/>
      <c r="F402" s="302"/>
      <c r="G402" s="303"/>
      <c r="H402" s="303"/>
      <c r="I402" s="303"/>
      <c r="J402" s="303"/>
    </row>
    <row r="403" ht="22.5" customHeight="1">
      <c r="B403" s="15"/>
      <c r="C403" s="4"/>
      <c r="D403" s="302"/>
      <c r="E403" s="302"/>
      <c r="F403" s="302"/>
      <c r="G403" s="303"/>
      <c r="H403" s="303"/>
      <c r="I403" s="303"/>
      <c r="J403" s="303"/>
    </row>
    <row r="404" ht="22.5" customHeight="1">
      <c r="B404" s="15"/>
      <c r="C404" s="4"/>
      <c r="D404" s="302"/>
      <c r="E404" s="302"/>
      <c r="F404" s="302"/>
      <c r="G404" s="303"/>
      <c r="H404" s="303"/>
      <c r="I404" s="303"/>
      <c r="J404" s="303"/>
    </row>
    <row r="405" ht="22.5" customHeight="1">
      <c r="B405" s="15"/>
      <c r="C405" s="4"/>
      <c r="D405" s="302"/>
      <c r="E405" s="302"/>
      <c r="F405" s="302"/>
      <c r="G405" s="303"/>
      <c r="H405" s="303"/>
      <c r="I405" s="303"/>
      <c r="J405" s="303"/>
    </row>
    <row r="406" ht="22.5" customHeight="1">
      <c r="B406" s="15"/>
      <c r="C406" s="4"/>
      <c r="D406" s="302"/>
      <c r="E406" s="302"/>
      <c r="F406" s="302"/>
      <c r="G406" s="303"/>
      <c r="H406" s="303"/>
      <c r="I406" s="303"/>
      <c r="J406" s="303"/>
    </row>
    <row r="407" ht="22.5" customHeight="1">
      <c r="B407" s="15"/>
      <c r="C407" s="4"/>
      <c r="D407" s="302"/>
      <c r="E407" s="302"/>
      <c r="F407" s="302"/>
      <c r="G407" s="303"/>
      <c r="H407" s="303"/>
      <c r="I407" s="303"/>
      <c r="J407" s="303"/>
    </row>
    <row r="408" ht="22.5" customHeight="1">
      <c r="B408" s="15"/>
      <c r="C408" s="4"/>
      <c r="D408" s="302"/>
      <c r="E408" s="302"/>
      <c r="F408" s="302"/>
      <c r="G408" s="303"/>
      <c r="H408" s="303"/>
      <c r="I408" s="303"/>
      <c r="J408" s="303"/>
    </row>
    <row r="409" ht="22.5" customHeight="1">
      <c r="B409" s="15"/>
      <c r="C409" s="4"/>
      <c r="D409" s="302"/>
      <c r="E409" s="302"/>
      <c r="F409" s="302"/>
      <c r="G409" s="303"/>
      <c r="H409" s="303"/>
      <c r="I409" s="303"/>
      <c r="J409" s="303"/>
    </row>
    <row r="410" ht="22.5" customHeight="1">
      <c r="B410" s="15"/>
      <c r="C410" s="4"/>
      <c r="D410" s="302"/>
      <c r="E410" s="302"/>
      <c r="F410" s="302"/>
      <c r="G410" s="303"/>
      <c r="H410" s="303"/>
      <c r="I410" s="303"/>
      <c r="J410" s="303"/>
    </row>
    <row r="411" ht="22.5" customHeight="1">
      <c r="B411" s="15"/>
      <c r="C411" s="4"/>
      <c r="D411" s="302"/>
      <c r="E411" s="302"/>
      <c r="F411" s="302"/>
      <c r="G411" s="303"/>
      <c r="H411" s="303"/>
      <c r="I411" s="303"/>
      <c r="J411" s="303"/>
    </row>
    <row r="412" ht="22.5" customHeight="1">
      <c r="B412" s="15"/>
      <c r="C412" s="4"/>
      <c r="D412" s="302"/>
      <c r="E412" s="302"/>
      <c r="F412" s="302"/>
      <c r="G412" s="303"/>
      <c r="H412" s="303"/>
      <c r="I412" s="303"/>
      <c r="J412" s="303"/>
    </row>
    <row r="413" ht="22.5" customHeight="1">
      <c r="B413" s="15"/>
      <c r="C413" s="4"/>
      <c r="D413" s="302"/>
      <c r="E413" s="302"/>
      <c r="F413" s="302"/>
      <c r="G413" s="303"/>
      <c r="H413" s="303"/>
      <c r="I413" s="303"/>
      <c r="J413" s="303"/>
    </row>
    <row r="414" ht="22.5" customHeight="1">
      <c r="B414" s="15"/>
      <c r="C414" s="4"/>
      <c r="D414" s="302"/>
      <c r="E414" s="302"/>
      <c r="F414" s="302"/>
      <c r="G414" s="303"/>
      <c r="H414" s="303"/>
      <c r="I414" s="303"/>
      <c r="J414" s="303"/>
    </row>
    <row r="415" ht="22.5" customHeight="1">
      <c r="B415" s="15"/>
      <c r="C415" s="4"/>
      <c r="D415" s="302"/>
      <c r="E415" s="302"/>
      <c r="F415" s="302"/>
      <c r="G415" s="303"/>
      <c r="H415" s="303"/>
      <c r="I415" s="303"/>
      <c r="J415" s="303"/>
    </row>
    <row r="416" ht="22.5" customHeight="1">
      <c r="B416" s="15"/>
      <c r="C416" s="4"/>
      <c r="D416" s="302"/>
      <c r="E416" s="302"/>
      <c r="F416" s="302"/>
      <c r="G416" s="303"/>
      <c r="H416" s="303"/>
      <c r="I416" s="303"/>
      <c r="J416" s="303"/>
    </row>
    <row r="417" ht="22.5" customHeight="1">
      <c r="B417" s="15"/>
      <c r="C417" s="4"/>
      <c r="D417" s="302"/>
      <c r="E417" s="302"/>
      <c r="F417" s="302"/>
      <c r="G417" s="303"/>
      <c r="H417" s="303"/>
      <c r="I417" s="303"/>
      <c r="J417" s="303"/>
    </row>
    <row r="418" ht="22.5" customHeight="1">
      <c r="B418" s="15"/>
      <c r="C418" s="4"/>
      <c r="D418" s="302"/>
      <c r="E418" s="302"/>
      <c r="F418" s="302"/>
      <c r="G418" s="303"/>
      <c r="H418" s="303"/>
      <c r="I418" s="303"/>
      <c r="J418" s="303"/>
    </row>
    <row r="419" ht="22.5" customHeight="1">
      <c r="B419" s="15"/>
      <c r="C419" s="4"/>
      <c r="D419" s="302"/>
      <c r="E419" s="302"/>
      <c r="F419" s="302"/>
      <c r="G419" s="303"/>
      <c r="H419" s="303"/>
      <c r="I419" s="303"/>
      <c r="J419" s="303"/>
    </row>
    <row r="420" ht="22.5" customHeight="1">
      <c r="B420" s="15"/>
      <c r="C420" s="4"/>
      <c r="D420" s="302"/>
      <c r="E420" s="302"/>
      <c r="F420" s="302"/>
      <c r="G420" s="303"/>
      <c r="H420" s="303"/>
      <c r="I420" s="303"/>
      <c r="J420" s="303"/>
    </row>
    <row r="421" ht="22.5" customHeight="1">
      <c r="B421" s="15"/>
      <c r="C421" s="4"/>
      <c r="D421" s="302"/>
      <c r="E421" s="302"/>
      <c r="F421" s="302"/>
      <c r="G421" s="303"/>
      <c r="H421" s="303"/>
      <c r="I421" s="303"/>
      <c r="J421" s="303"/>
    </row>
    <row r="422" ht="22.5" customHeight="1">
      <c r="B422" s="15"/>
      <c r="C422" s="4"/>
      <c r="D422" s="302"/>
      <c r="E422" s="302"/>
      <c r="F422" s="302"/>
      <c r="G422" s="303"/>
      <c r="H422" s="303"/>
      <c r="I422" s="303"/>
      <c r="J422" s="303"/>
    </row>
    <row r="423" ht="22.5" customHeight="1">
      <c r="B423" s="15"/>
      <c r="C423" s="4"/>
      <c r="D423" s="302"/>
      <c r="E423" s="302"/>
      <c r="F423" s="302"/>
      <c r="G423" s="303"/>
      <c r="H423" s="303"/>
      <c r="I423" s="303"/>
      <c r="J423" s="303"/>
    </row>
    <row r="424" ht="22.5" customHeight="1">
      <c r="B424" s="15"/>
      <c r="C424" s="4"/>
      <c r="D424" s="302"/>
      <c r="E424" s="302"/>
      <c r="F424" s="302"/>
      <c r="G424" s="303"/>
      <c r="H424" s="303"/>
      <c r="I424" s="303"/>
      <c r="J424" s="303"/>
    </row>
    <row r="425" ht="22.5" customHeight="1">
      <c r="B425" s="15"/>
      <c r="C425" s="4"/>
      <c r="D425" s="302"/>
      <c r="E425" s="302"/>
      <c r="F425" s="302"/>
      <c r="G425" s="303"/>
      <c r="H425" s="303"/>
      <c r="I425" s="303"/>
      <c r="J425" s="303"/>
    </row>
    <row r="426" ht="22.5" customHeight="1">
      <c r="B426" s="15"/>
      <c r="C426" s="4"/>
      <c r="D426" s="302"/>
      <c r="E426" s="302"/>
      <c r="F426" s="302"/>
      <c r="G426" s="303"/>
      <c r="H426" s="303"/>
      <c r="I426" s="303"/>
      <c r="J426" s="303"/>
    </row>
    <row r="427" ht="22.5" customHeight="1">
      <c r="B427" s="15"/>
      <c r="C427" s="4"/>
      <c r="D427" s="302"/>
      <c r="E427" s="302"/>
      <c r="F427" s="302"/>
      <c r="G427" s="303"/>
      <c r="H427" s="303"/>
      <c r="I427" s="303"/>
      <c r="J427" s="303"/>
    </row>
    <row r="428" ht="22.5" customHeight="1">
      <c r="B428" s="15"/>
      <c r="C428" s="4"/>
      <c r="D428" s="302"/>
      <c r="E428" s="302"/>
      <c r="F428" s="302"/>
      <c r="G428" s="303"/>
      <c r="H428" s="303"/>
      <c r="I428" s="303"/>
      <c r="J428" s="303"/>
    </row>
    <row r="429" ht="22.5" customHeight="1">
      <c r="B429" s="15"/>
      <c r="C429" s="4"/>
      <c r="D429" s="302"/>
      <c r="E429" s="302"/>
      <c r="F429" s="302"/>
      <c r="G429" s="303"/>
      <c r="H429" s="303"/>
      <c r="I429" s="303"/>
      <c r="J429" s="303"/>
    </row>
    <row r="430" ht="22.5" customHeight="1">
      <c r="B430" s="15"/>
      <c r="C430" s="4"/>
      <c r="D430" s="302"/>
      <c r="E430" s="302"/>
      <c r="F430" s="302"/>
      <c r="G430" s="303"/>
      <c r="H430" s="303"/>
      <c r="I430" s="303"/>
      <c r="J430" s="303"/>
    </row>
    <row r="431" ht="22.5" customHeight="1">
      <c r="B431" s="15"/>
      <c r="C431" s="4"/>
      <c r="D431" s="302"/>
      <c r="E431" s="302"/>
      <c r="F431" s="302"/>
      <c r="G431" s="303"/>
      <c r="H431" s="303"/>
      <c r="I431" s="303"/>
      <c r="J431" s="303"/>
    </row>
    <row r="432" ht="22.5" customHeight="1">
      <c r="B432" s="15"/>
      <c r="C432" s="4"/>
      <c r="D432" s="302"/>
      <c r="E432" s="302"/>
      <c r="F432" s="302"/>
      <c r="G432" s="303"/>
      <c r="H432" s="303"/>
      <c r="I432" s="303"/>
      <c r="J432" s="303"/>
    </row>
    <row r="433" ht="22.5" customHeight="1">
      <c r="B433" s="15"/>
      <c r="C433" s="4"/>
      <c r="D433" s="302"/>
      <c r="E433" s="302"/>
      <c r="F433" s="302"/>
      <c r="G433" s="303"/>
      <c r="H433" s="303"/>
      <c r="I433" s="303"/>
      <c r="J433" s="303"/>
    </row>
    <row r="434" ht="22.5" customHeight="1">
      <c r="B434" s="15"/>
      <c r="C434" s="4"/>
      <c r="D434" s="302"/>
      <c r="E434" s="302"/>
      <c r="F434" s="302"/>
      <c r="G434" s="303"/>
      <c r="H434" s="303"/>
      <c r="I434" s="303"/>
      <c r="J434" s="303"/>
    </row>
    <row r="435" ht="22.5" customHeight="1">
      <c r="B435" s="15"/>
      <c r="C435" s="4"/>
      <c r="D435" s="302"/>
      <c r="E435" s="302"/>
      <c r="F435" s="302"/>
      <c r="G435" s="303"/>
      <c r="H435" s="303"/>
      <c r="I435" s="303"/>
      <c r="J435" s="303"/>
    </row>
    <row r="436" ht="22.5" customHeight="1">
      <c r="B436" s="15"/>
      <c r="C436" s="4"/>
      <c r="D436" s="302"/>
      <c r="E436" s="302"/>
      <c r="F436" s="302"/>
      <c r="G436" s="303"/>
      <c r="H436" s="303"/>
      <c r="I436" s="303"/>
      <c r="J436" s="303"/>
    </row>
    <row r="437" ht="22.5" customHeight="1">
      <c r="B437" s="15"/>
      <c r="C437" s="4"/>
      <c r="D437" s="302"/>
      <c r="E437" s="302"/>
      <c r="F437" s="302"/>
      <c r="G437" s="303"/>
      <c r="H437" s="303"/>
      <c r="I437" s="303"/>
      <c r="J437" s="303"/>
    </row>
    <row r="438" ht="22.5" customHeight="1">
      <c r="B438" s="15"/>
      <c r="C438" s="4"/>
      <c r="D438" s="302"/>
      <c r="E438" s="302"/>
      <c r="F438" s="302"/>
      <c r="G438" s="303"/>
      <c r="H438" s="303"/>
      <c r="I438" s="303"/>
      <c r="J438" s="303"/>
    </row>
    <row r="439" ht="22.5" customHeight="1">
      <c r="B439" s="15"/>
      <c r="C439" s="4"/>
      <c r="D439" s="302"/>
      <c r="E439" s="302"/>
      <c r="F439" s="302"/>
      <c r="G439" s="303"/>
      <c r="H439" s="303"/>
      <c r="I439" s="303"/>
      <c r="J439" s="303"/>
    </row>
    <row r="440" ht="22.5" customHeight="1">
      <c r="B440" s="15"/>
      <c r="C440" s="4"/>
      <c r="D440" s="302"/>
      <c r="E440" s="302"/>
      <c r="F440" s="302"/>
      <c r="G440" s="303"/>
      <c r="H440" s="303"/>
      <c r="I440" s="303"/>
      <c r="J440" s="303"/>
    </row>
    <row r="441" ht="22.5" customHeight="1">
      <c r="B441" s="15"/>
      <c r="C441" s="4"/>
      <c r="D441" s="302"/>
      <c r="E441" s="302"/>
      <c r="F441" s="302"/>
      <c r="G441" s="303"/>
      <c r="H441" s="303"/>
      <c r="I441" s="303"/>
      <c r="J441" s="303"/>
    </row>
    <row r="442" ht="22.5" customHeight="1">
      <c r="B442" s="15"/>
      <c r="C442" s="4"/>
      <c r="D442" s="302"/>
      <c r="E442" s="302"/>
      <c r="F442" s="302"/>
      <c r="G442" s="303"/>
      <c r="H442" s="303"/>
      <c r="I442" s="303"/>
      <c r="J442" s="303"/>
    </row>
    <row r="443" ht="22.5" customHeight="1">
      <c r="B443" s="15"/>
      <c r="C443" s="4"/>
      <c r="D443" s="302"/>
      <c r="E443" s="302"/>
      <c r="F443" s="302"/>
      <c r="G443" s="303"/>
      <c r="H443" s="303"/>
      <c r="I443" s="303"/>
      <c r="J443" s="303"/>
    </row>
    <row r="444" ht="22.5" customHeight="1">
      <c r="B444" s="15"/>
      <c r="C444" s="4"/>
      <c r="D444" s="302"/>
      <c r="E444" s="302"/>
      <c r="F444" s="302"/>
      <c r="G444" s="303"/>
      <c r="H444" s="303"/>
      <c r="I444" s="303"/>
      <c r="J444" s="303"/>
    </row>
    <row r="445" ht="22.5" customHeight="1">
      <c r="B445" s="15"/>
      <c r="C445" s="4"/>
      <c r="D445" s="302"/>
      <c r="E445" s="302"/>
      <c r="F445" s="302"/>
      <c r="G445" s="303"/>
      <c r="H445" s="303"/>
      <c r="I445" s="303"/>
      <c r="J445" s="303"/>
    </row>
    <row r="446" ht="22.5" customHeight="1">
      <c r="B446" s="15"/>
      <c r="C446" s="4"/>
      <c r="D446" s="302"/>
      <c r="E446" s="302"/>
      <c r="F446" s="302"/>
      <c r="G446" s="303"/>
      <c r="H446" s="303"/>
      <c r="I446" s="303"/>
      <c r="J446" s="303"/>
    </row>
    <row r="447" ht="22.5" customHeight="1">
      <c r="B447" s="15"/>
      <c r="C447" s="4"/>
      <c r="D447" s="302"/>
      <c r="E447" s="302"/>
      <c r="F447" s="302"/>
      <c r="G447" s="303"/>
      <c r="H447" s="303"/>
      <c r="I447" s="303"/>
      <c r="J447" s="303"/>
    </row>
    <row r="448" ht="22.5" customHeight="1">
      <c r="B448" s="15"/>
      <c r="C448" s="4"/>
      <c r="D448" s="302"/>
      <c r="E448" s="302"/>
      <c r="F448" s="302"/>
      <c r="G448" s="303"/>
      <c r="H448" s="303"/>
      <c r="I448" s="303"/>
      <c r="J448" s="303"/>
    </row>
    <row r="449" ht="22.5" customHeight="1">
      <c r="B449" s="15"/>
      <c r="C449" s="4"/>
      <c r="D449" s="302"/>
      <c r="E449" s="302"/>
      <c r="F449" s="302"/>
      <c r="G449" s="303"/>
      <c r="H449" s="303"/>
      <c r="I449" s="303"/>
      <c r="J449" s="303"/>
    </row>
    <row r="450" ht="22.5" customHeight="1">
      <c r="B450" s="15"/>
      <c r="C450" s="4"/>
      <c r="D450" s="302"/>
      <c r="E450" s="302"/>
      <c r="F450" s="302"/>
      <c r="G450" s="303"/>
      <c r="H450" s="303"/>
      <c r="I450" s="303"/>
      <c r="J450" s="303"/>
    </row>
    <row r="451" ht="22.5" customHeight="1">
      <c r="B451" s="15"/>
      <c r="C451" s="4"/>
      <c r="D451" s="302"/>
      <c r="E451" s="302"/>
      <c r="F451" s="302"/>
      <c r="G451" s="303"/>
      <c r="H451" s="303"/>
      <c r="I451" s="303"/>
      <c r="J451" s="303"/>
    </row>
    <row r="452" ht="22.5" customHeight="1">
      <c r="B452" s="15"/>
      <c r="C452" s="4"/>
      <c r="D452" s="302"/>
      <c r="E452" s="302"/>
      <c r="F452" s="302"/>
      <c r="G452" s="303"/>
      <c r="H452" s="303"/>
      <c r="I452" s="303"/>
      <c r="J452" s="303"/>
    </row>
    <row r="453" ht="22.5" customHeight="1">
      <c r="B453" s="15"/>
      <c r="C453" s="4"/>
      <c r="D453" s="302"/>
      <c r="E453" s="302"/>
      <c r="F453" s="302"/>
      <c r="G453" s="303"/>
      <c r="H453" s="303"/>
      <c r="I453" s="303"/>
      <c r="J453" s="303"/>
    </row>
    <row r="454" ht="22.5" customHeight="1">
      <c r="B454" s="15"/>
      <c r="C454" s="4"/>
      <c r="D454" s="302"/>
      <c r="E454" s="302"/>
      <c r="F454" s="302"/>
      <c r="G454" s="303"/>
      <c r="H454" s="303"/>
      <c r="I454" s="303"/>
      <c r="J454" s="303"/>
    </row>
    <row r="455" ht="22.5" customHeight="1">
      <c r="B455" s="15"/>
      <c r="C455" s="4"/>
      <c r="D455" s="302"/>
      <c r="E455" s="302"/>
      <c r="F455" s="302"/>
      <c r="G455" s="303"/>
      <c r="H455" s="303"/>
      <c r="I455" s="303"/>
      <c r="J455" s="303"/>
    </row>
    <row r="456" ht="22.5" customHeight="1">
      <c r="B456" s="15"/>
      <c r="C456" s="4"/>
      <c r="D456" s="302"/>
      <c r="E456" s="302"/>
      <c r="F456" s="302"/>
      <c r="G456" s="303"/>
      <c r="H456" s="303"/>
      <c r="I456" s="303"/>
      <c r="J456" s="303"/>
    </row>
    <row r="457" ht="22.5" customHeight="1">
      <c r="B457" s="15"/>
      <c r="C457" s="4"/>
      <c r="D457" s="302"/>
      <c r="E457" s="302"/>
      <c r="F457" s="302"/>
      <c r="G457" s="303"/>
      <c r="H457" s="303"/>
      <c r="I457" s="303"/>
      <c r="J457" s="303"/>
    </row>
    <row r="458" ht="22.5" customHeight="1">
      <c r="B458" s="15"/>
      <c r="C458" s="4"/>
      <c r="D458" s="302"/>
      <c r="E458" s="302"/>
      <c r="F458" s="302"/>
      <c r="G458" s="303"/>
      <c r="H458" s="303"/>
      <c r="I458" s="303"/>
      <c r="J458" s="303"/>
    </row>
    <row r="459" ht="22.5" customHeight="1">
      <c r="B459" s="15"/>
      <c r="C459" s="4"/>
      <c r="D459" s="302"/>
      <c r="E459" s="302"/>
      <c r="F459" s="302"/>
      <c r="G459" s="303"/>
      <c r="H459" s="303"/>
      <c r="I459" s="303"/>
      <c r="J459" s="303"/>
    </row>
    <row r="460" ht="22.5" customHeight="1">
      <c r="B460" s="15"/>
      <c r="C460" s="4"/>
      <c r="D460" s="302"/>
      <c r="E460" s="302"/>
      <c r="F460" s="302"/>
      <c r="G460" s="303"/>
      <c r="H460" s="303"/>
      <c r="I460" s="303"/>
      <c r="J460" s="303"/>
    </row>
    <row r="461" ht="22.5" customHeight="1">
      <c r="B461" s="15"/>
      <c r="C461" s="4"/>
      <c r="D461" s="302"/>
      <c r="E461" s="302"/>
      <c r="F461" s="302"/>
      <c r="G461" s="303"/>
      <c r="H461" s="303"/>
      <c r="I461" s="303"/>
      <c r="J461" s="303"/>
    </row>
    <row r="462" ht="22.5" customHeight="1">
      <c r="B462" s="15"/>
      <c r="C462" s="4"/>
      <c r="D462" s="302"/>
      <c r="E462" s="302"/>
      <c r="F462" s="302"/>
      <c r="G462" s="303"/>
      <c r="H462" s="303"/>
      <c r="I462" s="303"/>
      <c r="J462" s="303"/>
    </row>
    <row r="463" ht="22.5" customHeight="1">
      <c r="B463" s="15"/>
      <c r="C463" s="4"/>
      <c r="D463" s="302"/>
      <c r="E463" s="302"/>
      <c r="F463" s="302"/>
      <c r="G463" s="303"/>
      <c r="H463" s="303"/>
      <c r="I463" s="303"/>
      <c r="J463" s="303"/>
    </row>
    <row r="464" ht="22.5" customHeight="1">
      <c r="B464" s="15"/>
      <c r="C464" s="4"/>
      <c r="D464" s="302"/>
      <c r="E464" s="302"/>
      <c r="F464" s="302"/>
      <c r="G464" s="303"/>
      <c r="H464" s="303"/>
      <c r="I464" s="303"/>
      <c r="J464" s="303"/>
    </row>
    <row r="465" ht="22.5" customHeight="1">
      <c r="B465" s="15"/>
      <c r="C465" s="4"/>
      <c r="D465" s="302"/>
      <c r="E465" s="302"/>
      <c r="F465" s="302"/>
      <c r="G465" s="303"/>
      <c r="H465" s="303"/>
      <c r="I465" s="303"/>
      <c r="J465" s="303"/>
    </row>
    <row r="466" ht="22.5" customHeight="1">
      <c r="B466" s="15"/>
      <c r="C466" s="4"/>
      <c r="D466" s="302"/>
      <c r="E466" s="302"/>
      <c r="F466" s="302"/>
      <c r="G466" s="303"/>
      <c r="H466" s="303"/>
      <c r="I466" s="303"/>
      <c r="J466" s="303"/>
    </row>
    <row r="467" ht="22.5" customHeight="1">
      <c r="B467" s="15"/>
      <c r="C467" s="4"/>
      <c r="D467" s="302"/>
      <c r="E467" s="302"/>
      <c r="F467" s="302"/>
      <c r="G467" s="303"/>
      <c r="H467" s="303"/>
      <c r="I467" s="303"/>
      <c r="J467" s="303"/>
    </row>
    <row r="468" ht="22.5" customHeight="1">
      <c r="B468" s="15"/>
      <c r="C468" s="4"/>
      <c r="D468" s="302"/>
      <c r="E468" s="302"/>
      <c r="F468" s="302"/>
      <c r="G468" s="303"/>
      <c r="H468" s="303"/>
      <c r="I468" s="303"/>
      <c r="J468" s="303"/>
    </row>
    <row r="469" ht="22.5" customHeight="1">
      <c r="B469" s="15"/>
      <c r="C469" s="4"/>
      <c r="D469" s="302"/>
      <c r="E469" s="302"/>
      <c r="F469" s="302"/>
      <c r="G469" s="303"/>
      <c r="H469" s="303"/>
      <c r="I469" s="303"/>
      <c r="J469" s="303"/>
    </row>
    <row r="470" ht="22.5" customHeight="1">
      <c r="B470" s="15"/>
      <c r="C470" s="4"/>
      <c r="D470" s="302"/>
      <c r="E470" s="302"/>
      <c r="F470" s="302"/>
      <c r="G470" s="303"/>
      <c r="H470" s="303"/>
      <c r="I470" s="303"/>
      <c r="J470" s="303"/>
    </row>
    <row r="471" ht="22.5" customHeight="1">
      <c r="B471" s="15"/>
      <c r="C471" s="4"/>
      <c r="D471" s="302"/>
      <c r="E471" s="302"/>
      <c r="F471" s="302"/>
      <c r="G471" s="303"/>
      <c r="H471" s="303"/>
      <c r="I471" s="303"/>
      <c r="J471" s="303"/>
    </row>
    <row r="472" ht="22.5" customHeight="1">
      <c r="B472" s="15"/>
      <c r="C472" s="4"/>
      <c r="D472" s="302"/>
      <c r="E472" s="302"/>
      <c r="F472" s="302"/>
      <c r="G472" s="303"/>
      <c r="H472" s="303"/>
      <c r="I472" s="303"/>
      <c r="J472" s="303"/>
    </row>
    <row r="473" ht="22.5" customHeight="1">
      <c r="B473" s="15"/>
      <c r="C473" s="4"/>
      <c r="D473" s="302"/>
      <c r="E473" s="302"/>
      <c r="F473" s="302"/>
      <c r="G473" s="303"/>
      <c r="H473" s="303"/>
      <c r="I473" s="303"/>
      <c r="J473" s="303"/>
    </row>
    <row r="474" ht="22.5" customHeight="1">
      <c r="B474" s="15"/>
      <c r="C474" s="4"/>
      <c r="D474" s="302"/>
      <c r="E474" s="302"/>
      <c r="F474" s="302"/>
      <c r="G474" s="303"/>
      <c r="H474" s="303"/>
      <c r="I474" s="303"/>
      <c r="J474" s="303"/>
    </row>
    <row r="475" ht="22.5" customHeight="1">
      <c r="B475" s="15"/>
      <c r="C475" s="4"/>
      <c r="D475" s="302"/>
      <c r="E475" s="302"/>
      <c r="F475" s="302"/>
      <c r="G475" s="303"/>
      <c r="H475" s="303"/>
      <c r="I475" s="303"/>
      <c r="J475" s="303"/>
    </row>
    <row r="476" ht="22.5" customHeight="1">
      <c r="B476" s="15"/>
      <c r="C476" s="4"/>
      <c r="D476" s="302"/>
      <c r="E476" s="302"/>
      <c r="F476" s="302"/>
      <c r="G476" s="303"/>
      <c r="H476" s="303"/>
      <c r="I476" s="303"/>
      <c r="J476" s="303"/>
    </row>
    <row r="477" ht="22.5" customHeight="1">
      <c r="B477" s="15"/>
      <c r="C477" s="4"/>
      <c r="D477" s="302"/>
      <c r="E477" s="302"/>
      <c r="F477" s="302"/>
      <c r="G477" s="303"/>
      <c r="H477" s="303"/>
      <c r="I477" s="303"/>
      <c r="J477" s="303"/>
    </row>
    <row r="478" ht="22.5" customHeight="1">
      <c r="B478" s="15"/>
      <c r="C478" s="4"/>
      <c r="D478" s="302"/>
      <c r="E478" s="302"/>
      <c r="F478" s="302"/>
      <c r="G478" s="303"/>
      <c r="H478" s="303"/>
      <c r="I478" s="303"/>
      <c r="J478" s="303"/>
    </row>
    <row r="479" ht="22.5" customHeight="1">
      <c r="B479" s="15"/>
      <c r="C479" s="4"/>
      <c r="D479" s="302"/>
      <c r="E479" s="302"/>
      <c r="F479" s="302"/>
      <c r="G479" s="303"/>
      <c r="H479" s="303"/>
      <c r="I479" s="303"/>
      <c r="J479" s="303"/>
    </row>
    <row r="480" ht="22.5" customHeight="1">
      <c r="B480" s="15"/>
      <c r="C480" s="4"/>
      <c r="D480" s="302"/>
      <c r="E480" s="302"/>
      <c r="F480" s="302"/>
      <c r="G480" s="303"/>
      <c r="H480" s="303"/>
      <c r="I480" s="303"/>
      <c r="J480" s="303"/>
    </row>
    <row r="481" ht="22.5" customHeight="1">
      <c r="B481" s="15"/>
      <c r="C481" s="4"/>
      <c r="D481" s="302"/>
      <c r="E481" s="302"/>
      <c r="F481" s="302"/>
      <c r="G481" s="303"/>
      <c r="H481" s="303"/>
      <c r="I481" s="303"/>
      <c r="J481" s="303"/>
    </row>
    <row r="482" ht="22.5" customHeight="1">
      <c r="B482" s="15"/>
      <c r="C482" s="4"/>
      <c r="D482" s="302"/>
      <c r="E482" s="302"/>
      <c r="F482" s="302"/>
      <c r="G482" s="303"/>
      <c r="H482" s="303"/>
      <c r="I482" s="303"/>
      <c r="J482" s="303"/>
    </row>
    <row r="483" ht="22.5" customHeight="1">
      <c r="B483" s="15"/>
      <c r="C483" s="4"/>
      <c r="D483" s="302"/>
      <c r="E483" s="302"/>
      <c r="F483" s="302"/>
      <c r="G483" s="303"/>
      <c r="H483" s="303"/>
      <c r="I483" s="303"/>
      <c r="J483" s="303"/>
    </row>
    <row r="484" ht="22.5" customHeight="1">
      <c r="B484" s="15"/>
      <c r="C484" s="4"/>
      <c r="D484" s="302"/>
      <c r="E484" s="302"/>
      <c r="F484" s="302"/>
      <c r="G484" s="303"/>
      <c r="H484" s="303"/>
      <c r="I484" s="303"/>
      <c r="J484" s="303"/>
    </row>
    <row r="485" ht="22.5" customHeight="1">
      <c r="B485" s="15"/>
      <c r="C485" s="4"/>
      <c r="D485" s="302"/>
      <c r="E485" s="302"/>
      <c r="F485" s="302"/>
      <c r="G485" s="303"/>
      <c r="H485" s="303"/>
      <c r="I485" s="303"/>
      <c r="J485" s="303"/>
    </row>
    <row r="486" ht="22.5" customHeight="1">
      <c r="B486" s="15"/>
      <c r="C486" s="4"/>
      <c r="D486" s="302"/>
      <c r="E486" s="302"/>
      <c r="F486" s="302"/>
      <c r="G486" s="303"/>
      <c r="H486" s="303"/>
      <c r="I486" s="303"/>
      <c r="J486" s="303"/>
    </row>
    <row r="487" ht="22.5" customHeight="1">
      <c r="B487" s="15"/>
      <c r="C487" s="4"/>
      <c r="D487" s="302"/>
      <c r="E487" s="302"/>
      <c r="F487" s="302"/>
      <c r="G487" s="303"/>
      <c r="H487" s="303"/>
      <c r="I487" s="303"/>
      <c r="J487" s="303"/>
    </row>
    <row r="488" ht="22.5" customHeight="1">
      <c r="B488" s="15"/>
      <c r="C488" s="4"/>
      <c r="D488" s="302"/>
      <c r="E488" s="302"/>
      <c r="F488" s="302"/>
      <c r="G488" s="303"/>
      <c r="H488" s="303"/>
      <c r="I488" s="303"/>
      <c r="J488" s="303"/>
    </row>
    <row r="489" ht="22.5" customHeight="1">
      <c r="B489" s="15"/>
      <c r="C489" s="4"/>
      <c r="D489" s="302"/>
      <c r="E489" s="302"/>
      <c r="F489" s="302"/>
      <c r="G489" s="303"/>
      <c r="H489" s="303"/>
      <c r="I489" s="303"/>
      <c r="J489" s="303"/>
    </row>
    <row r="490" ht="22.5" customHeight="1">
      <c r="B490" s="15"/>
      <c r="C490" s="4"/>
      <c r="D490" s="302"/>
      <c r="E490" s="302"/>
      <c r="F490" s="302"/>
      <c r="G490" s="303"/>
      <c r="H490" s="303"/>
      <c r="I490" s="303"/>
      <c r="J490" s="303"/>
    </row>
    <row r="491" ht="22.5" customHeight="1">
      <c r="B491" s="15"/>
      <c r="C491" s="4"/>
      <c r="D491" s="302"/>
      <c r="E491" s="302"/>
      <c r="F491" s="302"/>
      <c r="G491" s="303"/>
      <c r="H491" s="303"/>
      <c r="I491" s="303"/>
      <c r="J491" s="303"/>
    </row>
    <row r="492" ht="22.5" customHeight="1">
      <c r="B492" s="15"/>
      <c r="C492" s="4"/>
      <c r="D492" s="302"/>
      <c r="E492" s="302"/>
      <c r="F492" s="302"/>
      <c r="G492" s="303"/>
      <c r="H492" s="303"/>
      <c r="I492" s="303"/>
      <c r="J492" s="303"/>
    </row>
    <row r="493" ht="22.5" customHeight="1">
      <c r="B493" s="15"/>
      <c r="C493" s="4"/>
      <c r="D493" s="302"/>
      <c r="E493" s="302"/>
      <c r="F493" s="302"/>
      <c r="G493" s="303"/>
      <c r="H493" s="303"/>
      <c r="I493" s="303"/>
      <c r="J493" s="303"/>
    </row>
    <row r="494" ht="22.5" customHeight="1">
      <c r="B494" s="15"/>
      <c r="C494" s="4"/>
      <c r="D494" s="302"/>
      <c r="E494" s="302"/>
      <c r="F494" s="302"/>
      <c r="G494" s="303"/>
      <c r="H494" s="303"/>
      <c r="I494" s="303"/>
      <c r="J494" s="303"/>
    </row>
    <row r="495" ht="22.5" customHeight="1">
      <c r="B495" s="15"/>
      <c r="C495" s="4"/>
      <c r="D495" s="302"/>
      <c r="E495" s="302"/>
      <c r="F495" s="302"/>
      <c r="G495" s="303"/>
      <c r="H495" s="303"/>
      <c r="I495" s="303"/>
      <c r="J495" s="303"/>
    </row>
    <row r="496" ht="22.5" customHeight="1">
      <c r="B496" s="15"/>
      <c r="C496" s="4"/>
      <c r="D496" s="302"/>
      <c r="E496" s="302"/>
      <c r="F496" s="302"/>
      <c r="G496" s="303"/>
      <c r="H496" s="303"/>
      <c r="I496" s="303"/>
      <c r="J496" s="303"/>
    </row>
    <row r="497" ht="22.5" customHeight="1">
      <c r="B497" s="15"/>
      <c r="C497" s="4"/>
      <c r="D497" s="302"/>
      <c r="E497" s="302"/>
      <c r="F497" s="302"/>
      <c r="G497" s="303"/>
      <c r="H497" s="303"/>
      <c r="I497" s="303"/>
      <c r="J497" s="303"/>
    </row>
    <row r="498" ht="22.5" customHeight="1">
      <c r="B498" s="15"/>
      <c r="C498" s="4"/>
      <c r="D498" s="302"/>
      <c r="E498" s="302"/>
      <c r="F498" s="302"/>
      <c r="G498" s="303"/>
      <c r="H498" s="303"/>
      <c r="I498" s="303"/>
      <c r="J498" s="303"/>
    </row>
    <row r="499" ht="22.5" customHeight="1">
      <c r="B499" s="15"/>
      <c r="C499" s="4"/>
      <c r="D499" s="302"/>
      <c r="E499" s="302"/>
      <c r="F499" s="302"/>
      <c r="G499" s="303"/>
      <c r="H499" s="303"/>
      <c r="I499" s="303"/>
      <c r="J499" s="303"/>
    </row>
    <row r="500" ht="22.5" customHeight="1">
      <c r="B500" s="15"/>
      <c r="C500" s="4"/>
      <c r="D500" s="302"/>
      <c r="E500" s="302"/>
      <c r="F500" s="302"/>
      <c r="G500" s="303"/>
      <c r="H500" s="303"/>
      <c r="I500" s="303"/>
      <c r="J500" s="303"/>
    </row>
    <row r="501" ht="22.5" customHeight="1">
      <c r="B501" s="15"/>
      <c r="C501" s="4"/>
      <c r="D501" s="302"/>
      <c r="E501" s="302"/>
      <c r="F501" s="302"/>
      <c r="G501" s="303"/>
      <c r="H501" s="303"/>
      <c r="I501" s="303"/>
      <c r="J501" s="303"/>
    </row>
    <row r="502" ht="22.5" customHeight="1">
      <c r="B502" s="15"/>
      <c r="C502" s="4"/>
      <c r="D502" s="302"/>
      <c r="E502" s="302"/>
      <c r="F502" s="302"/>
      <c r="G502" s="303"/>
      <c r="H502" s="303"/>
      <c r="I502" s="303"/>
      <c r="J502" s="303"/>
    </row>
    <row r="503" ht="22.5" customHeight="1">
      <c r="B503" s="15"/>
      <c r="C503" s="4"/>
      <c r="D503" s="302"/>
      <c r="E503" s="302"/>
      <c r="F503" s="302"/>
      <c r="G503" s="303"/>
      <c r="H503" s="303"/>
      <c r="I503" s="303"/>
      <c r="J503" s="303"/>
    </row>
    <row r="504" ht="22.5" customHeight="1">
      <c r="B504" s="15"/>
      <c r="C504" s="4"/>
      <c r="D504" s="302"/>
      <c r="E504" s="302"/>
      <c r="F504" s="302"/>
      <c r="G504" s="303"/>
      <c r="H504" s="303"/>
      <c r="I504" s="303"/>
      <c r="J504" s="303"/>
    </row>
    <row r="505" ht="22.5" customHeight="1">
      <c r="B505" s="15"/>
      <c r="C505" s="4"/>
      <c r="D505" s="302"/>
      <c r="E505" s="302"/>
      <c r="F505" s="302"/>
      <c r="G505" s="303"/>
      <c r="H505" s="303"/>
      <c r="I505" s="303"/>
      <c r="J505" s="303"/>
    </row>
    <row r="506" ht="22.5" customHeight="1">
      <c r="B506" s="15"/>
      <c r="C506" s="4"/>
      <c r="D506" s="302"/>
      <c r="E506" s="302"/>
      <c r="F506" s="302"/>
      <c r="G506" s="303"/>
      <c r="H506" s="303"/>
      <c r="I506" s="303"/>
      <c r="J506" s="303"/>
    </row>
    <row r="507" ht="22.5" customHeight="1">
      <c r="B507" s="15"/>
      <c r="C507" s="4"/>
      <c r="D507" s="302"/>
      <c r="E507" s="302"/>
      <c r="F507" s="302"/>
      <c r="G507" s="303"/>
      <c r="H507" s="303"/>
      <c r="I507" s="303"/>
      <c r="J507" s="303"/>
    </row>
    <row r="508" ht="22.5" customHeight="1">
      <c r="B508" s="15"/>
      <c r="C508" s="4"/>
      <c r="D508" s="302"/>
      <c r="E508" s="302"/>
      <c r="F508" s="302"/>
      <c r="G508" s="303"/>
      <c r="H508" s="303"/>
      <c r="I508" s="303"/>
      <c r="J508" s="303"/>
    </row>
    <row r="509" ht="22.5" customHeight="1">
      <c r="B509" s="15"/>
      <c r="C509" s="4"/>
      <c r="D509" s="302"/>
      <c r="E509" s="302"/>
      <c r="F509" s="302"/>
      <c r="G509" s="303"/>
      <c r="H509" s="303"/>
      <c r="I509" s="303"/>
      <c r="J509" s="303"/>
    </row>
    <row r="510" ht="22.5" customHeight="1">
      <c r="B510" s="15"/>
      <c r="C510" s="4"/>
      <c r="D510" s="302"/>
      <c r="E510" s="302"/>
      <c r="F510" s="302"/>
      <c r="G510" s="303"/>
      <c r="H510" s="303"/>
      <c r="I510" s="303"/>
      <c r="J510" s="303"/>
    </row>
    <row r="511" ht="22.5" customHeight="1">
      <c r="B511" s="15"/>
      <c r="C511" s="4"/>
      <c r="D511" s="302"/>
      <c r="E511" s="302"/>
      <c r="F511" s="302"/>
      <c r="G511" s="303"/>
      <c r="H511" s="303"/>
      <c r="I511" s="303"/>
      <c r="J511" s="303"/>
    </row>
    <row r="512" ht="22.5" customHeight="1">
      <c r="B512" s="15"/>
      <c r="C512" s="4"/>
      <c r="D512" s="302"/>
      <c r="E512" s="302"/>
      <c r="F512" s="302"/>
      <c r="G512" s="303"/>
      <c r="H512" s="303"/>
      <c r="I512" s="303"/>
      <c r="J512" s="303"/>
    </row>
    <row r="513" ht="22.5" customHeight="1">
      <c r="B513" s="15"/>
      <c r="C513" s="4"/>
      <c r="D513" s="302"/>
      <c r="E513" s="302"/>
      <c r="F513" s="302"/>
      <c r="G513" s="303"/>
      <c r="H513" s="303"/>
      <c r="I513" s="303"/>
      <c r="J513" s="303"/>
    </row>
    <row r="514" ht="22.5" customHeight="1">
      <c r="B514" s="15"/>
      <c r="C514" s="4"/>
      <c r="D514" s="302"/>
      <c r="E514" s="302"/>
      <c r="F514" s="302"/>
      <c r="G514" s="303"/>
      <c r="H514" s="303"/>
      <c r="I514" s="303"/>
      <c r="J514" s="303"/>
    </row>
    <row r="515" ht="22.5" customHeight="1">
      <c r="B515" s="15"/>
      <c r="C515" s="4"/>
      <c r="D515" s="302"/>
      <c r="E515" s="302"/>
      <c r="F515" s="302"/>
      <c r="G515" s="303"/>
      <c r="H515" s="303"/>
      <c r="I515" s="303"/>
      <c r="J515" s="303"/>
    </row>
    <row r="516" ht="22.5" customHeight="1">
      <c r="B516" s="15"/>
      <c r="C516" s="4"/>
      <c r="D516" s="302"/>
      <c r="E516" s="302"/>
      <c r="F516" s="302"/>
      <c r="G516" s="303"/>
      <c r="H516" s="303"/>
      <c r="I516" s="303"/>
      <c r="J516" s="303"/>
    </row>
    <row r="517" ht="22.5" customHeight="1">
      <c r="B517" s="15"/>
      <c r="C517" s="4"/>
      <c r="D517" s="302"/>
      <c r="E517" s="302"/>
      <c r="F517" s="302"/>
      <c r="G517" s="303"/>
      <c r="H517" s="303"/>
      <c r="I517" s="303"/>
      <c r="J517" s="303"/>
    </row>
    <row r="518" ht="22.5" customHeight="1">
      <c r="B518" s="15"/>
      <c r="C518" s="4"/>
      <c r="D518" s="302"/>
      <c r="E518" s="302"/>
      <c r="F518" s="302"/>
      <c r="G518" s="303"/>
      <c r="H518" s="303"/>
      <c r="I518" s="303"/>
      <c r="J518" s="303"/>
    </row>
    <row r="519" ht="22.5" customHeight="1">
      <c r="B519" s="15"/>
      <c r="C519" s="4"/>
      <c r="D519" s="302"/>
      <c r="E519" s="302"/>
      <c r="F519" s="302"/>
      <c r="G519" s="303"/>
      <c r="H519" s="303"/>
      <c r="I519" s="303"/>
      <c r="J519" s="303"/>
    </row>
    <row r="520" ht="22.5" customHeight="1">
      <c r="B520" s="15"/>
      <c r="C520" s="4"/>
      <c r="D520" s="302"/>
      <c r="E520" s="302"/>
      <c r="F520" s="302"/>
      <c r="G520" s="303"/>
      <c r="H520" s="303"/>
      <c r="I520" s="303"/>
      <c r="J520" s="303"/>
    </row>
    <row r="521" ht="22.5" customHeight="1">
      <c r="B521" s="15"/>
      <c r="C521" s="4"/>
      <c r="D521" s="302"/>
      <c r="E521" s="302"/>
      <c r="F521" s="302"/>
      <c r="G521" s="303"/>
      <c r="H521" s="303"/>
      <c r="I521" s="303"/>
      <c r="J521" s="303"/>
    </row>
    <row r="522" ht="22.5" customHeight="1">
      <c r="B522" s="15"/>
      <c r="C522" s="4"/>
      <c r="D522" s="302"/>
      <c r="E522" s="302"/>
      <c r="F522" s="302"/>
      <c r="G522" s="303"/>
      <c r="H522" s="303"/>
      <c r="I522" s="303"/>
      <c r="J522" s="303"/>
    </row>
    <row r="523" ht="22.5" customHeight="1">
      <c r="B523" s="15"/>
      <c r="C523" s="4"/>
      <c r="D523" s="302"/>
      <c r="E523" s="302"/>
      <c r="F523" s="302"/>
      <c r="G523" s="303"/>
      <c r="H523" s="303"/>
      <c r="I523" s="303"/>
      <c r="J523" s="303"/>
    </row>
    <row r="524" ht="22.5" customHeight="1">
      <c r="B524" s="15"/>
      <c r="C524" s="4"/>
      <c r="D524" s="302"/>
      <c r="E524" s="302"/>
      <c r="F524" s="302"/>
      <c r="G524" s="303"/>
      <c r="H524" s="303"/>
      <c r="I524" s="303"/>
      <c r="J524" s="303"/>
    </row>
    <row r="525" ht="22.5" customHeight="1">
      <c r="B525" s="15"/>
      <c r="C525" s="4"/>
      <c r="D525" s="302"/>
      <c r="E525" s="302"/>
      <c r="F525" s="302"/>
      <c r="G525" s="303"/>
      <c r="H525" s="303"/>
      <c r="I525" s="303"/>
      <c r="J525" s="303"/>
    </row>
    <row r="526" ht="22.5" customHeight="1">
      <c r="B526" s="15"/>
      <c r="C526" s="4"/>
      <c r="D526" s="302"/>
      <c r="E526" s="302"/>
      <c r="F526" s="302"/>
      <c r="G526" s="303"/>
      <c r="H526" s="303"/>
      <c r="I526" s="303"/>
      <c r="J526" s="303"/>
    </row>
    <row r="527" ht="22.5" customHeight="1">
      <c r="B527" s="15"/>
      <c r="C527" s="4"/>
      <c r="D527" s="302"/>
      <c r="E527" s="302"/>
      <c r="F527" s="302"/>
      <c r="G527" s="303"/>
      <c r="H527" s="303"/>
      <c r="I527" s="303"/>
      <c r="J527" s="303"/>
    </row>
    <row r="528" ht="22.5" customHeight="1">
      <c r="B528" s="15"/>
      <c r="C528" s="4"/>
      <c r="D528" s="302"/>
      <c r="E528" s="302"/>
      <c r="F528" s="302"/>
      <c r="G528" s="303"/>
      <c r="H528" s="303"/>
      <c r="I528" s="303"/>
      <c r="J528" s="303"/>
    </row>
    <row r="529" ht="22.5" customHeight="1">
      <c r="B529" s="15"/>
      <c r="C529" s="4"/>
      <c r="D529" s="302"/>
      <c r="E529" s="302"/>
      <c r="F529" s="302"/>
      <c r="G529" s="303"/>
      <c r="H529" s="303"/>
      <c r="I529" s="303"/>
      <c r="J529" s="303"/>
    </row>
    <row r="530" ht="22.5" customHeight="1">
      <c r="B530" s="15"/>
      <c r="C530" s="4"/>
      <c r="D530" s="302"/>
      <c r="E530" s="302"/>
      <c r="F530" s="302"/>
      <c r="G530" s="303"/>
      <c r="H530" s="303"/>
      <c r="I530" s="303"/>
      <c r="J530" s="303"/>
    </row>
    <row r="531" ht="22.5" customHeight="1">
      <c r="B531" s="15"/>
      <c r="C531" s="4"/>
      <c r="D531" s="302"/>
      <c r="E531" s="302"/>
      <c r="F531" s="302"/>
      <c r="G531" s="303"/>
      <c r="H531" s="303"/>
      <c r="I531" s="303"/>
      <c r="J531" s="303"/>
    </row>
    <row r="532" ht="22.5" customHeight="1">
      <c r="B532" s="15"/>
      <c r="C532" s="4"/>
      <c r="D532" s="302"/>
      <c r="E532" s="302"/>
      <c r="F532" s="302"/>
      <c r="G532" s="303"/>
      <c r="H532" s="303"/>
      <c r="I532" s="303"/>
      <c r="J532" s="303"/>
    </row>
    <row r="533" ht="22.5" customHeight="1">
      <c r="B533" s="15"/>
      <c r="C533" s="4"/>
      <c r="D533" s="302"/>
      <c r="E533" s="302"/>
      <c r="F533" s="302"/>
      <c r="G533" s="303"/>
      <c r="H533" s="303"/>
      <c r="I533" s="303"/>
      <c r="J533" s="303"/>
    </row>
    <row r="534" ht="22.5" customHeight="1">
      <c r="B534" s="15"/>
      <c r="C534" s="4"/>
      <c r="D534" s="302"/>
      <c r="E534" s="302"/>
      <c r="F534" s="302"/>
      <c r="G534" s="303"/>
      <c r="H534" s="303"/>
      <c r="I534" s="303"/>
      <c r="J534" s="303"/>
    </row>
    <row r="535" ht="22.5" customHeight="1">
      <c r="B535" s="15"/>
      <c r="C535" s="4"/>
      <c r="D535" s="302"/>
      <c r="E535" s="302"/>
      <c r="F535" s="302"/>
      <c r="G535" s="303"/>
      <c r="H535" s="303"/>
      <c r="I535" s="303"/>
      <c r="J535" s="303"/>
    </row>
    <row r="536" ht="22.5" customHeight="1">
      <c r="B536" s="15"/>
      <c r="C536" s="4"/>
      <c r="D536" s="302"/>
      <c r="E536" s="302"/>
      <c r="F536" s="302"/>
      <c r="G536" s="303"/>
      <c r="H536" s="303"/>
      <c r="I536" s="303"/>
      <c r="J536" s="303"/>
    </row>
    <row r="537" ht="22.5" customHeight="1">
      <c r="B537" s="15"/>
      <c r="C537" s="4"/>
      <c r="D537" s="302"/>
      <c r="E537" s="302"/>
      <c r="F537" s="302"/>
      <c r="G537" s="303"/>
      <c r="H537" s="303"/>
      <c r="I537" s="303"/>
      <c r="J537" s="303"/>
    </row>
    <row r="538" ht="22.5" customHeight="1">
      <c r="B538" s="15"/>
      <c r="C538" s="4"/>
      <c r="D538" s="302"/>
      <c r="E538" s="302"/>
      <c r="F538" s="302"/>
      <c r="G538" s="303"/>
      <c r="H538" s="303"/>
      <c r="I538" s="303"/>
      <c r="J538" s="303"/>
    </row>
    <row r="539" ht="22.5" customHeight="1">
      <c r="B539" s="15"/>
      <c r="C539" s="4"/>
      <c r="D539" s="302"/>
      <c r="E539" s="302"/>
      <c r="F539" s="302"/>
      <c r="G539" s="303"/>
      <c r="H539" s="303"/>
      <c r="I539" s="303"/>
      <c r="J539" s="303"/>
    </row>
    <row r="540" ht="22.5" customHeight="1">
      <c r="B540" s="15"/>
      <c r="C540" s="4"/>
      <c r="D540" s="302"/>
      <c r="E540" s="302"/>
      <c r="F540" s="302"/>
      <c r="G540" s="303"/>
      <c r="H540" s="303"/>
      <c r="I540" s="303"/>
      <c r="J540" s="303"/>
    </row>
    <row r="541" ht="22.5" customHeight="1">
      <c r="B541" s="15"/>
      <c r="C541" s="4"/>
      <c r="D541" s="302"/>
      <c r="E541" s="302"/>
      <c r="F541" s="302"/>
      <c r="G541" s="303"/>
      <c r="H541" s="303"/>
      <c r="I541" s="303"/>
      <c r="J541" s="303"/>
    </row>
    <row r="542" ht="22.5" customHeight="1">
      <c r="B542" s="15"/>
      <c r="C542" s="4"/>
      <c r="D542" s="302"/>
      <c r="E542" s="302"/>
      <c r="F542" s="302"/>
      <c r="G542" s="303"/>
      <c r="H542" s="303"/>
      <c r="I542" s="303"/>
      <c r="J542" s="303"/>
    </row>
    <row r="543" ht="22.5" customHeight="1">
      <c r="B543" s="15"/>
      <c r="C543" s="4"/>
      <c r="D543" s="302"/>
      <c r="E543" s="302"/>
      <c r="F543" s="302"/>
      <c r="G543" s="303"/>
      <c r="H543" s="303"/>
      <c r="I543" s="303"/>
      <c r="J543" s="303"/>
    </row>
    <row r="544" ht="22.5" customHeight="1">
      <c r="B544" s="15"/>
      <c r="C544" s="4"/>
      <c r="D544" s="302"/>
      <c r="E544" s="302"/>
      <c r="F544" s="302"/>
      <c r="G544" s="303"/>
      <c r="H544" s="303"/>
      <c r="I544" s="303"/>
      <c r="J544" s="303"/>
    </row>
    <row r="545" ht="22.5" customHeight="1">
      <c r="B545" s="15"/>
      <c r="C545" s="4"/>
      <c r="D545" s="302"/>
      <c r="E545" s="302"/>
      <c r="F545" s="302"/>
      <c r="G545" s="303"/>
      <c r="H545" s="303"/>
      <c r="I545" s="303"/>
      <c r="J545" s="303"/>
    </row>
    <row r="546" ht="22.5" customHeight="1">
      <c r="B546" s="15"/>
      <c r="C546" s="4"/>
      <c r="D546" s="302"/>
      <c r="E546" s="302"/>
      <c r="F546" s="302"/>
      <c r="G546" s="303"/>
      <c r="H546" s="303"/>
      <c r="I546" s="303"/>
      <c r="J546" s="303"/>
    </row>
    <row r="547" ht="22.5" customHeight="1">
      <c r="B547" s="15"/>
      <c r="C547" s="4"/>
      <c r="D547" s="302"/>
      <c r="E547" s="302"/>
      <c r="F547" s="302"/>
      <c r="G547" s="303"/>
      <c r="H547" s="303"/>
      <c r="I547" s="303"/>
      <c r="J547" s="303"/>
    </row>
    <row r="548" ht="22.5" customHeight="1">
      <c r="B548" s="15"/>
      <c r="C548" s="4"/>
      <c r="D548" s="302"/>
      <c r="E548" s="302"/>
      <c r="F548" s="302"/>
      <c r="G548" s="303"/>
      <c r="H548" s="303"/>
      <c r="I548" s="303"/>
      <c r="J548" s="303"/>
    </row>
    <row r="549" ht="22.5" customHeight="1">
      <c r="B549" s="15"/>
      <c r="C549" s="4"/>
      <c r="D549" s="302"/>
      <c r="E549" s="302"/>
      <c r="F549" s="302"/>
      <c r="G549" s="303"/>
      <c r="H549" s="303"/>
      <c r="I549" s="303"/>
      <c r="J549" s="303"/>
    </row>
    <row r="550" ht="22.5" customHeight="1">
      <c r="B550" s="15"/>
      <c r="C550" s="4"/>
      <c r="D550" s="302"/>
      <c r="E550" s="302"/>
      <c r="F550" s="302"/>
      <c r="G550" s="303"/>
      <c r="H550" s="303"/>
      <c r="I550" s="303"/>
      <c r="J550" s="303"/>
    </row>
    <row r="551" ht="22.5" customHeight="1">
      <c r="B551" s="15"/>
      <c r="C551" s="4"/>
      <c r="D551" s="302"/>
      <c r="E551" s="302"/>
      <c r="F551" s="302"/>
      <c r="G551" s="303"/>
      <c r="H551" s="303"/>
      <c r="I551" s="303"/>
      <c r="J551" s="303"/>
    </row>
    <row r="552" ht="22.5" customHeight="1">
      <c r="B552" s="15"/>
      <c r="C552" s="4"/>
      <c r="D552" s="302"/>
      <c r="E552" s="302"/>
      <c r="F552" s="302"/>
      <c r="G552" s="303"/>
      <c r="H552" s="303"/>
      <c r="I552" s="303"/>
      <c r="J552" s="303"/>
    </row>
    <row r="553" ht="22.5" customHeight="1">
      <c r="B553" s="15"/>
      <c r="C553" s="4"/>
      <c r="D553" s="302"/>
      <c r="E553" s="302"/>
      <c r="F553" s="302"/>
      <c r="G553" s="303"/>
      <c r="H553" s="303"/>
      <c r="I553" s="303"/>
      <c r="J553" s="303"/>
    </row>
    <row r="554" ht="22.5" customHeight="1">
      <c r="B554" s="15"/>
      <c r="C554" s="4"/>
      <c r="D554" s="302"/>
      <c r="E554" s="302"/>
      <c r="F554" s="302"/>
      <c r="G554" s="303"/>
      <c r="H554" s="303"/>
      <c r="I554" s="303"/>
      <c r="J554" s="303"/>
    </row>
    <row r="555" ht="22.5" customHeight="1">
      <c r="B555" s="15"/>
      <c r="C555" s="4"/>
      <c r="D555" s="302"/>
      <c r="E555" s="302"/>
      <c r="F555" s="302"/>
      <c r="G555" s="303"/>
      <c r="H555" s="303"/>
      <c r="I555" s="303"/>
      <c r="J555" s="303"/>
    </row>
    <row r="556" ht="22.5" customHeight="1">
      <c r="B556" s="15"/>
      <c r="C556" s="4"/>
      <c r="D556" s="302"/>
      <c r="E556" s="302"/>
      <c r="F556" s="302"/>
      <c r="G556" s="303"/>
      <c r="H556" s="303"/>
      <c r="I556" s="303"/>
      <c r="J556" s="303"/>
    </row>
    <row r="557" ht="22.5" customHeight="1">
      <c r="B557" s="15"/>
      <c r="C557" s="4"/>
      <c r="D557" s="302"/>
      <c r="E557" s="302"/>
      <c r="F557" s="302"/>
      <c r="G557" s="303"/>
      <c r="H557" s="303"/>
      <c r="I557" s="303"/>
      <c r="J557" s="303"/>
    </row>
    <row r="558" ht="22.5" customHeight="1">
      <c r="B558" s="15"/>
      <c r="C558" s="4"/>
      <c r="D558" s="302"/>
      <c r="E558" s="302"/>
      <c r="F558" s="302"/>
      <c r="G558" s="303"/>
      <c r="H558" s="303"/>
      <c r="I558" s="303"/>
      <c r="J558" s="303"/>
    </row>
    <row r="559" ht="22.5" customHeight="1">
      <c r="B559" s="15"/>
      <c r="C559" s="4"/>
      <c r="D559" s="302"/>
      <c r="E559" s="302"/>
      <c r="F559" s="302"/>
      <c r="G559" s="303"/>
      <c r="H559" s="303"/>
      <c r="I559" s="303"/>
      <c r="J559" s="303"/>
    </row>
    <row r="560" ht="22.5" customHeight="1">
      <c r="B560" s="15"/>
      <c r="C560" s="4"/>
      <c r="D560" s="302"/>
      <c r="E560" s="302"/>
      <c r="F560" s="302"/>
      <c r="G560" s="303"/>
      <c r="H560" s="303"/>
      <c r="I560" s="303"/>
      <c r="J560" s="303"/>
    </row>
    <row r="561" ht="22.5" customHeight="1">
      <c r="B561" s="15"/>
      <c r="C561" s="4"/>
      <c r="D561" s="302"/>
      <c r="E561" s="302"/>
      <c r="F561" s="302"/>
      <c r="G561" s="303"/>
      <c r="H561" s="303"/>
      <c r="I561" s="303"/>
      <c r="J561" s="303"/>
    </row>
    <row r="562" ht="22.5" customHeight="1">
      <c r="B562" s="15"/>
      <c r="C562" s="4"/>
      <c r="D562" s="302"/>
      <c r="E562" s="302"/>
      <c r="F562" s="302"/>
      <c r="G562" s="303"/>
      <c r="H562" s="303"/>
      <c r="I562" s="303"/>
      <c r="J562" s="303"/>
    </row>
    <row r="563" ht="22.5" customHeight="1">
      <c r="B563" s="15"/>
      <c r="C563" s="4"/>
      <c r="D563" s="302"/>
      <c r="E563" s="302"/>
      <c r="F563" s="302"/>
      <c r="G563" s="303"/>
      <c r="H563" s="303"/>
      <c r="I563" s="303"/>
      <c r="J563" s="303"/>
    </row>
    <row r="564" ht="22.5" customHeight="1">
      <c r="B564" s="15"/>
      <c r="C564" s="4"/>
      <c r="D564" s="302"/>
      <c r="E564" s="302"/>
      <c r="F564" s="302"/>
      <c r="G564" s="303"/>
      <c r="H564" s="303"/>
      <c r="I564" s="303"/>
      <c r="J564" s="303"/>
    </row>
    <row r="565" ht="22.5" customHeight="1">
      <c r="B565" s="15"/>
      <c r="C565" s="4"/>
      <c r="D565" s="302"/>
      <c r="E565" s="302"/>
      <c r="F565" s="302"/>
      <c r="G565" s="303"/>
      <c r="H565" s="303"/>
      <c r="I565" s="303"/>
      <c r="J565" s="303"/>
    </row>
    <row r="566" ht="22.5" customHeight="1">
      <c r="B566" s="15"/>
      <c r="C566" s="4"/>
      <c r="D566" s="302"/>
      <c r="E566" s="302"/>
      <c r="F566" s="302"/>
      <c r="G566" s="303"/>
      <c r="H566" s="303"/>
      <c r="I566" s="303"/>
      <c r="J566" s="303"/>
    </row>
    <row r="567" ht="22.5" customHeight="1">
      <c r="B567" s="15"/>
      <c r="C567" s="4"/>
      <c r="D567" s="302"/>
      <c r="E567" s="302"/>
      <c r="F567" s="302"/>
      <c r="G567" s="303"/>
      <c r="H567" s="303"/>
      <c r="I567" s="303"/>
      <c r="J567" s="303"/>
    </row>
    <row r="568" ht="22.5" customHeight="1">
      <c r="B568" s="15"/>
      <c r="C568" s="4"/>
      <c r="D568" s="302"/>
      <c r="E568" s="302"/>
      <c r="F568" s="302"/>
      <c r="G568" s="303"/>
      <c r="H568" s="303"/>
      <c r="I568" s="303"/>
      <c r="J568" s="303"/>
    </row>
    <row r="569" ht="22.5" customHeight="1">
      <c r="B569" s="15"/>
      <c r="C569" s="4"/>
      <c r="D569" s="302"/>
      <c r="E569" s="302"/>
      <c r="F569" s="302"/>
      <c r="G569" s="303"/>
      <c r="H569" s="303"/>
      <c r="I569" s="303"/>
      <c r="J569" s="303"/>
    </row>
    <row r="570" ht="22.5" customHeight="1">
      <c r="B570" s="15"/>
      <c r="C570" s="4"/>
      <c r="D570" s="302"/>
      <c r="E570" s="302"/>
      <c r="F570" s="302"/>
      <c r="G570" s="303"/>
      <c r="H570" s="303"/>
      <c r="I570" s="303"/>
      <c r="J570" s="303"/>
    </row>
    <row r="571" ht="22.5" customHeight="1">
      <c r="B571" s="15"/>
      <c r="C571" s="4"/>
      <c r="D571" s="302"/>
      <c r="E571" s="302"/>
      <c r="F571" s="302"/>
      <c r="G571" s="303"/>
      <c r="H571" s="303"/>
      <c r="I571" s="303"/>
      <c r="J571" s="303"/>
    </row>
    <row r="572" ht="22.5" customHeight="1">
      <c r="B572" s="15"/>
      <c r="C572" s="4"/>
      <c r="D572" s="302"/>
      <c r="E572" s="302"/>
      <c r="F572" s="302"/>
      <c r="G572" s="303"/>
      <c r="H572" s="303"/>
      <c r="I572" s="303"/>
      <c r="J572" s="303"/>
    </row>
    <row r="573" ht="22.5" customHeight="1">
      <c r="B573" s="15"/>
      <c r="C573" s="4"/>
      <c r="D573" s="302"/>
      <c r="E573" s="302"/>
      <c r="F573" s="302"/>
      <c r="G573" s="303"/>
      <c r="H573" s="303"/>
      <c r="I573" s="303"/>
      <c r="J573" s="303"/>
    </row>
    <row r="574" ht="22.5" customHeight="1">
      <c r="B574" s="15"/>
      <c r="C574" s="4"/>
      <c r="D574" s="302"/>
      <c r="E574" s="302"/>
      <c r="F574" s="302"/>
      <c r="G574" s="303"/>
      <c r="H574" s="303"/>
      <c r="I574" s="303"/>
      <c r="J574" s="303"/>
    </row>
    <row r="575" ht="22.5" customHeight="1">
      <c r="B575" s="15"/>
      <c r="C575" s="4"/>
      <c r="D575" s="302"/>
      <c r="E575" s="302"/>
      <c r="F575" s="302"/>
      <c r="G575" s="303"/>
      <c r="H575" s="303"/>
      <c r="I575" s="303"/>
      <c r="J575" s="303"/>
    </row>
    <row r="576" ht="22.5" customHeight="1">
      <c r="B576" s="15"/>
      <c r="C576" s="4"/>
      <c r="D576" s="302"/>
      <c r="E576" s="302"/>
      <c r="F576" s="302"/>
      <c r="G576" s="303"/>
      <c r="H576" s="303"/>
      <c r="I576" s="303"/>
      <c r="J576" s="303"/>
    </row>
    <row r="577" ht="22.5" customHeight="1">
      <c r="B577" s="15"/>
      <c r="C577" s="4"/>
      <c r="D577" s="302"/>
      <c r="E577" s="302"/>
      <c r="F577" s="302"/>
      <c r="G577" s="303"/>
      <c r="H577" s="303"/>
      <c r="I577" s="303"/>
      <c r="J577" s="303"/>
    </row>
    <row r="578" ht="22.5" customHeight="1">
      <c r="B578" s="15"/>
      <c r="C578" s="4"/>
      <c r="D578" s="302"/>
      <c r="E578" s="302"/>
      <c r="F578" s="302"/>
      <c r="G578" s="303"/>
      <c r="H578" s="303"/>
      <c r="I578" s="303"/>
      <c r="J578" s="303"/>
    </row>
    <row r="579" ht="22.5" customHeight="1">
      <c r="B579" s="15"/>
      <c r="C579" s="4"/>
      <c r="D579" s="302"/>
      <c r="E579" s="302"/>
      <c r="F579" s="302"/>
      <c r="G579" s="303"/>
      <c r="H579" s="303"/>
      <c r="I579" s="303"/>
      <c r="J579" s="303"/>
    </row>
    <row r="580" ht="22.5" customHeight="1">
      <c r="B580" s="15"/>
      <c r="C580" s="4"/>
      <c r="D580" s="302"/>
      <c r="E580" s="302"/>
      <c r="F580" s="302"/>
      <c r="G580" s="303"/>
      <c r="H580" s="303"/>
      <c r="I580" s="303"/>
      <c r="J580" s="303"/>
    </row>
    <row r="581" ht="22.5" customHeight="1">
      <c r="B581" s="15"/>
      <c r="C581" s="4"/>
      <c r="D581" s="302"/>
      <c r="E581" s="302"/>
      <c r="F581" s="302"/>
      <c r="G581" s="303"/>
      <c r="H581" s="303"/>
      <c r="I581" s="303"/>
      <c r="J581" s="303"/>
    </row>
    <row r="582" ht="22.5" customHeight="1">
      <c r="B582" s="15"/>
      <c r="C582" s="4"/>
      <c r="D582" s="302"/>
      <c r="E582" s="302"/>
      <c r="F582" s="302"/>
      <c r="G582" s="303"/>
      <c r="H582" s="303"/>
      <c r="I582" s="303"/>
      <c r="J582" s="303"/>
    </row>
    <row r="583" ht="22.5" customHeight="1">
      <c r="B583" s="15"/>
      <c r="C583" s="4"/>
      <c r="D583" s="302"/>
      <c r="E583" s="302"/>
      <c r="F583" s="302"/>
      <c r="G583" s="303"/>
      <c r="H583" s="303"/>
      <c r="I583" s="303"/>
      <c r="J583" s="303"/>
    </row>
    <row r="584" ht="22.5" customHeight="1">
      <c r="B584" s="15"/>
      <c r="C584" s="4"/>
      <c r="D584" s="302"/>
      <c r="E584" s="302"/>
      <c r="F584" s="302"/>
      <c r="G584" s="303"/>
      <c r="H584" s="303"/>
      <c r="I584" s="303"/>
      <c r="J584" s="303"/>
    </row>
    <row r="585" ht="22.5" customHeight="1">
      <c r="B585" s="15"/>
      <c r="C585" s="4"/>
      <c r="D585" s="302"/>
      <c r="E585" s="302"/>
      <c r="F585" s="302"/>
      <c r="G585" s="303"/>
      <c r="H585" s="303"/>
      <c r="I585" s="303"/>
      <c r="J585" s="303"/>
    </row>
    <row r="586" ht="22.5" customHeight="1">
      <c r="B586" s="15"/>
      <c r="C586" s="4"/>
      <c r="D586" s="302"/>
      <c r="E586" s="302"/>
      <c r="F586" s="302"/>
      <c r="G586" s="303"/>
      <c r="H586" s="303"/>
      <c r="I586" s="303"/>
      <c r="J586" s="303"/>
    </row>
    <row r="587" ht="22.5" customHeight="1">
      <c r="B587" s="15"/>
      <c r="C587" s="4"/>
      <c r="D587" s="302"/>
      <c r="E587" s="302"/>
      <c r="F587" s="302"/>
      <c r="G587" s="303"/>
      <c r="H587" s="303"/>
      <c r="I587" s="303"/>
      <c r="J587" s="303"/>
    </row>
    <row r="588" ht="22.5" customHeight="1">
      <c r="B588" s="15"/>
      <c r="C588" s="4"/>
      <c r="D588" s="302"/>
      <c r="E588" s="302"/>
      <c r="F588" s="302"/>
      <c r="G588" s="303"/>
      <c r="H588" s="303"/>
      <c r="I588" s="303"/>
      <c r="J588" s="303"/>
    </row>
    <row r="589" ht="22.5" customHeight="1">
      <c r="B589" s="15"/>
      <c r="C589" s="4"/>
      <c r="D589" s="302"/>
      <c r="E589" s="302"/>
      <c r="F589" s="302"/>
      <c r="G589" s="303"/>
      <c r="H589" s="303"/>
      <c r="I589" s="303"/>
      <c r="J589" s="303"/>
    </row>
    <row r="590" ht="22.5" customHeight="1">
      <c r="B590" s="15"/>
      <c r="C590" s="4"/>
      <c r="D590" s="302"/>
      <c r="E590" s="302"/>
      <c r="F590" s="302"/>
      <c r="G590" s="303"/>
      <c r="H590" s="303"/>
      <c r="I590" s="303"/>
      <c r="J590" s="303"/>
    </row>
    <row r="591" ht="22.5" customHeight="1">
      <c r="B591" s="15"/>
      <c r="C591" s="4"/>
      <c r="D591" s="302"/>
      <c r="E591" s="302"/>
      <c r="F591" s="302"/>
      <c r="G591" s="303"/>
      <c r="H591" s="303"/>
      <c r="I591" s="303"/>
      <c r="J591" s="303"/>
    </row>
    <row r="592" ht="22.5" customHeight="1">
      <c r="B592" s="15"/>
      <c r="C592" s="4"/>
      <c r="D592" s="302"/>
      <c r="E592" s="302"/>
      <c r="F592" s="302"/>
      <c r="G592" s="303"/>
      <c r="H592" s="303"/>
      <c r="I592" s="303"/>
      <c r="J592" s="303"/>
    </row>
    <row r="593" ht="22.5" customHeight="1">
      <c r="B593" s="15"/>
      <c r="C593" s="4"/>
      <c r="D593" s="302"/>
      <c r="E593" s="302"/>
      <c r="F593" s="302"/>
      <c r="G593" s="303"/>
      <c r="H593" s="303"/>
      <c r="I593" s="303"/>
      <c r="J593" s="303"/>
    </row>
    <row r="594" ht="22.5" customHeight="1">
      <c r="B594" s="15"/>
      <c r="C594" s="4"/>
      <c r="D594" s="302"/>
      <c r="E594" s="302"/>
      <c r="F594" s="302"/>
      <c r="G594" s="303"/>
      <c r="H594" s="303"/>
      <c r="I594" s="303"/>
      <c r="J594" s="303"/>
    </row>
    <row r="595" ht="22.5" customHeight="1">
      <c r="B595" s="15"/>
      <c r="C595" s="4"/>
      <c r="D595" s="302"/>
      <c r="E595" s="302"/>
      <c r="F595" s="302"/>
      <c r="G595" s="303"/>
      <c r="H595" s="303"/>
      <c r="I595" s="303"/>
      <c r="J595" s="303"/>
    </row>
    <row r="596" ht="22.5" customHeight="1">
      <c r="B596" s="15"/>
      <c r="C596" s="4"/>
      <c r="D596" s="302"/>
      <c r="E596" s="302"/>
      <c r="F596" s="302"/>
      <c r="G596" s="303"/>
      <c r="H596" s="303"/>
      <c r="I596" s="303"/>
      <c r="J596" s="303"/>
    </row>
    <row r="597" ht="22.5" customHeight="1">
      <c r="B597" s="15"/>
      <c r="C597" s="4"/>
      <c r="D597" s="302"/>
      <c r="E597" s="302"/>
      <c r="F597" s="302"/>
      <c r="G597" s="303"/>
      <c r="H597" s="303"/>
      <c r="I597" s="303"/>
      <c r="J597" s="303"/>
    </row>
    <row r="598" ht="22.5" customHeight="1">
      <c r="B598" s="15"/>
      <c r="C598" s="4"/>
      <c r="D598" s="302"/>
      <c r="E598" s="302"/>
      <c r="F598" s="302"/>
      <c r="G598" s="303"/>
      <c r="H598" s="303"/>
      <c r="I598" s="303"/>
      <c r="J598" s="303"/>
    </row>
    <row r="599" ht="22.5" customHeight="1">
      <c r="B599" s="15"/>
      <c r="C599" s="4"/>
      <c r="D599" s="302"/>
      <c r="E599" s="302"/>
      <c r="F599" s="302"/>
      <c r="G599" s="303"/>
      <c r="H599" s="303"/>
      <c r="I599" s="303"/>
      <c r="J599" s="303"/>
    </row>
    <row r="600" ht="22.5" customHeight="1">
      <c r="B600" s="15"/>
      <c r="C600" s="4"/>
      <c r="D600" s="302"/>
      <c r="E600" s="302"/>
      <c r="F600" s="302"/>
      <c r="G600" s="303"/>
      <c r="H600" s="303"/>
      <c r="I600" s="303"/>
      <c r="J600" s="303"/>
    </row>
    <row r="601" ht="22.5" customHeight="1">
      <c r="B601" s="15"/>
      <c r="C601" s="4"/>
      <c r="D601" s="302"/>
      <c r="E601" s="302"/>
      <c r="F601" s="302"/>
      <c r="G601" s="303"/>
      <c r="H601" s="303"/>
      <c r="I601" s="303"/>
      <c r="J601" s="303"/>
    </row>
    <row r="602" ht="22.5" customHeight="1">
      <c r="B602" s="15"/>
      <c r="C602" s="4"/>
      <c r="D602" s="302"/>
      <c r="E602" s="302"/>
      <c r="F602" s="302"/>
      <c r="G602" s="303"/>
      <c r="H602" s="303"/>
      <c r="I602" s="303"/>
      <c r="J602" s="303"/>
    </row>
    <row r="603" ht="22.5" customHeight="1">
      <c r="B603" s="15"/>
      <c r="C603" s="4"/>
      <c r="D603" s="302"/>
      <c r="E603" s="302"/>
      <c r="F603" s="302"/>
      <c r="G603" s="303"/>
      <c r="H603" s="303"/>
      <c r="I603" s="303"/>
      <c r="J603" s="303"/>
    </row>
    <row r="604" ht="22.5" customHeight="1">
      <c r="B604" s="15"/>
      <c r="C604" s="4"/>
      <c r="D604" s="302"/>
      <c r="E604" s="302"/>
      <c r="F604" s="302"/>
      <c r="G604" s="303"/>
      <c r="H604" s="303"/>
      <c r="I604" s="303"/>
      <c r="J604" s="303"/>
    </row>
    <row r="605" ht="22.5" customHeight="1">
      <c r="B605" s="15"/>
      <c r="C605" s="4"/>
      <c r="D605" s="302"/>
      <c r="E605" s="302"/>
      <c r="F605" s="302"/>
      <c r="G605" s="303"/>
      <c r="H605" s="303"/>
      <c r="I605" s="303"/>
      <c r="J605" s="303"/>
    </row>
    <row r="606" ht="22.5" customHeight="1">
      <c r="B606" s="15"/>
      <c r="C606" s="4"/>
      <c r="D606" s="302"/>
      <c r="E606" s="302"/>
      <c r="F606" s="302"/>
      <c r="G606" s="303"/>
      <c r="H606" s="303"/>
      <c r="I606" s="303"/>
      <c r="J606" s="303"/>
    </row>
    <row r="607" ht="22.5" customHeight="1">
      <c r="B607" s="15"/>
      <c r="C607" s="4"/>
      <c r="D607" s="302"/>
      <c r="E607" s="302"/>
      <c r="F607" s="302"/>
      <c r="G607" s="303"/>
      <c r="H607" s="303"/>
      <c r="I607" s="303"/>
      <c r="J607" s="303"/>
    </row>
    <row r="608" ht="22.5" customHeight="1">
      <c r="B608" s="15"/>
      <c r="C608" s="4"/>
      <c r="D608" s="302"/>
      <c r="E608" s="302"/>
      <c r="F608" s="302"/>
      <c r="G608" s="303"/>
      <c r="H608" s="303"/>
      <c r="I608" s="303"/>
      <c r="J608" s="303"/>
    </row>
    <row r="609" ht="22.5" customHeight="1">
      <c r="B609" s="15"/>
      <c r="C609" s="4"/>
      <c r="D609" s="302"/>
      <c r="E609" s="302"/>
      <c r="F609" s="302"/>
      <c r="G609" s="303"/>
      <c r="H609" s="303"/>
      <c r="I609" s="303"/>
      <c r="J609" s="303"/>
    </row>
    <row r="610" ht="22.5" customHeight="1">
      <c r="B610" s="15"/>
      <c r="C610" s="4"/>
      <c r="D610" s="302"/>
      <c r="E610" s="302"/>
      <c r="F610" s="302"/>
      <c r="G610" s="303"/>
      <c r="H610" s="303"/>
      <c r="I610" s="303"/>
      <c r="J610" s="303"/>
    </row>
    <row r="611" ht="22.5" customHeight="1">
      <c r="B611" s="15"/>
      <c r="C611" s="4"/>
      <c r="D611" s="302"/>
      <c r="E611" s="302"/>
      <c r="F611" s="302"/>
      <c r="G611" s="303"/>
      <c r="H611" s="303"/>
      <c r="I611" s="303"/>
      <c r="J611" s="303"/>
    </row>
    <row r="612" ht="22.5" customHeight="1">
      <c r="B612" s="15"/>
      <c r="C612" s="4"/>
      <c r="D612" s="302"/>
      <c r="E612" s="302"/>
      <c r="F612" s="302"/>
      <c r="G612" s="303"/>
      <c r="H612" s="303"/>
      <c r="I612" s="303"/>
      <c r="J612" s="303"/>
    </row>
    <row r="613" ht="22.5" customHeight="1">
      <c r="B613" s="15"/>
      <c r="C613" s="4"/>
      <c r="D613" s="302"/>
      <c r="E613" s="302"/>
      <c r="F613" s="302"/>
      <c r="G613" s="303"/>
      <c r="H613" s="303"/>
      <c r="I613" s="303"/>
      <c r="J613" s="303"/>
    </row>
    <row r="614" ht="22.5" customHeight="1">
      <c r="B614" s="15"/>
      <c r="C614" s="4"/>
      <c r="D614" s="302"/>
      <c r="E614" s="302"/>
      <c r="F614" s="302"/>
      <c r="G614" s="303"/>
      <c r="H614" s="303"/>
      <c r="I614" s="303"/>
      <c r="J614" s="303"/>
    </row>
    <row r="615" ht="22.5" customHeight="1">
      <c r="B615" s="15"/>
      <c r="C615" s="4"/>
      <c r="D615" s="302"/>
      <c r="E615" s="302"/>
      <c r="F615" s="302"/>
      <c r="G615" s="303"/>
      <c r="H615" s="303"/>
      <c r="I615" s="303"/>
      <c r="J615" s="303"/>
    </row>
    <row r="616" ht="22.5" customHeight="1">
      <c r="B616" s="15"/>
      <c r="C616" s="4"/>
      <c r="D616" s="302"/>
      <c r="E616" s="302"/>
      <c r="F616" s="302"/>
      <c r="G616" s="303"/>
      <c r="H616" s="303"/>
      <c r="I616" s="303"/>
      <c r="J616" s="303"/>
    </row>
    <row r="617" ht="22.5" customHeight="1">
      <c r="B617" s="15"/>
      <c r="C617" s="4"/>
      <c r="D617" s="302"/>
      <c r="E617" s="302"/>
      <c r="F617" s="302"/>
      <c r="G617" s="303"/>
      <c r="H617" s="303"/>
      <c r="I617" s="303"/>
      <c r="J617" s="303"/>
    </row>
    <row r="618" ht="22.5" customHeight="1">
      <c r="B618" s="15"/>
      <c r="C618" s="4"/>
      <c r="D618" s="302"/>
      <c r="E618" s="302"/>
      <c r="F618" s="302"/>
      <c r="G618" s="303"/>
      <c r="H618" s="303"/>
      <c r="I618" s="303"/>
      <c r="J618" s="303"/>
    </row>
    <row r="619" ht="22.5" customHeight="1">
      <c r="B619" s="15"/>
      <c r="C619" s="4"/>
      <c r="D619" s="302"/>
      <c r="E619" s="302"/>
      <c r="F619" s="302"/>
      <c r="G619" s="303"/>
      <c r="H619" s="303"/>
      <c r="I619" s="303"/>
      <c r="J619" s="303"/>
    </row>
    <row r="620" ht="22.5" customHeight="1">
      <c r="B620" s="15"/>
      <c r="C620" s="4"/>
      <c r="D620" s="302"/>
      <c r="E620" s="302"/>
      <c r="F620" s="302"/>
      <c r="G620" s="303"/>
      <c r="H620" s="303"/>
      <c r="I620" s="303"/>
      <c r="J620" s="303"/>
    </row>
    <row r="621" ht="22.5" customHeight="1">
      <c r="B621" s="15"/>
      <c r="C621" s="4"/>
      <c r="D621" s="302"/>
      <c r="E621" s="302"/>
      <c r="F621" s="302"/>
      <c r="G621" s="303"/>
      <c r="H621" s="303"/>
      <c r="I621" s="303"/>
      <c r="J621" s="303"/>
    </row>
    <row r="622" ht="22.5" customHeight="1">
      <c r="B622" s="15"/>
      <c r="C622" s="4"/>
      <c r="D622" s="302"/>
      <c r="E622" s="302"/>
      <c r="F622" s="302"/>
      <c r="G622" s="303"/>
      <c r="H622" s="303"/>
      <c r="I622" s="303"/>
      <c r="J622" s="303"/>
    </row>
    <row r="623" ht="22.5" customHeight="1">
      <c r="B623" s="15"/>
      <c r="C623" s="4"/>
      <c r="D623" s="302"/>
      <c r="E623" s="302"/>
      <c r="F623" s="302"/>
      <c r="G623" s="303"/>
      <c r="H623" s="303"/>
      <c r="I623" s="303"/>
      <c r="J623" s="303"/>
    </row>
    <row r="624" ht="22.5" customHeight="1">
      <c r="B624" s="15"/>
      <c r="C624" s="4"/>
      <c r="D624" s="302"/>
      <c r="E624" s="302"/>
      <c r="F624" s="302"/>
      <c r="G624" s="303"/>
      <c r="H624" s="303"/>
      <c r="I624" s="303"/>
      <c r="J624" s="303"/>
    </row>
    <row r="625" ht="22.5" customHeight="1">
      <c r="B625" s="15"/>
      <c r="C625" s="4"/>
      <c r="D625" s="302"/>
      <c r="E625" s="302"/>
      <c r="F625" s="302"/>
      <c r="G625" s="303"/>
      <c r="H625" s="303"/>
      <c r="I625" s="303"/>
      <c r="J625" s="303"/>
    </row>
    <row r="626" ht="22.5" customHeight="1">
      <c r="B626" s="15"/>
      <c r="C626" s="4"/>
      <c r="D626" s="302"/>
      <c r="E626" s="302"/>
      <c r="F626" s="302"/>
      <c r="G626" s="303"/>
      <c r="H626" s="303"/>
      <c r="I626" s="303"/>
      <c r="J626" s="303"/>
    </row>
    <row r="627" ht="22.5" customHeight="1">
      <c r="B627" s="15"/>
      <c r="C627" s="4"/>
      <c r="D627" s="302"/>
      <c r="E627" s="302"/>
      <c r="F627" s="302"/>
      <c r="G627" s="303"/>
      <c r="H627" s="303"/>
      <c r="I627" s="303"/>
      <c r="J627" s="303"/>
    </row>
    <row r="628" ht="22.5" customHeight="1">
      <c r="B628" s="15"/>
      <c r="C628" s="4"/>
      <c r="D628" s="302"/>
      <c r="E628" s="302"/>
      <c r="F628" s="302"/>
      <c r="G628" s="303"/>
      <c r="H628" s="303"/>
      <c r="I628" s="303"/>
      <c r="J628" s="303"/>
    </row>
    <row r="629" ht="22.5" customHeight="1">
      <c r="B629" s="15"/>
      <c r="C629" s="4"/>
      <c r="D629" s="302"/>
      <c r="E629" s="302"/>
      <c r="F629" s="302"/>
      <c r="G629" s="303"/>
      <c r="H629" s="303"/>
      <c r="I629" s="303"/>
      <c r="J629" s="303"/>
    </row>
    <row r="630" ht="22.5" customHeight="1">
      <c r="B630" s="15"/>
      <c r="C630" s="4"/>
      <c r="D630" s="302"/>
      <c r="E630" s="302"/>
      <c r="F630" s="302"/>
      <c r="G630" s="303"/>
      <c r="H630" s="303"/>
      <c r="I630" s="303"/>
      <c r="J630" s="303"/>
    </row>
    <row r="631" ht="22.5" customHeight="1">
      <c r="B631" s="15"/>
      <c r="C631" s="4"/>
      <c r="D631" s="302"/>
      <c r="E631" s="302"/>
      <c r="F631" s="302"/>
      <c r="G631" s="303"/>
      <c r="H631" s="303"/>
      <c r="I631" s="303"/>
      <c r="J631" s="303"/>
    </row>
    <row r="632" ht="22.5" customHeight="1">
      <c r="B632" s="15"/>
      <c r="C632" s="4"/>
      <c r="D632" s="302"/>
      <c r="E632" s="302"/>
      <c r="F632" s="302"/>
      <c r="G632" s="303"/>
      <c r="H632" s="303"/>
      <c r="I632" s="303"/>
      <c r="J632" s="303"/>
    </row>
    <row r="633" ht="22.5" customHeight="1">
      <c r="B633" s="15"/>
      <c r="C633" s="4"/>
      <c r="D633" s="302"/>
      <c r="E633" s="302"/>
      <c r="F633" s="302"/>
      <c r="G633" s="303"/>
      <c r="H633" s="303"/>
      <c r="I633" s="303"/>
      <c r="J633" s="303"/>
    </row>
    <row r="634" ht="22.5" customHeight="1">
      <c r="B634" s="15"/>
      <c r="C634" s="4"/>
      <c r="D634" s="302"/>
      <c r="E634" s="302"/>
      <c r="F634" s="302"/>
      <c r="G634" s="303"/>
      <c r="H634" s="303"/>
      <c r="I634" s="303"/>
      <c r="J634" s="303"/>
    </row>
    <row r="635" ht="22.5" customHeight="1">
      <c r="B635" s="15"/>
      <c r="C635" s="4"/>
      <c r="D635" s="302"/>
      <c r="E635" s="302"/>
      <c r="F635" s="302"/>
      <c r="G635" s="303"/>
      <c r="H635" s="303"/>
      <c r="I635" s="303"/>
      <c r="J635" s="303"/>
    </row>
    <row r="636" ht="22.5" customHeight="1">
      <c r="B636" s="15"/>
      <c r="C636" s="4"/>
      <c r="D636" s="302"/>
      <c r="E636" s="302"/>
      <c r="F636" s="302"/>
      <c r="G636" s="303"/>
      <c r="H636" s="303"/>
      <c r="I636" s="303"/>
      <c r="J636" s="303"/>
    </row>
    <row r="637" ht="22.5" customHeight="1">
      <c r="B637" s="15"/>
      <c r="C637" s="4"/>
      <c r="D637" s="302"/>
      <c r="E637" s="302"/>
      <c r="F637" s="302"/>
      <c r="G637" s="303"/>
      <c r="H637" s="303"/>
      <c r="I637" s="303"/>
      <c r="J637" s="303"/>
    </row>
    <row r="638" ht="22.5" customHeight="1">
      <c r="B638" s="15"/>
      <c r="C638" s="4"/>
      <c r="D638" s="302"/>
      <c r="E638" s="302"/>
      <c r="F638" s="302"/>
      <c r="G638" s="303"/>
      <c r="H638" s="303"/>
      <c r="I638" s="303"/>
      <c r="J638" s="303"/>
    </row>
    <row r="639" ht="22.5" customHeight="1">
      <c r="B639" s="15"/>
      <c r="C639" s="4"/>
      <c r="D639" s="302"/>
      <c r="E639" s="302"/>
      <c r="F639" s="302"/>
      <c r="G639" s="303"/>
      <c r="H639" s="303"/>
      <c r="I639" s="303"/>
      <c r="J639" s="303"/>
    </row>
    <row r="640" ht="22.5" customHeight="1">
      <c r="B640" s="15"/>
      <c r="C640" s="4"/>
      <c r="D640" s="302"/>
      <c r="E640" s="302"/>
      <c r="F640" s="302"/>
      <c r="G640" s="303"/>
      <c r="H640" s="303"/>
      <c r="I640" s="303"/>
      <c r="J640" s="303"/>
    </row>
    <row r="641" ht="22.5" customHeight="1">
      <c r="B641" s="15"/>
      <c r="C641" s="4"/>
      <c r="D641" s="302"/>
      <c r="E641" s="302"/>
      <c r="F641" s="302"/>
      <c r="G641" s="303"/>
      <c r="H641" s="303"/>
      <c r="I641" s="303"/>
      <c r="J641" s="303"/>
    </row>
    <row r="642" ht="22.5" customHeight="1">
      <c r="B642" s="15"/>
      <c r="C642" s="4"/>
      <c r="D642" s="302"/>
      <c r="E642" s="302"/>
      <c r="F642" s="302"/>
      <c r="G642" s="303"/>
      <c r="H642" s="303"/>
      <c r="I642" s="303"/>
      <c r="J642" s="303"/>
    </row>
    <row r="643" ht="22.5" customHeight="1">
      <c r="B643" s="15"/>
      <c r="C643" s="4"/>
      <c r="D643" s="302"/>
      <c r="E643" s="302"/>
      <c r="F643" s="302"/>
      <c r="G643" s="303"/>
      <c r="H643" s="303"/>
      <c r="I643" s="303"/>
      <c r="J643" s="303"/>
    </row>
    <row r="644" ht="22.5" customHeight="1">
      <c r="B644" s="15"/>
      <c r="C644" s="4"/>
      <c r="D644" s="302"/>
      <c r="E644" s="302"/>
      <c r="F644" s="302"/>
      <c r="G644" s="303"/>
      <c r="H644" s="303"/>
      <c r="I644" s="303"/>
      <c r="J644" s="303"/>
    </row>
    <row r="645" ht="22.5" customHeight="1">
      <c r="B645" s="15"/>
      <c r="C645" s="4"/>
      <c r="D645" s="302"/>
      <c r="E645" s="302"/>
      <c r="F645" s="302"/>
      <c r="G645" s="303"/>
      <c r="H645" s="303"/>
      <c r="I645" s="303"/>
      <c r="J645" s="303"/>
    </row>
    <row r="646" ht="22.5" customHeight="1">
      <c r="B646" s="15"/>
      <c r="C646" s="4"/>
      <c r="D646" s="302"/>
      <c r="E646" s="302"/>
      <c r="F646" s="302"/>
      <c r="G646" s="303"/>
      <c r="H646" s="303"/>
      <c r="I646" s="303"/>
      <c r="J646" s="303"/>
    </row>
    <row r="647" ht="22.5" customHeight="1">
      <c r="B647" s="15"/>
      <c r="C647" s="4"/>
      <c r="D647" s="302"/>
      <c r="E647" s="302"/>
      <c r="F647" s="302"/>
      <c r="G647" s="303"/>
      <c r="H647" s="303"/>
      <c r="I647" s="303"/>
      <c r="J647" s="303"/>
    </row>
    <row r="648" ht="22.5" customHeight="1">
      <c r="B648" s="15"/>
      <c r="C648" s="4"/>
      <c r="D648" s="302"/>
      <c r="E648" s="302"/>
      <c r="F648" s="302"/>
      <c r="G648" s="303"/>
      <c r="H648" s="303"/>
      <c r="I648" s="303"/>
      <c r="J648" s="303"/>
    </row>
    <row r="649" ht="22.5" customHeight="1">
      <c r="B649" s="15"/>
      <c r="C649" s="4"/>
      <c r="D649" s="302"/>
      <c r="E649" s="302"/>
      <c r="F649" s="302"/>
      <c r="G649" s="303"/>
      <c r="H649" s="303"/>
      <c r="I649" s="303"/>
      <c r="J649" s="303"/>
    </row>
    <row r="650" ht="22.5" customHeight="1">
      <c r="B650" s="15"/>
      <c r="C650" s="4"/>
      <c r="D650" s="302"/>
      <c r="E650" s="302"/>
      <c r="F650" s="302"/>
      <c r="G650" s="303"/>
      <c r="H650" s="303"/>
      <c r="I650" s="303"/>
      <c r="J650" s="303"/>
    </row>
    <row r="651" ht="22.5" customHeight="1">
      <c r="B651" s="15"/>
      <c r="C651" s="4"/>
      <c r="D651" s="302"/>
      <c r="E651" s="302"/>
      <c r="F651" s="302"/>
      <c r="G651" s="303"/>
      <c r="H651" s="303"/>
      <c r="I651" s="303"/>
      <c r="J651" s="303"/>
    </row>
    <row r="652" ht="22.5" customHeight="1">
      <c r="B652" s="15"/>
      <c r="C652" s="4"/>
      <c r="D652" s="302"/>
      <c r="E652" s="302"/>
      <c r="F652" s="302"/>
      <c r="G652" s="303"/>
      <c r="H652" s="303"/>
      <c r="I652" s="303"/>
      <c r="J652" s="303"/>
    </row>
    <row r="653" ht="22.5" customHeight="1">
      <c r="B653" s="15"/>
      <c r="C653" s="4"/>
      <c r="D653" s="302"/>
      <c r="E653" s="302"/>
      <c r="F653" s="302"/>
      <c r="G653" s="303"/>
      <c r="H653" s="303"/>
      <c r="I653" s="303"/>
      <c r="J653" s="303"/>
    </row>
    <row r="654" ht="22.5" customHeight="1">
      <c r="B654" s="15"/>
      <c r="C654" s="4"/>
      <c r="D654" s="302"/>
      <c r="E654" s="302"/>
      <c r="F654" s="302"/>
      <c r="G654" s="303"/>
      <c r="H654" s="303"/>
      <c r="I654" s="303"/>
      <c r="J654" s="303"/>
    </row>
    <row r="655" ht="22.5" customHeight="1">
      <c r="B655" s="15"/>
      <c r="C655" s="4"/>
      <c r="D655" s="302"/>
      <c r="E655" s="302"/>
      <c r="F655" s="302"/>
      <c r="G655" s="303"/>
      <c r="H655" s="303"/>
      <c r="I655" s="303"/>
      <c r="J655" s="303"/>
    </row>
    <row r="656" ht="22.5" customHeight="1">
      <c r="B656" s="15"/>
      <c r="C656" s="4"/>
      <c r="D656" s="302"/>
      <c r="E656" s="302"/>
      <c r="F656" s="302"/>
      <c r="G656" s="303"/>
      <c r="H656" s="303"/>
      <c r="I656" s="303"/>
      <c r="J656" s="303"/>
    </row>
    <row r="657" ht="22.5" customHeight="1">
      <c r="B657" s="15"/>
      <c r="C657" s="4"/>
      <c r="D657" s="302"/>
      <c r="E657" s="302"/>
      <c r="F657" s="302"/>
      <c r="G657" s="303"/>
      <c r="H657" s="303"/>
      <c r="I657" s="303"/>
      <c r="J657" s="303"/>
    </row>
    <row r="658" ht="22.5" customHeight="1">
      <c r="B658" s="15"/>
      <c r="C658" s="4"/>
      <c r="D658" s="302"/>
      <c r="E658" s="302"/>
      <c r="F658" s="302"/>
      <c r="G658" s="303"/>
      <c r="H658" s="303"/>
      <c r="I658" s="303"/>
      <c r="J658" s="303"/>
    </row>
    <row r="659" ht="22.5" customHeight="1">
      <c r="B659" s="15"/>
      <c r="C659" s="4"/>
      <c r="D659" s="302"/>
      <c r="E659" s="302"/>
      <c r="F659" s="302"/>
      <c r="G659" s="303"/>
      <c r="H659" s="303"/>
      <c r="I659" s="303"/>
      <c r="J659" s="303"/>
    </row>
    <row r="660" ht="22.5" customHeight="1">
      <c r="B660" s="15"/>
      <c r="C660" s="4"/>
      <c r="D660" s="302"/>
      <c r="E660" s="302"/>
      <c r="F660" s="302"/>
      <c r="G660" s="303"/>
      <c r="H660" s="303"/>
      <c r="I660" s="303"/>
      <c r="J660" s="303"/>
    </row>
    <row r="661" ht="22.5" customHeight="1">
      <c r="B661" s="15"/>
      <c r="C661" s="4"/>
      <c r="D661" s="302"/>
      <c r="E661" s="302"/>
      <c r="F661" s="302"/>
      <c r="G661" s="303"/>
      <c r="H661" s="303"/>
      <c r="I661" s="303"/>
      <c r="J661" s="303"/>
    </row>
    <row r="662" ht="22.5" customHeight="1">
      <c r="B662" s="15"/>
      <c r="C662" s="4"/>
      <c r="D662" s="302"/>
      <c r="E662" s="302"/>
      <c r="F662" s="302"/>
      <c r="G662" s="303"/>
      <c r="H662" s="303"/>
      <c r="I662" s="303"/>
      <c r="J662" s="303"/>
    </row>
    <row r="663" ht="22.5" customHeight="1">
      <c r="B663" s="15"/>
      <c r="C663" s="4"/>
      <c r="D663" s="302"/>
      <c r="E663" s="302"/>
      <c r="F663" s="302"/>
      <c r="G663" s="303"/>
      <c r="H663" s="303"/>
      <c r="I663" s="303"/>
      <c r="J663" s="303"/>
    </row>
    <row r="664" ht="22.5" customHeight="1">
      <c r="B664" s="15"/>
      <c r="C664" s="4"/>
      <c r="D664" s="302"/>
      <c r="E664" s="302"/>
      <c r="F664" s="302"/>
      <c r="G664" s="303"/>
      <c r="H664" s="303"/>
      <c r="I664" s="303"/>
      <c r="J664" s="303"/>
    </row>
    <row r="665" ht="22.5" customHeight="1">
      <c r="B665" s="15"/>
      <c r="C665" s="4"/>
      <c r="D665" s="302"/>
      <c r="E665" s="302"/>
      <c r="F665" s="302"/>
      <c r="G665" s="303"/>
      <c r="H665" s="303"/>
      <c r="I665" s="303"/>
      <c r="J665" s="303"/>
    </row>
    <row r="666" ht="22.5" customHeight="1">
      <c r="B666" s="15"/>
      <c r="C666" s="4"/>
      <c r="D666" s="302"/>
      <c r="E666" s="302"/>
      <c r="F666" s="302"/>
      <c r="G666" s="303"/>
      <c r="H666" s="303"/>
      <c r="I666" s="303"/>
      <c r="J666" s="303"/>
    </row>
    <row r="667" ht="22.5" customHeight="1">
      <c r="B667" s="15"/>
      <c r="C667" s="4"/>
      <c r="D667" s="302"/>
      <c r="E667" s="302"/>
      <c r="F667" s="302"/>
      <c r="G667" s="303"/>
      <c r="H667" s="303"/>
      <c r="I667" s="303"/>
      <c r="J667" s="303"/>
    </row>
    <row r="668" ht="22.5" customHeight="1">
      <c r="B668" s="15"/>
      <c r="C668" s="4"/>
      <c r="D668" s="302"/>
      <c r="E668" s="302"/>
      <c r="F668" s="302"/>
      <c r="G668" s="303"/>
      <c r="H668" s="303"/>
      <c r="I668" s="303"/>
      <c r="J668" s="303"/>
    </row>
    <row r="669" ht="22.5" customHeight="1">
      <c r="B669" s="15"/>
      <c r="C669" s="4"/>
      <c r="D669" s="302"/>
      <c r="E669" s="302"/>
      <c r="F669" s="302"/>
      <c r="G669" s="303"/>
      <c r="H669" s="303"/>
      <c r="I669" s="303"/>
      <c r="J669" s="303"/>
    </row>
    <row r="670" ht="22.5" customHeight="1">
      <c r="B670" s="15"/>
      <c r="C670" s="4"/>
      <c r="D670" s="302"/>
      <c r="E670" s="302"/>
      <c r="F670" s="302"/>
      <c r="G670" s="303"/>
      <c r="H670" s="303"/>
      <c r="I670" s="303"/>
      <c r="J670" s="303"/>
    </row>
    <row r="671" ht="22.5" customHeight="1">
      <c r="B671" s="15"/>
      <c r="C671" s="4"/>
      <c r="D671" s="302"/>
      <c r="E671" s="302"/>
      <c r="F671" s="302"/>
      <c r="G671" s="303"/>
      <c r="H671" s="303"/>
      <c r="I671" s="303"/>
      <c r="J671" s="303"/>
    </row>
    <row r="672" ht="22.5" customHeight="1">
      <c r="B672" s="15"/>
      <c r="C672" s="4"/>
      <c r="D672" s="302"/>
      <c r="E672" s="302"/>
      <c r="F672" s="302"/>
      <c r="G672" s="303"/>
      <c r="H672" s="303"/>
      <c r="I672" s="303"/>
      <c r="J672" s="303"/>
    </row>
    <row r="673" ht="22.5" customHeight="1">
      <c r="B673" s="15"/>
      <c r="C673" s="4"/>
      <c r="D673" s="302"/>
      <c r="E673" s="302"/>
      <c r="F673" s="302"/>
      <c r="G673" s="303"/>
      <c r="H673" s="303"/>
      <c r="I673" s="303"/>
      <c r="J673" s="303"/>
    </row>
    <row r="674" ht="22.5" customHeight="1">
      <c r="B674" s="15"/>
      <c r="C674" s="4"/>
      <c r="D674" s="302"/>
      <c r="E674" s="302"/>
      <c r="F674" s="302"/>
      <c r="G674" s="303"/>
      <c r="H674" s="303"/>
      <c r="I674" s="303"/>
      <c r="J674" s="303"/>
    </row>
    <row r="675" ht="22.5" customHeight="1">
      <c r="B675" s="15"/>
      <c r="C675" s="4"/>
      <c r="D675" s="302"/>
      <c r="E675" s="302"/>
      <c r="F675" s="302"/>
      <c r="G675" s="303"/>
      <c r="H675" s="303"/>
      <c r="I675" s="303"/>
      <c r="J675" s="303"/>
    </row>
    <row r="676" ht="22.5" customHeight="1">
      <c r="B676" s="15"/>
      <c r="C676" s="4"/>
      <c r="D676" s="302"/>
      <c r="E676" s="302"/>
      <c r="F676" s="302"/>
      <c r="G676" s="303"/>
      <c r="H676" s="303"/>
      <c r="I676" s="303"/>
      <c r="J676" s="303"/>
    </row>
    <row r="677" ht="22.5" customHeight="1">
      <c r="B677" s="15"/>
      <c r="C677" s="4"/>
      <c r="D677" s="302"/>
      <c r="E677" s="302"/>
      <c r="F677" s="302"/>
      <c r="G677" s="303"/>
      <c r="H677" s="303"/>
      <c r="I677" s="303"/>
      <c r="J677" s="303"/>
    </row>
    <row r="678" ht="22.5" customHeight="1">
      <c r="B678" s="15"/>
      <c r="C678" s="4"/>
      <c r="D678" s="302"/>
      <c r="E678" s="302"/>
      <c r="F678" s="302"/>
      <c r="G678" s="303"/>
      <c r="H678" s="303"/>
      <c r="I678" s="303"/>
      <c r="J678" s="303"/>
    </row>
    <row r="679" ht="22.5" customHeight="1">
      <c r="B679" s="15"/>
      <c r="C679" s="4"/>
      <c r="D679" s="302"/>
      <c r="E679" s="302"/>
      <c r="F679" s="302"/>
      <c r="G679" s="303"/>
      <c r="H679" s="303"/>
      <c r="I679" s="303"/>
      <c r="J679" s="303"/>
    </row>
    <row r="680" ht="22.5" customHeight="1">
      <c r="B680" s="15"/>
      <c r="C680" s="4"/>
      <c r="D680" s="302"/>
      <c r="E680" s="302"/>
      <c r="F680" s="302"/>
      <c r="G680" s="303"/>
      <c r="H680" s="303"/>
      <c r="I680" s="303"/>
      <c r="J680" s="303"/>
    </row>
    <row r="681" ht="22.5" customHeight="1">
      <c r="B681" s="15"/>
      <c r="C681" s="4"/>
      <c r="D681" s="302"/>
      <c r="E681" s="302"/>
      <c r="F681" s="302"/>
      <c r="G681" s="303"/>
      <c r="H681" s="303"/>
      <c r="I681" s="303"/>
      <c r="J681" s="303"/>
    </row>
    <row r="682" ht="22.5" customHeight="1">
      <c r="B682" s="15"/>
      <c r="C682" s="4"/>
      <c r="D682" s="302"/>
      <c r="E682" s="302"/>
      <c r="F682" s="302"/>
      <c r="G682" s="303"/>
      <c r="H682" s="303"/>
      <c r="I682" s="303"/>
      <c r="J682" s="303"/>
    </row>
    <row r="683" ht="22.5" customHeight="1">
      <c r="B683" s="15"/>
      <c r="C683" s="4"/>
      <c r="D683" s="302"/>
      <c r="E683" s="302"/>
      <c r="F683" s="302"/>
      <c r="G683" s="303"/>
      <c r="H683" s="303"/>
      <c r="I683" s="303"/>
      <c r="J683" s="303"/>
    </row>
    <row r="684" ht="22.5" customHeight="1">
      <c r="B684" s="15"/>
      <c r="C684" s="4"/>
      <c r="D684" s="302"/>
      <c r="E684" s="302"/>
      <c r="F684" s="302"/>
      <c r="G684" s="303"/>
      <c r="H684" s="303"/>
      <c r="I684" s="303"/>
      <c r="J684" s="303"/>
    </row>
    <row r="685" ht="22.5" customHeight="1">
      <c r="B685" s="15"/>
      <c r="C685" s="4"/>
      <c r="D685" s="302"/>
      <c r="E685" s="302"/>
      <c r="F685" s="302"/>
      <c r="G685" s="303"/>
      <c r="H685" s="303"/>
      <c r="I685" s="303"/>
      <c r="J685" s="303"/>
    </row>
    <row r="686" ht="22.5" customHeight="1">
      <c r="B686" s="15"/>
      <c r="C686" s="4"/>
      <c r="D686" s="302"/>
      <c r="E686" s="302"/>
      <c r="F686" s="302"/>
      <c r="G686" s="303"/>
      <c r="H686" s="303"/>
      <c r="I686" s="303"/>
      <c r="J686" s="303"/>
    </row>
    <row r="687" ht="22.5" customHeight="1">
      <c r="B687" s="15"/>
      <c r="C687" s="4"/>
      <c r="D687" s="302"/>
      <c r="E687" s="302"/>
      <c r="F687" s="302"/>
      <c r="G687" s="303"/>
      <c r="H687" s="303"/>
      <c r="I687" s="303"/>
      <c r="J687" s="303"/>
    </row>
    <row r="688" ht="22.5" customHeight="1">
      <c r="B688" s="15"/>
      <c r="C688" s="4"/>
      <c r="D688" s="302"/>
      <c r="E688" s="302"/>
      <c r="F688" s="302"/>
      <c r="G688" s="303"/>
      <c r="H688" s="303"/>
      <c r="I688" s="303"/>
      <c r="J688" s="303"/>
    </row>
    <row r="689" ht="22.5" customHeight="1">
      <c r="B689" s="15"/>
      <c r="C689" s="4"/>
      <c r="D689" s="302"/>
      <c r="E689" s="302"/>
      <c r="F689" s="302"/>
      <c r="G689" s="303"/>
      <c r="H689" s="303"/>
      <c r="I689" s="303"/>
      <c r="J689" s="303"/>
    </row>
    <row r="690" ht="22.5" customHeight="1">
      <c r="B690" s="15"/>
      <c r="C690" s="4"/>
      <c r="D690" s="302"/>
      <c r="E690" s="302"/>
      <c r="F690" s="302"/>
      <c r="G690" s="303"/>
      <c r="H690" s="303"/>
      <c r="I690" s="303"/>
      <c r="J690" s="303"/>
    </row>
    <row r="691" ht="22.5" customHeight="1">
      <c r="B691" s="15"/>
      <c r="C691" s="4"/>
      <c r="D691" s="302"/>
      <c r="E691" s="302"/>
      <c r="F691" s="302"/>
      <c r="G691" s="303"/>
      <c r="H691" s="303"/>
      <c r="I691" s="303"/>
      <c r="J691" s="303"/>
    </row>
    <row r="692" ht="22.5" customHeight="1">
      <c r="B692" s="15"/>
      <c r="C692" s="4"/>
      <c r="D692" s="302"/>
      <c r="E692" s="302"/>
      <c r="F692" s="302"/>
      <c r="G692" s="303"/>
      <c r="H692" s="303"/>
      <c r="I692" s="303"/>
      <c r="J692" s="303"/>
    </row>
    <row r="693" ht="22.5" customHeight="1">
      <c r="B693" s="15"/>
      <c r="C693" s="4"/>
      <c r="D693" s="302"/>
      <c r="E693" s="302"/>
      <c r="F693" s="302"/>
      <c r="G693" s="303"/>
      <c r="H693" s="303"/>
      <c r="I693" s="303"/>
      <c r="J693" s="303"/>
    </row>
    <row r="694" ht="22.5" customHeight="1">
      <c r="B694" s="15"/>
      <c r="C694" s="4"/>
      <c r="D694" s="302"/>
      <c r="E694" s="302"/>
      <c r="F694" s="302"/>
      <c r="G694" s="303"/>
      <c r="H694" s="303"/>
      <c r="I694" s="303"/>
      <c r="J694" s="303"/>
    </row>
    <row r="695" ht="22.5" customHeight="1">
      <c r="B695" s="15"/>
      <c r="C695" s="4"/>
      <c r="D695" s="302"/>
      <c r="E695" s="302"/>
      <c r="F695" s="302"/>
      <c r="G695" s="303"/>
      <c r="H695" s="303"/>
      <c r="I695" s="303"/>
      <c r="J695" s="303"/>
    </row>
    <row r="696" ht="22.5" customHeight="1">
      <c r="B696" s="15"/>
      <c r="C696" s="4"/>
      <c r="D696" s="302"/>
      <c r="E696" s="302"/>
      <c r="F696" s="302"/>
      <c r="G696" s="303"/>
      <c r="H696" s="303"/>
      <c r="I696" s="303"/>
      <c r="J696" s="303"/>
    </row>
    <row r="697" ht="22.5" customHeight="1">
      <c r="B697" s="15"/>
      <c r="C697" s="4"/>
      <c r="D697" s="302"/>
      <c r="E697" s="302"/>
      <c r="F697" s="302"/>
      <c r="G697" s="303"/>
      <c r="H697" s="303"/>
      <c r="I697" s="303"/>
      <c r="J697" s="303"/>
    </row>
    <row r="698" ht="22.5" customHeight="1">
      <c r="B698" s="15"/>
      <c r="C698" s="4"/>
      <c r="D698" s="302"/>
      <c r="E698" s="302"/>
      <c r="F698" s="302"/>
      <c r="G698" s="303"/>
      <c r="H698" s="303"/>
      <c r="I698" s="303"/>
      <c r="J698" s="303"/>
    </row>
    <row r="699" ht="22.5" customHeight="1">
      <c r="B699" s="15"/>
      <c r="C699" s="4"/>
      <c r="D699" s="302"/>
      <c r="E699" s="302"/>
      <c r="F699" s="302"/>
      <c r="G699" s="303"/>
      <c r="H699" s="303"/>
      <c r="I699" s="303"/>
      <c r="J699" s="303"/>
    </row>
    <row r="700" ht="22.5" customHeight="1">
      <c r="B700" s="15"/>
      <c r="C700" s="4"/>
      <c r="D700" s="302"/>
      <c r="E700" s="302"/>
      <c r="F700" s="302"/>
      <c r="G700" s="303"/>
      <c r="H700" s="303"/>
      <c r="I700" s="303"/>
      <c r="J700" s="303"/>
    </row>
    <row r="701" ht="22.5" customHeight="1">
      <c r="B701" s="15"/>
      <c r="C701" s="4"/>
      <c r="D701" s="302"/>
      <c r="E701" s="302"/>
      <c r="F701" s="302"/>
      <c r="G701" s="303"/>
      <c r="H701" s="303"/>
      <c r="I701" s="303"/>
      <c r="J701" s="303"/>
    </row>
    <row r="702" ht="22.5" customHeight="1">
      <c r="B702" s="15"/>
      <c r="C702" s="4"/>
      <c r="D702" s="302"/>
      <c r="E702" s="302"/>
      <c r="F702" s="302"/>
      <c r="G702" s="303"/>
      <c r="H702" s="303"/>
      <c r="I702" s="303"/>
      <c r="J702" s="303"/>
    </row>
    <row r="703" ht="22.5" customHeight="1">
      <c r="B703" s="15"/>
      <c r="C703" s="4"/>
      <c r="D703" s="302"/>
      <c r="E703" s="302"/>
      <c r="F703" s="302"/>
      <c r="G703" s="303"/>
      <c r="H703" s="303"/>
      <c r="I703" s="303"/>
      <c r="J703" s="303"/>
    </row>
    <row r="704" ht="22.5" customHeight="1">
      <c r="B704" s="15"/>
      <c r="C704" s="4"/>
      <c r="D704" s="302"/>
      <c r="E704" s="302"/>
      <c r="F704" s="302"/>
      <c r="G704" s="303"/>
      <c r="H704" s="303"/>
      <c r="I704" s="303"/>
      <c r="J704" s="303"/>
    </row>
    <row r="705" ht="22.5" customHeight="1">
      <c r="B705" s="15"/>
      <c r="C705" s="4"/>
      <c r="D705" s="302"/>
      <c r="E705" s="302"/>
      <c r="F705" s="302"/>
      <c r="G705" s="303"/>
      <c r="H705" s="303"/>
      <c r="I705" s="303"/>
      <c r="J705" s="303"/>
    </row>
    <row r="706" ht="22.5" customHeight="1">
      <c r="B706" s="15"/>
      <c r="C706" s="4"/>
      <c r="D706" s="302"/>
      <c r="E706" s="302"/>
      <c r="F706" s="302"/>
      <c r="G706" s="303"/>
      <c r="H706" s="303"/>
      <c r="I706" s="303"/>
      <c r="J706" s="303"/>
    </row>
    <row r="707" ht="22.5" customHeight="1">
      <c r="B707" s="15"/>
      <c r="C707" s="4"/>
      <c r="D707" s="302"/>
      <c r="E707" s="302"/>
      <c r="F707" s="302"/>
      <c r="G707" s="303"/>
      <c r="H707" s="303"/>
      <c r="I707" s="303"/>
      <c r="J707" s="303"/>
    </row>
    <row r="708" ht="22.5" customHeight="1">
      <c r="B708" s="15"/>
      <c r="C708" s="4"/>
      <c r="D708" s="302"/>
      <c r="E708" s="302"/>
      <c r="F708" s="302"/>
      <c r="G708" s="303"/>
      <c r="H708" s="303"/>
      <c r="I708" s="303"/>
      <c r="J708" s="303"/>
    </row>
    <row r="709" ht="22.5" customHeight="1">
      <c r="B709" s="15"/>
      <c r="C709" s="4"/>
      <c r="D709" s="302"/>
      <c r="E709" s="302"/>
      <c r="F709" s="302"/>
      <c r="G709" s="303"/>
      <c r="H709" s="303"/>
      <c r="I709" s="303"/>
      <c r="J709" s="303"/>
    </row>
    <row r="710" ht="22.5" customHeight="1">
      <c r="B710" s="15"/>
      <c r="C710" s="4"/>
      <c r="D710" s="302"/>
      <c r="E710" s="302"/>
      <c r="F710" s="302"/>
      <c r="G710" s="303"/>
      <c r="H710" s="303"/>
      <c r="I710" s="303"/>
      <c r="J710" s="303"/>
    </row>
    <row r="711" ht="22.5" customHeight="1">
      <c r="B711" s="15"/>
      <c r="C711" s="4"/>
      <c r="D711" s="302"/>
      <c r="E711" s="302"/>
      <c r="F711" s="302"/>
      <c r="G711" s="303"/>
      <c r="H711" s="303"/>
      <c r="I711" s="303"/>
      <c r="J711" s="303"/>
    </row>
    <row r="712" ht="22.5" customHeight="1">
      <c r="B712" s="15"/>
      <c r="C712" s="4"/>
      <c r="D712" s="302"/>
      <c r="E712" s="302"/>
      <c r="F712" s="302"/>
      <c r="G712" s="303"/>
      <c r="H712" s="303"/>
      <c r="I712" s="303"/>
      <c r="J712" s="303"/>
    </row>
    <row r="713" ht="22.5" customHeight="1">
      <c r="B713" s="15"/>
      <c r="C713" s="4"/>
      <c r="D713" s="302"/>
      <c r="E713" s="302"/>
      <c r="F713" s="302"/>
      <c r="G713" s="303"/>
      <c r="H713" s="303"/>
      <c r="I713" s="303"/>
      <c r="J713" s="303"/>
    </row>
    <row r="714" ht="22.5" customHeight="1">
      <c r="B714" s="15"/>
      <c r="C714" s="4"/>
      <c r="D714" s="302"/>
      <c r="E714" s="302"/>
      <c r="F714" s="302"/>
      <c r="G714" s="303"/>
      <c r="H714" s="303"/>
      <c r="I714" s="303"/>
      <c r="J714" s="303"/>
    </row>
    <row r="715" ht="22.5" customHeight="1">
      <c r="B715" s="15"/>
      <c r="C715" s="4"/>
      <c r="D715" s="302"/>
      <c r="E715" s="302"/>
      <c r="F715" s="302"/>
      <c r="G715" s="303"/>
      <c r="H715" s="303"/>
      <c r="I715" s="303"/>
      <c r="J715" s="303"/>
    </row>
    <row r="716" ht="22.5" customHeight="1">
      <c r="B716" s="15"/>
      <c r="C716" s="4"/>
      <c r="D716" s="302"/>
      <c r="E716" s="302"/>
      <c r="F716" s="302"/>
      <c r="G716" s="303"/>
      <c r="H716" s="303"/>
      <c r="I716" s="303"/>
      <c r="J716" s="303"/>
    </row>
    <row r="717" ht="22.5" customHeight="1">
      <c r="B717" s="15"/>
      <c r="C717" s="4"/>
      <c r="D717" s="302"/>
      <c r="E717" s="302"/>
      <c r="F717" s="302"/>
      <c r="G717" s="303"/>
      <c r="H717" s="303"/>
      <c r="I717" s="303"/>
      <c r="J717" s="303"/>
    </row>
    <row r="718" ht="22.5" customHeight="1">
      <c r="B718" s="15"/>
      <c r="C718" s="4"/>
      <c r="D718" s="302"/>
      <c r="E718" s="302"/>
      <c r="F718" s="302"/>
      <c r="G718" s="303"/>
      <c r="H718" s="303"/>
      <c r="I718" s="303"/>
      <c r="J718" s="303"/>
    </row>
    <row r="719" ht="22.5" customHeight="1">
      <c r="B719" s="15"/>
      <c r="C719" s="4"/>
      <c r="D719" s="302"/>
      <c r="E719" s="302"/>
      <c r="F719" s="302"/>
      <c r="G719" s="303"/>
      <c r="H719" s="303"/>
      <c r="I719" s="303"/>
      <c r="J719" s="303"/>
    </row>
    <row r="720" ht="22.5" customHeight="1">
      <c r="B720" s="15"/>
      <c r="C720" s="4"/>
      <c r="D720" s="302"/>
      <c r="E720" s="302"/>
      <c r="F720" s="302"/>
      <c r="G720" s="303"/>
      <c r="H720" s="303"/>
      <c r="I720" s="303"/>
      <c r="J720" s="303"/>
    </row>
    <row r="721" ht="22.5" customHeight="1">
      <c r="B721" s="15"/>
      <c r="C721" s="4"/>
      <c r="D721" s="302"/>
      <c r="E721" s="302"/>
      <c r="F721" s="302"/>
      <c r="G721" s="303"/>
      <c r="H721" s="303"/>
      <c r="I721" s="303"/>
      <c r="J721" s="303"/>
    </row>
    <row r="722" ht="22.5" customHeight="1">
      <c r="B722" s="15"/>
      <c r="C722" s="4"/>
      <c r="D722" s="302"/>
      <c r="E722" s="302"/>
      <c r="F722" s="302"/>
      <c r="G722" s="303"/>
      <c r="H722" s="303"/>
      <c r="I722" s="303"/>
      <c r="J722" s="303"/>
    </row>
    <row r="723" ht="22.5" customHeight="1">
      <c r="B723" s="15"/>
      <c r="C723" s="4"/>
      <c r="D723" s="302"/>
      <c r="E723" s="302"/>
      <c r="F723" s="302"/>
      <c r="G723" s="303"/>
      <c r="H723" s="303"/>
      <c r="I723" s="303"/>
      <c r="J723" s="303"/>
    </row>
    <row r="724" ht="22.5" customHeight="1">
      <c r="B724" s="15"/>
      <c r="C724" s="4"/>
      <c r="D724" s="302"/>
      <c r="E724" s="302"/>
      <c r="F724" s="302"/>
      <c r="G724" s="303"/>
      <c r="H724" s="303"/>
      <c r="I724" s="303"/>
      <c r="J724" s="303"/>
    </row>
    <row r="725" ht="22.5" customHeight="1">
      <c r="B725" s="15"/>
      <c r="C725" s="4"/>
      <c r="D725" s="302"/>
      <c r="E725" s="302"/>
      <c r="F725" s="302"/>
      <c r="G725" s="303"/>
      <c r="H725" s="303"/>
      <c r="I725" s="303"/>
      <c r="J725" s="303"/>
    </row>
    <row r="726" ht="22.5" customHeight="1">
      <c r="B726" s="15"/>
      <c r="C726" s="4"/>
      <c r="D726" s="302"/>
      <c r="E726" s="302"/>
      <c r="F726" s="302"/>
      <c r="G726" s="303"/>
      <c r="H726" s="303"/>
      <c r="I726" s="303"/>
      <c r="J726" s="303"/>
    </row>
    <row r="727" ht="22.5" customHeight="1">
      <c r="B727" s="15"/>
      <c r="C727" s="4"/>
      <c r="D727" s="302"/>
      <c r="E727" s="302"/>
      <c r="F727" s="302"/>
      <c r="G727" s="303"/>
      <c r="H727" s="303"/>
      <c r="I727" s="303"/>
      <c r="J727" s="303"/>
    </row>
    <row r="728" ht="22.5" customHeight="1">
      <c r="B728" s="15"/>
      <c r="C728" s="4"/>
      <c r="D728" s="302"/>
      <c r="E728" s="302"/>
      <c r="F728" s="302"/>
      <c r="G728" s="303"/>
      <c r="H728" s="303"/>
      <c r="I728" s="303"/>
      <c r="J728" s="303"/>
    </row>
    <row r="729" ht="22.5" customHeight="1">
      <c r="B729" s="15"/>
      <c r="C729" s="4"/>
      <c r="D729" s="302"/>
      <c r="E729" s="302"/>
      <c r="F729" s="302"/>
      <c r="G729" s="303"/>
      <c r="H729" s="303"/>
      <c r="I729" s="303"/>
      <c r="J729" s="303"/>
    </row>
    <row r="730" ht="22.5" customHeight="1">
      <c r="B730" s="15"/>
      <c r="C730" s="4"/>
      <c r="D730" s="302"/>
      <c r="E730" s="302"/>
      <c r="F730" s="302"/>
      <c r="G730" s="303"/>
      <c r="H730" s="303"/>
      <c r="I730" s="303"/>
      <c r="J730" s="303"/>
    </row>
    <row r="731" ht="22.5" customHeight="1">
      <c r="B731" s="15"/>
      <c r="C731" s="4"/>
      <c r="D731" s="302"/>
      <c r="E731" s="302"/>
      <c r="F731" s="302"/>
      <c r="G731" s="303"/>
      <c r="H731" s="303"/>
      <c r="I731" s="303"/>
      <c r="J731" s="303"/>
    </row>
    <row r="732" ht="22.5" customHeight="1">
      <c r="B732" s="15"/>
      <c r="C732" s="4"/>
      <c r="D732" s="302"/>
      <c r="E732" s="302"/>
      <c r="F732" s="302"/>
      <c r="G732" s="303"/>
      <c r="H732" s="303"/>
      <c r="I732" s="303"/>
      <c r="J732" s="303"/>
    </row>
    <row r="733" ht="22.5" customHeight="1">
      <c r="B733" s="15"/>
      <c r="C733" s="4"/>
      <c r="D733" s="302"/>
      <c r="E733" s="302"/>
      <c r="F733" s="302"/>
      <c r="G733" s="303"/>
      <c r="H733" s="303"/>
      <c r="I733" s="303"/>
      <c r="J733" s="303"/>
    </row>
    <row r="734" ht="22.5" customHeight="1">
      <c r="B734" s="15"/>
      <c r="C734" s="4"/>
      <c r="D734" s="302"/>
      <c r="E734" s="302"/>
      <c r="F734" s="302"/>
      <c r="G734" s="303"/>
      <c r="H734" s="303"/>
      <c r="I734" s="303"/>
      <c r="J734" s="303"/>
    </row>
    <row r="735" ht="22.5" customHeight="1">
      <c r="B735" s="15"/>
      <c r="C735" s="4"/>
      <c r="D735" s="302"/>
      <c r="E735" s="302"/>
      <c r="F735" s="302"/>
      <c r="G735" s="303"/>
      <c r="H735" s="303"/>
      <c r="I735" s="303"/>
      <c r="J735" s="303"/>
    </row>
    <row r="736" ht="22.5" customHeight="1">
      <c r="B736" s="15"/>
      <c r="C736" s="4"/>
      <c r="D736" s="302"/>
      <c r="E736" s="302"/>
      <c r="F736" s="302"/>
      <c r="G736" s="303"/>
      <c r="H736" s="303"/>
      <c r="I736" s="303"/>
      <c r="J736" s="303"/>
    </row>
    <row r="737" ht="22.5" customHeight="1">
      <c r="B737" s="15"/>
      <c r="C737" s="4"/>
      <c r="D737" s="302"/>
      <c r="E737" s="302"/>
      <c r="F737" s="302"/>
      <c r="G737" s="303"/>
      <c r="H737" s="303"/>
      <c r="I737" s="303"/>
      <c r="J737" s="303"/>
    </row>
    <row r="738" ht="22.5" customHeight="1">
      <c r="B738" s="15"/>
      <c r="C738" s="4"/>
      <c r="D738" s="302"/>
      <c r="E738" s="302"/>
      <c r="F738" s="302"/>
      <c r="G738" s="303"/>
      <c r="H738" s="303"/>
      <c r="I738" s="303"/>
      <c r="J738" s="303"/>
    </row>
    <row r="739" ht="22.5" customHeight="1">
      <c r="B739" s="15"/>
      <c r="C739" s="4"/>
      <c r="D739" s="302"/>
      <c r="E739" s="302"/>
      <c r="F739" s="302"/>
      <c r="G739" s="303"/>
      <c r="H739" s="303"/>
      <c r="I739" s="303"/>
      <c r="J739" s="303"/>
    </row>
    <row r="740" ht="22.5" customHeight="1">
      <c r="B740" s="15"/>
      <c r="C740" s="4"/>
      <c r="D740" s="302"/>
      <c r="E740" s="302"/>
      <c r="F740" s="302"/>
      <c r="G740" s="303"/>
      <c r="H740" s="303"/>
      <c r="I740" s="303"/>
      <c r="J740" s="303"/>
    </row>
    <row r="741" ht="22.5" customHeight="1">
      <c r="B741" s="15"/>
      <c r="C741" s="4"/>
      <c r="D741" s="302"/>
      <c r="E741" s="302"/>
      <c r="F741" s="302"/>
      <c r="G741" s="303"/>
      <c r="H741" s="303"/>
      <c r="I741" s="303"/>
      <c r="J741" s="303"/>
    </row>
    <row r="742" ht="22.5" customHeight="1">
      <c r="B742" s="15"/>
      <c r="C742" s="4"/>
      <c r="D742" s="302"/>
      <c r="E742" s="302"/>
      <c r="F742" s="302"/>
      <c r="G742" s="303"/>
      <c r="H742" s="303"/>
      <c r="I742" s="303"/>
      <c r="J742" s="303"/>
    </row>
    <row r="743" ht="22.5" customHeight="1">
      <c r="B743" s="15"/>
      <c r="C743" s="4"/>
      <c r="D743" s="302"/>
      <c r="E743" s="302"/>
      <c r="F743" s="302"/>
      <c r="G743" s="303"/>
      <c r="H743" s="303"/>
      <c r="I743" s="303"/>
      <c r="J743" s="303"/>
    </row>
    <row r="744" ht="22.5" customHeight="1">
      <c r="B744" s="15"/>
      <c r="C744" s="4"/>
      <c r="D744" s="302"/>
      <c r="E744" s="302"/>
      <c r="F744" s="302"/>
      <c r="G744" s="303"/>
      <c r="H744" s="303"/>
      <c r="I744" s="303"/>
      <c r="J744" s="303"/>
    </row>
    <row r="745" ht="22.5" customHeight="1">
      <c r="B745" s="15"/>
      <c r="C745" s="4"/>
      <c r="D745" s="302"/>
      <c r="E745" s="302"/>
      <c r="F745" s="302"/>
      <c r="G745" s="303"/>
      <c r="H745" s="303"/>
      <c r="I745" s="303"/>
      <c r="J745" s="303"/>
    </row>
    <row r="746" ht="22.5" customHeight="1">
      <c r="B746" s="15"/>
      <c r="C746" s="4"/>
      <c r="D746" s="302"/>
      <c r="E746" s="302"/>
      <c r="F746" s="302"/>
      <c r="G746" s="303"/>
      <c r="H746" s="303"/>
      <c r="I746" s="303"/>
      <c r="J746" s="303"/>
    </row>
    <row r="747" ht="22.5" customHeight="1">
      <c r="B747" s="15"/>
      <c r="C747" s="4"/>
      <c r="D747" s="302"/>
      <c r="E747" s="302"/>
      <c r="F747" s="302"/>
      <c r="G747" s="303"/>
      <c r="H747" s="303"/>
      <c r="I747" s="303"/>
      <c r="J747" s="303"/>
    </row>
    <row r="748" ht="22.5" customHeight="1">
      <c r="B748" s="15"/>
      <c r="C748" s="4"/>
      <c r="D748" s="302"/>
      <c r="E748" s="302"/>
      <c r="F748" s="302"/>
      <c r="G748" s="303"/>
      <c r="H748" s="303"/>
      <c r="I748" s="303"/>
      <c r="J748" s="303"/>
    </row>
    <row r="749" ht="22.5" customHeight="1">
      <c r="B749" s="15"/>
      <c r="C749" s="4"/>
      <c r="D749" s="302"/>
      <c r="E749" s="302"/>
      <c r="F749" s="302"/>
      <c r="G749" s="303"/>
      <c r="H749" s="303"/>
      <c r="I749" s="303"/>
      <c r="J749" s="303"/>
    </row>
    <row r="750" ht="22.5" customHeight="1">
      <c r="B750" s="15"/>
      <c r="C750" s="4"/>
      <c r="D750" s="302"/>
      <c r="E750" s="302"/>
      <c r="F750" s="302"/>
      <c r="G750" s="303"/>
      <c r="H750" s="303"/>
      <c r="I750" s="303"/>
      <c r="J750" s="303"/>
    </row>
    <row r="751" ht="22.5" customHeight="1">
      <c r="B751" s="15"/>
      <c r="C751" s="4"/>
      <c r="D751" s="302"/>
      <c r="E751" s="302"/>
      <c r="F751" s="302"/>
      <c r="G751" s="303"/>
      <c r="H751" s="303"/>
      <c r="I751" s="303"/>
      <c r="J751" s="303"/>
    </row>
    <row r="752" ht="22.5" customHeight="1">
      <c r="B752" s="15"/>
      <c r="C752" s="4"/>
      <c r="D752" s="302"/>
      <c r="E752" s="302"/>
      <c r="F752" s="302"/>
      <c r="G752" s="303"/>
      <c r="H752" s="303"/>
      <c r="I752" s="303"/>
      <c r="J752" s="303"/>
    </row>
    <row r="753" ht="22.5" customHeight="1">
      <c r="B753" s="15"/>
      <c r="C753" s="4"/>
      <c r="D753" s="302"/>
      <c r="E753" s="302"/>
      <c r="F753" s="302"/>
      <c r="G753" s="303"/>
      <c r="H753" s="303"/>
      <c r="I753" s="303"/>
      <c r="J753" s="303"/>
    </row>
    <row r="754" ht="22.5" customHeight="1">
      <c r="B754" s="15"/>
      <c r="C754" s="4"/>
      <c r="D754" s="302"/>
      <c r="E754" s="302"/>
      <c r="F754" s="302"/>
      <c r="G754" s="303"/>
      <c r="H754" s="303"/>
      <c r="I754" s="303"/>
      <c r="J754" s="303"/>
    </row>
    <row r="755" ht="22.5" customHeight="1">
      <c r="B755" s="15"/>
      <c r="C755" s="4"/>
      <c r="D755" s="302"/>
      <c r="E755" s="302"/>
      <c r="F755" s="302"/>
      <c r="G755" s="303"/>
      <c r="H755" s="303"/>
      <c r="I755" s="303"/>
      <c r="J755" s="303"/>
    </row>
    <row r="756" ht="22.5" customHeight="1">
      <c r="B756" s="15"/>
      <c r="C756" s="4"/>
      <c r="D756" s="302"/>
      <c r="E756" s="302"/>
      <c r="F756" s="302"/>
      <c r="G756" s="303"/>
      <c r="H756" s="303"/>
      <c r="I756" s="303"/>
      <c r="J756" s="303"/>
    </row>
    <row r="757" ht="22.5" customHeight="1">
      <c r="B757" s="15"/>
      <c r="C757" s="4"/>
      <c r="D757" s="302"/>
      <c r="E757" s="302"/>
      <c r="F757" s="302"/>
      <c r="G757" s="303"/>
      <c r="H757" s="303"/>
      <c r="I757" s="303"/>
      <c r="J757" s="303"/>
    </row>
    <row r="758" ht="22.5" customHeight="1">
      <c r="B758" s="15"/>
      <c r="C758" s="4"/>
      <c r="D758" s="302"/>
      <c r="E758" s="302"/>
      <c r="F758" s="302"/>
      <c r="G758" s="303"/>
      <c r="H758" s="303"/>
      <c r="I758" s="303"/>
      <c r="J758" s="303"/>
    </row>
    <row r="759" ht="22.5" customHeight="1">
      <c r="B759" s="15"/>
      <c r="C759" s="4"/>
      <c r="D759" s="302"/>
      <c r="E759" s="302"/>
      <c r="F759" s="302"/>
      <c r="G759" s="303"/>
      <c r="H759" s="303"/>
      <c r="I759" s="303"/>
      <c r="J759" s="303"/>
    </row>
    <row r="760" ht="22.5" customHeight="1">
      <c r="B760" s="15"/>
      <c r="C760" s="4"/>
      <c r="D760" s="302"/>
      <c r="E760" s="302"/>
      <c r="F760" s="302"/>
      <c r="G760" s="303"/>
      <c r="H760" s="303"/>
      <c r="I760" s="303"/>
      <c r="J760" s="303"/>
    </row>
    <row r="761" ht="22.5" customHeight="1">
      <c r="B761" s="15"/>
      <c r="C761" s="4"/>
      <c r="D761" s="302"/>
      <c r="E761" s="302"/>
      <c r="F761" s="302"/>
      <c r="G761" s="303"/>
      <c r="H761" s="303"/>
      <c r="I761" s="303"/>
      <c r="J761" s="303"/>
    </row>
    <row r="762" ht="22.5" customHeight="1">
      <c r="B762" s="15"/>
      <c r="C762" s="4"/>
      <c r="D762" s="302"/>
      <c r="E762" s="302"/>
      <c r="F762" s="302"/>
      <c r="G762" s="303"/>
      <c r="H762" s="303"/>
      <c r="I762" s="303"/>
      <c r="J762" s="303"/>
    </row>
    <row r="763" ht="22.5" customHeight="1">
      <c r="B763" s="15"/>
      <c r="C763" s="4"/>
      <c r="D763" s="302"/>
      <c r="E763" s="302"/>
      <c r="F763" s="302"/>
      <c r="G763" s="303"/>
      <c r="H763" s="303"/>
      <c r="I763" s="303"/>
      <c r="J763" s="303"/>
    </row>
    <row r="764" ht="22.5" customHeight="1">
      <c r="B764" s="15"/>
      <c r="C764" s="4"/>
      <c r="D764" s="302"/>
      <c r="E764" s="302"/>
      <c r="F764" s="302"/>
      <c r="G764" s="303"/>
      <c r="H764" s="303"/>
      <c r="I764" s="303"/>
      <c r="J764" s="303"/>
    </row>
    <row r="765" ht="22.5" customHeight="1">
      <c r="B765" s="15"/>
      <c r="C765" s="4"/>
      <c r="D765" s="302"/>
      <c r="E765" s="302"/>
      <c r="F765" s="302"/>
      <c r="G765" s="303"/>
      <c r="H765" s="303"/>
      <c r="I765" s="303"/>
      <c r="J765" s="303"/>
    </row>
    <row r="766" ht="22.5" customHeight="1">
      <c r="B766" s="15"/>
      <c r="C766" s="4"/>
      <c r="D766" s="302"/>
      <c r="E766" s="302"/>
      <c r="F766" s="302"/>
      <c r="G766" s="303"/>
      <c r="H766" s="303"/>
      <c r="I766" s="303"/>
      <c r="J766" s="303"/>
    </row>
    <row r="767" ht="22.5" customHeight="1">
      <c r="B767" s="15"/>
      <c r="C767" s="4"/>
      <c r="D767" s="302"/>
      <c r="E767" s="302"/>
      <c r="F767" s="302"/>
      <c r="G767" s="303"/>
      <c r="H767" s="303"/>
      <c r="I767" s="303"/>
      <c r="J767" s="303"/>
    </row>
    <row r="768" ht="22.5" customHeight="1">
      <c r="B768" s="15"/>
      <c r="C768" s="4"/>
      <c r="D768" s="302"/>
      <c r="E768" s="302"/>
      <c r="F768" s="302"/>
      <c r="G768" s="303"/>
      <c r="H768" s="303"/>
      <c r="I768" s="303"/>
      <c r="J768" s="303"/>
    </row>
    <row r="769" ht="22.5" customHeight="1">
      <c r="B769" s="15"/>
      <c r="C769" s="4"/>
      <c r="D769" s="302"/>
      <c r="E769" s="302"/>
      <c r="F769" s="302"/>
      <c r="G769" s="303"/>
      <c r="H769" s="303"/>
      <c r="I769" s="303"/>
      <c r="J769" s="303"/>
    </row>
    <row r="770" ht="22.5" customHeight="1">
      <c r="B770" s="15"/>
      <c r="C770" s="4"/>
      <c r="D770" s="302"/>
      <c r="E770" s="302"/>
      <c r="F770" s="302"/>
      <c r="G770" s="303"/>
      <c r="H770" s="303"/>
      <c r="I770" s="303"/>
      <c r="J770" s="303"/>
    </row>
    <row r="771" ht="22.5" customHeight="1">
      <c r="B771" s="15"/>
      <c r="C771" s="4"/>
      <c r="D771" s="302"/>
      <c r="E771" s="302"/>
      <c r="F771" s="302"/>
      <c r="G771" s="303"/>
      <c r="H771" s="303"/>
      <c r="I771" s="303"/>
      <c r="J771" s="303"/>
    </row>
    <row r="772" ht="22.5" customHeight="1">
      <c r="B772" s="15"/>
      <c r="C772" s="4"/>
      <c r="D772" s="302"/>
      <c r="E772" s="302"/>
      <c r="F772" s="302"/>
      <c r="G772" s="303"/>
      <c r="H772" s="303"/>
      <c r="I772" s="303"/>
      <c r="J772" s="303"/>
    </row>
    <row r="773" ht="22.5" customHeight="1">
      <c r="B773" s="15"/>
      <c r="C773" s="4"/>
      <c r="D773" s="302"/>
      <c r="E773" s="302"/>
      <c r="F773" s="302"/>
      <c r="G773" s="303"/>
      <c r="H773" s="303"/>
      <c r="I773" s="303"/>
      <c r="J773" s="303"/>
    </row>
    <row r="774" ht="22.5" customHeight="1">
      <c r="B774" s="15"/>
      <c r="C774" s="4"/>
      <c r="D774" s="302"/>
      <c r="E774" s="302"/>
      <c r="F774" s="302"/>
      <c r="G774" s="303"/>
      <c r="H774" s="303"/>
      <c r="I774" s="303"/>
      <c r="J774" s="303"/>
    </row>
    <row r="775" ht="22.5" customHeight="1">
      <c r="B775" s="15"/>
      <c r="C775" s="4"/>
      <c r="D775" s="302"/>
      <c r="E775" s="302"/>
      <c r="F775" s="302"/>
      <c r="G775" s="303"/>
      <c r="H775" s="303"/>
      <c r="I775" s="303"/>
      <c r="J775" s="303"/>
    </row>
    <row r="776" ht="22.5" customHeight="1">
      <c r="B776" s="15"/>
      <c r="C776" s="4"/>
      <c r="D776" s="302"/>
      <c r="E776" s="302"/>
      <c r="F776" s="302"/>
      <c r="G776" s="303"/>
      <c r="H776" s="303"/>
      <c r="I776" s="303"/>
      <c r="J776" s="303"/>
    </row>
    <row r="777" ht="22.5" customHeight="1">
      <c r="B777" s="15"/>
      <c r="C777" s="4"/>
      <c r="D777" s="302"/>
      <c r="E777" s="302"/>
      <c r="F777" s="302"/>
      <c r="G777" s="303"/>
      <c r="H777" s="303"/>
      <c r="I777" s="303"/>
      <c r="J777" s="303"/>
    </row>
    <row r="778" ht="22.5" customHeight="1">
      <c r="B778" s="15"/>
      <c r="C778" s="4"/>
      <c r="D778" s="302"/>
      <c r="E778" s="302"/>
      <c r="F778" s="302"/>
      <c r="G778" s="303"/>
      <c r="H778" s="303"/>
      <c r="I778" s="303"/>
      <c r="J778" s="303"/>
    </row>
    <row r="779" ht="22.5" customHeight="1">
      <c r="B779" s="15"/>
      <c r="C779" s="4"/>
      <c r="D779" s="302"/>
      <c r="E779" s="302"/>
      <c r="F779" s="302"/>
      <c r="G779" s="303"/>
      <c r="H779" s="303"/>
      <c r="I779" s="303"/>
      <c r="J779" s="303"/>
    </row>
    <row r="780" ht="22.5" customHeight="1">
      <c r="B780" s="15"/>
      <c r="C780" s="4"/>
      <c r="D780" s="302"/>
      <c r="E780" s="302"/>
      <c r="F780" s="302"/>
      <c r="G780" s="303"/>
      <c r="H780" s="303"/>
      <c r="I780" s="303"/>
      <c r="J780" s="303"/>
    </row>
    <row r="781" ht="22.5" customHeight="1">
      <c r="B781" s="15"/>
      <c r="C781" s="4"/>
      <c r="D781" s="302"/>
      <c r="E781" s="302"/>
      <c r="F781" s="302"/>
      <c r="G781" s="303"/>
      <c r="H781" s="303"/>
      <c r="I781" s="303"/>
      <c r="J781" s="303"/>
    </row>
    <row r="782" ht="22.5" customHeight="1">
      <c r="B782" s="15"/>
      <c r="C782" s="4"/>
      <c r="D782" s="302"/>
      <c r="E782" s="302"/>
      <c r="F782" s="302"/>
      <c r="G782" s="303"/>
      <c r="H782" s="303"/>
      <c r="I782" s="303"/>
      <c r="J782" s="303"/>
    </row>
    <row r="783" ht="22.5" customHeight="1">
      <c r="B783" s="15"/>
      <c r="C783" s="4"/>
      <c r="D783" s="302"/>
      <c r="E783" s="302"/>
      <c r="F783" s="302"/>
      <c r="G783" s="303"/>
      <c r="H783" s="303"/>
      <c r="I783" s="303"/>
      <c r="J783" s="303"/>
    </row>
    <row r="784" ht="22.5" customHeight="1">
      <c r="B784" s="15"/>
      <c r="C784" s="4"/>
      <c r="D784" s="302"/>
      <c r="E784" s="302"/>
      <c r="F784" s="302"/>
      <c r="G784" s="303"/>
      <c r="H784" s="303"/>
      <c r="I784" s="303"/>
      <c r="J784" s="303"/>
    </row>
    <row r="785" ht="22.5" customHeight="1">
      <c r="B785" s="15"/>
      <c r="C785" s="4"/>
      <c r="D785" s="302"/>
      <c r="E785" s="302"/>
      <c r="F785" s="302"/>
      <c r="G785" s="303"/>
      <c r="H785" s="303"/>
      <c r="I785" s="303"/>
      <c r="J785" s="303"/>
    </row>
    <row r="786" ht="22.5" customHeight="1">
      <c r="B786" s="15"/>
      <c r="C786" s="4"/>
      <c r="D786" s="302"/>
      <c r="E786" s="302"/>
      <c r="F786" s="302"/>
      <c r="G786" s="303"/>
      <c r="H786" s="303"/>
      <c r="I786" s="303"/>
      <c r="J786" s="303"/>
    </row>
    <row r="787" ht="22.5" customHeight="1">
      <c r="B787" s="15"/>
      <c r="C787" s="4"/>
      <c r="D787" s="302"/>
      <c r="E787" s="302"/>
      <c r="F787" s="302"/>
      <c r="G787" s="303"/>
      <c r="H787" s="303"/>
      <c r="I787" s="303"/>
      <c r="J787" s="303"/>
    </row>
    <row r="788" ht="22.5" customHeight="1">
      <c r="B788" s="15"/>
      <c r="C788" s="4"/>
      <c r="D788" s="302"/>
      <c r="E788" s="302"/>
      <c r="F788" s="302"/>
      <c r="G788" s="303"/>
      <c r="H788" s="303"/>
      <c r="I788" s="303"/>
      <c r="J788" s="303"/>
    </row>
    <row r="789" ht="22.5" customHeight="1">
      <c r="B789" s="15"/>
      <c r="C789" s="4"/>
      <c r="D789" s="302"/>
      <c r="E789" s="302"/>
      <c r="F789" s="302"/>
      <c r="G789" s="303"/>
      <c r="H789" s="303"/>
      <c r="I789" s="303"/>
      <c r="J789" s="303"/>
    </row>
    <row r="790" ht="22.5" customHeight="1">
      <c r="B790" s="15"/>
      <c r="C790" s="4"/>
      <c r="D790" s="302"/>
      <c r="E790" s="302"/>
      <c r="F790" s="302"/>
      <c r="G790" s="303"/>
      <c r="H790" s="303"/>
      <c r="I790" s="303"/>
      <c r="J790" s="303"/>
    </row>
    <row r="791" ht="22.5" customHeight="1">
      <c r="B791" s="15"/>
      <c r="C791" s="4"/>
      <c r="D791" s="302"/>
      <c r="E791" s="302"/>
      <c r="F791" s="302"/>
      <c r="G791" s="303"/>
      <c r="H791" s="303"/>
      <c r="I791" s="303"/>
      <c r="J791" s="303"/>
    </row>
    <row r="792" ht="22.5" customHeight="1">
      <c r="B792" s="15"/>
      <c r="C792" s="4"/>
      <c r="D792" s="302"/>
      <c r="E792" s="302"/>
      <c r="F792" s="302"/>
      <c r="G792" s="303"/>
      <c r="H792" s="303"/>
      <c r="I792" s="303"/>
      <c r="J792" s="303"/>
    </row>
    <row r="793" ht="22.5" customHeight="1">
      <c r="B793" s="15"/>
      <c r="C793" s="4"/>
      <c r="D793" s="302"/>
      <c r="E793" s="302"/>
      <c r="F793" s="302"/>
      <c r="G793" s="303"/>
      <c r="H793" s="303"/>
      <c r="I793" s="303"/>
      <c r="J793" s="303"/>
    </row>
    <row r="794" ht="22.5" customHeight="1">
      <c r="B794" s="15"/>
      <c r="C794" s="4"/>
      <c r="D794" s="302"/>
      <c r="E794" s="302"/>
      <c r="F794" s="302"/>
      <c r="G794" s="303"/>
      <c r="H794" s="303"/>
      <c r="I794" s="303"/>
      <c r="J794" s="303"/>
    </row>
    <row r="795" ht="22.5" customHeight="1">
      <c r="B795" s="15"/>
      <c r="C795" s="4"/>
      <c r="D795" s="302"/>
      <c r="E795" s="302"/>
      <c r="F795" s="302"/>
      <c r="G795" s="303"/>
      <c r="H795" s="303"/>
      <c r="I795" s="303"/>
      <c r="J795" s="303"/>
    </row>
    <row r="796" ht="22.5" customHeight="1">
      <c r="B796" s="15"/>
      <c r="C796" s="4"/>
      <c r="D796" s="302"/>
      <c r="E796" s="302"/>
      <c r="F796" s="302"/>
      <c r="G796" s="303"/>
      <c r="H796" s="303"/>
      <c r="I796" s="303"/>
      <c r="J796" s="303"/>
    </row>
    <row r="797" ht="22.5" customHeight="1">
      <c r="B797" s="15"/>
      <c r="C797" s="4"/>
      <c r="D797" s="302"/>
      <c r="E797" s="302"/>
      <c r="F797" s="302"/>
      <c r="G797" s="303"/>
      <c r="H797" s="303"/>
      <c r="I797" s="303"/>
      <c r="J797" s="303"/>
    </row>
    <row r="798" ht="22.5" customHeight="1">
      <c r="B798" s="15"/>
      <c r="C798" s="4"/>
      <c r="D798" s="302"/>
      <c r="E798" s="302"/>
      <c r="F798" s="302"/>
      <c r="G798" s="303"/>
      <c r="H798" s="303"/>
      <c r="I798" s="303"/>
      <c r="J798" s="303"/>
    </row>
    <row r="799" ht="22.5" customHeight="1">
      <c r="B799" s="15"/>
      <c r="C799" s="4"/>
      <c r="D799" s="302"/>
      <c r="E799" s="302"/>
      <c r="F799" s="302"/>
      <c r="G799" s="303"/>
      <c r="H799" s="303"/>
      <c r="I799" s="303"/>
      <c r="J799" s="303"/>
    </row>
    <row r="800" ht="22.5" customHeight="1">
      <c r="B800" s="15"/>
      <c r="C800" s="4"/>
      <c r="D800" s="302"/>
      <c r="E800" s="302"/>
      <c r="F800" s="302"/>
      <c r="G800" s="303"/>
      <c r="H800" s="303"/>
      <c r="I800" s="303"/>
      <c r="J800" s="303"/>
    </row>
    <row r="801" ht="22.5" customHeight="1">
      <c r="B801" s="15"/>
      <c r="C801" s="4"/>
      <c r="D801" s="302"/>
      <c r="E801" s="302"/>
      <c r="F801" s="302"/>
      <c r="G801" s="303"/>
      <c r="H801" s="303"/>
      <c r="I801" s="303"/>
      <c r="J801" s="303"/>
    </row>
    <row r="802" ht="22.5" customHeight="1">
      <c r="B802" s="15"/>
      <c r="C802" s="4"/>
      <c r="D802" s="302"/>
      <c r="E802" s="302"/>
      <c r="F802" s="302"/>
      <c r="G802" s="303"/>
      <c r="H802" s="303"/>
      <c r="I802" s="303"/>
      <c r="J802" s="303"/>
    </row>
    <row r="803" ht="22.5" customHeight="1">
      <c r="B803" s="15"/>
      <c r="C803" s="4"/>
      <c r="D803" s="302"/>
      <c r="E803" s="302"/>
      <c r="F803" s="302"/>
      <c r="G803" s="303"/>
      <c r="H803" s="303"/>
      <c r="I803" s="303"/>
      <c r="J803" s="303"/>
    </row>
    <row r="804" ht="22.5" customHeight="1">
      <c r="B804" s="15"/>
      <c r="C804" s="4"/>
      <c r="D804" s="302"/>
      <c r="E804" s="302"/>
      <c r="F804" s="302"/>
      <c r="G804" s="303"/>
      <c r="H804" s="303"/>
      <c r="I804" s="303"/>
      <c r="J804" s="303"/>
    </row>
    <row r="805" ht="22.5" customHeight="1">
      <c r="B805" s="15"/>
      <c r="C805" s="4"/>
      <c r="D805" s="302"/>
      <c r="E805" s="302"/>
      <c r="F805" s="302"/>
      <c r="G805" s="303"/>
      <c r="H805" s="303"/>
      <c r="I805" s="303"/>
      <c r="J805" s="303"/>
    </row>
    <row r="806" ht="22.5" customHeight="1">
      <c r="B806" s="15"/>
      <c r="C806" s="4"/>
      <c r="D806" s="302"/>
      <c r="E806" s="302"/>
      <c r="F806" s="302"/>
      <c r="G806" s="303"/>
      <c r="H806" s="303"/>
      <c r="I806" s="303"/>
      <c r="J806" s="303"/>
    </row>
    <row r="807" ht="22.5" customHeight="1">
      <c r="B807" s="15"/>
      <c r="C807" s="4"/>
      <c r="D807" s="302"/>
      <c r="E807" s="302"/>
      <c r="F807" s="302"/>
      <c r="G807" s="303"/>
      <c r="H807" s="303"/>
      <c r="I807" s="303"/>
      <c r="J807" s="303"/>
    </row>
    <row r="808" ht="22.5" customHeight="1">
      <c r="B808" s="15"/>
      <c r="C808" s="4"/>
      <c r="D808" s="302"/>
      <c r="E808" s="302"/>
      <c r="F808" s="302"/>
      <c r="G808" s="303"/>
      <c r="H808" s="303"/>
      <c r="I808" s="303"/>
      <c r="J808" s="303"/>
    </row>
    <row r="809" ht="22.5" customHeight="1">
      <c r="B809" s="15"/>
      <c r="C809" s="4"/>
      <c r="D809" s="302"/>
      <c r="E809" s="302"/>
      <c r="F809" s="302"/>
      <c r="G809" s="303"/>
      <c r="H809" s="303"/>
      <c r="I809" s="303"/>
      <c r="J809" s="303"/>
    </row>
    <row r="810" ht="22.5" customHeight="1">
      <c r="B810" s="15"/>
      <c r="C810" s="4"/>
      <c r="D810" s="302"/>
      <c r="E810" s="302"/>
      <c r="F810" s="302"/>
      <c r="G810" s="303"/>
      <c r="H810" s="303"/>
      <c r="I810" s="303"/>
      <c r="J810" s="303"/>
    </row>
    <row r="811" ht="22.5" customHeight="1">
      <c r="B811" s="15"/>
      <c r="C811" s="4"/>
      <c r="D811" s="302"/>
      <c r="E811" s="302"/>
      <c r="F811" s="302"/>
      <c r="G811" s="303"/>
      <c r="H811" s="303"/>
      <c r="I811" s="303"/>
      <c r="J811" s="303"/>
    </row>
    <row r="812" ht="22.5" customHeight="1">
      <c r="B812" s="15"/>
      <c r="C812" s="4"/>
      <c r="D812" s="302"/>
      <c r="E812" s="302"/>
      <c r="F812" s="302"/>
      <c r="G812" s="303"/>
      <c r="H812" s="303"/>
      <c r="I812" s="303"/>
      <c r="J812" s="303"/>
    </row>
    <row r="813" ht="22.5" customHeight="1">
      <c r="B813" s="15"/>
      <c r="C813" s="4"/>
      <c r="D813" s="302"/>
      <c r="E813" s="302"/>
      <c r="F813" s="302"/>
      <c r="G813" s="303"/>
      <c r="H813" s="303"/>
      <c r="I813" s="303"/>
      <c r="J813" s="303"/>
    </row>
    <row r="814" ht="22.5" customHeight="1">
      <c r="B814" s="15"/>
      <c r="C814" s="4"/>
      <c r="D814" s="302"/>
      <c r="E814" s="302"/>
      <c r="F814" s="302"/>
      <c r="G814" s="303"/>
      <c r="H814" s="303"/>
      <c r="I814" s="303"/>
      <c r="J814" s="303"/>
    </row>
    <row r="815" ht="22.5" customHeight="1">
      <c r="B815" s="15"/>
      <c r="C815" s="4"/>
      <c r="D815" s="302"/>
      <c r="E815" s="302"/>
      <c r="F815" s="302"/>
      <c r="G815" s="303"/>
      <c r="H815" s="303"/>
      <c r="I815" s="303"/>
      <c r="J815" s="303"/>
    </row>
    <row r="816" ht="22.5" customHeight="1">
      <c r="B816" s="15"/>
      <c r="C816" s="4"/>
      <c r="D816" s="302"/>
      <c r="E816" s="302"/>
      <c r="F816" s="302"/>
      <c r="G816" s="303"/>
      <c r="H816" s="303"/>
      <c r="I816" s="303"/>
      <c r="J816" s="303"/>
    </row>
    <row r="817" ht="22.5" customHeight="1">
      <c r="B817" s="15"/>
      <c r="C817" s="4"/>
      <c r="D817" s="302"/>
      <c r="E817" s="302"/>
      <c r="F817" s="302"/>
      <c r="G817" s="303"/>
      <c r="H817" s="303"/>
      <c r="I817" s="303"/>
      <c r="J817" s="303"/>
    </row>
    <row r="818" ht="22.5" customHeight="1">
      <c r="B818" s="15"/>
      <c r="C818" s="4"/>
      <c r="D818" s="302"/>
      <c r="E818" s="302"/>
      <c r="F818" s="302"/>
      <c r="G818" s="303"/>
      <c r="H818" s="303"/>
      <c r="I818" s="303"/>
      <c r="J818" s="303"/>
    </row>
    <row r="819" ht="22.5" customHeight="1">
      <c r="B819" s="15"/>
      <c r="C819" s="4"/>
      <c r="D819" s="302"/>
      <c r="E819" s="302"/>
      <c r="F819" s="302"/>
      <c r="G819" s="303"/>
      <c r="H819" s="303"/>
      <c r="I819" s="303"/>
      <c r="J819" s="303"/>
    </row>
    <row r="820" ht="22.5" customHeight="1">
      <c r="B820" s="15"/>
      <c r="C820" s="4"/>
      <c r="D820" s="302"/>
      <c r="E820" s="302"/>
      <c r="F820" s="302"/>
      <c r="G820" s="303"/>
      <c r="H820" s="303"/>
      <c r="I820" s="303"/>
      <c r="J820" s="303"/>
    </row>
    <row r="821" ht="22.5" customHeight="1">
      <c r="B821" s="15"/>
      <c r="C821" s="4"/>
      <c r="D821" s="302"/>
      <c r="E821" s="302"/>
      <c r="F821" s="302"/>
      <c r="G821" s="303"/>
      <c r="H821" s="303"/>
      <c r="I821" s="303"/>
      <c r="J821" s="303"/>
    </row>
    <row r="822" ht="22.5" customHeight="1">
      <c r="B822" s="15"/>
      <c r="C822" s="4"/>
      <c r="D822" s="302"/>
      <c r="E822" s="302"/>
      <c r="F822" s="302"/>
      <c r="G822" s="303"/>
      <c r="H822" s="303"/>
      <c r="I822" s="303"/>
      <c r="J822" s="303"/>
    </row>
    <row r="823" ht="22.5" customHeight="1">
      <c r="B823" s="15"/>
      <c r="C823" s="4"/>
      <c r="D823" s="302"/>
      <c r="E823" s="302"/>
      <c r="F823" s="302"/>
      <c r="G823" s="303"/>
      <c r="H823" s="303"/>
      <c r="I823" s="303"/>
      <c r="J823" s="303"/>
    </row>
    <row r="824" ht="22.5" customHeight="1">
      <c r="B824" s="15"/>
      <c r="C824" s="4"/>
      <c r="D824" s="302"/>
      <c r="E824" s="302"/>
      <c r="F824" s="302"/>
      <c r="G824" s="303"/>
      <c r="H824" s="303"/>
      <c r="I824" s="303"/>
      <c r="J824" s="303"/>
    </row>
    <row r="825" ht="22.5" customHeight="1">
      <c r="B825" s="15"/>
      <c r="C825" s="4"/>
      <c r="D825" s="302"/>
      <c r="E825" s="302"/>
      <c r="F825" s="302"/>
      <c r="G825" s="303"/>
      <c r="H825" s="303"/>
      <c r="I825" s="303"/>
      <c r="J825" s="303"/>
    </row>
    <row r="826" ht="22.5" customHeight="1">
      <c r="B826" s="15"/>
      <c r="C826" s="4"/>
      <c r="D826" s="302"/>
      <c r="E826" s="302"/>
      <c r="F826" s="302"/>
      <c r="G826" s="303"/>
      <c r="H826" s="303"/>
      <c r="I826" s="303"/>
      <c r="J826" s="303"/>
    </row>
    <row r="827" ht="22.5" customHeight="1">
      <c r="B827" s="15"/>
      <c r="C827" s="4"/>
      <c r="D827" s="302"/>
      <c r="E827" s="302"/>
      <c r="F827" s="302"/>
      <c r="G827" s="303"/>
      <c r="H827" s="303"/>
      <c r="I827" s="303"/>
      <c r="J827" s="303"/>
    </row>
    <row r="828" ht="22.5" customHeight="1">
      <c r="B828" s="15"/>
      <c r="C828" s="4"/>
      <c r="D828" s="302"/>
      <c r="E828" s="302"/>
      <c r="F828" s="302"/>
      <c r="G828" s="303"/>
      <c r="H828" s="303"/>
      <c r="I828" s="303"/>
      <c r="J828" s="303"/>
    </row>
    <row r="829" ht="22.5" customHeight="1">
      <c r="B829" s="15"/>
      <c r="C829" s="4"/>
      <c r="D829" s="302"/>
      <c r="E829" s="302"/>
      <c r="F829" s="302"/>
      <c r="G829" s="303"/>
      <c r="H829" s="303"/>
      <c r="I829" s="303"/>
      <c r="J829" s="303"/>
    </row>
    <row r="830" ht="22.5" customHeight="1">
      <c r="B830" s="15"/>
      <c r="C830" s="4"/>
      <c r="D830" s="302"/>
      <c r="E830" s="302"/>
      <c r="F830" s="302"/>
      <c r="G830" s="303"/>
      <c r="H830" s="303"/>
      <c r="I830" s="303"/>
      <c r="J830" s="303"/>
    </row>
    <row r="831" ht="22.5" customHeight="1">
      <c r="B831" s="15"/>
      <c r="C831" s="4"/>
      <c r="D831" s="302"/>
      <c r="E831" s="302"/>
      <c r="F831" s="302"/>
      <c r="G831" s="303"/>
      <c r="H831" s="303"/>
      <c r="I831" s="303"/>
      <c r="J831" s="303"/>
    </row>
    <row r="832" ht="22.5" customHeight="1">
      <c r="B832" s="15"/>
      <c r="C832" s="4"/>
      <c r="D832" s="302"/>
      <c r="E832" s="302"/>
      <c r="F832" s="302"/>
      <c r="G832" s="303"/>
      <c r="H832" s="303"/>
      <c r="I832" s="303"/>
      <c r="J832" s="303"/>
    </row>
    <row r="833" ht="22.5" customHeight="1">
      <c r="B833" s="15"/>
      <c r="C833" s="4"/>
      <c r="D833" s="302"/>
      <c r="E833" s="302"/>
      <c r="F833" s="302"/>
      <c r="G833" s="303"/>
      <c r="H833" s="303"/>
      <c r="I833" s="303"/>
      <c r="J833" s="303"/>
    </row>
    <row r="834" ht="22.5" customHeight="1">
      <c r="B834" s="15"/>
      <c r="C834" s="4"/>
      <c r="D834" s="302"/>
      <c r="E834" s="302"/>
      <c r="F834" s="302"/>
      <c r="G834" s="303"/>
      <c r="H834" s="303"/>
      <c r="I834" s="303"/>
      <c r="J834" s="303"/>
    </row>
    <row r="835" ht="22.5" customHeight="1">
      <c r="B835" s="15"/>
      <c r="C835" s="4"/>
      <c r="D835" s="302"/>
      <c r="E835" s="302"/>
      <c r="F835" s="302"/>
      <c r="G835" s="303"/>
      <c r="H835" s="303"/>
      <c r="I835" s="303"/>
      <c r="J835" s="303"/>
    </row>
    <row r="836" ht="22.5" customHeight="1">
      <c r="B836" s="15"/>
      <c r="C836" s="4"/>
      <c r="D836" s="302"/>
      <c r="E836" s="302"/>
      <c r="F836" s="302"/>
      <c r="G836" s="303"/>
      <c r="H836" s="303"/>
      <c r="I836" s="303"/>
      <c r="J836" s="303"/>
    </row>
    <row r="837" ht="22.5" customHeight="1">
      <c r="B837" s="15"/>
      <c r="C837" s="4"/>
      <c r="D837" s="302"/>
      <c r="E837" s="302"/>
      <c r="F837" s="302"/>
      <c r="G837" s="303"/>
      <c r="H837" s="303"/>
      <c r="I837" s="303"/>
      <c r="J837" s="303"/>
    </row>
    <row r="838" ht="22.5" customHeight="1">
      <c r="B838" s="15"/>
      <c r="C838" s="4"/>
      <c r="D838" s="302"/>
      <c r="E838" s="302"/>
      <c r="F838" s="302"/>
      <c r="G838" s="303"/>
      <c r="H838" s="303"/>
      <c r="I838" s="303"/>
      <c r="J838" s="303"/>
    </row>
    <row r="839" ht="22.5" customHeight="1">
      <c r="B839" s="15"/>
      <c r="C839" s="4"/>
      <c r="D839" s="302"/>
      <c r="E839" s="302"/>
      <c r="F839" s="302"/>
      <c r="G839" s="303"/>
      <c r="H839" s="303"/>
      <c r="I839" s="303"/>
      <c r="J839" s="303"/>
    </row>
    <row r="840" ht="22.5" customHeight="1">
      <c r="B840" s="15"/>
      <c r="C840" s="4"/>
      <c r="D840" s="302"/>
      <c r="E840" s="302"/>
      <c r="F840" s="302"/>
      <c r="G840" s="303"/>
      <c r="H840" s="303"/>
      <c r="I840" s="303"/>
      <c r="J840" s="303"/>
    </row>
    <row r="841" ht="22.5" customHeight="1">
      <c r="B841" s="15"/>
      <c r="C841" s="4"/>
      <c r="D841" s="302"/>
      <c r="E841" s="302"/>
      <c r="F841" s="302"/>
      <c r="G841" s="303"/>
      <c r="H841" s="303"/>
      <c r="I841" s="303"/>
      <c r="J841" s="303"/>
    </row>
    <row r="842" ht="22.5" customHeight="1">
      <c r="B842" s="15"/>
      <c r="C842" s="4"/>
      <c r="D842" s="302"/>
      <c r="E842" s="302"/>
      <c r="F842" s="302"/>
      <c r="G842" s="303"/>
      <c r="H842" s="303"/>
      <c r="I842" s="303"/>
      <c r="J842" s="303"/>
    </row>
    <row r="843" ht="22.5" customHeight="1">
      <c r="B843" s="15"/>
      <c r="C843" s="4"/>
      <c r="D843" s="302"/>
      <c r="E843" s="302"/>
      <c r="F843" s="302"/>
      <c r="G843" s="303"/>
      <c r="H843" s="303"/>
      <c r="I843" s="303"/>
      <c r="J843" s="303"/>
    </row>
    <row r="844" ht="22.5" customHeight="1">
      <c r="B844" s="15"/>
      <c r="C844" s="4"/>
      <c r="D844" s="302"/>
      <c r="E844" s="302"/>
      <c r="F844" s="302"/>
      <c r="G844" s="303"/>
      <c r="H844" s="303"/>
      <c r="I844" s="303"/>
      <c r="J844" s="303"/>
    </row>
    <row r="845" ht="22.5" customHeight="1">
      <c r="B845" s="15"/>
      <c r="C845" s="4"/>
      <c r="D845" s="302"/>
      <c r="E845" s="302"/>
      <c r="F845" s="302"/>
      <c r="G845" s="303"/>
      <c r="H845" s="303"/>
      <c r="I845" s="303"/>
      <c r="J845" s="303"/>
    </row>
    <row r="846" ht="22.5" customHeight="1">
      <c r="B846" s="15"/>
      <c r="C846" s="4"/>
      <c r="D846" s="302"/>
      <c r="E846" s="302"/>
      <c r="F846" s="302"/>
      <c r="G846" s="303"/>
      <c r="H846" s="303"/>
      <c r="I846" s="303"/>
      <c r="J846" s="303"/>
    </row>
    <row r="847" ht="22.5" customHeight="1">
      <c r="B847" s="15"/>
      <c r="C847" s="4"/>
      <c r="D847" s="302"/>
      <c r="E847" s="302"/>
      <c r="F847" s="302"/>
      <c r="G847" s="303"/>
      <c r="H847" s="303"/>
      <c r="I847" s="303"/>
      <c r="J847" s="303"/>
    </row>
    <row r="848" ht="22.5" customHeight="1">
      <c r="B848" s="15"/>
      <c r="C848" s="4"/>
      <c r="D848" s="302"/>
      <c r="E848" s="302"/>
      <c r="F848" s="302"/>
      <c r="G848" s="303"/>
      <c r="H848" s="303"/>
      <c r="I848" s="303"/>
      <c r="J848" s="303"/>
    </row>
    <row r="849" ht="22.5" customHeight="1">
      <c r="B849" s="15"/>
      <c r="C849" s="4"/>
      <c r="D849" s="302"/>
      <c r="E849" s="302"/>
      <c r="F849" s="302"/>
      <c r="G849" s="303"/>
      <c r="H849" s="303"/>
      <c r="I849" s="303"/>
      <c r="J849" s="303"/>
    </row>
    <row r="850" ht="22.5" customHeight="1">
      <c r="B850" s="15"/>
      <c r="C850" s="4"/>
      <c r="D850" s="302"/>
      <c r="E850" s="302"/>
      <c r="F850" s="302"/>
      <c r="G850" s="303"/>
      <c r="H850" s="303"/>
      <c r="I850" s="303"/>
      <c r="J850" s="303"/>
    </row>
    <row r="851" ht="22.5" customHeight="1">
      <c r="B851" s="15"/>
      <c r="C851" s="4"/>
      <c r="D851" s="302"/>
      <c r="E851" s="302"/>
      <c r="F851" s="302"/>
      <c r="G851" s="303"/>
      <c r="H851" s="303"/>
      <c r="I851" s="303"/>
      <c r="J851" s="303"/>
    </row>
    <row r="852" ht="22.5" customHeight="1">
      <c r="B852" s="15"/>
      <c r="C852" s="4"/>
      <c r="D852" s="302"/>
      <c r="E852" s="302"/>
      <c r="F852" s="302"/>
      <c r="G852" s="303"/>
      <c r="H852" s="303"/>
      <c r="I852" s="303"/>
      <c r="J852" s="303"/>
    </row>
    <row r="853" ht="22.5" customHeight="1">
      <c r="B853" s="15"/>
      <c r="C853" s="4"/>
      <c r="D853" s="302"/>
      <c r="E853" s="302"/>
      <c r="F853" s="302"/>
      <c r="G853" s="303"/>
      <c r="H853" s="303"/>
      <c r="I853" s="303"/>
      <c r="J853" s="303"/>
    </row>
    <row r="854" ht="22.5" customHeight="1">
      <c r="B854" s="15"/>
      <c r="C854" s="4"/>
      <c r="D854" s="302"/>
      <c r="E854" s="302"/>
      <c r="F854" s="302"/>
      <c r="G854" s="303"/>
      <c r="H854" s="303"/>
      <c r="I854" s="303"/>
      <c r="J854" s="303"/>
    </row>
    <row r="855" ht="22.5" customHeight="1">
      <c r="B855" s="15"/>
      <c r="C855" s="4"/>
      <c r="D855" s="302"/>
      <c r="E855" s="302"/>
      <c r="F855" s="302"/>
      <c r="G855" s="303"/>
      <c r="H855" s="303"/>
      <c r="I855" s="303"/>
      <c r="J855" s="303"/>
    </row>
    <row r="856" ht="22.5" customHeight="1">
      <c r="B856" s="15"/>
      <c r="C856" s="4"/>
      <c r="D856" s="302"/>
      <c r="E856" s="302"/>
      <c r="F856" s="302"/>
      <c r="G856" s="303"/>
      <c r="H856" s="303"/>
      <c r="I856" s="303"/>
      <c r="J856" s="303"/>
    </row>
    <row r="857" ht="22.5" customHeight="1">
      <c r="B857" s="15"/>
      <c r="C857" s="4"/>
      <c r="D857" s="302"/>
      <c r="E857" s="302"/>
      <c r="F857" s="302"/>
      <c r="G857" s="303"/>
      <c r="H857" s="303"/>
      <c r="I857" s="303"/>
      <c r="J857" s="303"/>
    </row>
    <row r="858" ht="22.5" customHeight="1">
      <c r="B858" s="15"/>
      <c r="C858" s="4"/>
      <c r="D858" s="302"/>
      <c r="E858" s="302"/>
      <c r="F858" s="302"/>
      <c r="G858" s="303"/>
      <c r="H858" s="303"/>
      <c r="I858" s="303"/>
      <c r="J858" s="303"/>
    </row>
    <row r="859" ht="22.5" customHeight="1">
      <c r="B859" s="15"/>
      <c r="C859" s="4"/>
      <c r="D859" s="302"/>
      <c r="E859" s="302"/>
      <c r="F859" s="302"/>
      <c r="G859" s="303"/>
      <c r="H859" s="303"/>
      <c r="I859" s="303"/>
      <c r="J859" s="303"/>
    </row>
    <row r="860" ht="22.5" customHeight="1">
      <c r="B860" s="15"/>
      <c r="C860" s="4"/>
      <c r="D860" s="302"/>
      <c r="E860" s="302"/>
      <c r="F860" s="302"/>
      <c r="G860" s="303"/>
      <c r="H860" s="303"/>
      <c r="I860" s="303"/>
      <c r="J860" s="303"/>
    </row>
    <row r="861" ht="22.5" customHeight="1">
      <c r="B861" s="15"/>
      <c r="C861" s="4"/>
      <c r="D861" s="302"/>
      <c r="E861" s="302"/>
      <c r="F861" s="302"/>
      <c r="G861" s="303"/>
      <c r="H861" s="303"/>
      <c r="I861" s="303"/>
      <c r="J861" s="303"/>
    </row>
    <row r="862" ht="22.5" customHeight="1">
      <c r="B862" s="15"/>
      <c r="C862" s="4"/>
      <c r="D862" s="302"/>
      <c r="E862" s="302"/>
      <c r="F862" s="302"/>
      <c r="G862" s="303"/>
      <c r="H862" s="303"/>
      <c r="I862" s="303"/>
      <c r="J862" s="303"/>
    </row>
    <row r="863" ht="22.5" customHeight="1">
      <c r="B863" s="15"/>
      <c r="C863" s="4"/>
      <c r="D863" s="302"/>
      <c r="E863" s="302"/>
      <c r="F863" s="302"/>
      <c r="G863" s="303"/>
      <c r="H863" s="303"/>
      <c r="I863" s="303"/>
      <c r="J863" s="303"/>
    </row>
    <row r="864" ht="22.5" customHeight="1">
      <c r="B864" s="15"/>
      <c r="C864" s="4"/>
      <c r="D864" s="302"/>
      <c r="E864" s="302"/>
      <c r="F864" s="302"/>
      <c r="G864" s="303"/>
      <c r="H864" s="303"/>
      <c r="I864" s="303"/>
      <c r="J864" s="303"/>
    </row>
    <row r="865" ht="22.5" customHeight="1">
      <c r="B865" s="15"/>
      <c r="C865" s="4"/>
      <c r="D865" s="302"/>
      <c r="E865" s="302"/>
      <c r="F865" s="302"/>
      <c r="G865" s="303"/>
      <c r="H865" s="303"/>
      <c r="I865" s="303"/>
      <c r="J865" s="303"/>
    </row>
    <row r="866" ht="22.5" customHeight="1">
      <c r="B866" s="15"/>
      <c r="C866" s="4"/>
      <c r="D866" s="302"/>
      <c r="E866" s="302"/>
      <c r="F866" s="302"/>
      <c r="G866" s="303"/>
      <c r="H866" s="303"/>
      <c r="I866" s="303"/>
      <c r="J866" s="303"/>
    </row>
    <row r="867" ht="22.5" customHeight="1">
      <c r="B867" s="15"/>
      <c r="C867" s="4"/>
      <c r="D867" s="302"/>
      <c r="E867" s="302"/>
      <c r="F867" s="302"/>
      <c r="G867" s="303"/>
      <c r="H867" s="303"/>
      <c r="I867" s="303"/>
      <c r="J867" s="303"/>
    </row>
    <row r="868" ht="22.5" customHeight="1">
      <c r="B868" s="15"/>
      <c r="C868" s="4"/>
      <c r="D868" s="302"/>
      <c r="E868" s="302"/>
      <c r="F868" s="302"/>
      <c r="G868" s="303"/>
      <c r="H868" s="303"/>
      <c r="I868" s="303"/>
      <c r="J868" s="303"/>
    </row>
    <row r="869" ht="22.5" customHeight="1">
      <c r="B869" s="15"/>
      <c r="C869" s="4"/>
      <c r="D869" s="302"/>
      <c r="E869" s="302"/>
      <c r="F869" s="302"/>
      <c r="G869" s="303"/>
      <c r="H869" s="303"/>
      <c r="I869" s="303"/>
      <c r="J869" s="303"/>
    </row>
    <row r="870" ht="22.5" customHeight="1">
      <c r="B870" s="15"/>
      <c r="C870" s="4"/>
      <c r="D870" s="302"/>
      <c r="E870" s="302"/>
      <c r="F870" s="302"/>
      <c r="G870" s="303"/>
      <c r="H870" s="303"/>
      <c r="I870" s="303"/>
      <c r="J870" s="303"/>
    </row>
    <row r="871" ht="22.5" customHeight="1">
      <c r="B871" s="15"/>
      <c r="C871" s="4"/>
      <c r="D871" s="302"/>
      <c r="E871" s="302"/>
      <c r="F871" s="302"/>
      <c r="G871" s="303"/>
      <c r="H871" s="303"/>
      <c r="I871" s="303"/>
      <c r="J871" s="303"/>
    </row>
    <row r="872" ht="22.5" customHeight="1">
      <c r="B872" s="15"/>
      <c r="C872" s="4"/>
      <c r="D872" s="302"/>
      <c r="E872" s="302"/>
      <c r="F872" s="302"/>
      <c r="G872" s="303"/>
      <c r="H872" s="303"/>
      <c r="I872" s="303"/>
      <c r="J872" s="303"/>
    </row>
    <row r="873" ht="22.5" customHeight="1">
      <c r="B873" s="15"/>
      <c r="C873" s="4"/>
      <c r="D873" s="302"/>
      <c r="E873" s="302"/>
      <c r="F873" s="302"/>
      <c r="G873" s="303"/>
      <c r="H873" s="303"/>
      <c r="I873" s="303"/>
      <c r="J873" s="303"/>
    </row>
    <row r="874" ht="22.5" customHeight="1">
      <c r="B874" s="15"/>
      <c r="C874" s="4"/>
      <c r="D874" s="302"/>
      <c r="E874" s="302"/>
      <c r="F874" s="302"/>
      <c r="G874" s="303"/>
      <c r="H874" s="303"/>
      <c r="I874" s="303"/>
      <c r="J874" s="303"/>
    </row>
    <row r="875" ht="22.5" customHeight="1">
      <c r="B875" s="15"/>
      <c r="C875" s="4"/>
      <c r="D875" s="302"/>
      <c r="E875" s="302"/>
      <c r="F875" s="302"/>
      <c r="G875" s="303"/>
      <c r="H875" s="303"/>
      <c r="I875" s="303"/>
      <c r="J875" s="303"/>
    </row>
    <row r="876" ht="22.5" customHeight="1">
      <c r="B876" s="15"/>
      <c r="C876" s="4"/>
      <c r="D876" s="302"/>
      <c r="E876" s="302"/>
      <c r="F876" s="302"/>
      <c r="G876" s="303"/>
      <c r="H876" s="303"/>
      <c r="I876" s="303"/>
      <c r="J876" s="303"/>
    </row>
    <row r="877" ht="22.5" customHeight="1">
      <c r="B877" s="15"/>
      <c r="C877" s="4"/>
      <c r="D877" s="302"/>
      <c r="E877" s="302"/>
      <c r="F877" s="302"/>
      <c r="G877" s="303"/>
      <c r="H877" s="303"/>
      <c r="I877" s="303"/>
      <c r="J877" s="303"/>
    </row>
    <row r="878" ht="22.5" customHeight="1">
      <c r="B878" s="15"/>
      <c r="C878" s="4"/>
      <c r="D878" s="302"/>
      <c r="E878" s="302"/>
      <c r="F878" s="302"/>
      <c r="G878" s="303"/>
      <c r="H878" s="303"/>
      <c r="I878" s="303"/>
      <c r="J878" s="303"/>
    </row>
    <row r="879" ht="22.5" customHeight="1">
      <c r="B879" s="15"/>
      <c r="C879" s="4"/>
      <c r="D879" s="302"/>
      <c r="E879" s="302"/>
      <c r="F879" s="302"/>
      <c r="G879" s="303"/>
      <c r="H879" s="303"/>
      <c r="I879" s="303"/>
      <c r="J879" s="303"/>
    </row>
    <row r="880" ht="22.5" customHeight="1">
      <c r="B880" s="15"/>
      <c r="C880" s="4"/>
      <c r="D880" s="302"/>
      <c r="E880" s="302"/>
      <c r="F880" s="302"/>
      <c r="G880" s="303"/>
      <c r="H880" s="303"/>
      <c r="I880" s="303"/>
      <c r="J880" s="303"/>
    </row>
    <row r="881" ht="22.5" customHeight="1">
      <c r="B881" s="15"/>
      <c r="C881" s="4"/>
      <c r="D881" s="302"/>
      <c r="E881" s="302"/>
      <c r="F881" s="302"/>
      <c r="G881" s="303"/>
      <c r="H881" s="303"/>
      <c r="I881" s="303"/>
      <c r="J881" s="303"/>
    </row>
    <row r="882" ht="22.5" customHeight="1">
      <c r="B882" s="15"/>
      <c r="C882" s="4"/>
      <c r="D882" s="302"/>
      <c r="E882" s="302"/>
      <c r="F882" s="302"/>
      <c r="G882" s="303"/>
      <c r="H882" s="303"/>
      <c r="I882" s="303"/>
      <c r="J882" s="303"/>
    </row>
    <row r="883" ht="22.5" customHeight="1">
      <c r="B883" s="15"/>
      <c r="C883" s="4"/>
      <c r="D883" s="302"/>
      <c r="E883" s="302"/>
      <c r="F883" s="302"/>
      <c r="G883" s="303"/>
      <c r="H883" s="303"/>
      <c r="I883" s="303"/>
      <c r="J883" s="303"/>
    </row>
    <row r="884" ht="22.5" customHeight="1">
      <c r="B884" s="15"/>
      <c r="C884" s="4"/>
      <c r="D884" s="302"/>
      <c r="E884" s="302"/>
      <c r="F884" s="302"/>
      <c r="G884" s="303"/>
      <c r="H884" s="303"/>
      <c r="I884" s="303"/>
      <c r="J884" s="303"/>
    </row>
    <row r="885" ht="22.5" customHeight="1">
      <c r="B885" s="15"/>
      <c r="C885" s="4"/>
      <c r="D885" s="302"/>
      <c r="E885" s="302"/>
      <c r="F885" s="302"/>
      <c r="G885" s="303"/>
      <c r="H885" s="303"/>
      <c r="I885" s="303"/>
      <c r="J885" s="303"/>
    </row>
    <row r="886" ht="22.5" customHeight="1">
      <c r="B886" s="15"/>
      <c r="C886" s="4"/>
      <c r="D886" s="302"/>
      <c r="E886" s="302"/>
      <c r="F886" s="302"/>
      <c r="G886" s="303"/>
      <c r="H886" s="303"/>
      <c r="I886" s="303"/>
      <c r="J886" s="303"/>
    </row>
    <row r="887" ht="22.5" customHeight="1">
      <c r="B887" s="15"/>
      <c r="C887" s="4"/>
      <c r="D887" s="302"/>
      <c r="E887" s="302"/>
      <c r="F887" s="302"/>
      <c r="G887" s="303"/>
      <c r="H887" s="303"/>
      <c r="I887" s="303"/>
      <c r="J887" s="303"/>
    </row>
    <row r="888" ht="22.5" customHeight="1">
      <c r="B888" s="15"/>
      <c r="C888" s="4"/>
      <c r="D888" s="302"/>
      <c r="E888" s="302"/>
      <c r="F888" s="302"/>
      <c r="G888" s="303"/>
      <c r="H888" s="303"/>
      <c r="I888" s="303"/>
      <c r="J888" s="303"/>
    </row>
    <row r="889" ht="22.5" customHeight="1">
      <c r="B889" s="15"/>
      <c r="C889" s="4"/>
      <c r="D889" s="302"/>
      <c r="E889" s="302"/>
      <c r="F889" s="302"/>
      <c r="G889" s="303"/>
      <c r="H889" s="303"/>
      <c r="I889" s="303"/>
      <c r="J889" s="303"/>
    </row>
    <row r="890" ht="22.5" customHeight="1">
      <c r="B890" s="15"/>
      <c r="C890" s="4"/>
      <c r="D890" s="302"/>
      <c r="E890" s="302"/>
      <c r="F890" s="302"/>
      <c r="G890" s="303"/>
      <c r="H890" s="303"/>
      <c r="I890" s="303"/>
      <c r="J890" s="303"/>
    </row>
    <row r="891" ht="22.5" customHeight="1">
      <c r="B891" s="15"/>
      <c r="C891" s="4"/>
      <c r="D891" s="302"/>
      <c r="E891" s="302"/>
      <c r="F891" s="302"/>
      <c r="G891" s="303"/>
      <c r="H891" s="303"/>
      <c r="I891" s="303"/>
      <c r="J891" s="303"/>
    </row>
    <row r="892" ht="22.5" customHeight="1">
      <c r="B892" s="15"/>
      <c r="C892" s="4"/>
      <c r="D892" s="302"/>
      <c r="E892" s="302"/>
      <c r="F892" s="302"/>
      <c r="G892" s="303"/>
      <c r="H892" s="303"/>
      <c r="I892" s="303"/>
      <c r="J892" s="303"/>
    </row>
    <row r="893" ht="22.5" customHeight="1">
      <c r="B893" s="15"/>
      <c r="C893" s="4"/>
      <c r="D893" s="302"/>
      <c r="E893" s="302"/>
      <c r="F893" s="302"/>
      <c r="G893" s="303"/>
      <c r="H893" s="303"/>
      <c r="I893" s="303"/>
      <c r="J893" s="303"/>
    </row>
    <row r="894" ht="22.5" customHeight="1">
      <c r="B894" s="15"/>
      <c r="C894" s="4"/>
      <c r="D894" s="302"/>
      <c r="E894" s="302"/>
      <c r="F894" s="302"/>
      <c r="G894" s="303"/>
      <c r="H894" s="303"/>
      <c r="I894" s="303"/>
      <c r="J894" s="303"/>
    </row>
    <row r="895" ht="22.5" customHeight="1">
      <c r="B895" s="15"/>
      <c r="C895" s="4"/>
      <c r="D895" s="302"/>
      <c r="E895" s="302"/>
      <c r="F895" s="302"/>
      <c r="G895" s="303"/>
      <c r="H895" s="303"/>
      <c r="I895" s="303"/>
      <c r="J895" s="303"/>
    </row>
    <row r="896" ht="22.5" customHeight="1">
      <c r="B896" s="15"/>
      <c r="C896" s="4"/>
      <c r="D896" s="302"/>
      <c r="E896" s="302"/>
      <c r="F896" s="302"/>
      <c r="G896" s="303"/>
      <c r="H896" s="303"/>
      <c r="I896" s="303"/>
      <c r="J896" s="303"/>
    </row>
    <row r="897" ht="22.5" customHeight="1">
      <c r="B897" s="15"/>
      <c r="C897" s="4"/>
      <c r="D897" s="302"/>
      <c r="E897" s="302"/>
      <c r="F897" s="302"/>
      <c r="G897" s="303"/>
      <c r="H897" s="303"/>
      <c r="I897" s="303"/>
      <c r="J897" s="303"/>
    </row>
    <row r="898" ht="22.5" customHeight="1">
      <c r="B898" s="15"/>
      <c r="C898" s="4"/>
      <c r="D898" s="302"/>
      <c r="E898" s="302"/>
      <c r="F898" s="302"/>
      <c r="G898" s="303"/>
      <c r="H898" s="303"/>
      <c r="I898" s="303"/>
      <c r="J898" s="303"/>
    </row>
    <row r="899" ht="22.5" customHeight="1">
      <c r="B899" s="15"/>
      <c r="C899" s="4"/>
      <c r="D899" s="302"/>
      <c r="E899" s="302"/>
      <c r="F899" s="302"/>
      <c r="G899" s="303"/>
      <c r="H899" s="303"/>
      <c r="I899" s="303"/>
      <c r="J899" s="303"/>
    </row>
    <row r="900" ht="22.5" customHeight="1">
      <c r="B900" s="15"/>
      <c r="C900" s="4"/>
      <c r="D900" s="302"/>
      <c r="E900" s="302"/>
      <c r="F900" s="302"/>
      <c r="G900" s="303"/>
      <c r="H900" s="303"/>
      <c r="I900" s="303"/>
      <c r="J900" s="303"/>
    </row>
    <row r="901" ht="22.5" customHeight="1">
      <c r="B901" s="15"/>
      <c r="C901" s="4"/>
      <c r="D901" s="302"/>
      <c r="E901" s="302"/>
      <c r="F901" s="302"/>
      <c r="G901" s="303"/>
      <c r="H901" s="303"/>
      <c r="I901" s="303"/>
      <c r="J901" s="303"/>
    </row>
    <row r="902" ht="22.5" customHeight="1">
      <c r="B902" s="15"/>
      <c r="C902" s="4"/>
      <c r="D902" s="302"/>
      <c r="E902" s="302"/>
      <c r="F902" s="302"/>
      <c r="G902" s="303"/>
      <c r="H902" s="303"/>
      <c r="I902" s="303"/>
      <c r="J902" s="303"/>
    </row>
    <row r="903" ht="22.5" customHeight="1">
      <c r="B903" s="15"/>
      <c r="C903" s="4"/>
      <c r="D903" s="302"/>
      <c r="E903" s="302"/>
      <c r="F903" s="302"/>
      <c r="G903" s="303"/>
      <c r="H903" s="303"/>
      <c r="I903" s="303"/>
      <c r="J903" s="303"/>
    </row>
    <row r="904" ht="22.5" customHeight="1">
      <c r="B904" s="15"/>
      <c r="C904" s="4"/>
      <c r="D904" s="302"/>
      <c r="E904" s="302"/>
      <c r="F904" s="302"/>
      <c r="G904" s="303"/>
      <c r="H904" s="303"/>
      <c r="I904" s="303"/>
      <c r="J904" s="303"/>
    </row>
    <row r="905" ht="22.5" customHeight="1">
      <c r="B905" s="15"/>
      <c r="C905" s="4"/>
      <c r="D905" s="302"/>
      <c r="E905" s="302"/>
      <c r="F905" s="302"/>
      <c r="G905" s="303"/>
      <c r="H905" s="303"/>
      <c r="I905" s="303"/>
      <c r="J905" s="303"/>
    </row>
    <row r="906" ht="22.5" customHeight="1">
      <c r="B906" s="15"/>
      <c r="C906" s="4"/>
      <c r="D906" s="302"/>
      <c r="E906" s="302"/>
      <c r="F906" s="302"/>
      <c r="G906" s="303"/>
      <c r="H906" s="303"/>
      <c r="I906" s="303"/>
      <c r="J906" s="303"/>
    </row>
    <row r="907" ht="22.5" customHeight="1">
      <c r="B907" s="15"/>
      <c r="C907" s="4"/>
      <c r="D907" s="302"/>
      <c r="E907" s="302"/>
      <c r="F907" s="302"/>
      <c r="G907" s="303"/>
      <c r="H907" s="303"/>
      <c r="I907" s="303"/>
      <c r="J907" s="303"/>
    </row>
    <row r="908" ht="22.5" customHeight="1">
      <c r="B908" s="15"/>
      <c r="C908" s="4"/>
      <c r="D908" s="302"/>
      <c r="E908" s="302"/>
      <c r="F908" s="302"/>
      <c r="G908" s="303"/>
      <c r="H908" s="303"/>
      <c r="I908" s="303"/>
      <c r="J908" s="303"/>
    </row>
    <row r="909" ht="22.5" customHeight="1">
      <c r="B909" s="15"/>
      <c r="C909" s="4"/>
      <c r="D909" s="302"/>
      <c r="E909" s="302"/>
      <c r="F909" s="302"/>
      <c r="G909" s="303"/>
      <c r="H909" s="303"/>
      <c r="I909" s="303"/>
      <c r="J909" s="303"/>
    </row>
    <row r="910" ht="22.5" customHeight="1">
      <c r="B910" s="15"/>
      <c r="C910" s="4"/>
      <c r="D910" s="302"/>
      <c r="E910" s="302"/>
      <c r="F910" s="302"/>
      <c r="G910" s="303"/>
      <c r="H910" s="303"/>
      <c r="I910" s="303"/>
      <c r="J910" s="303"/>
    </row>
    <row r="911" ht="22.5" customHeight="1">
      <c r="B911" s="15"/>
      <c r="C911" s="4"/>
      <c r="D911" s="302"/>
      <c r="E911" s="302"/>
      <c r="F911" s="302"/>
      <c r="G911" s="303"/>
      <c r="H911" s="303"/>
      <c r="I911" s="303"/>
      <c r="J911" s="303"/>
    </row>
    <row r="912" ht="22.5" customHeight="1">
      <c r="B912" s="15"/>
      <c r="C912" s="4"/>
      <c r="D912" s="302"/>
      <c r="E912" s="302"/>
      <c r="F912" s="302"/>
      <c r="G912" s="303"/>
      <c r="H912" s="303"/>
      <c r="I912" s="303"/>
      <c r="J912" s="303"/>
    </row>
    <row r="913" ht="22.5" customHeight="1">
      <c r="B913" s="15"/>
      <c r="C913" s="4"/>
      <c r="D913" s="302"/>
      <c r="E913" s="302"/>
      <c r="F913" s="302"/>
      <c r="G913" s="303"/>
      <c r="H913" s="303"/>
      <c r="I913" s="303"/>
      <c r="J913" s="303"/>
    </row>
    <row r="914" ht="22.5" customHeight="1">
      <c r="B914" s="15"/>
      <c r="C914" s="4"/>
      <c r="D914" s="302"/>
      <c r="E914" s="302"/>
      <c r="F914" s="302"/>
      <c r="G914" s="303"/>
      <c r="H914" s="303"/>
      <c r="I914" s="303"/>
      <c r="J914" s="303"/>
    </row>
    <row r="915" ht="22.5" customHeight="1">
      <c r="B915" s="15"/>
      <c r="C915" s="4"/>
      <c r="D915" s="302"/>
      <c r="E915" s="302"/>
      <c r="F915" s="302"/>
      <c r="G915" s="303"/>
      <c r="H915" s="303"/>
      <c r="I915" s="303"/>
      <c r="J915" s="303"/>
    </row>
    <row r="916" ht="22.5" customHeight="1">
      <c r="B916" s="15"/>
      <c r="C916" s="4"/>
      <c r="D916" s="302"/>
      <c r="E916" s="302"/>
      <c r="F916" s="302"/>
      <c r="G916" s="303"/>
      <c r="H916" s="303"/>
      <c r="I916" s="303"/>
      <c r="J916" s="303"/>
    </row>
    <row r="917" ht="22.5" customHeight="1">
      <c r="B917" s="15"/>
      <c r="C917" s="4"/>
      <c r="D917" s="302"/>
      <c r="E917" s="302"/>
      <c r="F917" s="302"/>
      <c r="G917" s="303"/>
      <c r="H917" s="303"/>
      <c r="I917" s="303"/>
      <c r="J917" s="303"/>
    </row>
    <row r="918" ht="22.5" customHeight="1">
      <c r="B918" s="15"/>
      <c r="C918" s="4"/>
      <c r="D918" s="302"/>
      <c r="E918" s="302"/>
      <c r="F918" s="302"/>
      <c r="G918" s="303"/>
      <c r="H918" s="303"/>
      <c r="I918" s="303"/>
      <c r="J918" s="303"/>
    </row>
    <row r="919" ht="22.5" customHeight="1">
      <c r="B919" s="15"/>
      <c r="C919" s="4"/>
      <c r="D919" s="302"/>
      <c r="E919" s="302"/>
      <c r="F919" s="302"/>
      <c r="G919" s="303"/>
      <c r="H919" s="303"/>
      <c r="I919" s="303"/>
      <c r="J919" s="303"/>
    </row>
    <row r="920" ht="22.5" customHeight="1">
      <c r="B920" s="15"/>
      <c r="C920" s="4"/>
      <c r="D920" s="302"/>
      <c r="E920" s="302"/>
      <c r="F920" s="302"/>
      <c r="G920" s="303"/>
      <c r="H920" s="303"/>
      <c r="I920" s="303"/>
      <c r="J920" s="303"/>
    </row>
    <row r="921" ht="22.5" customHeight="1">
      <c r="B921" s="15"/>
      <c r="C921" s="4"/>
      <c r="D921" s="302"/>
      <c r="E921" s="302"/>
      <c r="F921" s="302"/>
      <c r="G921" s="303"/>
      <c r="H921" s="303"/>
      <c r="I921" s="303"/>
      <c r="J921" s="303"/>
    </row>
    <row r="922" ht="22.5" customHeight="1">
      <c r="B922" s="15"/>
      <c r="C922" s="4"/>
      <c r="D922" s="302"/>
      <c r="E922" s="302"/>
      <c r="F922" s="302"/>
      <c r="G922" s="303"/>
      <c r="H922" s="303"/>
      <c r="I922" s="303"/>
      <c r="J922" s="303"/>
    </row>
    <row r="923" ht="22.5" customHeight="1">
      <c r="B923" s="15"/>
      <c r="C923" s="4"/>
      <c r="D923" s="302"/>
      <c r="E923" s="302"/>
      <c r="F923" s="302"/>
      <c r="G923" s="303"/>
      <c r="H923" s="303"/>
      <c r="I923" s="303"/>
      <c r="J923" s="303"/>
    </row>
    <row r="924" ht="22.5" customHeight="1">
      <c r="B924" s="15"/>
      <c r="C924" s="4"/>
      <c r="D924" s="302"/>
      <c r="E924" s="302"/>
      <c r="F924" s="302"/>
      <c r="G924" s="303"/>
      <c r="H924" s="303"/>
      <c r="I924" s="303"/>
      <c r="J924" s="303"/>
    </row>
    <row r="925" ht="22.5" customHeight="1">
      <c r="B925" s="15"/>
      <c r="C925" s="4"/>
      <c r="D925" s="302"/>
      <c r="E925" s="302"/>
      <c r="F925" s="302"/>
      <c r="G925" s="303"/>
      <c r="H925" s="303"/>
      <c r="I925" s="303"/>
      <c r="J925" s="303"/>
    </row>
    <row r="926" ht="22.5" customHeight="1">
      <c r="B926" s="15"/>
      <c r="C926" s="4"/>
      <c r="D926" s="302"/>
      <c r="E926" s="302"/>
      <c r="F926" s="302"/>
      <c r="G926" s="303"/>
      <c r="H926" s="303"/>
      <c r="I926" s="303"/>
      <c r="J926" s="303"/>
    </row>
    <row r="927" ht="22.5" customHeight="1">
      <c r="B927" s="15"/>
      <c r="C927" s="4"/>
      <c r="D927" s="302"/>
      <c r="E927" s="302"/>
      <c r="F927" s="302"/>
      <c r="G927" s="303"/>
      <c r="H927" s="303"/>
      <c r="I927" s="303"/>
      <c r="J927" s="303"/>
    </row>
    <row r="928" ht="22.5" customHeight="1">
      <c r="B928" s="15"/>
      <c r="C928" s="4"/>
      <c r="D928" s="302"/>
      <c r="E928" s="302"/>
      <c r="F928" s="302"/>
      <c r="G928" s="303"/>
      <c r="H928" s="303"/>
      <c r="I928" s="303"/>
      <c r="J928" s="303"/>
    </row>
    <row r="929" ht="22.5" customHeight="1">
      <c r="B929" s="15"/>
      <c r="C929" s="4"/>
      <c r="D929" s="302"/>
      <c r="E929" s="302"/>
      <c r="F929" s="302"/>
      <c r="G929" s="303"/>
      <c r="H929" s="303"/>
      <c r="I929" s="303"/>
      <c r="J929" s="303"/>
    </row>
    <row r="930" ht="22.5" customHeight="1">
      <c r="B930" s="15"/>
      <c r="C930" s="4"/>
      <c r="D930" s="302"/>
      <c r="E930" s="302"/>
      <c r="F930" s="302"/>
      <c r="G930" s="303"/>
      <c r="H930" s="303"/>
      <c r="I930" s="303"/>
      <c r="J930" s="303"/>
    </row>
    <row r="931" ht="22.5" customHeight="1">
      <c r="B931" s="15"/>
      <c r="C931" s="4"/>
      <c r="D931" s="302"/>
      <c r="E931" s="302"/>
      <c r="F931" s="302"/>
      <c r="G931" s="303"/>
      <c r="H931" s="303"/>
      <c r="I931" s="303"/>
      <c r="J931" s="303"/>
    </row>
    <row r="932" ht="22.5" customHeight="1">
      <c r="B932" s="15"/>
      <c r="C932" s="4"/>
      <c r="D932" s="302"/>
      <c r="E932" s="302"/>
      <c r="F932" s="302"/>
      <c r="G932" s="303"/>
      <c r="H932" s="303"/>
      <c r="I932" s="303"/>
      <c r="J932" s="303"/>
    </row>
    <row r="933" ht="22.5" customHeight="1">
      <c r="B933" s="15"/>
      <c r="C933" s="4"/>
      <c r="D933" s="302"/>
      <c r="E933" s="302"/>
      <c r="F933" s="302"/>
      <c r="G933" s="303"/>
      <c r="H933" s="303"/>
      <c r="I933" s="303"/>
      <c r="J933" s="303"/>
    </row>
    <row r="934" ht="22.5" customHeight="1">
      <c r="B934" s="15"/>
      <c r="C934" s="4"/>
      <c r="D934" s="302"/>
      <c r="E934" s="302"/>
      <c r="F934" s="302"/>
      <c r="G934" s="303"/>
      <c r="H934" s="303"/>
      <c r="I934" s="303"/>
      <c r="J934" s="303"/>
    </row>
    <row r="935" ht="22.5" customHeight="1">
      <c r="B935" s="15"/>
      <c r="C935" s="4"/>
      <c r="D935" s="302"/>
      <c r="E935" s="302"/>
      <c r="F935" s="302"/>
      <c r="G935" s="303"/>
      <c r="H935" s="303"/>
      <c r="I935" s="303"/>
      <c r="J935" s="303"/>
    </row>
    <row r="936" ht="22.5" customHeight="1">
      <c r="B936" s="15"/>
      <c r="C936" s="4"/>
      <c r="D936" s="302"/>
      <c r="E936" s="302"/>
      <c r="F936" s="302"/>
      <c r="G936" s="303"/>
      <c r="H936" s="303"/>
      <c r="I936" s="303"/>
      <c r="J936" s="303"/>
    </row>
    <row r="937" ht="22.5" customHeight="1">
      <c r="B937" s="15"/>
      <c r="C937" s="4"/>
      <c r="D937" s="302"/>
      <c r="E937" s="302"/>
      <c r="F937" s="302"/>
      <c r="G937" s="303"/>
      <c r="H937" s="303"/>
      <c r="I937" s="303"/>
      <c r="J937" s="303"/>
    </row>
    <row r="938" ht="22.5" customHeight="1">
      <c r="B938" s="15"/>
      <c r="C938" s="4"/>
      <c r="D938" s="302"/>
      <c r="E938" s="302"/>
      <c r="F938" s="302"/>
      <c r="G938" s="303"/>
      <c r="H938" s="303"/>
      <c r="I938" s="303"/>
      <c r="J938" s="303"/>
    </row>
    <row r="939" ht="22.5" customHeight="1">
      <c r="B939" s="15"/>
      <c r="C939" s="4"/>
      <c r="D939" s="302"/>
      <c r="E939" s="302"/>
      <c r="F939" s="302"/>
      <c r="G939" s="303"/>
      <c r="H939" s="303"/>
      <c r="I939" s="303"/>
      <c r="J939" s="303"/>
    </row>
    <row r="940" ht="22.5" customHeight="1">
      <c r="B940" s="15"/>
      <c r="C940" s="4"/>
      <c r="D940" s="302"/>
      <c r="E940" s="302"/>
      <c r="F940" s="302"/>
      <c r="G940" s="303"/>
      <c r="H940" s="303"/>
      <c r="I940" s="303"/>
      <c r="J940" s="303"/>
    </row>
    <row r="941" ht="22.5" customHeight="1">
      <c r="B941" s="15"/>
      <c r="C941" s="4"/>
      <c r="D941" s="302"/>
      <c r="E941" s="302"/>
      <c r="F941" s="302"/>
      <c r="G941" s="303"/>
      <c r="H941" s="303"/>
      <c r="I941" s="303"/>
      <c r="J941" s="303"/>
    </row>
    <row r="942" ht="22.5" customHeight="1">
      <c r="B942" s="15"/>
      <c r="C942" s="4"/>
      <c r="D942" s="302"/>
      <c r="E942" s="302"/>
      <c r="F942" s="302"/>
      <c r="G942" s="303"/>
      <c r="H942" s="303"/>
      <c r="I942" s="303"/>
      <c r="J942" s="303"/>
    </row>
    <row r="943" ht="22.5" customHeight="1">
      <c r="B943" s="15"/>
      <c r="C943" s="4"/>
      <c r="D943" s="302"/>
      <c r="E943" s="302"/>
      <c r="F943" s="302"/>
      <c r="G943" s="303"/>
      <c r="H943" s="303"/>
      <c r="I943" s="303"/>
      <c r="J943" s="303"/>
    </row>
    <row r="944" ht="22.5" customHeight="1">
      <c r="B944" s="15"/>
      <c r="C944" s="4"/>
      <c r="D944" s="302"/>
      <c r="E944" s="302"/>
      <c r="F944" s="302"/>
      <c r="G944" s="303"/>
      <c r="H944" s="303"/>
      <c r="I944" s="303"/>
      <c r="J944" s="303"/>
    </row>
    <row r="945" ht="22.5" customHeight="1">
      <c r="B945" s="15"/>
      <c r="C945" s="4"/>
      <c r="D945" s="302"/>
      <c r="E945" s="302"/>
      <c r="F945" s="302"/>
      <c r="G945" s="303"/>
      <c r="H945" s="303"/>
      <c r="I945" s="303"/>
      <c r="J945" s="303"/>
    </row>
    <row r="946" ht="22.5" customHeight="1">
      <c r="B946" s="15"/>
      <c r="C946" s="4"/>
      <c r="D946" s="302"/>
      <c r="E946" s="302"/>
      <c r="F946" s="302"/>
      <c r="G946" s="303"/>
      <c r="H946" s="303"/>
      <c r="I946" s="303"/>
      <c r="J946" s="303"/>
    </row>
    <row r="947" ht="22.5" customHeight="1">
      <c r="B947" s="15"/>
      <c r="C947" s="4"/>
      <c r="D947" s="302"/>
      <c r="E947" s="302"/>
      <c r="F947" s="302"/>
      <c r="G947" s="303"/>
      <c r="H947" s="303"/>
      <c r="I947" s="303"/>
      <c r="J947" s="303"/>
    </row>
    <row r="948" ht="22.5" customHeight="1">
      <c r="B948" s="15"/>
      <c r="C948" s="4"/>
      <c r="D948" s="302"/>
      <c r="E948" s="302"/>
      <c r="F948" s="302"/>
      <c r="G948" s="303"/>
      <c r="H948" s="303"/>
      <c r="I948" s="303"/>
      <c r="J948" s="303"/>
    </row>
    <row r="949" ht="22.5" customHeight="1">
      <c r="B949" s="15"/>
      <c r="C949" s="4"/>
      <c r="D949" s="302"/>
      <c r="E949" s="302"/>
      <c r="F949" s="302"/>
      <c r="G949" s="303"/>
      <c r="H949" s="303"/>
      <c r="I949" s="303"/>
      <c r="J949" s="303"/>
    </row>
    <row r="950" ht="22.5" customHeight="1">
      <c r="B950" s="15"/>
      <c r="C950" s="4"/>
      <c r="D950" s="302"/>
      <c r="E950" s="302"/>
      <c r="F950" s="302"/>
      <c r="G950" s="303"/>
      <c r="H950" s="303"/>
      <c r="I950" s="303"/>
      <c r="J950" s="303"/>
    </row>
    <row r="951" ht="22.5" customHeight="1">
      <c r="B951" s="15"/>
      <c r="C951" s="4"/>
      <c r="D951" s="302"/>
      <c r="E951" s="302"/>
      <c r="F951" s="302"/>
      <c r="G951" s="303"/>
      <c r="H951" s="303"/>
      <c r="I951" s="303"/>
      <c r="J951" s="303"/>
    </row>
    <row r="952" ht="22.5" customHeight="1">
      <c r="B952" s="15"/>
      <c r="C952" s="4"/>
      <c r="D952" s="302"/>
      <c r="E952" s="302"/>
      <c r="F952" s="302"/>
      <c r="G952" s="303"/>
      <c r="H952" s="303"/>
      <c r="I952" s="303"/>
      <c r="J952" s="303"/>
    </row>
    <row r="953" ht="22.5" customHeight="1">
      <c r="B953" s="15"/>
      <c r="C953" s="4"/>
      <c r="D953" s="302"/>
      <c r="E953" s="302"/>
      <c r="F953" s="302"/>
      <c r="G953" s="303"/>
      <c r="H953" s="303"/>
      <c r="I953" s="303"/>
      <c r="J953" s="303"/>
    </row>
    <row r="954" ht="22.5" customHeight="1">
      <c r="B954" s="15"/>
      <c r="C954" s="4"/>
      <c r="D954" s="302"/>
      <c r="E954" s="302"/>
      <c r="F954" s="302"/>
      <c r="G954" s="303"/>
      <c r="H954" s="303"/>
      <c r="I954" s="303"/>
      <c r="J954" s="303"/>
    </row>
    <row r="955" ht="22.5" customHeight="1">
      <c r="B955" s="15"/>
      <c r="C955" s="4"/>
      <c r="D955" s="302"/>
      <c r="E955" s="302"/>
      <c r="F955" s="302"/>
      <c r="G955" s="303"/>
      <c r="H955" s="303"/>
      <c r="I955" s="303"/>
      <c r="J955" s="303"/>
    </row>
    <row r="956" ht="22.5" customHeight="1">
      <c r="B956" s="15"/>
      <c r="C956" s="4"/>
      <c r="D956" s="302"/>
      <c r="E956" s="302"/>
      <c r="F956" s="302"/>
      <c r="G956" s="303"/>
      <c r="H956" s="303"/>
      <c r="I956" s="303"/>
      <c r="J956" s="303"/>
    </row>
    <row r="957" ht="22.5" customHeight="1">
      <c r="B957" s="15"/>
      <c r="C957" s="4"/>
      <c r="D957" s="302"/>
      <c r="E957" s="302"/>
      <c r="F957" s="302"/>
      <c r="G957" s="303"/>
      <c r="H957" s="303"/>
      <c r="I957" s="303"/>
      <c r="J957" s="303"/>
    </row>
    <row r="958" ht="22.5" customHeight="1">
      <c r="B958" s="15"/>
      <c r="C958" s="4"/>
      <c r="D958" s="302"/>
      <c r="E958" s="302"/>
      <c r="F958" s="302"/>
      <c r="G958" s="303"/>
      <c r="H958" s="303"/>
      <c r="I958" s="303"/>
      <c r="J958" s="303"/>
    </row>
    <row r="959" ht="22.5" customHeight="1">
      <c r="B959" s="15"/>
      <c r="C959" s="4"/>
      <c r="D959" s="302"/>
      <c r="E959" s="302"/>
      <c r="F959" s="302"/>
      <c r="G959" s="303"/>
      <c r="H959" s="303"/>
      <c r="I959" s="303"/>
      <c r="J959" s="303"/>
    </row>
    <row r="960" ht="22.5" customHeight="1">
      <c r="B960" s="15"/>
      <c r="C960" s="4"/>
      <c r="D960" s="302"/>
      <c r="E960" s="302"/>
      <c r="F960" s="302"/>
      <c r="G960" s="303"/>
      <c r="H960" s="303"/>
      <c r="I960" s="303"/>
      <c r="J960" s="303"/>
    </row>
    <row r="961" ht="22.5" customHeight="1">
      <c r="B961" s="15"/>
      <c r="C961" s="4"/>
      <c r="D961" s="302"/>
      <c r="E961" s="302"/>
      <c r="F961" s="302"/>
      <c r="G961" s="303"/>
      <c r="H961" s="303"/>
      <c r="I961" s="303"/>
      <c r="J961" s="303"/>
    </row>
    <row r="962" ht="22.5" customHeight="1">
      <c r="B962" s="15"/>
      <c r="C962" s="4"/>
      <c r="D962" s="302"/>
      <c r="E962" s="302"/>
      <c r="F962" s="302"/>
      <c r="G962" s="303"/>
      <c r="H962" s="303"/>
      <c r="I962" s="303"/>
      <c r="J962" s="303"/>
    </row>
    <row r="963" ht="22.5" customHeight="1">
      <c r="B963" s="15"/>
      <c r="C963" s="4"/>
      <c r="D963" s="302"/>
      <c r="E963" s="302"/>
      <c r="F963" s="302"/>
      <c r="G963" s="303"/>
      <c r="H963" s="303"/>
      <c r="I963" s="303"/>
      <c r="J963" s="303"/>
    </row>
    <row r="964" ht="22.5" customHeight="1">
      <c r="B964" s="15"/>
      <c r="C964" s="4"/>
      <c r="D964" s="302"/>
      <c r="E964" s="302"/>
      <c r="F964" s="302"/>
      <c r="G964" s="303"/>
      <c r="H964" s="303"/>
      <c r="I964" s="303"/>
      <c r="J964" s="303"/>
    </row>
    <row r="965" ht="22.5" customHeight="1">
      <c r="B965" s="15"/>
      <c r="C965" s="4"/>
      <c r="D965" s="302"/>
      <c r="E965" s="302"/>
      <c r="F965" s="302"/>
      <c r="G965" s="303"/>
      <c r="H965" s="303"/>
      <c r="I965" s="303"/>
      <c r="J965" s="303"/>
    </row>
    <row r="966" ht="22.5" customHeight="1">
      <c r="B966" s="15"/>
      <c r="C966" s="4"/>
      <c r="D966" s="302"/>
      <c r="E966" s="302"/>
      <c r="F966" s="302"/>
      <c r="G966" s="303"/>
      <c r="H966" s="303"/>
      <c r="I966" s="303"/>
      <c r="J966" s="303"/>
    </row>
    <row r="967" ht="22.5" customHeight="1">
      <c r="B967" s="15"/>
      <c r="C967" s="4"/>
      <c r="D967" s="302"/>
      <c r="E967" s="302"/>
      <c r="F967" s="302"/>
      <c r="G967" s="303"/>
      <c r="H967" s="303"/>
      <c r="I967" s="303"/>
      <c r="J967" s="303"/>
    </row>
    <row r="968" ht="22.5" customHeight="1">
      <c r="B968" s="15"/>
      <c r="C968" s="4"/>
      <c r="D968" s="302"/>
      <c r="E968" s="302"/>
      <c r="F968" s="302"/>
      <c r="G968" s="303"/>
      <c r="H968" s="303"/>
      <c r="I968" s="303"/>
      <c r="J968" s="303"/>
    </row>
    <row r="969" ht="22.5" customHeight="1">
      <c r="B969" s="15"/>
      <c r="C969" s="4"/>
      <c r="D969" s="302"/>
      <c r="E969" s="302"/>
      <c r="F969" s="302"/>
      <c r="G969" s="303"/>
      <c r="H969" s="303"/>
      <c r="I969" s="303"/>
      <c r="J969" s="303"/>
    </row>
    <row r="970" ht="22.5" customHeight="1">
      <c r="B970" s="15"/>
      <c r="C970" s="4"/>
      <c r="D970" s="302"/>
      <c r="E970" s="302"/>
      <c r="F970" s="302"/>
      <c r="G970" s="303"/>
      <c r="H970" s="303"/>
      <c r="I970" s="303"/>
      <c r="J970" s="303"/>
    </row>
    <row r="971" ht="22.5" customHeight="1">
      <c r="B971" s="15"/>
      <c r="C971" s="4"/>
      <c r="D971" s="302"/>
      <c r="E971" s="302"/>
      <c r="F971" s="302"/>
      <c r="G971" s="303"/>
      <c r="H971" s="303"/>
      <c r="I971" s="303"/>
      <c r="J971" s="303"/>
    </row>
    <row r="972" ht="22.5" customHeight="1">
      <c r="B972" s="15"/>
      <c r="C972" s="4"/>
      <c r="D972" s="302"/>
      <c r="E972" s="302"/>
      <c r="F972" s="302"/>
      <c r="G972" s="303"/>
      <c r="H972" s="303"/>
      <c r="I972" s="303"/>
      <c r="J972" s="303"/>
    </row>
  </sheetData>
  <mergeCells count="13">
    <mergeCell ref="L9:O9"/>
    <mergeCell ref="L10:O10"/>
    <mergeCell ref="L11:O11"/>
    <mergeCell ref="L12:O12"/>
    <mergeCell ref="L13:O13"/>
    <mergeCell ref="L14:O14"/>
    <mergeCell ref="D1:J1"/>
    <mergeCell ref="L3:O3"/>
    <mergeCell ref="L4:O4"/>
    <mergeCell ref="L5:O5"/>
    <mergeCell ref="L6:O6"/>
    <mergeCell ref="L7:O7"/>
    <mergeCell ref="L8:O8"/>
  </mergeCells>
  <hyperlinks>
    <hyperlink r:id="rId1" ref="D3"/>
    <hyperlink r:id="rId2" ref="F3"/>
    <hyperlink r:id="rId3" ref="D4"/>
    <hyperlink r:id="rId4" ref="F4"/>
    <hyperlink r:id="rId5" ref="D5"/>
    <hyperlink r:id="rId6" ref="F5"/>
    <hyperlink r:id="rId7" ref="D6"/>
    <hyperlink r:id="rId8" ref="F6"/>
    <hyperlink r:id="rId9" ref="D7"/>
    <hyperlink r:id="rId10" ref="F7"/>
    <hyperlink r:id="rId11" ref="D8"/>
    <hyperlink r:id="rId12" ref="F8"/>
    <hyperlink r:id="rId13" ref="D10"/>
    <hyperlink r:id="rId14" ref="F10"/>
    <hyperlink r:id="rId15" ref="D11"/>
    <hyperlink r:id="rId16" ref="F11"/>
    <hyperlink r:id="rId17" ref="D12"/>
    <hyperlink r:id="rId18" ref="F12"/>
    <hyperlink r:id="rId19" ref="D13"/>
    <hyperlink r:id="rId20" ref="F13"/>
    <hyperlink r:id="rId21" ref="D14"/>
    <hyperlink r:id="rId22" ref="F14"/>
    <hyperlink r:id="rId23" ref="D16"/>
    <hyperlink r:id="rId24" ref="F16"/>
    <hyperlink r:id="rId25" ref="D17"/>
    <hyperlink r:id="rId26" ref="F17"/>
    <hyperlink r:id="rId27" ref="D18"/>
    <hyperlink r:id="rId28" ref="F18"/>
    <hyperlink r:id="rId29" ref="D19"/>
    <hyperlink r:id="rId30" ref="F19"/>
    <hyperlink r:id="rId31" ref="D20"/>
    <hyperlink r:id="rId32" ref="F20"/>
    <hyperlink r:id="rId33" ref="D22"/>
    <hyperlink r:id="rId34" ref="F22"/>
    <hyperlink r:id="rId35" ref="D23"/>
    <hyperlink r:id="rId36" ref="F23"/>
    <hyperlink r:id="rId37" ref="D24"/>
    <hyperlink r:id="rId38" ref="F24"/>
    <hyperlink r:id="rId39" ref="D25"/>
    <hyperlink r:id="rId40" ref="F25"/>
    <hyperlink r:id="rId41" ref="D26"/>
    <hyperlink r:id="rId42" ref="F26"/>
    <hyperlink r:id="rId43" ref="D27"/>
    <hyperlink r:id="rId44" ref="F27"/>
    <hyperlink r:id="rId45" ref="D28"/>
    <hyperlink r:id="rId46" ref="F28"/>
    <hyperlink r:id="rId47" ref="D30"/>
    <hyperlink r:id="rId48" ref="F30"/>
    <hyperlink r:id="rId49" ref="D31"/>
    <hyperlink r:id="rId50" ref="F31"/>
    <hyperlink r:id="rId51" ref="D32"/>
    <hyperlink r:id="rId52" ref="F32"/>
    <hyperlink r:id="rId53" ref="D33"/>
    <hyperlink r:id="rId54" ref="F33"/>
    <hyperlink r:id="rId55" ref="D34"/>
    <hyperlink r:id="rId56" ref="F34"/>
    <hyperlink r:id="rId57" ref="D35"/>
    <hyperlink r:id="rId58" ref="F35"/>
    <hyperlink r:id="rId59" ref="D36"/>
    <hyperlink r:id="rId60" ref="F36"/>
    <hyperlink r:id="rId61" ref="D37"/>
    <hyperlink r:id="rId62" ref="F37"/>
    <hyperlink r:id="rId63" ref="D39"/>
    <hyperlink r:id="rId64" ref="F39"/>
    <hyperlink r:id="rId65" ref="D40"/>
    <hyperlink r:id="rId66" ref="F40"/>
    <hyperlink r:id="rId67" ref="D41"/>
    <hyperlink r:id="rId68" ref="F41"/>
    <hyperlink r:id="rId69" ref="D42"/>
    <hyperlink r:id="rId70" ref="F42"/>
    <hyperlink r:id="rId71" ref="D43"/>
    <hyperlink r:id="rId72" ref="F43"/>
    <hyperlink r:id="rId73" ref="D44"/>
    <hyperlink r:id="rId74" ref="F44"/>
    <hyperlink r:id="rId75" ref="D45"/>
    <hyperlink r:id="rId76" ref="F45"/>
    <hyperlink r:id="rId77" ref="D46"/>
    <hyperlink r:id="rId78" ref="F46"/>
    <hyperlink r:id="rId79" ref="D47"/>
    <hyperlink r:id="rId80" ref="F47"/>
    <hyperlink r:id="rId81" ref="D48"/>
    <hyperlink r:id="rId82" ref="F48"/>
    <hyperlink r:id="rId83" ref="D49"/>
    <hyperlink r:id="rId84" ref="F49"/>
    <hyperlink r:id="rId85" ref="D50"/>
    <hyperlink r:id="rId86" ref="F50"/>
  </hyperlinks>
  <drawing r:id="rId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B45E"/>
    <outlinePr summaryBelow="0" summaryRight="0"/>
  </sheetPr>
  <sheetViews>
    <sheetView workbookViewId="0"/>
  </sheetViews>
  <sheetFormatPr customHeight="1" defaultColWidth="12.63" defaultRowHeight="15.75"/>
  <cols>
    <col customWidth="1" min="1" max="1" width="7.0"/>
    <col customWidth="1" min="2" max="2" width="14.13"/>
    <col customWidth="1" min="3" max="3" width="3.75"/>
    <col customWidth="1" min="4" max="4" width="39.88"/>
    <col customWidth="1" min="5" max="5" width="3.88"/>
    <col customWidth="1" min="6" max="6" width="39.63"/>
    <col customWidth="1" min="7" max="7" width="10.63"/>
    <col customWidth="1" min="8" max="8" width="10.5"/>
    <col customWidth="1" min="9" max="9" width="46.88"/>
    <col customWidth="1" min="10" max="10" width="123.75"/>
    <col customWidth="1" min="11" max="11" width="12.25"/>
    <col customWidth="1" min="12" max="12" width="10.25"/>
    <col customWidth="1" min="14" max="14" width="5.5"/>
    <col customWidth="1" min="15" max="15" width="0.38"/>
    <col customWidth="1" min="16" max="16" width="8.5"/>
    <col customWidth="1" min="17" max="17" width="9.0"/>
    <col customWidth="1" min="18" max="18" width="9.25"/>
    <col customWidth="1" min="19" max="19" width="8.13"/>
    <col customWidth="1" min="20" max="20" width="8.88"/>
  </cols>
  <sheetData>
    <row r="1" ht="28.5" customHeight="1">
      <c r="A1" s="171"/>
      <c r="B1" s="172"/>
      <c r="C1" s="173"/>
      <c r="D1" s="304" t="s">
        <v>304</v>
      </c>
      <c r="K1" s="1"/>
      <c r="L1" s="1"/>
      <c r="M1" s="1"/>
      <c r="N1" s="1"/>
      <c r="O1" s="1"/>
      <c r="P1" s="1"/>
      <c r="Q1" s="1"/>
      <c r="R1" s="1"/>
      <c r="S1" s="1"/>
      <c r="T1" s="1"/>
      <c r="U1" s="1"/>
      <c r="V1" s="1"/>
    </row>
    <row r="2" ht="22.5" customHeight="1">
      <c r="A2" s="175"/>
      <c r="B2" s="176" t="s">
        <v>113</v>
      </c>
      <c r="C2" s="176"/>
      <c r="D2" s="305" t="s">
        <v>114</v>
      </c>
      <c r="E2" s="306"/>
      <c r="F2" s="307" t="s">
        <v>115</v>
      </c>
      <c r="G2" s="308" t="s">
        <v>116</v>
      </c>
      <c r="H2" s="308" t="s">
        <v>117</v>
      </c>
      <c r="I2" s="308" t="s">
        <v>118</v>
      </c>
      <c r="J2" s="309" t="s">
        <v>119</v>
      </c>
      <c r="K2" s="181"/>
      <c r="L2" s="181"/>
      <c r="M2" s="181"/>
      <c r="N2" s="181"/>
      <c r="O2" s="181"/>
      <c r="P2" s="181"/>
      <c r="Q2" s="181"/>
      <c r="R2" s="181"/>
      <c r="S2" s="181"/>
      <c r="T2" s="181"/>
      <c r="U2" s="181"/>
      <c r="V2" s="181"/>
    </row>
    <row r="3" ht="22.5" customHeight="1">
      <c r="A3" s="182"/>
      <c r="B3" s="227" t="s">
        <v>120</v>
      </c>
      <c r="C3" s="228" t="str">
        <f>image("https://wow.zamimg.com/images/wow/icons/large/inv_misc_cape_16.jpg")</f>
        <v/>
      </c>
      <c r="D3" s="282" t="s">
        <v>305</v>
      </c>
      <c r="E3" s="310" t="str">
        <f>image("https://wow.zamimg.com/images/wow/icons/large/inv_misc_cape_18.jpg")</f>
        <v/>
      </c>
      <c r="F3" s="282" t="s">
        <v>306</v>
      </c>
      <c r="G3" s="311" t="s">
        <v>123</v>
      </c>
      <c r="H3" s="311"/>
      <c r="I3" s="312" t="s">
        <v>307</v>
      </c>
      <c r="J3" s="311" t="s">
        <v>308</v>
      </c>
      <c r="K3" s="3"/>
      <c r="L3" s="313"/>
      <c r="O3" s="45"/>
      <c r="P3" s="314"/>
      <c r="Q3" s="314"/>
      <c r="R3" s="314"/>
      <c r="S3" s="314"/>
      <c r="T3" s="314"/>
      <c r="U3" s="193"/>
      <c r="V3" s="3"/>
    </row>
    <row r="4" ht="22.5" customHeight="1">
      <c r="A4" s="182"/>
      <c r="B4" s="315" t="s">
        <v>120</v>
      </c>
      <c r="C4" s="316" t="str">
        <f>image("https://wow.zamimg.com/images/wow/icons/large/inv_chest_cloth_75.jpg")</f>
        <v/>
      </c>
      <c r="D4" s="317" t="s">
        <v>309</v>
      </c>
      <c r="E4" s="318" t="str">
        <f>image("https://wow.zamimg.com/images/wow/icons/large/inv_chest_cloth_73.jpg")</f>
        <v/>
      </c>
      <c r="F4" s="317" t="s">
        <v>310</v>
      </c>
      <c r="G4" s="315" t="s">
        <v>134</v>
      </c>
      <c r="H4" s="319" t="s">
        <v>311</v>
      </c>
      <c r="I4" s="319" t="s">
        <v>312</v>
      </c>
      <c r="J4" s="319" t="s">
        <v>313</v>
      </c>
      <c r="K4" s="3"/>
      <c r="L4" s="320" t="s">
        <v>11</v>
      </c>
      <c r="M4" s="17"/>
      <c r="N4" s="17"/>
      <c r="O4" s="321"/>
      <c r="P4" s="322" t="str">
        <f>IMAGE("https://wow.zamimg.com/images/wow/icons/large/inv_helmet_24.jpg")</f>
        <v/>
      </c>
      <c r="Q4" s="322" t="str">
        <f>IMAGE("https://wow.zamimg.com/images/wow/icons/large/inv_shoulder_22.jpg")</f>
        <v/>
      </c>
      <c r="R4" s="322" t="str">
        <f>IMAGE("https://wow.zamimg.com/images/wow/icons/large/inv_chest_chain_03.jpg")</f>
        <v/>
      </c>
      <c r="S4" s="322" t="str">
        <f>IMAGE("https://wow.zamimg.com/images/wow/icons/large/inv_gauntlets_27.jpg")
</f>
        <v/>
      </c>
      <c r="T4" s="323" t="str">
        <f>IMAGE("https://wow.zamimg.com/images/wow/icons/large/inv_pants_plate_17.jpg")</f>
        <v/>
      </c>
      <c r="U4" s="193"/>
      <c r="V4" s="3"/>
    </row>
    <row r="5" ht="22.5" customHeight="1">
      <c r="A5" s="182"/>
      <c r="B5" s="324" t="s">
        <v>120</v>
      </c>
      <c r="C5" s="325" t="str">
        <f>image("https://wow.zamimg.com/images/wow/icons/large/inv_belt_52.jpg")</f>
        <v/>
      </c>
      <c r="D5" s="326" t="s">
        <v>314</v>
      </c>
      <c r="E5" s="327" t="str">
        <f>image("https://wow.zamimg.com/images/wow/icons/large/inv_belt_52.jpg")</f>
        <v/>
      </c>
      <c r="F5" s="326" t="s">
        <v>315</v>
      </c>
      <c r="G5" s="328" t="s">
        <v>167</v>
      </c>
      <c r="H5" s="328" t="s">
        <v>311</v>
      </c>
      <c r="I5" s="329" t="s">
        <v>316</v>
      </c>
      <c r="J5" s="315" t="s">
        <v>317</v>
      </c>
      <c r="K5" s="3"/>
      <c r="L5" s="330" t="s">
        <v>28</v>
      </c>
      <c r="M5" s="8"/>
      <c r="N5" s="8"/>
      <c r="O5" s="48"/>
      <c r="P5" s="198" t="b">
        <v>0</v>
      </c>
      <c r="Q5" s="198" t="b">
        <v>1</v>
      </c>
      <c r="R5" s="198" t="b">
        <v>1</v>
      </c>
      <c r="S5" s="198" t="b">
        <v>1</v>
      </c>
      <c r="T5" s="331" t="b">
        <v>1</v>
      </c>
      <c r="U5" s="193"/>
      <c r="V5" s="3"/>
    </row>
    <row r="6" ht="22.5" customHeight="1">
      <c r="A6" s="182"/>
      <c r="B6" s="319" t="s">
        <v>120</v>
      </c>
      <c r="C6" s="332" t="str">
        <f>image("https://wow.zamimg.com/images/wow/icons/large/inv_boots_leather01.jpg")</f>
        <v/>
      </c>
      <c r="D6" s="333" t="s">
        <v>318</v>
      </c>
      <c r="E6" s="334" t="str">
        <f>image("https://wow.zamimg.com/images/wow/icons/large/inv_boots_leather_04b.jpg")</f>
        <v/>
      </c>
      <c r="F6" s="333" t="s">
        <v>319</v>
      </c>
      <c r="G6" s="319" t="s">
        <v>190</v>
      </c>
      <c r="H6" s="319" t="s">
        <v>129</v>
      </c>
      <c r="I6" s="335" t="s">
        <v>320</v>
      </c>
      <c r="J6" s="319" t="s">
        <v>321</v>
      </c>
      <c r="K6" s="3"/>
      <c r="L6" s="336" t="s">
        <v>38</v>
      </c>
      <c r="M6" s="8"/>
      <c r="N6" s="8"/>
      <c r="O6" s="48"/>
      <c r="P6" s="198" t="b">
        <v>1</v>
      </c>
      <c r="Q6" s="198" t="b">
        <v>1</v>
      </c>
      <c r="R6" s="198" t="b">
        <v>0</v>
      </c>
      <c r="S6" s="198" t="b">
        <v>1</v>
      </c>
      <c r="T6" s="331" t="b">
        <v>1</v>
      </c>
      <c r="U6" s="193"/>
      <c r="V6" s="3"/>
    </row>
    <row r="7" ht="22.5" customHeight="1">
      <c r="A7" s="182"/>
      <c r="B7" s="337" t="s">
        <v>120</v>
      </c>
      <c r="C7" s="338" t="str">
        <f>image("https://wow.zamimg.com/images/wow/icons/large/inv_belt_47a.jpg")</f>
        <v/>
      </c>
      <c r="D7" s="339" t="s">
        <v>322</v>
      </c>
      <c r="E7" s="340" t="str">
        <f>image("https://wow.zamimg.com/images/wow/icons/large/inv_belt_47a.jpg")</f>
        <v/>
      </c>
      <c r="F7" s="339" t="s">
        <v>323</v>
      </c>
      <c r="G7" s="337" t="s">
        <v>167</v>
      </c>
      <c r="H7" s="337" t="s">
        <v>135</v>
      </c>
      <c r="I7" s="341" t="s">
        <v>324</v>
      </c>
      <c r="J7" s="337" t="s">
        <v>325</v>
      </c>
      <c r="K7" s="3"/>
      <c r="L7" s="342" t="s">
        <v>67</v>
      </c>
      <c r="M7" s="8"/>
      <c r="N7" s="8"/>
      <c r="O7" s="48"/>
      <c r="P7" s="204" t="s">
        <v>138</v>
      </c>
      <c r="Q7" s="204" t="s">
        <v>139</v>
      </c>
      <c r="R7" s="204" t="s">
        <v>140</v>
      </c>
      <c r="S7" s="204" t="s">
        <v>141</v>
      </c>
      <c r="T7" s="343" t="s">
        <v>142</v>
      </c>
      <c r="U7" s="193"/>
      <c r="V7" s="3"/>
    </row>
    <row r="8" ht="22.5" customHeight="1">
      <c r="A8" s="182"/>
      <c r="B8" s="344" t="s">
        <v>120</v>
      </c>
      <c r="C8" s="345" t="str">
        <f>image("https://wow.zamimg.com/images/wow/icons/large/inv_boots_plate_11.jpg")</f>
        <v/>
      </c>
      <c r="D8" s="346" t="s">
        <v>326</v>
      </c>
      <c r="E8" s="347" t="str">
        <f>image("https://wow.zamimg.com/images/wow/icons/large/inv_boots_plate_09.jpg")</f>
        <v/>
      </c>
      <c r="F8" s="346" t="s">
        <v>327</v>
      </c>
      <c r="G8" s="344" t="s">
        <v>190</v>
      </c>
      <c r="H8" s="344" t="s">
        <v>146</v>
      </c>
      <c r="I8" s="348" t="s">
        <v>16</v>
      </c>
      <c r="J8" s="344"/>
      <c r="K8" s="3"/>
      <c r="L8" s="349" t="s">
        <v>24</v>
      </c>
      <c r="M8" s="8"/>
      <c r="N8" s="8"/>
      <c r="O8" s="48"/>
      <c r="P8" s="198" t="b">
        <v>1</v>
      </c>
      <c r="Q8" s="212" t="b">
        <v>1</v>
      </c>
      <c r="R8" s="212" t="b">
        <v>1</v>
      </c>
      <c r="S8" s="198" t="b">
        <v>1</v>
      </c>
      <c r="T8" s="331" t="b">
        <v>0</v>
      </c>
      <c r="U8" s="193"/>
      <c r="V8" s="3"/>
    </row>
    <row r="9" ht="22.5" customHeight="1">
      <c r="A9" s="182"/>
      <c r="B9" s="324" t="s">
        <v>120</v>
      </c>
      <c r="C9" s="350" t="str">
        <f>image("https://wow.zamimg.com/images/wow/icons/large/inv_weapon_shortblade_99.jpg")</f>
        <v/>
      </c>
      <c r="D9" s="326" t="s">
        <v>328</v>
      </c>
      <c r="E9" s="351" t="str">
        <f>image("https://wow.zamimg.com/images/wow/icons/large/inv_weapon_shortblade_93.jpg")</f>
        <v/>
      </c>
      <c r="F9" s="317" t="s">
        <v>329</v>
      </c>
      <c r="G9" s="315" t="s">
        <v>156</v>
      </c>
      <c r="H9" s="315" t="s">
        <v>157</v>
      </c>
      <c r="I9" s="335" t="s">
        <v>330</v>
      </c>
      <c r="J9" s="328" t="s">
        <v>331</v>
      </c>
      <c r="K9" s="3"/>
      <c r="L9" s="352" t="s">
        <v>41</v>
      </c>
      <c r="M9" s="8"/>
      <c r="N9" s="8"/>
      <c r="O9" s="48"/>
      <c r="P9" s="198" t="b">
        <v>1</v>
      </c>
      <c r="Q9" s="198" t="b">
        <v>1</v>
      </c>
      <c r="R9" s="199" t="b">
        <v>0</v>
      </c>
      <c r="S9" s="198" t="b">
        <v>1</v>
      </c>
      <c r="T9" s="353" t="b">
        <v>1</v>
      </c>
      <c r="U9" s="193"/>
      <c r="V9" s="3"/>
    </row>
    <row r="10" ht="22.5" customHeight="1">
      <c r="A10" s="182"/>
      <c r="B10" s="230"/>
      <c r="C10" s="228"/>
      <c r="D10" s="354"/>
      <c r="E10" s="228"/>
      <c r="F10" s="354"/>
      <c r="G10" s="230"/>
      <c r="H10" s="230"/>
      <c r="I10" s="231"/>
      <c r="J10" s="230"/>
      <c r="K10" s="3"/>
      <c r="L10" s="342" t="s">
        <v>44</v>
      </c>
      <c r="M10" s="8"/>
      <c r="N10" s="8"/>
      <c r="O10" s="48"/>
      <c r="P10" s="204" t="s">
        <v>138</v>
      </c>
      <c r="Q10" s="204" t="s">
        <v>139</v>
      </c>
      <c r="R10" s="204" t="s">
        <v>140</v>
      </c>
      <c r="S10" s="204" t="s">
        <v>141</v>
      </c>
      <c r="T10" s="343" t="s">
        <v>142</v>
      </c>
      <c r="U10" s="193"/>
      <c r="V10" s="3"/>
    </row>
    <row r="11" ht="22.5" customHeight="1">
      <c r="A11" s="182"/>
      <c r="B11" s="324" t="s">
        <v>159</v>
      </c>
      <c r="C11" s="355" t="str">
        <f>image("https://wow.zamimg.com/images/wow/icons/large/inv_pants_cloth_33.jpg")</f>
        <v/>
      </c>
      <c r="D11" s="356" t="s">
        <v>332</v>
      </c>
      <c r="E11" s="357" t="str">
        <f>image("https://wow.zamimg.com/images/wow/icons/large/inv_pants_cloth_06.jpg")</f>
        <v/>
      </c>
      <c r="F11" s="356" t="s">
        <v>333</v>
      </c>
      <c r="G11" s="324" t="s">
        <v>128</v>
      </c>
      <c r="H11" s="324" t="s">
        <v>311</v>
      </c>
      <c r="I11" s="358" t="s">
        <v>334</v>
      </c>
      <c r="J11" s="324" t="s">
        <v>335</v>
      </c>
      <c r="K11" s="3"/>
      <c r="L11" s="359" t="s">
        <v>58</v>
      </c>
      <c r="M11" s="35"/>
      <c r="N11" s="35"/>
      <c r="O11" s="360"/>
      <c r="P11" s="361" t="b">
        <v>1</v>
      </c>
      <c r="Q11" s="361" t="b">
        <v>1</v>
      </c>
      <c r="R11" s="362" t="b">
        <v>1</v>
      </c>
      <c r="S11" s="361" t="b">
        <v>1</v>
      </c>
      <c r="T11" s="363" t="b">
        <v>0</v>
      </c>
      <c r="U11" s="193"/>
      <c r="V11" s="3"/>
    </row>
    <row r="12" ht="22.5" customHeight="1">
      <c r="A12" s="182"/>
      <c r="B12" s="319" t="s">
        <v>159</v>
      </c>
      <c r="C12" s="364" t="str">
        <f>image("https://wow.zamimg.com/images/wow/icons/large/inv_bracer_30b.jpg")</f>
        <v/>
      </c>
      <c r="D12" s="365" t="s">
        <v>336</v>
      </c>
      <c r="E12" s="366" t="str">
        <f>image("https://wow.zamimg.com/images/wow/icons/large/inv_bracer_36b.jpg")</f>
        <v/>
      </c>
      <c r="F12" s="365" t="s">
        <v>337</v>
      </c>
      <c r="G12" s="319" t="s">
        <v>145</v>
      </c>
      <c r="H12" s="319" t="s">
        <v>311</v>
      </c>
      <c r="I12" s="367" t="s">
        <v>338</v>
      </c>
      <c r="J12" s="319"/>
      <c r="K12" s="3"/>
      <c r="L12" s="368"/>
      <c r="M12" s="8"/>
      <c r="N12" s="8"/>
      <c r="O12" s="48"/>
      <c r="P12" s="369"/>
      <c r="Q12" s="370"/>
      <c r="R12" s="370"/>
      <c r="S12" s="369"/>
      <c r="T12" s="370"/>
      <c r="U12" s="193"/>
      <c r="V12" s="3"/>
    </row>
    <row r="13" ht="22.5" customHeight="1">
      <c r="A13" s="182"/>
      <c r="B13" s="230" t="s">
        <v>159</v>
      </c>
      <c r="C13" s="251" t="str">
        <f>image("https://wow.zamimg.com/images/wow/icons/large/inv_bracer_32a.jpg")</f>
        <v/>
      </c>
      <c r="D13" s="282" t="s">
        <v>339</v>
      </c>
      <c r="E13" s="229" t="str">
        <f>image("https://wow.zamimg.com/images/wow/icons/large/inv_bracer_29.jpg")</f>
        <v/>
      </c>
      <c r="F13" s="282" t="s">
        <v>340</v>
      </c>
      <c r="G13" s="230" t="s">
        <v>145</v>
      </c>
      <c r="H13" s="230" t="s">
        <v>135</v>
      </c>
      <c r="I13" s="231" t="s">
        <v>341</v>
      </c>
      <c r="J13" s="230" t="s">
        <v>342</v>
      </c>
      <c r="K13" s="3"/>
      <c r="L13" s="98"/>
      <c r="M13" s="8"/>
      <c r="N13" s="8"/>
      <c r="O13" s="48"/>
      <c r="P13" s="99"/>
      <c r="Q13" s="99"/>
      <c r="R13" s="99"/>
      <c r="S13" s="99"/>
      <c r="T13" s="99"/>
      <c r="U13" s="193"/>
      <c r="V13" s="3"/>
    </row>
    <row r="14" ht="22.5" customHeight="1">
      <c r="A14" s="182"/>
      <c r="B14" s="371" t="s">
        <v>159</v>
      </c>
      <c r="C14" s="372" t="str">
        <f>image("https://wow.zamimg.com/images/wow/icons/large/inv_pants_plate_15.jpg")</f>
        <v/>
      </c>
      <c r="D14" s="373" t="s">
        <v>343</v>
      </c>
      <c r="E14" s="374" t="str">
        <f>image("https://wow.zamimg.com/images/wow/icons/large/inv_pants_plate_30.jpg")</f>
        <v/>
      </c>
      <c r="F14" s="373" t="s">
        <v>344</v>
      </c>
      <c r="G14" s="371" t="s">
        <v>128</v>
      </c>
      <c r="H14" s="371" t="s">
        <v>146</v>
      </c>
      <c r="I14" s="375" t="s">
        <v>16</v>
      </c>
      <c r="J14" s="371"/>
      <c r="K14" s="3"/>
      <c r="L14" s="98"/>
      <c r="M14" s="8"/>
      <c r="N14" s="8"/>
      <c r="O14" s="48"/>
      <c r="P14" s="369"/>
      <c r="Q14" s="369"/>
      <c r="R14" s="370"/>
      <c r="S14" s="370"/>
      <c r="T14" s="370"/>
      <c r="U14" s="3"/>
      <c r="V14" s="3"/>
    </row>
    <row r="15" ht="22.5" customHeight="1">
      <c r="A15" s="182"/>
      <c r="B15" s="230" t="s">
        <v>159</v>
      </c>
      <c r="C15" s="376" t="str">
        <f>image("https://wow.zamimg.com/images/wow/icons/large/inv_jewelry_ring_80.jpg")</f>
        <v/>
      </c>
      <c r="D15" s="377" t="s">
        <v>345</v>
      </c>
      <c r="E15" s="376" t="str">
        <f>image("https://wow.zamimg.com/images/wow/icons/large/inv_jewelry_ring_80.jpg")</f>
        <v/>
      </c>
      <c r="F15" s="377" t="s">
        <v>346</v>
      </c>
      <c r="G15" s="230" t="s">
        <v>347</v>
      </c>
      <c r="H15" s="230"/>
      <c r="I15" s="231" t="s">
        <v>348</v>
      </c>
      <c r="J15" s="230" t="s">
        <v>349</v>
      </c>
      <c r="K15" s="3"/>
      <c r="L15" s="98"/>
      <c r="M15" s="8"/>
      <c r="N15" s="8"/>
      <c r="O15" s="48"/>
      <c r="P15" s="369"/>
      <c r="Q15" s="369"/>
      <c r="R15" s="100"/>
      <c r="S15" s="369"/>
      <c r="T15" s="369"/>
      <c r="U15" s="3"/>
      <c r="V15" s="3"/>
    </row>
    <row r="16" ht="22.5" customHeight="1">
      <c r="A16" s="182"/>
      <c r="B16" s="337" t="s">
        <v>159</v>
      </c>
      <c r="C16" s="378" t="str">
        <f>image("https://wow.zamimg.com/images/wow/icons/large/achievement_dungeon_ulduar77_25man.jpg")</f>
        <v/>
      </c>
      <c r="D16" s="339" t="s">
        <v>350</v>
      </c>
      <c r="E16" s="378" t="str">
        <f>image("https://wow.zamimg.com/images/wow/icons/large/achievement_dungeon_ulduar77_25man.jpg")</f>
        <v/>
      </c>
      <c r="F16" s="333" t="s">
        <v>351</v>
      </c>
      <c r="G16" s="319" t="s">
        <v>228</v>
      </c>
      <c r="H16" s="379"/>
      <c r="I16" s="380" t="s">
        <v>352</v>
      </c>
      <c r="J16" s="371" t="s">
        <v>353</v>
      </c>
      <c r="K16" s="3"/>
      <c r="L16" s="98"/>
      <c r="M16" s="8"/>
      <c r="N16" s="8"/>
      <c r="O16" s="48"/>
      <c r="P16" s="369"/>
      <c r="Q16" s="369"/>
      <c r="R16" s="369"/>
      <c r="S16" s="369"/>
      <c r="T16" s="369"/>
      <c r="U16" s="3"/>
      <c r="V16" s="3"/>
    </row>
    <row r="17" ht="22.5" customHeight="1">
      <c r="A17" s="182"/>
      <c r="B17" s="315" t="s">
        <v>159</v>
      </c>
      <c r="C17" s="318" t="str">
        <f>image("https://wow.zamimg.com/images/wow/icons/large/inv_offhand_pvealliance_d_01.jpg")</f>
        <v/>
      </c>
      <c r="D17" s="317" t="s">
        <v>354</v>
      </c>
      <c r="E17" s="381" t="str">
        <f>image("https://wow.zamimg.com/images/wow/icons/large/inv_offhand_stratholme_a_02.jpg")</f>
        <v/>
      </c>
      <c r="F17" s="317" t="s">
        <v>355</v>
      </c>
      <c r="G17" s="324" t="s">
        <v>356</v>
      </c>
      <c r="H17" s="324" t="s">
        <v>357</v>
      </c>
      <c r="I17" s="358" t="s">
        <v>358</v>
      </c>
      <c r="J17" s="382" t="s">
        <v>359</v>
      </c>
      <c r="K17" s="3"/>
      <c r="L17" s="3"/>
      <c r="M17" s="3"/>
      <c r="N17" s="3"/>
      <c r="O17" s="3"/>
      <c r="P17" s="3"/>
      <c r="Q17" s="3"/>
      <c r="R17" s="3"/>
      <c r="S17" s="3"/>
      <c r="T17" s="3"/>
      <c r="U17" s="3"/>
      <c r="V17" s="3"/>
    </row>
    <row r="18" ht="22.5" customHeight="1">
      <c r="A18" s="182"/>
      <c r="B18" s="230"/>
      <c r="C18" s="216"/>
      <c r="D18" s="310"/>
      <c r="E18" s="229"/>
      <c r="F18" s="310"/>
      <c r="G18" s="230"/>
      <c r="H18" s="230"/>
      <c r="I18" s="231"/>
      <c r="J18" s="230"/>
      <c r="K18" s="3"/>
      <c r="L18" s="265"/>
      <c r="M18" s="3"/>
      <c r="N18" s="3"/>
      <c r="O18" s="3"/>
      <c r="P18" s="3"/>
      <c r="Q18" s="3"/>
      <c r="R18" s="3"/>
      <c r="S18" s="3"/>
      <c r="T18" s="3"/>
      <c r="U18" s="3"/>
      <c r="V18" s="3"/>
    </row>
    <row r="19" ht="22.5" customHeight="1">
      <c r="A19" s="182"/>
      <c r="B19" s="230" t="s">
        <v>187</v>
      </c>
      <c r="C19" s="228" t="str">
        <f>image("https://wow.zamimg.com/images/wow/icons/large/inv_misc_cape_16.jpg")</f>
        <v/>
      </c>
      <c r="D19" s="282" t="s">
        <v>360</v>
      </c>
      <c r="E19" s="229" t="str">
        <f>image("https://wow.zamimg.com/images/wow/icons/large/inv_misc_cape_18.jpg")</f>
        <v/>
      </c>
      <c r="F19" s="282" t="s">
        <v>361</v>
      </c>
      <c r="G19" s="230" t="s">
        <v>123</v>
      </c>
      <c r="H19" s="230"/>
      <c r="I19" s="231" t="s">
        <v>307</v>
      </c>
      <c r="J19" s="230" t="s">
        <v>362</v>
      </c>
      <c r="K19" s="3"/>
      <c r="L19" s="3"/>
      <c r="M19" s="3"/>
      <c r="N19" s="3"/>
      <c r="O19" s="3"/>
      <c r="P19" s="3"/>
      <c r="Q19" s="3"/>
      <c r="R19" s="3"/>
      <c r="S19" s="3"/>
      <c r="T19" s="3"/>
      <c r="U19" s="3"/>
      <c r="V19" s="3"/>
    </row>
    <row r="20" ht="22.5" customHeight="1">
      <c r="A20" s="182"/>
      <c r="B20" s="315" t="s">
        <v>187</v>
      </c>
      <c r="C20" s="318" t="str">
        <f>image("https://wow.zamimg.com/images/wow/icons/large/inv_belt_52.jpg")</f>
        <v/>
      </c>
      <c r="D20" s="317" t="s">
        <v>363</v>
      </c>
      <c r="E20" s="318" t="str">
        <f>image("https://wow.zamimg.com/images/wow/icons/large/inv_belt_52.jpg")</f>
        <v/>
      </c>
      <c r="F20" s="317" t="s">
        <v>364</v>
      </c>
      <c r="G20" s="319" t="s">
        <v>167</v>
      </c>
      <c r="H20" s="319" t="s">
        <v>311</v>
      </c>
      <c r="I20" s="335" t="s">
        <v>365</v>
      </c>
      <c r="J20" s="337" t="s">
        <v>366</v>
      </c>
      <c r="K20" s="3"/>
      <c r="L20" s="3"/>
      <c r="M20" s="3"/>
      <c r="N20" s="3"/>
      <c r="O20" s="3"/>
      <c r="P20" s="3"/>
      <c r="Q20" s="3"/>
      <c r="R20" s="3"/>
      <c r="S20" s="3"/>
      <c r="T20" s="3"/>
      <c r="U20" s="3"/>
      <c r="V20" s="3"/>
    </row>
    <row r="21" ht="22.5" customHeight="1">
      <c r="A21" s="182"/>
      <c r="B21" s="315" t="s">
        <v>187</v>
      </c>
      <c r="C21" s="383" t="str">
        <f>image("https://wow.zamimg.com/images/wow/icons/large/inv_boots_cloth_23.jpg")</f>
        <v/>
      </c>
      <c r="D21" s="317" t="s">
        <v>367</v>
      </c>
      <c r="E21" s="381" t="str">
        <f>image("https://wow.zamimg.com/images/wow/icons/large/inv_boots_cloth_23.jpg")</f>
        <v/>
      </c>
      <c r="F21" s="317" t="s">
        <v>368</v>
      </c>
      <c r="G21" s="230" t="s">
        <v>190</v>
      </c>
      <c r="H21" s="230" t="s">
        <v>311</v>
      </c>
      <c r="I21" s="231" t="s">
        <v>369</v>
      </c>
      <c r="J21" s="230" t="s">
        <v>370</v>
      </c>
      <c r="K21" s="3"/>
      <c r="L21" s="3"/>
      <c r="M21" s="3"/>
      <c r="N21" s="3"/>
      <c r="O21" s="3"/>
      <c r="P21" s="3"/>
      <c r="Q21" s="3"/>
      <c r="R21" s="3"/>
      <c r="S21" s="3"/>
      <c r="T21" s="3"/>
      <c r="U21" s="3"/>
      <c r="V21" s="3"/>
    </row>
    <row r="22" ht="22.5" customHeight="1">
      <c r="A22" s="182"/>
      <c r="B22" s="319" t="s">
        <v>187</v>
      </c>
      <c r="C22" s="364" t="str">
        <f>image("https://wow.zamimg.com/images/wow/icons/large/inv_chest_leather_12.jpg")</f>
        <v/>
      </c>
      <c r="D22" s="365" t="s">
        <v>371</v>
      </c>
      <c r="E22" s="366" t="str">
        <f>image("https://wow.zamimg.com/images/wow/icons/large/inv_chest_leather_18b.jpg")</f>
        <v/>
      </c>
      <c r="F22" s="365" t="s">
        <v>372</v>
      </c>
      <c r="G22" s="319" t="s">
        <v>134</v>
      </c>
      <c r="H22" s="319" t="s">
        <v>129</v>
      </c>
      <c r="I22" s="335" t="s">
        <v>320</v>
      </c>
      <c r="J22" s="319" t="s">
        <v>373</v>
      </c>
      <c r="K22" s="3"/>
      <c r="L22" s="112"/>
      <c r="M22" s="3"/>
      <c r="N22" s="3"/>
      <c r="O22" s="3"/>
      <c r="P22" s="3"/>
      <c r="Q22" s="3"/>
      <c r="R22" s="3"/>
      <c r="S22" s="3"/>
      <c r="T22" s="3"/>
      <c r="U22" s="3"/>
      <c r="V22" s="3"/>
    </row>
    <row r="23" ht="22.5" customHeight="1">
      <c r="A23" s="182"/>
      <c r="B23" s="337" t="s">
        <v>187</v>
      </c>
      <c r="C23" s="338" t="str">
        <f>image("https://wow.zamimg.com/images/wow/icons/large/inv_pants_mail_25.jpg")</f>
        <v/>
      </c>
      <c r="D23" s="384" t="s">
        <v>374</v>
      </c>
      <c r="E23" s="338" t="str">
        <f>image("https://wow.zamimg.com/images/wow/icons/large/inv_pants_mail_28.jpg")</f>
        <v/>
      </c>
      <c r="F23" s="384" t="s">
        <v>375</v>
      </c>
      <c r="G23" s="337" t="s">
        <v>128</v>
      </c>
      <c r="H23" s="337" t="s">
        <v>129</v>
      </c>
      <c r="I23" s="341" t="s">
        <v>376</v>
      </c>
      <c r="J23" s="337" t="s">
        <v>377</v>
      </c>
      <c r="K23" s="3"/>
      <c r="L23" s="3"/>
      <c r="M23" s="3"/>
      <c r="N23" s="3"/>
      <c r="O23" s="3"/>
      <c r="P23" s="3"/>
      <c r="Q23" s="3"/>
      <c r="R23" s="3"/>
      <c r="S23" s="3"/>
      <c r="T23" s="3"/>
      <c r="U23" s="3"/>
      <c r="V23" s="3"/>
    </row>
    <row r="24" ht="22.5" customHeight="1">
      <c r="A24" s="182"/>
      <c r="B24" s="337" t="s">
        <v>187</v>
      </c>
      <c r="C24" s="378" t="str">
        <f>image("https://wow.zamimg.com/images/wow/icons/large/inv_boots_chain_06.jpg")</f>
        <v/>
      </c>
      <c r="D24" s="384" t="s">
        <v>378</v>
      </c>
      <c r="E24" s="378" t="str">
        <f>image("https://wow.zamimg.com/images/wow/icons/large/inv_boots_chain_06.jpg")</f>
        <v/>
      </c>
      <c r="F24" s="384" t="s">
        <v>379</v>
      </c>
      <c r="G24" s="337" t="s">
        <v>190</v>
      </c>
      <c r="H24" s="337" t="s">
        <v>135</v>
      </c>
      <c r="I24" s="341" t="s">
        <v>380</v>
      </c>
      <c r="J24" s="337" t="s">
        <v>381</v>
      </c>
      <c r="K24" s="3"/>
      <c r="L24" s="3"/>
      <c r="M24" s="3"/>
      <c r="N24" s="3"/>
      <c r="O24" s="3"/>
      <c r="P24" s="3"/>
      <c r="Q24" s="3"/>
      <c r="R24" s="3"/>
      <c r="S24" s="3"/>
      <c r="T24" s="3"/>
      <c r="U24" s="3"/>
      <c r="V24" s="3"/>
    </row>
    <row r="25" ht="22.5" customHeight="1">
      <c r="A25" s="182"/>
      <c r="B25" s="371" t="s">
        <v>187</v>
      </c>
      <c r="C25" s="372" t="str">
        <f>image("https://wow.zamimg.com/images/wow/icons/large/inv_bracer_28b.jpg")</f>
        <v/>
      </c>
      <c r="D25" s="385" t="s">
        <v>382</v>
      </c>
      <c r="E25" s="386" t="str">
        <f>image("https://wow.zamimg.com/images/wow/icons/large/inv_bracer_32.jpg")</f>
        <v/>
      </c>
      <c r="F25" s="385" t="s">
        <v>383</v>
      </c>
      <c r="G25" s="371" t="s">
        <v>145</v>
      </c>
      <c r="H25" s="371" t="s">
        <v>146</v>
      </c>
      <c r="I25" s="375" t="s">
        <v>16</v>
      </c>
      <c r="J25" s="371"/>
      <c r="K25" s="3"/>
      <c r="L25" s="3"/>
      <c r="M25" s="3"/>
      <c r="N25" s="3"/>
      <c r="O25" s="3"/>
      <c r="P25" s="3"/>
      <c r="Q25" s="3"/>
      <c r="R25" s="3"/>
      <c r="S25" s="3"/>
      <c r="T25" s="3"/>
      <c r="U25" s="3"/>
      <c r="V25" s="3"/>
    </row>
    <row r="26" ht="22.5" customHeight="1">
      <c r="A26" s="182"/>
      <c r="B26" s="337" t="s">
        <v>187</v>
      </c>
      <c r="C26" s="378" t="str">
        <f>image("https://wow.zamimg.com/images/wow/icons/large/inv_shield_69.jpg")</f>
        <v/>
      </c>
      <c r="D26" s="384" t="s">
        <v>384</v>
      </c>
      <c r="E26" s="387" t="str">
        <f>image("https://wow.zamimg.com/images/wow/icons/large/inv_shield_70.jpg")</f>
        <v/>
      </c>
      <c r="F26" s="384" t="s">
        <v>385</v>
      </c>
      <c r="G26" s="371" t="s">
        <v>356</v>
      </c>
      <c r="H26" s="371" t="s">
        <v>386</v>
      </c>
      <c r="I26" s="375" t="s">
        <v>387</v>
      </c>
      <c r="J26" s="337" t="s">
        <v>388</v>
      </c>
      <c r="K26" s="3"/>
      <c r="L26" s="3"/>
      <c r="M26" s="3"/>
      <c r="N26" s="3"/>
      <c r="O26" s="3"/>
      <c r="P26" s="3"/>
      <c r="Q26" s="3"/>
      <c r="R26" s="3"/>
      <c r="S26" s="3"/>
      <c r="T26" s="3"/>
      <c r="U26" s="3"/>
      <c r="V26" s="3"/>
    </row>
    <row r="27" ht="22.5" customHeight="1">
      <c r="A27" s="226"/>
      <c r="B27" s="230"/>
      <c r="C27" s="272"/>
      <c r="D27" s="229"/>
      <c r="E27" s="229"/>
      <c r="F27" s="229"/>
      <c r="G27" s="230"/>
      <c r="H27" s="230"/>
      <c r="I27" s="231"/>
      <c r="J27" s="230"/>
      <c r="K27" s="3"/>
      <c r="L27" s="3"/>
      <c r="M27" s="3"/>
      <c r="N27" s="3"/>
      <c r="O27" s="3"/>
      <c r="P27" s="3"/>
      <c r="Q27" s="3"/>
      <c r="R27" s="3"/>
      <c r="S27" s="3"/>
      <c r="T27" s="3"/>
      <c r="U27" s="3"/>
      <c r="V27" s="3"/>
    </row>
    <row r="28" ht="22.5" customHeight="1">
      <c r="A28" s="226"/>
      <c r="B28" s="324" t="s">
        <v>209</v>
      </c>
      <c r="C28" s="355" t="str">
        <f>image("https://wow.zamimg.com/images/wow/icons/large/inv_chest_cloth_75.jpg")</f>
        <v/>
      </c>
      <c r="D28" s="326" t="s">
        <v>389</v>
      </c>
      <c r="E28" s="351" t="str">
        <f>image("https://wow.zamimg.com/images/wow/icons/large/inv_chest_cloth_64.jpg")</f>
        <v/>
      </c>
      <c r="F28" s="326" t="s">
        <v>390</v>
      </c>
      <c r="G28" s="324" t="s">
        <v>134</v>
      </c>
      <c r="H28" s="315" t="s">
        <v>311</v>
      </c>
      <c r="I28" s="388" t="s">
        <v>391</v>
      </c>
      <c r="J28" s="315" t="s">
        <v>392</v>
      </c>
      <c r="K28" s="3"/>
      <c r="L28" s="3"/>
      <c r="M28" s="3"/>
      <c r="N28" s="3"/>
      <c r="O28" s="3"/>
      <c r="P28" s="3"/>
      <c r="Q28" s="3"/>
      <c r="R28" s="3"/>
      <c r="S28" s="3"/>
      <c r="T28" s="3"/>
      <c r="U28" s="3"/>
      <c r="V28" s="3"/>
    </row>
    <row r="29" ht="22.5" customHeight="1">
      <c r="A29" s="226"/>
      <c r="B29" s="315" t="s">
        <v>209</v>
      </c>
      <c r="C29" s="318" t="str">
        <f>image("https://wow.zamimg.com/images/wow/icons/large/inv_bracer_37.jpg")</f>
        <v/>
      </c>
      <c r="D29" s="317" t="s">
        <v>393</v>
      </c>
      <c r="E29" s="381" t="str">
        <f>image("https://wow.zamimg.com/images/wow/icons/large/inv_bracer_32a.jpg")</f>
        <v/>
      </c>
      <c r="F29" s="317" t="s">
        <v>394</v>
      </c>
      <c r="G29" s="315" t="s">
        <v>145</v>
      </c>
      <c r="H29" s="315" t="s">
        <v>311</v>
      </c>
      <c r="I29" s="388" t="s">
        <v>395</v>
      </c>
      <c r="J29" s="315" t="s">
        <v>396</v>
      </c>
      <c r="K29" s="3"/>
      <c r="L29" s="3"/>
      <c r="M29" s="3"/>
      <c r="N29" s="3"/>
      <c r="O29" s="3"/>
      <c r="P29" s="3"/>
      <c r="Q29" s="3"/>
      <c r="R29" s="3"/>
      <c r="S29" s="3"/>
      <c r="T29" s="3"/>
      <c r="U29" s="3"/>
      <c r="V29" s="3"/>
    </row>
    <row r="30" ht="22.5" customHeight="1">
      <c r="A30" s="226"/>
      <c r="B30" s="319" t="s">
        <v>209</v>
      </c>
      <c r="C30" s="364" t="str">
        <f>image("https://wow.zamimg.com/images/wow/icons/large/inv_belt_38a.jpg")</f>
        <v/>
      </c>
      <c r="D30" s="365" t="s">
        <v>397</v>
      </c>
      <c r="E30" s="364" t="str">
        <f>image("https://wow.zamimg.com/images/wow/icons/large/inv_belt_46c.jpg")</f>
        <v/>
      </c>
      <c r="F30" s="365" t="s">
        <v>398</v>
      </c>
      <c r="G30" s="337" t="s">
        <v>167</v>
      </c>
      <c r="H30" s="337" t="s">
        <v>399</v>
      </c>
      <c r="I30" s="341" t="s">
        <v>400</v>
      </c>
      <c r="J30" s="319" t="s">
        <v>401</v>
      </c>
      <c r="K30" s="3"/>
      <c r="L30" s="3"/>
      <c r="M30" s="3"/>
      <c r="N30" s="3"/>
      <c r="O30" s="3"/>
      <c r="P30" s="3"/>
      <c r="Q30" s="3"/>
      <c r="R30" s="3"/>
      <c r="S30" s="3"/>
      <c r="T30" s="3"/>
      <c r="U30" s="3"/>
      <c r="V30" s="3"/>
    </row>
    <row r="31" ht="22.5" customHeight="1">
      <c r="A31" s="226"/>
      <c r="B31" s="371" t="s">
        <v>209</v>
      </c>
      <c r="C31" s="372" t="str">
        <f>image("https://wow.zamimg.com/images/wow/icons/large/inv_chest_plate_22.jpg")</f>
        <v/>
      </c>
      <c r="D31" s="385" t="s">
        <v>402</v>
      </c>
      <c r="E31" s="386" t="str">
        <f>image("https://wow.zamimg.com/images/wow/icons/large/inv_chest_plate_23.jpg")</f>
        <v/>
      </c>
      <c r="F31" s="385" t="s">
        <v>403</v>
      </c>
      <c r="G31" s="371" t="s">
        <v>134</v>
      </c>
      <c r="H31" s="371" t="s">
        <v>146</v>
      </c>
      <c r="I31" s="375" t="s">
        <v>16</v>
      </c>
      <c r="J31" s="371"/>
      <c r="K31" s="3"/>
      <c r="L31" s="3"/>
      <c r="M31" s="3"/>
      <c r="N31" s="3"/>
      <c r="O31" s="3"/>
      <c r="P31" s="3"/>
      <c r="Q31" s="3"/>
      <c r="R31" s="3"/>
      <c r="S31" s="3"/>
      <c r="T31" s="3"/>
      <c r="U31" s="3"/>
      <c r="V31" s="3"/>
    </row>
    <row r="32" ht="22.5" customHeight="1">
      <c r="A32" s="226"/>
      <c r="B32" s="389" t="s">
        <v>209</v>
      </c>
      <c r="C32" s="228" t="str">
        <f>image("https://wow.zamimg.com/images/wow/icons/large/inv_jewelry_necklace_36.jpg")</f>
        <v/>
      </c>
      <c r="D32" s="390" t="s">
        <v>404</v>
      </c>
      <c r="E32" s="228" t="str">
        <f>image("https://wow.zamimg.com/images/wow/icons/large/inv_jewelry_necklace_36.jpg")</f>
        <v/>
      </c>
      <c r="F32" s="390" t="s">
        <v>405</v>
      </c>
      <c r="G32" s="389" t="s">
        <v>172</v>
      </c>
      <c r="H32" s="389"/>
      <c r="I32" s="391" t="s">
        <v>406</v>
      </c>
      <c r="J32" s="389" t="s">
        <v>407</v>
      </c>
      <c r="K32" s="3"/>
      <c r="L32" s="3"/>
      <c r="M32" s="3"/>
      <c r="N32" s="3"/>
      <c r="O32" s="3"/>
      <c r="P32" s="3"/>
      <c r="Q32" s="3"/>
      <c r="R32" s="3"/>
      <c r="S32" s="3"/>
      <c r="T32" s="3"/>
      <c r="U32" s="3"/>
      <c r="V32" s="3"/>
    </row>
    <row r="33" ht="22.5" customHeight="1">
      <c r="A33" s="226"/>
      <c r="B33" s="392" t="s">
        <v>209</v>
      </c>
      <c r="C33" s="393" t="str">
        <f>image("https://wow.zamimg.com/images/wow/icons/large/inv_offhand_pvealliance_d_01.jpg")</f>
        <v/>
      </c>
      <c r="D33" s="394" t="s">
        <v>408</v>
      </c>
      <c r="E33" s="395" t="str">
        <f>image("https://wow.zamimg.com/images/wow/icons/large/inv_offhand_stratholme_a_02.jpg")</f>
        <v/>
      </c>
      <c r="F33" s="394" t="s">
        <v>409</v>
      </c>
      <c r="G33" s="392" t="s">
        <v>356</v>
      </c>
      <c r="H33" s="392" t="s">
        <v>357</v>
      </c>
      <c r="I33" s="396" t="s">
        <v>410</v>
      </c>
      <c r="J33" s="392" t="s">
        <v>411</v>
      </c>
      <c r="K33" s="3"/>
      <c r="L33" s="3"/>
      <c r="M33" s="3"/>
      <c r="N33" s="3"/>
      <c r="O33" s="3"/>
      <c r="P33" s="3"/>
      <c r="Q33" s="3"/>
      <c r="R33" s="3"/>
      <c r="S33" s="3"/>
      <c r="T33" s="3"/>
      <c r="U33" s="3"/>
      <c r="V33" s="3"/>
    </row>
    <row r="34" ht="22.5" customHeight="1">
      <c r="A34" s="226"/>
      <c r="B34" s="397"/>
      <c r="C34" s="251"/>
      <c r="D34" s="398"/>
      <c r="E34" s="399"/>
      <c r="F34" s="398"/>
      <c r="G34" s="397"/>
      <c r="H34" s="397"/>
      <c r="I34" s="400"/>
      <c r="J34" s="401"/>
      <c r="K34" s="3"/>
      <c r="L34" s="3"/>
      <c r="M34" s="3"/>
      <c r="N34" s="3"/>
      <c r="O34" s="3"/>
      <c r="P34" s="3"/>
      <c r="Q34" s="3"/>
      <c r="R34" s="3"/>
      <c r="S34" s="3"/>
      <c r="T34" s="3"/>
      <c r="U34" s="3"/>
      <c r="V34" s="3"/>
    </row>
    <row r="35" ht="22.5" customHeight="1">
      <c r="A35" s="226"/>
      <c r="B35" s="230" t="s">
        <v>240</v>
      </c>
      <c r="C35" s="228" t="str">
        <f>image("https://wow.zamimg.com/images/wow/icons/large/inv_misc_cape_16.jpg")</f>
        <v/>
      </c>
      <c r="D35" s="282" t="s">
        <v>412</v>
      </c>
      <c r="E35" s="229" t="str">
        <f>image("https://wow.zamimg.com/images/wow/icons/large/inv_misc_cape_18.jpg")</f>
        <v/>
      </c>
      <c r="F35" s="282" t="s">
        <v>413</v>
      </c>
      <c r="G35" s="230" t="s">
        <v>123</v>
      </c>
      <c r="H35" s="230"/>
      <c r="I35" s="231" t="s">
        <v>414</v>
      </c>
      <c r="J35" s="294" t="s">
        <v>415</v>
      </c>
      <c r="K35" s="3"/>
      <c r="L35" s="3"/>
      <c r="M35" s="3"/>
      <c r="N35" s="3"/>
      <c r="O35" s="3"/>
      <c r="P35" s="3"/>
      <c r="Q35" s="3"/>
      <c r="R35" s="3"/>
      <c r="S35" s="3"/>
      <c r="T35" s="3"/>
      <c r="U35" s="3"/>
      <c r="V35" s="3"/>
    </row>
    <row r="36" ht="22.5" customHeight="1">
      <c r="A36" s="226"/>
      <c r="B36" s="324" t="s">
        <v>240</v>
      </c>
      <c r="C36" s="402" t="str">
        <f>image("https://wow.zamimg.com/images/wow/icons/large/inv_bracer_37.jpg")</f>
        <v/>
      </c>
      <c r="D36" s="326" t="s">
        <v>416</v>
      </c>
      <c r="E36" s="351" t="str">
        <f>image("https://wow.zamimg.com/images/wow/icons/large/inv_bracer_24b.jpg")</f>
        <v/>
      </c>
      <c r="F36" s="326" t="s">
        <v>417</v>
      </c>
      <c r="G36" s="328" t="s">
        <v>418</v>
      </c>
      <c r="H36" s="328" t="s">
        <v>311</v>
      </c>
      <c r="I36" s="329" t="s">
        <v>419</v>
      </c>
      <c r="J36" s="315" t="s">
        <v>420</v>
      </c>
      <c r="K36" s="3"/>
      <c r="L36" s="3"/>
      <c r="M36" s="3"/>
      <c r="N36" s="3"/>
      <c r="O36" s="3"/>
      <c r="P36" s="3"/>
      <c r="Q36" s="3"/>
      <c r="R36" s="3"/>
      <c r="S36" s="3"/>
      <c r="T36" s="3"/>
      <c r="U36" s="3"/>
      <c r="V36" s="3"/>
    </row>
    <row r="37" ht="22.5" customHeight="1">
      <c r="A37" s="226"/>
      <c r="B37" s="230" t="s">
        <v>240</v>
      </c>
      <c r="C37" s="228" t="str">
        <f>image("https://wow.zamimg.com/images/wow/icons/large/inv_gauntlets_79.jpg")</f>
        <v/>
      </c>
      <c r="D37" s="282" t="s">
        <v>421</v>
      </c>
      <c r="E37" s="228" t="str">
        <f>image("https://wow.zamimg.com/images/wow/icons/large/inv_gauntlets_56.jpg")</f>
        <v/>
      </c>
      <c r="F37" s="282" t="s">
        <v>422</v>
      </c>
      <c r="G37" s="230" t="s">
        <v>423</v>
      </c>
      <c r="H37" s="230" t="s">
        <v>311</v>
      </c>
      <c r="I37" s="231" t="s">
        <v>424</v>
      </c>
      <c r="J37" s="230" t="s">
        <v>425</v>
      </c>
      <c r="K37" s="3"/>
      <c r="L37" s="3"/>
      <c r="M37" s="3"/>
      <c r="N37" s="3"/>
      <c r="O37" s="3"/>
      <c r="P37" s="3"/>
      <c r="Q37" s="3"/>
      <c r="R37" s="3"/>
      <c r="S37" s="3"/>
      <c r="T37" s="3"/>
      <c r="U37" s="3"/>
      <c r="V37" s="3"/>
    </row>
    <row r="38" ht="22.5" customHeight="1">
      <c r="A38" s="226"/>
      <c r="B38" s="230" t="s">
        <v>240</v>
      </c>
      <c r="C38" s="228" t="str">
        <f>image("https://wow.zamimg.com/images/wow/icons/large/inv_pants_cloth_33.jpg")</f>
        <v/>
      </c>
      <c r="D38" s="282" t="s">
        <v>426</v>
      </c>
      <c r="E38" s="228" t="str">
        <f>image("https://wow.zamimg.com/images/wow/icons/large/inv_pants_cloth_02.jpg")</f>
        <v/>
      </c>
      <c r="F38" s="282" t="s">
        <v>427</v>
      </c>
      <c r="G38" s="230" t="s">
        <v>428</v>
      </c>
      <c r="H38" s="230" t="s">
        <v>311</v>
      </c>
      <c r="I38" s="231" t="s">
        <v>429</v>
      </c>
      <c r="J38" s="230" t="s">
        <v>430</v>
      </c>
      <c r="K38" s="3"/>
      <c r="L38" s="3"/>
      <c r="M38" s="3"/>
      <c r="N38" s="3"/>
      <c r="O38" s="3"/>
      <c r="P38" s="3"/>
      <c r="Q38" s="3"/>
      <c r="R38" s="3"/>
      <c r="S38" s="3"/>
      <c r="T38" s="3"/>
      <c r="U38" s="3"/>
      <c r="V38" s="3"/>
    </row>
    <row r="39" ht="22.5" customHeight="1">
      <c r="A39" s="226"/>
      <c r="B39" s="230" t="s">
        <v>240</v>
      </c>
      <c r="C39" s="228" t="str">
        <f>image("https://wow.zamimg.com/images/wow/icons/large/inv_boots_cloth_23.jpg")</f>
        <v/>
      </c>
      <c r="D39" s="282" t="s">
        <v>431</v>
      </c>
      <c r="E39" s="228" t="str">
        <f>image("https://wow.zamimg.com/images/wow/icons/large/inv_boots_cloth_17.jpg")</f>
        <v/>
      </c>
      <c r="F39" s="282" t="s">
        <v>432</v>
      </c>
      <c r="G39" s="230" t="s">
        <v>190</v>
      </c>
      <c r="H39" s="230" t="s">
        <v>311</v>
      </c>
      <c r="I39" s="231" t="s">
        <v>433</v>
      </c>
      <c r="J39" s="230" t="s">
        <v>434</v>
      </c>
      <c r="K39" s="3"/>
      <c r="L39" s="3"/>
      <c r="M39" s="3"/>
      <c r="N39" s="3"/>
      <c r="O39" s="3"/>
      <c r="P39" s="3"/>
      <c r="Q39" s="3"/>
      <c r="R39" s="3"/>
      <c r="S39" s="3"/>
      <c r="T39" s="3"/>
      <c r="U39" s="3"/>
      <c r="V39" s="3"/>
    </row>
    <row r="40" ht="22.5" customHeight="1">
      <c r="A40" s="226"/>
      <c r="B40" s="319" t="s">
        <v>240</v>
      </c>
      <c r="C40" s="364" t="str">
        <f>image("https://wow.zamimg.com/images/wow/icons/large/inv_pants_leather_28.jpg")</f>
        <v/>
      </c>
      <c r="D40" s="365" t="s">
        <v>435</v>
      </c>
      <c r="E40" s="366" t="str">
        <f>image("https://wow.zamimg.com/images/wow/icons/large/inv_pants_leather_30b.jpg")</f>
        <v/>
      </c>
      <c r="F40" s="365" t="s">
        <v>436</v>
      </c>
      <c r="G40" s="319" t="s">
        <v>128</v>
      </c>
      <c r="H40" s="337" t="s">
        <v>129</v>
      </c>
      <c r="I40" s="341" t="s">
        <v>437</v>
      </c>
      <c r="J40" s="337" t="s">
        <v>438</v>
      </c>
      <c r="K40" s="3"/>
      <c r="L40" s="3"/>
      <c r="M40" s="3"/>
      <c r="N40" s="3"/>
      <c r="O40" s="3"/>
      <c r="P40" s="3"/>
      <c r="Q40" s="3"/>
      <c r="R40" s="3"/>
      <c r="S40" s="3"/>
      <c r="T40" s="3"/>
      <c r="U40" s="3"/>
      <c r="V40" s="3"/>
    </row>
    <row r="41" ht="22.5" customHeight="1">
      <c r="A41" s="226"/>
      <c r="B41" s="337" t="s">
        <v>240</v>
      </c>
      <c r="C41" s="378" t="str">
        <f>image("https://wow.zamimg.com/images/wow/icons/large/inv_chest_mail_07.jpg")</f>
        <v/>
      </c>
      <c r="D41" s="384" t="s">
        <v>439</v>
      </c>
      <c r="E41" s="378" t="str">
        <f>image("https://wow.zamimg.com/images/wow/icons/large/inv_chest_mail_07.jpg")</f>
        <v/>
      </c>
      <c r="F41" s="384" t="s">
        <v>440</v>
      </c>
      <c r="G41" s="337" t="s">
        <v>134</v>
      </c>
      <c r="H41" s="337" t="s">
        <v>135</v>
      </c>
      <c r="I41" s="341" t="s">
        <v>376</v>
      </c>
      <c r="J41" s="337"/>
      <c r="K41" s="3"/>
      <c r="L41" s="3"/>
      <c r="M41" s="3"/>
      <c r="N41" s="3"/>
      <c r="O41" s="3"/>
      <c r="P41" s="3"/>
      <c r="Q41" s="3"/>
      <c r="R41" s="3"/>
      <c r="S41" s="3"/>
      <c r="T41" s="3"/>
      <c r="U41" s="3"/>
      <c r="V41" s="3"/>
    </row>
    <row r="42" ht="22.5" customHeight="1">
      <c r="A42" s="226"/>
      <c r="B42" s="371" t="s">
        <v>240</v>
      </c>
      <c r="C42" s="403" t="str">
        <f>image("https://wow.zamimg.com/images/wow/icons/large/inv_belt_49c.jpg")</f>
        <v/>
      </c>
      <c r="D42" s="385" t="s">
        <v>441</v>
      </c>
      <c r="E42" s="386" t="str">
        <f>image("https://wow.zamimg.com/images/wow/icons/large/inv_belt_51.jpg")</f>
        <v/>
      </c>
      <c r="F42" s="385" t="s">
        <v>442</v>
      </c>
      <c r="G42" s="371" t="s">
        <v>167</v>
      </c>
      <c r="H42" s="371" t="s">
        <v>146</v>
      </c>
      <c r="I42" s="375" t="s">
        <v>16</v>
      </c>
      <c r="J42" s="371"/>
      <c r="K42" s="3"/>
      <c r="L42" s="3"/>
      <c r="M42" s="3"/>
      <c r="N42" s="3"/>
      <c r="O42" s="3"/>
      <c r="P42" s="3"/>
      <c r="Q42" s="3"/>
      <c r="R42" s="3"/>
      <c r="S42" s="3"/>
      <c r="T42" s="3"/>
      <c r="U42" s="3"/>
      <c r="V42" s="3"/>
    </row>
    <row r="43" ht="22.5" customHeight="1">
      <c r="A43" s="226"/>
      <c r="B43" s="315" t="s">
        <v>240</v>
      </c>
      <c r="C43" s="318" t="str">
        <f>image("https://wow.zamimg.com/images/wow/icons/large/inv_jewelry_ring_55.jpg")</f>
        <v/>
      </c>
      <c r="D43" s="317" t="s">
        <v>443</v>
      </c>
      <c r="E43" s="228" t="str">
        <f>image("https://wow.zamimg.com/images/wow/icons/large/inv_jewelry_ring_55.jpg")</f>
        <v/>
      </c>
      <c r="F43" s="365" t="s">
        <v>444</v>
      </c>
      <c r="G43" s="319" t="s">
        <v>347</v>
      </c>
      <c r="H43" s="324"/>
      <c r="I43" s="358" t="s">
        <v>445</v>
      </c>
      <c r="J43" s="328" t="s">
        <v>446</v>
      </c>
      <c r="K43" s="3"/>
      <c r="L43" s="3"/>
      <c r="M43" s="3"/>
      <c r="N43" s="3"/>
      <c r="O43" s="3"/>
      <c r="P43" s="3"/>
      <c r="Q43" s="3"/>
      <c r="R43" s="3"/>
      <c r="S43" s="3"/>
      <c r="T43" s="3"/>
      <c r="U43" s="3"/>
      <c r="V43" s="3"/>
    </row>
    <row r="44" ht="22.5" customHeight="1">
      <c r="A44" s="226"/>
      <c r="B44" s="337" t="s">
        <v>240</v>
      </c>
      <c r="C44" s="378" t="str">
        <f>image("https://wow.zamimg.com/images/wow/icons/large/inv_crown_13.jpg")</f>
        <v/>
      </c>
      <c r="D44" s="384" t="s">
        <v>447</v>
      </c>
      <c r="E44" s="378" t="str">
        <f>image("https://wow.zamimg.com/images/wow/icons/large/inv_crown_13.jpg")</f>
        <v/>
      </c>
      <c r="F44" s="317" t="s">
        <v>448</v>
      </c>
      <c r="G44" s="315" t="s">
        <v>228</v>
      </c>
      <c r="H44" s="319"/>
      <c r="I44" s="335" t="s">
        <v>449</v>
      </c>
      <c r="J44" s="404" t="s">
        <v>450</v>
      </c>
      <c r="K44" s="3"/>
      <c r="L44" s="3"/>
      <c r="M44" s="3"/>
      <c r="N44" s="3"/>
      <c r="O44" s="3"/>
      <c r="P44" s="3"/>
      <c r="Q44" s="3"/>
      <c r="R44" s="3"/>
      <c r="S44" s="3"/>
      <c r="T44" s="3"/>
      <c r="U44" s="3"/>
      <c r="V44" s="3"/>
    </row>
    <row r="45" ht="22.5" customHeight="1">
      <c r="A45" s="226"/>
      <c r="B45" s="319" t="s">
        <v>240</v>
      </c>
      <c r="C45" s="364" t="str">
        <f>image("https://wow.zamimg.com/images/wow/icons/large/inv_mace_107.jpg")</f>
        <v/>
      </c>
      <c r="D45" s="365" t="s">
        <v>451</v>
      </c>
      <c r="E45" s="364" t="str">
        <f>image("https://wow.zamimg.com/images/wow/icons/large/inv_mace_103.jpg")</f>
        <v/>
      </c>
      <c r="F45" s="365" t="s">
        <v>452</v>
      </c>
      <c r="G45" s="328" t="s">
        <v>267</v>
      </c>
      <c r="H45" s="328" t="s">
        <v>281</v>
      </c>
      <c r="I45" s="329" t="s">
        <v>453</v>
      </c>
      <c r="J45" s="337" t="s">
        <v>454</v>
      </c>
      <c r="K45" s="6"/>
      <c r="L45" s="3"/>
      <c r="M45" s="3"/>
      <c r="N45" s="3"/>
      <c r="O45" s="3"/>
      <c r="P45" s="3"/>
      <c r="Q45" s="3"/>
      <c r="R45" s="3"/>
      <c r="S45" s="3"/>
      <c r="T45" s="3"/>
      <c r="U45" s="3"/>
      <c r="V45" s="3"/>
    </row>
    <row r="46" ht="22.5" customHeight="1">
      <c r="A46" s="281"/>
      <c r="B46" s="230"/>
      <c r="C46" s="228"/>
      <c r="D46" s="310"/>
      <c r="E46" s="228"/>
      <c r="F46" s="310"/>
      <c r="G46" s="230"/>
      <c r="H46" s="230"/>
      <c r="I46" s="231"/>
      <c r="J46" s="230"/>
      <c r="K46" s="3"/>
      <c r="L46" s="3"/>
      <c r="M46" s="3"/>
      <c r="N46" s="3"/>
      <c r="O46" s="3"/>
      <c r="P46" s="3"/>
      <c r="Q46" s="3"/>
      <c r="R46" s="3"/>
      <c r="S46" s="3"/>
      <c r="T46" s="3"/>
      <c r="U46" s="3"/>
      <c r="V46" s="3"/>
    </row>
    <row r="47" ht="22.5" customHeight="1">
      <c r="A47" s="281">
        <v>44950.0</v>
      </c>
      <c r="B47" s="230" t="s">
        <v>274</v>
      </c>
      <c r="C47" s="228" t="str">
        <f t="shared" ref="C47:C49" si="1">image("https://wow.zamimg.com/images/wow/icons/large/inv_chest_chain_03.jpg")</f>
        <v/>
      </c>
      <c r="D47" s="282" t="s">
        <v>275</v>
      </c>
      <c r="E47" s="228" t="str">
        <f t="shared" ref="E47:E49" si="2">image("https://wow.zamimg.com/images/wow/icons/large/inv_chest_chain_03.jpg")</f>
        <v/>
      </c>
      <c r="F47" s="282" t="s">
        <v>275</v>
      </c>
      <c r="G47" s="230"/>
      <c r="H47" s="230"/>
      <c r="I47" s="231"/>
      <c r="J47" s="230"/>
      <c r="K47" s="3"/>
      <c r="L47" s="3"/>
      <c r="M47" s="3"/>
      <c r="N47" s="3"/>
      <c r="O47" s="3"/>
      <c r="P47" s="3"/>
      <c r="Q47" s="3"/>
      <c r="R47" s="3"/>
      <c r="S47" s="3"/>
      <c r="T47" s="3"/>
      <c r="U47" s="3"/>
      <c r="V47" s="3"/>
    </row>
    <row r="48" ht="22.5" customHeight="1">
      <c r="A48" s="283"/>
      <c r="B48" s="227"/>
      <c r="C48" s="228" t="str">
        <f t="shared" si="1"/>
        <v/>
      </c>
      <c r="D48" s="282" t="s">
        <v>276</v>
      </c>
      <c r="E48" s="228" t="str">
        <f t="shared" si="2"/>
        <v/>
      </c>
      <c r="F48" s="282" t="s">
        <v>276</v>
      </c>
      <c r="G48" s="230"/>
      <c r="H48" s="230"/>
      <c r="I48" s="231"/>
      <c r="J48" s="230"/>
      <c r="K48" s="3"/>
      <c r="L48" s="3"/>
      <c r="M48" s="3"/>
      <c r="N48" s="3"/>
      <c r="O48" s="3"/>
      <c r="P48" s="3"/>
      <c r="Q48" s="3"/>
      <c r="R48" s="3"/>
      <c r="S48" s="3"/>
      <c r="T48" s="3"/>
      <c r="U48" s="3"/>
      <c r="V48" s="3"/>
    </row>
    <row r="49" ht="22.5" customHeight="1">
      <c r="A49" s="283"/>
      <c r="B49" s="227"/>
      <c r="C49" s="228" t="str">
        <f t="shared" si="1"/>
        <v/>
      </c>
      <c r="D49" s="282" t="s">
        <v>277</v>
      </c>
      <c r="E49" s="228" t="str">
        <f t="shared" si="2"/>
        <v/>
      </c>
      <c r="F49" s="282" t="s">
        <v>277</v>
      </c>
      <c r="G49" s="230"/>
      <c r="H49" s="230"/>
      <c r="I49" s="231"/>
      <c r="J49" s="230"/>
      <c r="K49" s="3"/>
      <c r="L49" s="3"/>
      <c r="M49" s="3"/>
      <c r="N49" s="3"/>
      <c r="O49" s="3"/>
      <c r="P49" s="3"/>
      <c r="Q49" s="3"/>
      <c r="R49" s="3"/>
      <c r="S49" s="3"/>
      <c r="T49" s="3"/>
      <c r="U49" s="3"/>
      <c r="V49" s="3"/>
    </row>
    <row r="50" ht="22.5" customHeight="1">
      <c r="A50" s="250" t="s">
        <v>278</v>
      </c>
      <c r="B50" s="315" t="s">
        <v>274</v>
      </c>
      <c r="C50" s="318" t="str">
        <f>image("https://wow.zamimg.com/images/wow/icons/large/inv_sword_144.jpg")</f>
        <v/>
      </c>
      <c r="D50" s="317" t="s">
        <v>455</v>
      </c>
      <c r="E50" s="381" t="str">
        <f>image("https://wow.zamimg.com/images/wow/icons/large/inv_sword_137.jpg")</f>
        <v/>
      </c>
      <c r="F50" s="317" t="s">
        <v>456</v>
      </c>
      <c r="G50" s="315" t="s">
        <v>156</v>
      </c>
      <c r="H50" s="324" t="s">
        <v>294</v>
      </c>
      <c r="I50" s="358" t="s">
        <v>457</v>
      </c>
      <c r="J50" s="324" t="s">
        <v>458</v>
      </c>
      <c r="K50" s="3"/>
      <c r="L50" s="3"/>
      <c r="M50" s="3"/>
      <c r="N50" s="3"/>
      <c r="O50" s="3"/>
      <c r="P50" s="3"/>
      <c r="Q50" s="3"/>
      <c r="R50" s="3"/>
      <c r="S50" s="3"/>
      <c r="T50" s="3"/>
      <c r="U50" s="3"/>
      <c r="V50" s="3"/>
    </row>
    <row r="51" ht="22.5" customHeight="1">
      <c r="A51" s="283"/>
      <c r="B51" s="227"/>
      <c r="C51" s="228" t="str">
        <f>image("https://wow.zamimg.com/images/wow/icons/large/inv_staff_98.jpg")</f>
        <v/>
      </c>
      <c r="D51" s="282" t="s">
        <v>459</v>
      </c>
      <c r="E51" s="229" t="str">
        <f>image("https://wow.zamimg.com/images/wow/icons/large/inv_staff_102.jpg")</f>
        <v/>
      </c>
      <c r="F51" s="282" t="s">
        <v>460</v>
      </c>
      <c r="G51" s="230" t="s">
        <v>207</v>
      </c>
      <c r="H51" s="230" t="s">
        <v>237</v>
      </c>
      <c r="I51" s="231" t="s">
        <v>424</v>
      </c>
      <c r="J51" s="230" t="s">
        <v>461</v>
      </c>
      <c r="K51" s="3"/>
      <c r="L51" s="3"/>
      <c r="M51" s="3"/>
      <c r="N51" s="3"/>
      <c r="O51" s="3"/>
      <c r="P51" s="3"/>
      <c r="Q51" s="3"/>
      <c r="R51" s="3"/>
      <c r="S51" s="3"/>
      <c r="T51" s="3"/>
      <c r="U51" s="3"/>
      <c r="V51" s="3"/>
    </row>
    <row r="52" ht="22.5" customHeight="1">
      <c r="A52" s="250" t="s">
        <v>297</v>
      </c>
      <c r="B52" s="230" t="s">
        <v>274</v>
      </c>
      <c r="C52" s="228" t="str">
        <f t="shared" ref="C52:C54" si="3">image("https://wow.zamimg.com/images/wow/icons/large/inv_chest_chain_03.jpg")</f>
        <v/>
      </c>
      <c r="D52" s="282" t="s">
        <v>275</v>
      </c>
      <c r="E52" s="228" t="str">
        <f t="shared" ref="E52:E54" si="4">image("https://wow.zamimg.com/images/wow/icons/large/inv_chest_chain_03.jpg")</f>
        <v/>
      </c>
      <c r="F52" s="282" t="s">
        <v>275</v>
      </c>
      <c r="G52" s="230"/>
      <c r="H52" s="230"/>
      <c r="I52" s="231"/>
      <c r="J52" s="230"/>
      <c r="K52" s="3"/>
      <c r="L52" s="3"/>
      <c r="M52" s="3"/>
      <c r="N52" s="3"/>
      <c r="O52" s="3"/>
      <c r="P52" s="3"/>
      <c r="Q52" s="3"/>
      <c r="R52" s="3"/>
      <c r="S52" s="3"/>
      <c r="T52" s="3"/>
      <c r="U52" s="3"/>
      <c r="V52" s="3"/>
    </row>
    <row r="53" ht="22.5" customHeight="1">
      <c r="A53" s="283"/>
      <c r="B53" s="227"/>
      <c r="C53" s="228" t="str">
        <f t="shared" si="3"/>
        <v/>
      </c>
      <c r="D53" s="282" t="s">
        <v>276</v>
      </c>
      <c r="E53" s="228" t="str">
        <f t="shared" si="4"/>
        <v/>
      </c>
      <c r="F53" s="282" t="s">
        <v>276</v>
      </c>
      <c r="G53" s="230"/>
      <c r="H53" s="230"/>
      <c r="I53" s="231"/>
      <c r="J53" s="230"/>
      <c r="K53" s="3"/>
      <c r="L53" s="3"/>
      <c r="M53" s="3"/>
      <c r="N53" s="3"/>
      <c r="O53" s="3"/>
      <c r="P53" s="3"/>
      <c r="Q53" s="3"/>
      <c r="R53" s="3"/>
      <c r="S53" s="3"/>
      <c r="T53" s="3"/>
      <c r="U53" s="3"/>
      <c r="V53" s="3"/>
    </row>
    <row r="54" ht="22.5" customHeight="1">
      <c r="A54" s="283"/>
      <c r="B54" s="227"/>
      <c r="C54" s="228" t="str">
        <f t="shared" si="3"/>
        <v/>
      </c>
      <c r="D54" s="282" t="s">
        <v>277</v>
      </c>
      <c r="E54" s="228" t="str">
        <f t="shared" si="4"/>
        <v/>
      </c>
      <c r="F54" s="282" t="s">
        <v>277</v>
      </c>
      <c r="G54" s="230"/>
      <c r="H54" s="230"/>
      <c r="I54" s="231"/>
      <c r="J54" s="230"/>
      <c r="K54" s="3"/>
      <c r="L54" s="3"/>
      <c r="M54" s="3"/>
      <c r="N54" s="3"/>
      <c r="O54" s="3"/>
      <c r="P54" s="3"/>
      <c r="Q54" s="3"/>
      <c r="R54" s="3"/>
      <c r="S54" s="3"/>
      <c r="T54" s="3"/>
      <c r="U54" s="3"/>
      <c r="V54" s="3"/>
    </row>
    <row r="55" ht="22.5" customHeight="1">
      <c r="A55" s="287">
        <v>50.0</v>
      </c>
      <c r="B55" s="230" t="s">
        <v>274</v>
      </c>
      <c r="C55" s="228" t="str">
        <f t="shared" ref="C55:C56" si="5">image("https://wow.zamimg.com/images/wow/icons/large/inv_misc_cape_16.jpg")</f>
        <v/>
      </c>
      <c r="D55" s="310" t="s">
        <v>462</v>
      </c>
      <c r="E55" s="229" t="str">
        <f t="shared" ref="E55:E56" si="6">image("https://wow.zamimg.com/images/wow/icons/large/inv_misc_cape_18.jpg")</f>
        <v/>
      </c>
      <c r="F55" s="282" t="s">
        <v>463</v>
      </c>
      <c r="G55" s="230" t="s">
        <v>123</v>
      </c>
      <c r="H55" s="230"/>
      <c r="I55" s="231" t="s">
        <v>464</v>
      </c>
      <c r="J55" s="230" t="s">
        <v>465</v>
      </c>
      <c r="K55" s="3"/>
      <c r="L55" s="3"/>
      <c r="M55" s="3"/>
      <c r="N55" s="3"/>
      <c r="O55" s="3"/>
      <c r="P55" s="3"/>
      <c r="Q55" s="3"/>
      <c r="R55" s="3"/>
      <c r="S55" s="3"/>
      <c r="T55" s="3"/>
      <c r="U55" s="3"/>
      <c r="V55" s="3"/>
    </row>
    <row r="56" ht="22.5" customHeight="1">
      <c r="A56" s="283"/>
      <c r="B56" s="405"/>
      <c r="C56" s="355" t="str">
        <f t="shared" si="5"/>
        <v/>
      </c>
      <c r="D56" s="406" t="s">
        <v>466</v>
      </c>
      <c r="E56" s="351" t="str">
        <f t="shared" si="6"/>
        <v/>
      </c>
      <c r="F56" s="326" t="s">
        <v>467</v>
      </c>
      <c r="G56" s="324" t="s">
        <v>123</v>
      </c>
      <c r="H56" s="324"/>
      <c r="I56" s="358" t="s">
        <v>468</v>
      </c>
      <c r="J56" s="324" t="s">
        <v>469</v>
      </c>
      <c r="K56" s="3"/>
      <c r="L56" s="3"/>
      <c r="M56" s="3"/>
      <c r="N56" s="3"/>
      <c r="O56" s="3"/>
      <c r="P56" s="3"/>
      <c r="Q56" s="3"/>
      <c r="R56" s="3"/>
      <c r="S56" s="3"/>
      <c r="T56" s="3"/>
      <c r="U56" s="3"/>
      <c r="V56" s="3"/>
    </row>
    <row r="57" ht="22.5" customHeight="1">
      <c r="A57" s="287"/>
      <c r="B57" s="230"/>
      <c r="C57" s="228"/>
      <c r="D57" s="310"/>
      <c r="E57" s="228"/>
      <c r="F57" s="310"/>
      <c r="G57" s="230"/>
      <c r="H57" s="230"/>
      <c r="I57" s="231"/>
      <c r="J57" s="289"/>
      <c r="K57" s="3"/>
      <c r="L57" s="3"/>
      <c r="M57" s="3"/>
      <c r="N57" s="3"/>
      <c r="O57" s="3"/>
      <c r="P57" s="3"/>
      <c r="Q57" s="3"/>
      <c r="R57" s="3"/>
      <c r="S57" s="3"/>
      <c r="T57" s="3"/>
      <c r="U57" s="3"/>
      <c r="V57" s="3"/>
    </row>
    <row r="58" ht="22.5" customHeight="1">
      <c r="A58" s="283"/>
      <c r="B58" s="227"/>
      <c r="C58" s="228"/>
      <c r="D58" s="310"/>
      <c r="E58" s="228"/>
      <c r="F58" s="310"/>
      <c r="G58" s="230"/>
      <c r="H58" s="230"/>
      <c r="I58" s="231"/>
      <c r="J58" s="230"/>
      <c r="K58" s="3"/>
      <c r="L58" s="3"/>
      <c r="M58" s="3"/>
      <c r="N58" s="3"/>
      <c r="O58" s="3"/>
      <c r="P58" s="3"/>
      <c r="Q58" s="3"/>
      <c r="R58" s="3"/>
      <c r="S58" s="3"/>
      <c r="T58" s="3"/>
      <c r="U58" s="3"/>
      <c r="V58" s="3"/>
    </row>
    <row r="59" ht="22.5" customHeight="1">
      <c r="A59" s="226"/>
      <c r="B59" s="227"/>
      <c r="C59" s="228"/>
      <c r="D59" s="310"/>
      <c r="E59" s="228"/>
      <c r="F59" s="310"/>
      <c r="G59" s="230"/>
      <c r="H59" s="230"/>
      <c r="I59" s="291"/>
      <c r="J59" s="289"/>
      <c r="K59" s="3"/>
      <c r="L59" s="3"/>
      <c r="M59" s="3"/>
      <c r="N59" s="3"/>
      <c r="O59" s="3"/>
      <c r="P59" s="3"/>
      <c r="Q59" s="3"/>
      <c r="R59" s="3"/>
      <c r="S59" s="3"/>
      <c r="T59" s="3"/>
      <c r="U59" s="3"/>
      <c r="V59" s="3"/>
    </row>
    <row r="60" ht="22.5" customHeight="1">
      <c r="A60" s="182"/>
      <c r="B60" s="227"/>
      <c r="C60" s="290"/>
      <c r="D60" s="229"/>
      <c r="E60" s="229"/>
      <c r="F60" s="229"/>
      <c r="G60" s="230"/>
      <c r="H60" s="230"/>
      <c r="I60" s="291"/>
      <c r="J60" s="289"/>
      <c r="K60" s="3"/>
      <c r="L60" s="3"/>
      <c r="M60" s="3"/>
      <c r="N60" s="3"/>
      <c r="O60" s="3"/>
      <c r="P60" s="3"/>
      <c r="Q60" s="3"/>
      <c r="R60" s="3"/>
      <c r="S60" s="3"/>
      <c r="T60" s="3"/>
      <c r="U60" s="3"/>
      <c r="V60" s="3"/>
    </row>
    <row r="61" ht="22.5" customHeight="1">
      <c r="A61" s="250"/>
      <c r="B61" s="230"/>
      <c r="C61" s="290"/>
      <c r="D61" s="229"/>
      <c r="E61" s="229"/>
      <c r="F61" s="229"/>
      <c r="G61" s="230"/>
      <c r="H61" s="230"/>
      <c r="I61" s="291"/>
      <c r="J61" s="289"/>
      <c r="K61" s="3"/>
      <c r="L61" s="3"/>
      <c r="M61" s="3"/>
      <c r="N61" s="3"/>
      <c r="O61" s="3"/>
      <c r="P61" s="3"/>
      <c r="Q61" s="3"/>
      <c r="R61" s="3"/>
      <c r="S61" s="3"/>
      <c r="T61" s="3"/>
      <c r="U61" s="3"/>
      <c r="V61" s="3"/>
    </row>
    <row r="62" ht="22.5" customHeight="1">
      <c r="A62" s="283"/>
      <c r="B62" s="227"/>
      <c r="C62" s="228"/>
      <c r="D62" s="229"/>
      <c r="E62" s="229"/>
      <c r="F62" s="229"/>
      <c r="G62" s="230"/>
      <c r="H62" s="230"/>
      <c r="I62" s="230"/>
      <c r="J62" s="230"/>
      <c r="K62" s="3"/>
      <c r="L62" s="3"/>
      <c r="M62" s="3"/>
      <c r="N62" s="3"/>
      <c r="O62" s="3"/>
      <c r="P62" s="3"/>
      <c r="Q62" s="3"/>
      <c r="R62" s="3"/>
      <c r="S62" s="3"/>
      <c r="T62" s="3"/>
      <c r="U62" s="3"/>
      <c r="V62" s="3"/>
    </row>
    <row r="63" ht="22.5" customHeight="1">
      <c r="A63" s="283"/>
      <c r="B63" s="227"/>
      <c r="C63" s="228"/>
      <c r="D63" s="229"/>
      <c r="E63" s="229"/>
      <c r="F63" s="229"/>
      <c r="G63" s="230"/>
      <c r="H63" s="289"/>
      <c r="I63" s="230"/>
      <c r="J63" s="230"/>
      <c r="K63" s="3"/>
      <c r="L63" s="3"/>
      <c r="M63" s="3"/>
      <c r="N63" s="3"/>
      <c r="O63" s="3"/>
      <c r="P63" s="3"/>
      <c r="Q63" s="3"/>
      <c r="R63" s="3"/>
      <c r="S63" s="3"/>
      <c r="T63" s="3"/>
      <c r="U63" s="3"/>
      <c r="V63" s="3"/>
    </row>
    <row r="64" ht="22.5" customHeight="1">
      <c r="A64" s="287"/>
      <c r="B64" s="230"/>
      <c r="C64" s="228"/>
      <c r="D64" s="229"/>
      <c r="E64" s="229"/>
      <c r="F64" s="229"/>
      <c r="G64" s="230"/>
      <c r="H64" s="230"/>
      <c r="I64" s="230"/>
      <c r="J64" s="230"/>
      <c r="K64" s="3"/>
      <c r="L64" s="3"/>
      <c r="M64" s="3"/>
      <c r="N64" s="3"/>
      <c r="O64" s="3"/>
      <c r="P64" s="3"/>
      <c r="Q64" s="3"/>
      <c r="R64" s="3"/>
      <c r="S64" s="3"/>
      <c r="T64" s="3"/>
      <c r="U64" s="3"/>
      <c r="V64" s="3"/>
    </row>
    <row r="65" ht="22.5" customHeight="1">
      <c r="A65" s="226"/>
      <c r="B65" s="227"/>
      <c r="C65" s="251"/>
      <c r="D65" s="229"/>
      <c r="E65" s="229"/>
      <c r="F65" s="229"/>
      <c r="G65" s="230"/>
      <c r="H65" s="230"/>
      <c r="I65" s="230"/>
      <c r="J65" s="230"/>
      <c r="K65" s="3"/>
      <c r="L65" s="3"/>
      <c r="M65" s="3"/>
      <c r="N65" s="3"/>
      <c r="O65" s="3"/>
      <c r="P65" s="3"/>
      <c r="Q65" s="3"/>
      <c r="R65" s="3"/>
      <c r="S65" s="3"/>
      <c r="T65" s="3"/>
      <c r="U65" s="3"/>
      <c r="V65" s="3"/>
    </row>
    <row r="66" ht="22.5" customHeight="1">
      <c r="A66" s="226"/>
      <c r="B66" s="227"/>
      <c r="C66" s="251"/>
      <c r="D66" s="229"/>
      <c r="E66" s="229"/>
      <c r="F66" s="229"/>
      <c r="G66" s="230"/>
      <c r="H66" s="230"/>
      <c r="I66" s="230"/>
      <c r="J66" s="230"/>
      <c r="K66" s="3"/>
      <c r="L66" s="3"/>
      <c r="M66" s="3"/>
      <c r="N66" s="3"/>
      <c r="O66" s="3"/>
      <c r="P66" s="3"/>
      <c r="Q66" s="3"/>
      <c r="R66" s="3"/>
      <c r="S66" s="3"/>
      <c r="T66" s="3"/>
      <c r="U66" s="3"/>
      <c r="V66" s="3"/>
    </row>
    <row r="67" ht="22.5" customHeight="1">
      <c r="A67" s="292"/>
      <c r="B67" s="227"/>
      <c r="C67" s="290"/>
      <c r="D67" s="229"/>
      <c r="E67" s="229"/>
      <c r="F67" s="229"/>
      <c r="G67" s="230"/>
      <c r="H67" s="289"/>
      <c r="I67" s="289"/>
      <c r="J67" s="289"/>
      <c r="K67" s="3"/>
      <c r="L67" s="3"/>
      <c r="M67" s="3"/>
      <c r="N67" s="3"/>
      <c r="O67" s="3"/>
      <c r="P67" s="3"/>
      <c r="Q67" s="3"/>
      <c r="R67" s="3"/>
      <c r="S67" s="3"/>
      <c r="T67" s="3"/>
      <c r="U67" s="3"/>
      <c r="V67" s="3"/>
    </row>
    <row r="68" ht="22.5" customHeight="1">
      <c r="A68" s="4"/>
      <c r="B68" s="227"/>
      <c r="C68" s="290"/>
      <c r="D68" s="229"/>
      <c r="E68" s="229"/>
      <c r="F68" s="229"/>
      <c r="G68" s="230"/>
      <c r="H68" s="289"/>
      <c r="I68" s="289"/>
      <c r="J68" s="289"/>
      <c r="K68" s="3"/>
      <c r="L68" s="3"/>
      <c r="M68" s="3"/>
      <c r="N68" s="3"/>
      <c r="O68" s="3"/>
      <c r="P68" s="3"/>
      <c r="Q68" s="3"/>
      <c r="R68" s="3"/>
      <c r="S68" s="3"/>
      <c r="T68" s="3"/>
      <c r="U68" s="3"/>
      <c r="V68" s="3"/>
    </row>
    <row r="69" ht="22.5" customHeight="1">
      <c r="A69" s="4"/>
      <c r="B69" s="227"/>
      <c r="C69" s="290"/>
      <c r="D69" s="229"/>
      <c r="E69" s="229"/>
      <c r="F69" s="229"/>
      <c r="G69" s="230"/>
      <c r="H69" s="289"/>
      <c r="I69" s="289"/>
      <c r="J69" s="289"/>
      <c r="K69" s="3"/>
      <c r="L69" s="3"/>
      <c r="M69" s="3"/>
      <c r="N69" s="3"/>
      <c r="O69" s="3"/>
      <c r="P69" s="3"/>
      <c r="Q69" s="3"/>
      <c r="R69" s="3"/>
      <c r="S69" s="3"/>
      <c r="T69" s="3"/>
      <c r="U69" s="3"/>
      <c r="V69" s="3"/>
    </row>
    <row r="70" ht="22.5" customHeight="1">
      <c r="A70" s="4"/>
      <c r="B70" s="227"/>
      <c r="C70" s="251"/>
      <c r="D70" s="229"/>
      <c r="E70" s="229"/>
      <c r="F70" s="229"/>
      <c r="G70" s="230"/>
      <c r="H70" s="230"/>
      <c r="I70" s="230"/>
      <c r="J70" s="230"/>
      <c r="K70" s="3"/>
      <c r="L70" s="3"/>
      <c r="M70" s="3"/>
      <c r="N70" s="3"/>
      <c r="O70" s="3"/>
      <c r="P70" s="3"/>
      <c r="Q70" s="3"/>
      <c r="R70" s="3"/>
      <c r="S70" s="3"/>
      <c r="T70" s="3"/>
      <c r="U70" s="3"/>
      <c r="V70" s="3"/>
    </row>
    <row r="71" ht="22.5" customHeight="1">
      <c r="A71" s="4"/>
      <c r="B71" s="227"/>
      <c r="C71" s="228"/>
      <c r="D71" s="229"/>
      <c r="E71" s="229"/>
      <c r="F71" s="229"/>
      <c r="G71" s="230"/>
      <c r="H71" s="289"/>
      <c r="I71" s="230"/>
      <c r="J71" s="230"/>
      <c r="K71" s="3"/>
      <c r="L71" s="3"/>
      <c r="M71" s="3"/>
      <c r="N71" s="3"/>
      <c r="O71" s="3"/>
      <c r="P71" s="3"/>
      <c r="Q71" s="3"/>
      <c r="R71" s="3"/>
      <c r="S71" s="3"/>
      <c r="T71" s="3"/>
      <c r="U71" s="3"/>
      <c r="V71" s="3"/>
    </row>
    <row r="72" ht="22.5" customHeight="1">
      <c r="A72" s="226"/>
      <c r="B72" s="227"/>
      <c r="C72" s="228"/>
      <c r="D72" s="229"/>
      <c r="E72" s="229"/>
      <c r="F72" s="229"/>
      <c r="G72" s="230"/>
      <c r="H72" s="230"/>
      <c r="I72" s="231"/>
      <c r="J72" s="230"/>
      <c r="K72" s="3"/>
      <c r="L72" s="3"/>
      <c r="M72" s="3"/>
      <c r="N72" s="3"/>
      <c r="O72" s="3"/>
      <c r="P72" s="3"/>
      <c r="Q72" s="3"/>
      <c r="R72" s="3"/>
      <c r="S72" s="3"/>
      <c r="T72" s="3"/>
      <c r="U72" s="3"/>
      <c r="V72" s="3"/>
    </row>
    <row r="73" ht="22.5" customHeight="1">
      <c r="A73" s="4"/>
      <c r="B73" s="227"/>
      <c r="C73" s="290"/>
      <c r="D73" s="229"/>
      <c r="E73" s="229"/>
      <c r="F73" s="229"/>
      <c r="G73" s="230"/>
      <c r="H73" s="289"/>
      <c r="I73" s="289"/>
      <c r="J73" s="289"/>
      <c r="K73" s="3"/>
      <c r="L73" s="3"/>
      <c r="M73" s="3"/>
      <c r="N73" s="3"/>
      <c r="O73" s="3"/>
      <c r="P73" s="3"/>
      <c r="Q73" s="3"/>
      <c r="R73" s="3"/>
      <c r="S73" s="3"/>
      <c r="T73" s="3"/>
      <c r="U73" s="3"/>
      <c r="V73" s="3"/>
    </row>
    <row r="74" ht="22.5" customHeight="1">
      <c r="A74" s="4"/>
      <c r="B74" s="227"/>
      <c r="C74" s="290"/>
      <c r="D74" s="229"/>
      <c r="E74" s="229"/>
      <c r="F74" s="229"/>
      <c r="G74" s="230"/>
      <c r="H74" s="289"/>
      <c r="I74" s="289"/>
      <c r="J74" s="289"/>
      <c r="K74" s="3"/>
      <c r="L74" s="3"/>
      <c r="M74" s="3"/>
      <c r="N74" s="3"/>
      <c r="O74" s="3"/>
      <c r="P74" s="3"/>
      <c r="Q74" s="3"/>
      <c r="R74" s="3"/>
      <c r="S74" s="3"/>
      <c r="T74" s="3"/>
      <c r="U74" s="3"/>
      <c r="V74" s="3"/>
    </row>
    <row r="75" ht="22.5" customHeight="1">
      <c r="A75" s="4"/>
      <c r="B75" s="227"/>
      <c r="C75" s="290"/>
      <c r="D75" s="229"/>
      <c r="E75" s="229"/>
      <c r="F75" s="229"/>
      <c r="G75" s="230"/>
      <c r="H75" s="289"/>
      <c r="I75" s="289"/>
      <c r="J75" s="289"/>
      <c r="K75" s="3"/>
      <c r="L75" s="3"/>
      <c r="M75" s="3"/>
      <c r="N75" s="3"/>
      <c r="O75" s="3"/>
      <c r="P75" s="3"/>
      <c r="Q75" s="3"/>
      <c r="R75" s="3"/>
      <c r="S75" s="3"/>
      <c r="T75" s="3"/>
      <c r="U75" s="3"/>
      <c r="V75" s="3"/>
    </row>
    <row r="76" ht="22.5" customHeight="1">
      <c r="A76" s="4"/>
      <c r="B76" s="227"/>
      <c r="C76" s="228"/>
      <c r="D76" s="229"/>
      <c r="E76" s="229"/>
      <c r="F76" s="229"/>
      <c r="G76" s="230"/>
      <c r="H76" s="230"/>
      <c r="I76" s="230"/>
      <c r="J76" s="230"/>
      <c r="K76" s="3"/>
      <c r="L76" s="3"/>
      <c r="M76" s="3"/>
      <c r="N76" s="3"/>
      <c r="O76" s="3"/>
      <c r="P76" s="3"/>
      <c r="Q76" s="3"/>
      <c r="R76" s="3"/>
      <c r="S76" s="3"/>
      <c r="T76" s="3"/>
      <c r="U76" s="3"/>
      <c r="V76" s="3"/>
    </row>
    <row r="77" ht="22.5" customHeight="1">
      <c r="A77" s="4"/>
      <c r="B77" s="227"/>
      <c r="C77" s="228"/>
      <c r="D77" s="229"/>
      <c r="E77" s="229"/>
      <c r="F77" s="229"/>
      <c r="G77" s="230"/>
      <c r="H77" s="230"/>
      <c r="I77" s="230"/>
      <c r="J77" s="230"/>
      <c r="K77" s="3"/>
      <c r="L77" s="3"/>
      <c r="M77" s="3"/>
      <c r="N77" s="3"/>
      <c r="O77" s="3"/>
      <c r="P77" s="3"/>
      <c r="Q77" s="3"/>
      <c r="R77" s="3"/>
      <c r="S77" s="3"/>
      <c r="T77" s="3"/>
      <c r="U77" s="3"/>
      <c r="V77" s="3"/>
    </row>
    <row r="78" ht="22.5" customHeight="1">
      <c r="A78" s="226"/>
      <c r="B78" s="227"/>
      <c r="C78" s="251"/>
      <c r="D78" s="229"/>
      <c r="E78" s="229"/>
      <c r="F78" s="229"/>
      <c r="G78" s="230"/>
      <c r="H78" s="230"/>
      <c r="I78" s="230"/>
      <c r="J78" s="230"/>
      <c r="K78" s="3"/>
      <c r="L78" s="3"/>
      <c r="M78" s="3"/>
      <c r="N78" s="3"/>
      <c r="O78" s="3"/>
      <c r="P78" s="3"/>
      <c r="Q78" s="3"/>
      <c r="R78" s="3"/>
      <c r="S78" s="3"/>
      <c r="T78" s="3"/>
      <c r="U78" s="3"/>
      <c r="V78" s="3"/>
    </row>
    <row r="79" ht="22.5" customHeight="1">
      <c r="A79" s="182"/>
      <c r="B79" s="227"/>
      <c r="C79" s="228"/>
      <c r="D79" s="229"/>
      <c r="E79" s="229"/>
      <c r="F79" s="229"/>
      <c r="G79" s="230"/>
      <c r="H79" s="230"/>
      <c r="I79" s="230"/>
      <c r="J79" s="230"/>
      <c r="K79" s="3"/>
      <c r="L79" s="3"/>
      <c r="M79" s="3"/>
      <c r="N79" s="3"/>
      <c r="O79" s="3"/>
      <c r="P79" s="3"/>
      <c r="Q79" s="3"/>
      <c r="R79" s="3"/>
      <c r="S79" s="3"/>
      <c r="T79" s="3"/>
      <c r="U79" s="3"/>
      <c r="V79" s="3"/>
    </row>
    <row r="80" ht="22.5" customHeight="1">
      <c r="A80" s="4"/>
      <c r="B80" s="227"/>
      <c r="C80" s="290"/>
      <c r="D80" s="229"/>
      <c r="E80" s="229"/>
      <c r="F80" s="229"/>
      <c r="G80" s="289"/>
      <c r="H80" s="289"/>
      <c r="I80" s="289"/>
      <c r="J80" s="289"/>
      <c r="K80" s="3"/>
      <c r="L80" s="3"/>
      <c r="M80" s="3"/>
      <c r="N80" s="3"/>
      <c r="O80" s="3"/>
      <c r="P80" s="3"/>
      <c r="Q80" s="3"/>
      <c r="R80" s="3"/>
      <c r="S80" s="3"/>
      <c r="T80" s="3"/>
      <c r="U80" s="3"/>
      <c r="V80" s="3"/>
    </row>
    <row r="81" ht="22.5" customHeight="1">
      <c r="A81" s="4"/>
      <c r="B81" s="227"/>
      <c r="C81" s="290"/>
      <c r="D81" s="229"/>
      <c r="E81" s="229"/>
      <c r="F81" s="229"/>
      <c r="G81" s="289"/>
      <c r="H81" s="289"/>
      <c r="I81" s="289"/>
      <c r="J81" s="289"/>
      <c r="K81" s="3"/>
      <c r="L81" s="3"/>
      <c r="M81" s="3"/>
      <c r="N81" s="3"/>
      <c r="O81" s="3"/>
      <c r="P81" s="3"/>
      <c r="Q81" s="3"/>
      <c r="R81" s="3"/>
      <c r="S81" s="3"/>
      <c r="T81" s="3"/>
      <c r="U81" s="3"/>
      <c r="V81" s="3"/>
    </row>
    <row r="82" ht="22.5" customHeight="1">
      <c r="A82" s="4"/>
      <c r="B82" s="227"/>
      <c r="C82" s="290"/>
      <c r="D82" s="229"/>
      <c r="E82" s="229"/>
      <c r="F82" s="229"/>
      <c r="G82" s="289"/>
      <c r="H82" s="289"/>
      <c r="I82" s="289"/>
      <c r="J82" s="289"/>
      <c r="K82" s="3"/>
      <c r="L82" s="3"/>
      <c r="M82" s="3"/>
      <c r="N82" s="3"/>
      <c r="O82" s="3"/>
      <c r="P82" s="3"/>
      <c r="Q82" s="3"/>
      <c r="R82" s="3"/>
      <c r="S82" s="3"/>
      <c r="T82" s="3"/>
      <c r="U82" s="3"/>
      <c r="V82" s="3"/>
    </row>
    <row r="83" ht="22.5" customHeight="1">
      <c r="A83" s="4"/>
      <c r="B83" s="227"/>
      <c r="C83" s="228"/>
      <c r="D83" s="229"/>
      <c r="E83" s="229"/>
      <c r="F83" s="229"/>
      <c r="G83" s="230"/>
      <c r="H83" s="230"/>
      <c r="I83" s="230"/>
      <c r="J83" s="230"/>
      <c r="K83" s="3"/>
      <c r="L83" s="3"/>
      <c r="M83" s="3"/>
      <c r="N83" s="3"/>
      <c r="O83" s="3"/>
      <c r="P83" s="3"/>
      <c r="Q83" s="3"/>
      <c r="R83" s="3"/>
      <c r="S83" s="3"/>
      <c r="T83" s="3"/>
      <c r="U83" s="3"/>
      <c r="V83" s="3"/>
    </row>
    <row r="84" ht="22.5" customHeight="1">
      <c r="A84" s="4"/>
      <c r="B84" s="227"/>
      <c r="C84" s="228"/>
      <c r="D84" s="229"/>
      <c r="E84" s="229"/>
      <c r="F84" s="229"/>
      <c r="G84" s="230"/>
      <c r="H84" s="230"/>
      <c r="I84" s="230"/>
      <c r="J84" s="230"/>
      <c r="K84" s="3"/>
      <c r="L84" s="3"/>
      <c r="M84" s="3"/>
      <c r="N84" s="3"/>
      <c r="O84" s="3"/>
      <c r="P84" s="3"/>
      <c r="Q84" s="3"/>
      <c r="R84" s="3"/>
      <c r="S84" s="3"/>
      <c r="T84" s="3"/>
      <c r="U84" s="3"/>
      <c r="V84" s="3"/>
    </row>
    <row r="85" ht="22.5" customHeight="1">
      <c r="A85" s="4"/>
      <c r="B85" s="227"/>
      <c r="C85" s="228"/>
      <c r="D85" s="229"/>
      <c r="E85" s="229"/>
      <c r="F85" s="229"/>
      <c r="G85" s="230"/>
      <c r="H85" s="289"/>
      <c r="I85" s="230"/>
      <c r="J85" s="230"/>
      <c r="K85" s="3"/>
      <c r="L85" s="3"/>
      <c r="M85" s="3"/>
      <c r="N85" s="3"/>
      <c r="O85" s="3"/>
      <c r="P85" s="3"/>
      <c r="Q85" s="3"/>
      <c r="R85" s="3"/>
      <c r="S85" s="3"/>
      <c r="T85" s="3"/>
      <c r="U85" s="3"/>
      <c r="V85" s="3"/>
    </row>
    <row r="86" ht="22.5" customHeight="1">
      <c r="A86" s="4"/>
      <c r="B86" s="227"/>
      <c r="C86" s="293"/>
      <c r="D86" s="229"/>
      <c r="E86" s="229"/>
      <c r="F86" s="229"/>
      <c r="G86" s="230"/>
      <c r="H86" s="289"/>
      <c r="I86" s="230"/>
      <c r="J86" s="230"/>
      <c r="K86" s="3"/>
      <c r="L86" s="3"/>
      <c r="M86" s="3"/>
      <c r="N86" s="3"/>
      <c r="O86" s="3"/>
      <c r="P86" s="3"/>
      <c r="Q86" s="3"/>
      <c r="R86" s="3"/>
      <c r="S86" s="3"/>
      <c r="T86" s="3"/>
      <c r="U86" s="3"/>
      <c r="V86" s="3"/>
    </row>
    <row r="87">
      <c r="A87" s="4"/>
      <c r="B87" s="227"/>
      <c r="C87" s="228"/>
      <c r="D87" s="229"/>
      <c r="E87" s="229"/>
      <c r="F87" s="229"/>
      <c r="G87" s="230"/>
      <c r="H87" s="230"/>
      <c r="I87" s="230"/>
      <c r="J87" s="230"/>
      <c r="K87" s="3"/>
      <c r="L87" s="3"/>
      <c r="M87" s="3"/>
      <c r="N87" s="3"/>
      <c r="O87" s="3"/>
      <c r="P87" s="3"/>
      <c r="Q87" s="3"/>
      <c r="R87" s="3"/>
      <c r="S87" s="3"/>
      <c r="T87" s="3"/>
      <c r="U87" s="3"/>
      <c r="V87" s="3"/>
    </row>
    <row r="88" ht="36.0" customHeight="1">
      <c r="A88" s="226"/>
      <c r="B88" s="227"/>
      <c r="C88" s="293"/>
      <c r="D88" s="229"/>
      <c r="E88" s="229"/>
      <c r="F88" s="229"/>
      <c r="G88" s="230"/>
      <c r="H88" s="289"/>
      <c r="I88" s="230"/>
      <c r="J88" s="294"/>
      <c r="K88" s="3"/>
      <c r="L88" s="3"/>
      <c r="M88" s="3"/>
      <c r="N88" s="3"/>
      <c r="O88" s="3"/>
      <c r="P88" s="3"/>
      <c r="Q88" s="3"/>
      <c r="R88" s="3"/>
      <c r="S88" s="3"/>
      <c r="T88" s="3"/>
      <c r="U88" s="3"/>
      <c r="V88" s="3"/>
    </row>
    <row r="89" ht="22.5" customHeight="1">
      <c r="A89" s="182"/>
      <c r="B89" s="227"/>
      <c r="C89" s="228"/>
      <c r="D89" s="229"/>
      <c r="E89" s="229"/>
      <c r="F89" s="229"/>
      <c r="G89" s="230"/>
      <c r="H89" s="230"/>
      <c r="I89" s="230"/>
      <c r="J89" s="230"/>
      <c r="K89" s="3"/>
      <c r="L89" s="3"/>
      <c r="M89" s="3"/>
      <c r="N89" s="3"/>
      <c r="O89" s="3"/>
      <c r="P89" s="3"/>
      <c r="Q89" s="3"/>
      <c r="R89" s="3"/>
      <c r="S89" s="3"/>
      <c r="T89" s="3"/>
      <c r="U89" s="3"/>
      <c r="V89" s="3"/>
    </row>
    <row r="90" ht="22.5" customHeight="1">
      <c r="A90" s="4"/>
      <c r="B90" s="227"/>
      <c r="C90" s="228"/>
      <c r="D90" s="229"/>
      <c r="E90" s="229"/>
      <c r="F90" s="229"/>
      <c r="G90" s="230"/>
      <c r="H90" s="230"/>
      <c r="I90" s="230"/>
      <c r="J90" s="230"/>
      <c r="K90" s="3"/>
      <c r="L90" s="3"/>
      <c r="M90" s="3"/>
      <c r="N90" s="3"/>
      <c r="O90" s="3"/>
      <c r="P90" s="3"/>
      <c r="Q90" s="3"/>
      <c r="R90" s="3"/>
      <c r="S90" s="3"/>
      <c r="T90" s="3"/>
      <c r="U90" s="3"/>
      <c r="V90" s="3"/>
    </row>
    <row r="91" ht="22.5" customHeight="1">
      <c r="A91" s="4"/>
      <c r="B91" s="227"/>
      <c r="C91" s="228"/>
      <c r="D91" s="229"/>
      <c r="E91" s="229"/>
      <c r="F91" s="229"/>
      <c r="G91" s="230"/>
      <c r="H91" s="230"/>
      <c r="I91" s="230"/>
      <c r="J91" s="230"/>
      <c r="K91" s="3"/>
      <c r="L91" s="3"/>
      <c r="M91" s="3"/>
      <c r="N91" s="3"/>
      <c r="O91" s="3"/>
      <c r="P91" s="3"/>
      <c r="Q91" s="3"/>
      <c r="R91" s="3"/>
      <c r="S91" s="3"/>
      <c r="T91" s="3"/>
      <c r="U91" s="3"/>
      <c r="V91" s="3"/>
    </row>
    <row r="92" ht="22.5" customHeight="1">
      <c r="A92" s="4"/>
      <c r="B92" s="227"/>
      <c r="C92" s="228"/>
      <c r="D92" s="229"/>
      <c r="E92" s="229"/>
      <c r="F92" s="229"/>
      <c r="G92" s="230"/>
      <c r="H92" s="289"/>
      <c r="I92" s="230"/>
      <c r="J92" s="230"/>
      <c r="K92" s="3"/>
      <c r="L92" s="3"/>
      <c r="M92" s="3"/>
      <c r="N92" s="3"/>
      <c r="O92" s="3"/>
      <c r="P92" s="3"/>
      <c r="Q92" s="3"/>
      <c r="R92" s="3"/>
      <c r="S92" s="3"/>
      <c r="T92" s="3"/>
      <c r="U92" s="3"/>
      <c r="V92" s="3"/>
    </row>
    <row r="93" ht="22.5" customHeight="1">
      <c r="A93" s="4"/>
      <c r="B93" s="227"/>
      <c r="C93" s="228"/>
      <c r="D93" s="229"/>
      <c r="E93" s="229"/>
      <c r="F93" s="229"/>
      <c r="G93" s="230"/>
      <c r="H93" s="289"/>
      <c r="I93" s="230"/>
      <c r="J93" s="230"/>
      <c r="K93" s="3"/>
      <c r="L93" s="3"/>
      <c r="M93" s="3"/>
      <c r="N93" s="3"/>
      <c r="O93" s="3"/>
      <c r="P93" s="3"/>
      <c r="Q93" s="3"/>
      <c r="R93" s="3"/>
      <c r="S93" s="3"/>
      <c r="T93" s="3"/>
      <c r="U93" s="3"/>
      <c r="V93" s="3"/>
    </row>
    <row r="94" ht="22.5" customHeight="1">
      <c r="A94" s="4"/>
      <c r="B94" s="227"/>
      <c r="C94" s="228"/>
      <c r="D94" s="229"/>
      <c r="E94" s="229"/>
      <c r="F94" s="229"/>
      <c r="G94" s="230"/>
      <c r="H94" s="230"/>
      <c r="I94" s="230"/>
      <c r="J94" s="230"/>
      <c r="K94" s="3"/>
      <c r="L94" s="3"/>
      <c r="M94" s="3"/>
      <c r="N94" s="3"/>
      <c r="O94" s="3"/>
      <c r="P94" s="3"/>
      <c r="Q94" s="3"/>
      <c r="R94" s="3"/>
      <c r="S94" s="3"/>
      <c r="T94" s="3"/>
      <c r="U94" s="3"/>
      <c r="V94" s="3"/>
    </row>
    <row r="95" ht="22.5" customHeight="1">
      <c r="A95" s="4"/>
      <c r="B95" s="227"/>
      <c r="C95" s="290"/>
      <c r="D95" s="229"/>
      <c r="E95" s="229"/>
      <c r="F95" s="229"/>
      <c r="G95" s="289"/>
      <c r="H95" s="289"/>
      <c r="I95" s="289"/>
      <c r="J95" s="289"/>
      <c r="K95" s="3"/>
      <c r="L95" s="3"/>
      <c r="M95" s="3"/>
      <c r="N95" s="3"/>
      <c r="O95" s="3"/>
      <c r="P95" s="3"/>
      <c r="Q95" s="3"/>
      <c r="R95" s="3"/>
      <c r="S95" s="3"/>
      <c r="T95" s="3"/>
      <c r="U95" s="3"/>
      <c r="V95" s="3"/>
    </row>
    <row r="96" ht="22.5" customHeight="1">
      <c r="A96" s="4"/>
      <c r="B96" s="227"/>
      <c r="C96" s="290"/>
      <c r="D96" s="229"/>
      <c r="E96" s="229"/>
      <c r="F96" s="229"/>
      <c r="G96" s="289"/>
      <c r="H96" s="289"/>
      <c r="I96" s="289"/>
      <c r="J96" s="289"/>
      <c r="K96" s="3"/>
      <c r="L96" s="3"/>
      <c r="M96" s="3"/>
      <c r="N96" s="3"/>
      <c r="O96" s="3"/>
      <c r="P96" s="3"/>
      <c r="Q96" s="3"/>
      <c r="R96" s="3"/>
      <c r="S96" s="3"/>
      <c r="T96" s="3"/>
      <c r="U96" s="3"/>
      <c r="V96" s="3"/>
    </row>
    <row r="97" ht="22.5" customHeight="1">
      <c r="A97" s="4"/>
      <c r="B97" s="227"/>
      <c r="C97" s="290"/>
      <c r="D97" s="229"/>
      <c r="E97" s="229"/>
      <c r="F97" s="229"/>
      <c r="G97" s="289"/>
      <c r="H97" s="289"/>
      <c r="I97" s="289"/>
      <c r="J97" s="289"/>
      <c r="K97" s="3"/>
      <c r="L97" s="3"/>
      <c r="M97" s="3"/>
      <c r="N97" s="3"/>
      <c r="O97" s="3"/>
      <c r="P97" s="3"/>
      <c r="Q97" s="3"/>
      <c r="R97" s="3"/>
      <c r="S97" s="3"/>
      <c r="T97" s="3"/>
      <c r="U97" s="3"/>
      <c r="V97" s="3"/>
    </row>
    <row r="98" ht="22.5" customHeight="1">
      <c r="A98" s="226"/>
      <c r="B98" s="227"/>
      <c r="C98" s="228"/>
      <c r="D98" s="229"/>
      <c r="E98" s="229"/>
      <c r="F98" s="229"/>
      <c r="G98" s="230"/>
      <c r="H98" s="230"/>
      <c r="I98" s="230"/>
      <c r="J98" s="230"/>
      <c r="K98" s="3"/>
      <c r="L98" s="3"/>
      <c r="M98" s="3"/>
      <c r="N98" s="3"/>
      <c r="O98" s="3"/>
      <c r="P98" s="3"/>
      <c r="Q98" s="3"/>
      <c r="R98" s="3"/>
      <c r="S98" s="3"/>
      <c r="T98" s="3"/>
      <c r="U98" s="3"/>
      <c r="V98" s="3"/>
    </row>
    <row r="99" ht="22.5" customHeight="1">
      <c r="A99" s="226"/>
      <c r="B99" s="227"/>
      <c r="C99" s="228"/>
      <c r="D99" s="229"/>
      <c r="E99" s="229"/>
      <c r="F99" s="229"/>
      <c r="G99" s="230"/>
      <c r="H99" s="289"/>
      <c r="I99" s="230"/>
      <c r="J99" s="230"/>
      <c r="K99" s="3"/>
      <c r="L99" s="3"/>
      <c r="M99" s="3"/>
      <c r="N99" s="3"/>
      <c r="O99" s="3"/>
      <c r="P99" s="3"/>
      <c r="Q99" s="3"/>
      <c r="R99" s="3"/>
      <c r="S99" s="3"/>
      <c r="T99" s="3"/>
      <c r="U99" s="3"/>
      <c r="V99" s="3"/>
    </row>
    <row r="100" ht="22.5" customHeight="1">
      <c r="A100" s="182"/>
      <c r="B100" s="227"/>
      <c r="C100" s="228"/>
      <c r="D100" s="229"/>
      <c r="E100" s="229"/>
      <c r="F100" s="229"/>
      <c r="G100" s="230"/>
      <c r="H100" s="230"/>
      <c r="I100" s="230"/>
      <c r="J100" s="230"/>
      <c r="K100" s="3"/>
      <c r="L100" s="3"/>
      <c r="M100" s="3"/>
      <c r="N100" s="3"/>
      <c r="O100" s="3"/>
      <c r="P100" s="3"/>
      <c r="Q100" s="3"/>
      <c r="R100" s="3"/>
      <c r="S100" s="3"/>
      <c r="T100" s="3"/>
      <c r="U100" s="3"/>
      <c r="V100" s="3"/>
    </row>
    <row r="101" ht="22.5" customHeight="1">
      <c r="A101" s="4"/>
      <c r="B101" s="227"/>
      <c r="C101" s="228"/>
      <c r="D101" s="229"/>
      <c r="E101" s="229"/>
      <c r="F101" s="229"/>
      <c r="G101" s="230"/>
      <c r="H101" s="289"/>
      <c r="I101" s="230"/>
      <c r="J101" s="230"/>
      <c r="K101" s="3"/>
      <c r="L101" s="3"/>
      <c r="M101" s="3"/>
      <c r="N101" s="3"/>
      <c r="O101" s="3"/>
      <c r="P101" s="3"/>
      <c r="Q101" s="3"/>
      <c r="R101" s="3"/>
      <c r="S101" s="3"/>
      <c r="T101" s="3"/>
      <c r="U101" s="3"/>
      <c r="V101" s="3"/>
    </row>
    <row r="102" ht="22.5" customHeight="1">
      <c r="A102" s="4"/>
      <c r="B102" s="227"/>
      <c r="C102" s="228"/>
      <c r="D102" s="229"/>
      <c r="E102" s="229"/>
      <c r="F102" s="229"/>
      <c r="G102" s="230"/>
      <c r="H102" s="230"/>
      <c r="I102" s="230"/>
      <c r="J102" s="230"/>
      <c r="K102" s="3"/>
      <c r="L102" s="3"/>
      <c r="M102" s="3"/>
      <c r="N102" s="3"/>
      <c r="O102" s="3"/>
      <c r="P102" s="3"/>
      <c r="Q102" s="3"/>
      <c r="R102" s="3"/>
      <c r="S102" s="3"/>
      <c r="T102" s="3"/>
      <c r="U102" s="3"/>
      <c r="V102" s="3"/>
    </row>
    <row r="103" ht="22.5" customHeight="1">
      <c r="A103" s="4"/>
      <c r="B103" s="227"/>
      <c r="C103" s="228"/>
      <c r="D103" s="229"/>
      <c r="E103" s="229"/>
      <c r="F103" s="229"/>
      <c r="G103" s="230"/>
      <c r="H103" s="289"/>
      <c r="I103" s="230"/>
      <c r="J103" s="230"/>
      <c r="K103" s="3"/>
      <c r="L103" s="3"/>
      <c r="M103" s="3"/>
      <c r="N103" s="3"/>
      <c r="O103" s="3"/>
      <c r="P103" s="3"/>
      <c r="Q103" s="3"/>
      <c r="R103" s="3"/>
      <c r="S103" s="3"/>
      <c r="T103" s="3"/>
      <c r="U103" s="3"/>
      <c r="V103" s="3"/>
    </row>
    <row r="104" ht="22.5" customHeight="1">
      <c r="A104" s="4"/>
      <c r="B104" s="227"/>
      <c r="C104" s="228"/>
      <c r="D104" s="229"/>
      <c r="E104" s="229"/>
      <c r="F104" s="229"/>
      <c r="G104" s="230"/>
      <c r="H104" s="230"/>
      <c r="I104" s="230"/>
      <c r="J104" s="230"/>
      <c r="K104" s="3"/>
      <c r="L104" s="3"/>
      <c r="M104" s="3"/>
      <c r="N104" s="3"/>
      <c r="O104" s="3"/>
      <c r="P104" s="3"/>
      <c r="Q104" s="3"/>
      <c r="R104" s="3"/>
      <c r="S104" s="3"/>
      <c r="T104" s="3"/>
      <c r="U104" s="3"/>
      <c r="V104" s="3"/>
    </row>
    <row r="105" ht="22.5" customHeight="1">
      <c r="A105" s="3"/>
      <c r="B105" s="295"/>
      <c r="C105" s="296"/>
      <c r="D105" s="297"/>
      <c r="E105" s="297"/>
      <c r="F105" s="297"/>
      <c r="G105" s="298"/>
      <c r="H105" s="298"/>
      <c r="I105" s="298"/>
      <c r="J105" s="298"/>
      <c r="K105" s="3"/>
      <c r="L105" s="3"/>
      <c r="M105" s="3"/>
      <c r="N105" s="3"/>
      <c r="O105" s="3"/>
      <c r="P105" s="3"/>
      <c r="Q105" s="3"/>
      <c r="R105" s="3"/>
      <c r="S105" s="3"/>
      <c r="T105" s="3"/>
      <c r="U105" s="3"/>
      <c r="V105" s="3"/>
    </row>
    <row r="106" ht="22.5" customHeight="1">
      <c r="A106" s="3"/>
      <c r="B106" s="295"/>
      <c r="C106" s="296"/>
      <c r="D106" s="299"/>
      <c r="E106" s="299"/>
      <c r="F106" s="299"/>
      <c r="G106" s="300"/>
      <c r="H106" s="300"/>
      <c r="I106" s="300"/>
      <c r="J106" s="300"/>
      <c r="K106" s="3"/>
      <c r="L106" s="3"/>
      <c r="M106" s="3"/>
      <c r="N106" s="3"/>
      <c r="O106" s="3"/>
      <c r="P106" s="3"/>
      <c r="Q106" s="3"/>
      <c r="R106" s="3"/>
      <c r="S106" s="3"/>
      <c r="T106" s="3"/>
      <c r="U106" s="3"/>
      <c r="V106" s="3"/>
    </row>
    <row r="107" ht="22.5" customHeight="1">
      <c r="A107" s="3"/>
      <c r="B107" s="15"/>
      <c r="C107" s="4"/>
      <c r="D107" s="1"/>
      <c r="E107" s="1"/>
      <c r="F107" s="1"/>
      <c r="G107" s="301"/>
      <c r="H107" s="301"/>
      <c r="I107" s="301"/>
      <c r="J107" s="301"/>
      <c r="K107" s="3"/>
      <c r="L107" s="3"/>
      <c r="M107" s="3"/>
      <c r="N107" s="3"/>
      <c r="O107" s="3"/>
      <c r="P107" s="3"/>
      <c r="Q107" s="3"/>
      <c r="R107" s="3"/>
      <c r="S107" s="3"/>
      <c r="T107" s="3"/>
      <c r="U107" s="3"/>
      <c r="V107" s="3"/>
    </row>
    <row r="108" ht="22.5" customHeight="1">
      <c r="A108" s="3"/>
      <c r="B108" s="15"/>
      <c r="C108" s="4"/>
      <c r="D108" s="1"/>
      <c r="E108" s="1"/>
      <c r="F108" s="1"/>
      <c r="G108" s="301"/>
      <c r="H108" s="301"/>
      <c r="I108" s="301"/>
      <c r="J108" s="301"/>
      <c r="K108" s="3"/>
      <c r="L108" s="3"/>
      <c r="M108" s="3"/>
      <c r="N108" s="3"/>
      <c r="O108" s="3"/>
      <c r="P108" s="3"/>
      <c r="Q108" s="3"/>
      <c r="R108" s="3"/>
      <c r="S108" s="3"/>
      <c r="T108" s="3"/>
      <c r="U108" s="3"/>
      <c r="V108" s="3"/>
    </row>
    <row r="109" ht="22.5" customHeight="1">
      <c r="A109" s="3"/>
      <c r="B109" s="15"/>
      <c r="C109" s="4"/>
      <c r="D109" s="1"/>
      <c r="E109" s="1"/>
      <c r="F109" s="1"/>
      <c r="G109" s="301"/>
      <c r="H109" s="301"/>
      <c r="I109" s="301"/>
      <c r="J109" s="301"/>
      <c r="K109" s="3"/>
      <c r="L109" s="3"/>
      <c r="M109" s="3"/>
      <c r="N109" s="3"/>
      <c r="O109" s="3"/>
      <c r="P109" s="3"/>
      <c r="Q109" s="3"/>
      <c r="R109" s="3"/>
      <c r="S109" s="3"/>
      <c r="T109" s="3"/>
      <c r="U109" s="3"/>
      <c r="V109" s="3"/>
    </row>
    <row r="110" ht="22.5" customHeight="1">
      <c r="A110" s="3"/>
      <c r="B110" s="15"/>
      <c r="C110" s="4"/>
      <c r="D110" s="1"/>
      <c r="E110" s="1"/>
      <c r="F110" s="1"/>
      <c r="G110" s="301"/>
      <c r="H110" s="301"/>
      <c r="I110" s="301"/>
      <c r="J110" s="301"/>
      <c r="K110" s="3"/>
      <c r="L110" s="3"/>
      <c r="M110" s="3"/>
      <c r="N110" s="3"/>
      <c r="O110" s="3"/>
      <c r="P110" s="3"/>
      <c r="Q110" s="3"/>
      <c r="R110" s="3"/>
      <c r="S110" s="3"/>
      <c r="T110" s="3"/>
      <c r="U110" s="3"/>
      <c r="V110" s="3"/>
    </row>
    <row r="111" ht="22.5" customHeight="1">
      <c r="A111" s="3"/>
      <c r="B111" s="15"/>
      <c r="C111" s="4"/>
      <c r="D111" s="1"/>
      <c r="E111" s="1"/>
      <c r="F111" s="1"/>
      <c r="G111" s="301"/>
      <c r="H111" s="301"/>
      <c r="I111" s="301"/>
      <c r="J111" s="301"/>
      <c r="K111" s="3"/>
      <c r="L111" s="3"/>
      <c r="M111" s="3"/>
      <c r="N111" s="3"/>
      <c r="O111" s="3"/>
      <c r="P111" s="3"/>
      <c r="Q111" s="3"/>
      <c r="R111" s="3"/>
      <c r="S111" s="3"/>
      <c r="T111" s="3"/>
      <c r="U111" s="3"/>
      <c r="V111" s="3"/>
    </row>
    <row r="112" ht="22.5" customHeight="1">
      <c r="A112" s="3"/>
      <c r="B112" s="15"/>
      <c r="C112" s="4"/>
      <c r="D112" s="1"/>
      <c r="E112" s="1"/>
      <c r="F112" s="1"/>
      <c r="G112" s="301"/>
      <c r="H112" s="301"/>
      <c r="I112" s="301"/>
      <c r="J112" s="301"/>
      <c r="K112" s="3"/>
      <c r="L112" s="3"/>
      <c r="M112" s="3"/>
      <c r="N112" s="3"/>
      <c r="O112" s="3"/>
      <c r="P112" s="3"/>
      <c r="Q112" s="3"/>
      <c r="R112" s="3"/>
      <c r="S112" s="3"/>
      <c r="T112" s="3"/>
      <c r="U112" s="3"/>
      <c r="V112" s="3"/>
    </row>
    <row r="113" ht="22.5" customHeight="1">
      <c r="A113" s="3"/>
      <c r="B113" s="15"/>
      <c r="C113" s="4"/>
      <c r="D113" s="1"/>
      <c r="E113" s="1"/>
      <c r="F113" s="1"/>
      <c r="G113" s="301"/>
      <c r="H113" s="301"/>
      <c r="I113" s="301"/>
      <c r="J113" s="301"/>
      <c r="K113" s="3"/>
      <c r="L113" s="3"/>
      <c r="M113" s="3"/>
      <c r="N113" s="3"/>
      <c r="O113" s="3"/>
      <c r="P113" s="3"/>
      <c r="Q113" s="3"/>
      <c r="R113" s="3"/>
      <c r="S113" s="3"/>
      <c r="T113" s="3"/>
      <c r="U113" s="3"/>
      <c r="V113" s="3"/>
    </row>
    <row r="114" ht="22.5" customHeight="1">
      <c r="A114" s="3"/>
      <c r="B114" s="15"/>
      <c r="C114" s="4"/>
      <c r="D114" s="1"/>
      <c r="E114" s="1"/>
      <c r="F114" s="1"/>
      <c r="G114" s="301"/>
      <c r="H114" s="301"/>
      <c r="I114" s="301"/>
      <c r="J114" s="301"/>
      <c r="K114" s="3"/>
      <c r="L114" s="3"/>
      <c r="M114" s="3"/>
      <c r="N114" s="3"/>
      <c r="O114" s="3"/>
      <c r="P114" s="3"/>
      <c r="Q114" s="3"/>
      <c r="R114" s="3"/>
      <c r="S114" s="3"/>
      <c r="T114" s="3"/>
      <c r="U114" s="3"/>
      <c r="V114" s="3"/>
    </row>
    <row r="115" ht="22.5" customHeight="1">
      <c r="A115" s="3"/>
      <c r="B115" s="15"/>
      <c r="C115" s="4"/>
      <c r="D115" s="1"/>
      <c r="E115" s="1"/>
      <c r="F115" s="1"/>
      <c r="G115" s="301"/>
      <c r="H115" s="301"/>
      <c r="I115" s="301"/>
      <c r="J115" s="301"/>
      <c r="K115" s="3"/>
      <c r="L115" s="3"/>
      <c r="M115" s="3"/>
      <c r="N115" s="3"/>
      <c r="O115" s="3"/>
      <c r="P115" s="3"/>
      <c r="Q115" s="3"/>
      <c r="R115" s="3"/>
      <c r="S115" s="3"/>
      <c r="T115" s="3"/>
      <c r="U115" s="3"/>
      <c r="V115" s="3"/>
    </row>
    <row r="116" ht="22.5" customHeight="1">
      <c r="A116" s="3"/>
      <c r="B116" s="15"/>
      <c r="C116" s="4"/>
      <c r="D116" s="1"/>
      <c r="E116" s="1"/>
      <c r="F116" s="1"/>
      <c r="G116" s="301"/>
      <c r="H116" s="301"/>
      <c r="I116" s="301"/>
      <c r="J116" s="301"/>
      <c r="K116" s="3"/>
      <c r="L116" s="3"/>
      <c r="M116" s="3"/>
      <c r="N116" s="3"/>
      <c r="O116" s="3"/>
      <c r="P116" s="3"/>
      <c r="Q116" s="3"/>
      <c r="R116" s="3"/>
      <c r="S116" s="3"/>
      <c r="T116" s="3"/>
      <c r="U116" s="3"/>
      <c r="V116" s="3"/>
    </row>
    <row r="117" ht="22.5" customHeight="1">
      <c r="A117" s="3"/>
      <c r="B117" s="15"/>
      <c r="C117" s="4"/>
      <c r="D117" s="1"/>
      <c r="E117" s="1"/>
      <c r="F117" s="1"/>
      <c r="G117" s="301"/>
      <c r="H117" s="301"/>
      <c r="I117" s="301"/>
      <c r="J117" s="301"/>
      <c r="K117" s="3"/>
      <c r="L117" s="3"/>
      <c r="M117" s="3"/>
      <c r="N117" s="3"/>
      <c r="O117" s="3"/>
      <c r="P117" s="3"/>
      <c r="Q117" s="3"/>
      <c r="R117" s="3"/>
      <c r="S117" s="3"/>
      <c r="T117" s="3"/>
      <c r="U117" s="3"/>
      <c r="V117" s="3"/>
    </row>
    <row r="118" ht="22.5" customHeight="1">
      <c r="A118" s="3"/>
      <c r="B118" s="15"/>
      <c r="C118" s="4"/>
      <c r="D118" s="1"/>
      <c r="E118" s="1"/>
      <c r="F118" s="1"/>
      <c r="G118" s="301"/>
      <c r="H118" s="301"/>
      <c r="I118" s="301"/>
      <c r="J118" s="301"/>
      <c r="K118" s="3"/>
      <c r="L118" s="3"/>
      <c r="M118" s="3"/>
      <c r="N118" s="3"/>
      <c r="O118" s="3"/>
      <c r="P118" s="3"/>
      <c r="Q118" s="3"/>
      <c r="R118" s="3"/>
      <c r="S118" s="3"/>
      <c r="T118" s="3"/>
      <c r="U118" s="3"/>
      <c r="V118" s="3"/>
    </row>
    <row r="119" ht="22.5" customHeight="1">
      <c r="A119" s="3"/>
      <c r="B119" s="15"/>
      <c r="C119" s="4"/>
      <c r="D119" s="1"/>
      <c r="E119" s="1"/>
      <c r="F119" s="1"/>
      <c r="G119" s="301"/>
      <c r="H119" s="301"/>
      <c r="I119" s="301"/>
      <c r="J119" s="301"/>
      <c r="K119" s="3"/>
      <c r="L119" s="3"/>
      <c r="M119" s="3"/>
      <c r="N119" s="3"/>
      <c r="O119" s="3"/>
      <c r="P119" s="3"/>
      <c r="Q119" s="3"/>
      <c r="R119" s="3"/>
      <c r="S119" s="3"/>
      <c r="T119" s="3"/>
      <c r="U119" s="3"/>
      <c r="V119" s="3"/>
    </row>
    <row r="120" ht="22.5" customHeight="1">
      <c r="A120" s="3"/>
      <c r="B120" s="15"/>
      <c r="C120" s="4"/>
      <c r="D120" s="1"/>
      <c r="E120" s="1"/>
      <c r="F120" s="1"/>
      <c r="G120" s="301"/>
      <c r="H120" s="301"/>
      <c r="I120" s="301"/>
      <c r="J120" s="301"/>
      <c r="K120" s="3"/>
      <c r="L120" s="3"/>
      <c r="M120" s="3"/>
      <c r="N120" s="3"/>
      <c r="O120" s="3"/>
      <c r="P120" s="3"/>
      <c r="Q120" s="3"/>
      <c r="R120" s="3"/>
      <c r="S120" s="3"/>
      <c r="T120" s="3"/>
      <c r="U120" s="3"/>
      <c r="V120" s="3"/>
    </row>
    <row r="121" ht="22.5" customHeight="1">
      <c r="A121" s="3"/>
      <c r="B121" s="15"/>
      <c r="C121" s="4"/>
      <c r="D121" s="1"/>
      <c r="E121" s="1"/>
      <c r="F121" s="1"/>
      <c r="G121" s="301"/>
      <c r="H121" s="301"/>
      <c r="I121" s="301"/>
      <c r="J121" s="301"/>
      <c r="K121" s="3"/>
      <c r="L121" s="3"/>
      <c r="M121" s="3"/>
      <c r="N121" s="3"/>
      <c r="O121" s="3"/>
      <c r="P121" s="3"/>
      <c r="Q121" s="3"/>
      <c r="R121" s="3"/>
      <c r="S121" s="3"/>
      <c r="T121" s="3"/>
      <c r="U121" s="3"/>
      <c r="V121" s="3"/>
    </row>
    <row r="122" ht="22.5" customHeight="1">
      <c r="A122" s="3"/>
      <c r="B122" s="15"/>
      <c r="C122" s="4"/>
      <c r="D122" s="1"/>
      <c r="E122" s="1"/>
      <c r="F122" s="1"/>
      <c r="G122" s="301"/>
      <c r="H122" s="301"/>
      <c r="I122" s="301"/>
      <c r="J122" s="301"/>
      <c r="K122" s="3"/>
      <c r="L122" s="3"/>
      <c r="M122" s="3"/>
      <c r="N122" s="3"/>
      <c r="O122" s="3"/>
      <c r="P122" s="3"/>
      <c r="Q122" s="3"/>
      <c r="R122" s="3"/>
      <c r="S122" s="3"/>
      <c r="T122" s="3"/>
      <c r="U122" s="3"/>
      <c r="V122" s="3"/>
    </row>
    <row r="123" ht="22.5" customHeight="1">
      <c r="A123" s="3"/>
      <c r="B123" s="15"/>
      <c r="C123" s="4"/>
      <c r="D123" s="1"/>
      <c r="E123" s="1"/>
      <c r="F123" s="1"/>
      <c r="G123" s="301"/>
      <c r="H123" s="301"/>
      <c r="I123" s="301"/>
      <c r="J123" s="301"/>
      <c r="K123" s="3"/>
      <c r="L123" s="3"/>
      <c r="M123" s="3"/>
      <c r="N123" s="3"/>
      <c r="O123" s="3"/>
      <c r="P123" s="3"/>
      <c r="Q123" s="3"/>
      <c r="R123" s="3"/>
      <c r="S123" s="3"/>
      <c r="T123" s="3"/>
      <c r="U123" s="3"/>
      <c r="V123" s="3"/>
    </row>
    <row r="124" ht="22.5" customHeight="1">
      <c r="A124" s="3"/>
      <c r="B124" s="15"/>
      <c r="C124" s="4"/>
      <c r="D124" s="1"/>
      <c r="E124" s="1"/>
      <c r="F124" s="1"/>
      <c r="G124" s="301"/>
      <c r="H124" s="301"/>
      <c r="I124" s="301"/>
      <c r="J124" s="301"/>
      <c r="K124" s="3"/>
      <c r="L124" s="3"/>
      <c r="M124" s="3"/>
      <c r="N124" s="3"/>
      <c r="O124" s="3"/>
      <c r="P124" s="3"/>
      <c r="Q124" s="3"/>
      <c r="R124" s="3"/>
      <c r="S124" s="3"/>
      <c r="T124" s="3"/>
      <c r="U124" s="3"/>
      <c r="V124" s="3"/>
    </row>
    <row r="125" ht="22.5" customHeight="1">
      <c r="A125" s="3"/>
      <c r="B125" s="15"/>
      <c r="C125" s="4"/>
      <c r="D125" s="1"/>
      <c r="E125" s="1"/>
      <c r="F125" s="1"/>
      <c r="G125" s="301"/>
      <c r="H125" s="301"/>
      <c r="I125" s="301"/>
      <c r="J125" s="301"/>
      <c r="K125" s="3"/>
      <c r="L125" s="3"/>
      <c r="M125" s="3"/>
      <c r="N125" s="3"/>
      <c r="O125" s="3"/>
      <c r="P125" s="3"/>
      <c r="Q125" s="3"/>
      <c r="R125" s="3"/>
      <c r="S125" s="3"/>
      <c r="T125" s="3"/>
      <c r="U125" s="3"/>
      <c r="V125" s="3"/>
    </row>
    <row r="126" ht="22.5" customHeight="1">
      <c r="A126" s="3"/>
      <c r="B126" s="15"/>
      <c r="C126" s="4"/>
      <c r="D126" s="1"/>
      <c r="E126" s="1"/>
      <c r="F126" s="1"/>
      <c r="G126" s="301"/>
      <c r="H126" s="301"/>
      <c r="I126" s="301"/>
      <c r="J126" s="301"/>
      <c r="K126" s="3"/>
      <c r="L126" s="3"/>
      <c r="M126" s="3"/>
      <c r="N126" s="3"/>
      <c r="O126" s="3"/>
      <c r="P126" s="3"/>
      <c r="Q126" s="3"/>
      <c r="R126" s="3"/>
      <c r="S126" s="3"/>
      <c r="T126" s="3"/>
      <c r="U126" s="3"/>
      <c r="V126" s="3"/>
    </row>
    <row r="127" ht="22.5" customHeight="1">
      <c r="A127" s="3"/>
      <c r="B127" s="15"/>
      <c r="C127" s="4"/>
      <c r="D127" s="1"/>
      <c r="E127" s="1"/>
      <c r="F127" s="1"/>
      <c r="G127" s="301"/>
      <c r="H127" s="301"/>
      <c r="I127" s="301"/>
      <c r="J127" s="301"/>
      <c r="K127" s="3"/>
      <c r="L127" s="3"/>
      <c r="M127" s="3"/>
      <c r="N127" s="3"/>
      <c r="O127" s="3"/>
      <c r="P127" s="3"/>
      <c r="Q127" s="3"/>
      <c r="R127" s="3"/>
      <c r="S127" s="3"/>
      <c r="T127" s="3"/>
      <c r="U127" s="3"/>
      <c r="V127" s="3"/>
    </row>
    <row r="128" ht="22.5" customHeight="1">
      <c r="A128" s="3"/>
      <c r="B128" s="15"/>
      <c r="C128" s="4"/>
      <c r="D128" s="1"/>
      <c r="E128" s="1"/>
      <c r="F128" s="1"/>
      <c r="G128" s="301"/>
      <c r="H128" s="301"/>
      <c r="I128" s="301"/>
      <c r="J128" s="301"/>
      <c r="K128" s="3"/>
      <c r="L128" s="3"/>
      <c r="M128" s="3"/>
      <c r="N128" s="3"/>
      <c r="O128" s="3"/>
      <c r="P128" s="3"/>
      <c r="Q128" s="3"/>
      <c r="R128" s="3"/>
      <c r="S128" s="3"/>
      <c r="T128" s="3"/>
      <c r="U128" s="3"/>
      <c r="V128" s="3"/>
    </row>
    <row r="129" ht="22.5" customHeight="1">
      <c r="A129" s="3"/>
      <c r="B129" s="15"/>
      <c r="C129" s="4"/>
      <c r="D129" s="1"/>
      <c r="E129" s="1"/>
      <c r="F129" s="1"/>
      <c r="G129" s="301"/>
      <c r="H129" s="301"/>
      <c r="I129" s="301"/>
      <c r="J129" s="301"/>
      <c r="K129" s="3"/>
      <c r="L129" s="3"/>
      <c r="M129" s="3"/>
      <c r="N129" s="3"/>
      <c r="O129" s="3"/>
      <c r="P129" s="3"/>
      <c r="Q129" s="3"/>
      <c r="R129" s="3"/>
      <c r="S129" s="3"/>
      <c r="T129" s="3"/>
      <c r="U129" s="3"/>
      <c r="V129" s="3"/>
    </row>
    <row r="130" ht="22.5" customHeight="1">
      <c r="A130" s="3"/>
      <c r="B130" s="15"/>
      <c r="C130" s="4"/>
      <c r="D130" s="1"/>
      <c r="E130" s="1"/>
      <c r="F130" s="1"/>
      <c r="G130" s="301"/>
      <c r="H130" s="301"/>
      <c r="I130" s="301"/>
      <c r="J130" s="301"/>
      <c r="K130" s="3"/>
      <c r="L130" s="3"/>
      <c r="M130" s="3"/>
      <c r="N130" s="3"/>
      <c r="O130" s="3"/>
      <c r="P130" s="3"/>
      <c r="Q130" s="3"/>
      <c r="R130" s="3"/>
      <c r="S130" s="3"/>
      <c r="T130" s="3"/>
      <c r="U130" s="3"/>
      <c r="V130" s="3"/>
    </row>
    <row r="131" ht="22.5" customHeight="1">
      <c r="A131" s="3"/>
      <c r="B131" s="15"/>
      <c r="C131" s="4"/>
      <c r="D131" s="1"/>
      <c r="E131" s="1"/>
      <c r="F131" s="1"/>
      <c r="G131" s="301"/>
      <c r="H131" s="301"/>
      <c r="I131" s="301"/>
      <c r="J131" s="301"/>
      <c r="K131" s="3"/>
      <c r="L131" s="3"/>
      <c r="M131" s="3"/>
      <c r="N131" s="3"/>
      <c r="O131" s="3"/>
      <c r="P131" s="3"/>
      <c r="Q131" s="3"/>
      <c r="R131" s="3"/>
      <c r="S131" s="3"/>
      <c r="T131" s="3"/>
      <c r="U131" s="3"/>
      <c r="V131" s="3"/>
    </row>
    <row r="132" ht="22.5" customHeight="1">
      <c r="A132" s="3"/>
      <c r="B132" s="15"/>
      <c r="C132" s="4"/>
      <c r="D132" s="1"/>
      <c r="E132" s="1"/>
      <c r="F132" s="1"/>
      <c r="G132" s="301"/>
      <c r="H132" s="301"/>
      <c r="I132" s="301"/>
      <c r="J132" s="301"/>
      <c r="K132" s="3"/>
      <c r="L132" s="3"/>
      <c r="M132" s="3"/>
      <c r="N132" s="3"/>
      <c r="O132" s="3"/>
      <c r="P132" s="3"/>
      <c r="Q132" s="3"/>
      <c r="R132" s="3"/>
      <c r="S132" s="3"/>
      <c r="T132" s="3"/>
      <c r="U132" s="3"/>
      <c r="V132" s="3"/>
    </row>
    <row r="133" ht="22.5" customHeight="1">
      <c r="A133" s="3"/>
      <c r="B133" s="15"/>
      <c r="C133" s="4"/>
      <c r="D133" s="1"/>
      <c r="E133" s="1"/>
      <c r="F133" s="1"/>
      <c r="G133" s="301"/>
      <c r="H133" s="301"/>
      <c r="I133" s="301"/>
      <c r="J133" s="301"/>
      <c r="K133" s="3"/>
      <c r="L133" s="3"/>
      <c r="M133" s="3"/>
      <c r="N133" s="3"/>
      <c r="O133" s="3"/>
      <c r="P133" s="3"/>
      <c r="Q133" s="3"/>
      <c r="R133" s="3"/>
      <c r="S133" s="3"/>
      <c r="T133" s="3"/>
      <c r="U133" s="3"/>
      <c r="V133" s="3"/>
    </row>
    <row r="134" ht="22.5" customHeight="1">
      <c r="A134" s="3"/>
      <c r="B134" s="15"/>
      <c r="C134" s="4"/>
      <c r="D134" s="1"/>
      <c r="E134" s="1"/>
      <c r="F134" s="1"/>
      <c r="G134" s="301"/>
      <c r="H134" s="301"/>
      <c r="I134" s="301"/>
      <c r="J134" s="301"/>
      <c r="K134" s="3"/>
      <c r="L134" s="3"/>
      <c r="M134" s="3"/>
      <c r="N134" s="3"/>
      <c r="O134" s="3"/>
      <c r="P134" s="3"/>
      <c r="Q134" s="3"/>
      <c r="R134" s="3"/>
      <c r="S134" s="3"/>
      <c r="T134" s="3"/>
      <c r="U134" s="3"/>
      <c r="V134" s="3"/>
    </row>
    <row r="135" ht="22.5" customHeight="1">
      <c r="A135" s="3"/>
      <c r="B135" s="15"/>
      <c r="C135" s="4"/>
      <c r="D135" s="1"/>
      <c r="E135" s="1"/>
      <c r="F135" s="1"/>
      <c r="G135" s="301"/>
      <c r="H135" s="301"/>
      <c r="I135" s="301"/>
      <c r="J135" s="301"/>
      <c r="K135" s="3"/>
      <c r="L135" s="3"/>
      <c r="M135" s="3"/>
      <c r="N135" s="3"/>
      <c r="O135" s="3"/>
      <c r="P135" s="3"/>
      <c r="Q135" s="3"/>
      <c r="R135" s="3"/>
      <c r="S135" s="3"/>
      <c r="T135" s="3"/>
      <c r="U135" s="3"/>
      <c r="V135" s="3"/>
    </row>
    <row r="136" ht="22.5" customHeight="1">
      <c r="A136" s="3"/>
      <c r="B136" s="15"/>
      <c r="C136" s="4"/>
      <c r="D136" s="1"/>
      <c r="E136" s="1"/>
      <c r="F136" s="1"/>
      <c r="G136" s="301"/>
      <c r="H136" s="301"/>
      <c r="I136" s="301"/>
      <c r="J136" s="301"/>
      <c r="K136" s="3"/>
      <c r="L136" s="3"/>
      <c r="M136" s="3"/>
      <c r="N136" s="3"/>
      <c r="O136" s="3"/>
      <c r="P136" s="3"/>
      <c r="Q136" s="3"/>
      <c r="R136" s="3"/>
      <c r="S136" s="3"/>
      <c r="T136" s="3"/>
      <c r="U136" s="3"/>
      <c r="V136" s="3"/>
    </row>
    <row r="137" ht="22.5" customHeight="1">
      <c r="A137" s="3"/>
      <c r="B137" s="15"/>
      <c r="C137" s="4"/>
      <c r="D137" s="1"/>
      <c r="E137" s="1"/>
      <c r="F137" s="1"/>
      <c r="G137" s="301"/>
      <c r="H137" s="301"/>
      <c r="I137" s="301"/>
      <c r="J137" s="301"/>
      <c r="K137" s="3"/>
      <c r="L137" s="3"/>
      <c r="M137" s="3"/>
      <c r="N137" s="3"/>
      <c r="O137" s="3"/>
      <c r="P137" s="3"/>
      <c r="Q137" s="3"/>
      <c r="R137" s="3"/>
      <c r="S137" s="3"/>
      <c r="T137" s="3"/>
      <c r="U137" s="3"/>
      <c r="V137" s="3"/>
    </row>
    <row r="138" ht="22.5" customHeight="1">
      <c r="A138" s="3"/>
      <c r="B138" s="15"/>
      <c r="C138" s="4"/>
      <c r="D138" s="1"/>
      <c r="E138" s="1"/>
      <c r="F138" s="1"/>
      <c r="G138" s="301"/>
      <c r="H138" s="301"/>
      <c r="I138" s="301"/>
      <c r="J138" s="301"/>
      <c r="K138" s="3"/>
      <c r="L138" s="3"/>
      <c r="M138" s="3"/>
      <c r="N138" s="3"/>
      <c r="O138" s="3"/>
      <c r="P138" s="3"/>
      <c r="Q138" s="3"/>
      <c r="R138" s="3"/>
      <c r="S138" s="3"/>
      <c r="T138" s="3"/>
      <c r="U138" s="3"/>
      <c r="V138" s="3"/>
    </row>
    <row r="139" ht="22.5" customHeight="1">
      <c r="A139" s="3"/>
      <c r="B139" s="15"/>
      <c r="C139" s="4"/>
      <c r="D139" s="1"/>
      <c r="E139" s="1"/>
      <c r="F139" s="1"/>
      <c r="G139" s="301"/>
      <c r="H139" s="301"/>
      <c r="I139" s="301"/>
      <c r="J139" s="301"/>
      <c r="K139" s="3"/>
      <c r="L139" s="3"/>
      <c r="M139" s="3"/>
      <c r="N139" s="3"/>
      <c r="O139" s="3"/>
      <c r="P139" s="3"/>
      <c r="Q139" s="3"/>
      <c r="R139" s="3"/>
      <c r="S139" s="3"/>
      <c r="T139" s="3"/>
      <c r="U139" s="3"/>
      <c r="V139" s="3"/>
    </row>
    <row r="140" ht="22.5" customHeight="1">
      <c r="A140" s="3"/>
      <c r="B140" s="15"/>
      <c r="C140" s="4"/>
      <c r="D140" s="1"/>
      <c r="E140" s="1"/>
      <c r="F140" s="1"/>
      <c r="G140" s="301"/>
      <c r="H140" s="301"/>
      <c r="I140" s="301"/>
      <c r="J140" s="301"/>
      <c r="K140" s="3"/>
      <c r="L140" s="3"/>
      <c r="M140" s="3"/>
      <c r="N140" s="3"/>
      <c r="O140" s="3"/>
      <c r="P140" s="3"/>
      <c r="Q140" s="3"/>
      <c r="R140" s="3"/>
      <c r="S140" s="3"/>
      <c r="T140" s="3"/>
      <c r="U140" s="3"/>
      <c r="V140" s="3"/>
    </row>
    <row r="141" ht="22.5" customHeight="1">
      <c r="A141" s="3"/>
      <c r="B141" s="15"/>
      <c r="C141" s="4"/>
      <c r="D141" s="1"/>
      <c r="E141" s="1"/>
      <c r="F141" s="1"/>
      <c r="G141" s="301"/>
      <c r="H141" s="301"/>
      <c r="I141" s="301"/>
      <c r="J141" s="301"/>
      <c r="K141" s="3"/>
      <c r="L141" s="3"/>
      <c r="M141" s="3"/>
      <c r="N141" s="3"/>
      <c r="O141" s="3"/>
      <c r="P141" s="3"/>
      <c r="Q141" s="3"/>
      <c r="R141" s="3"/>
      <c r="S141" s="3"/>
      <c r="T141" s="3"/>
      <c r="U141" s="3"/>
      <c r="V141" s="3"/>
    </row>
    <row r="142" ht="22.5" customHeight="1">
      <c r="A142" s="3"/>
      <c r="B142" s="15"/>
      <c r="C142" s="4"/>
      <c r="D142" s="1"/>
      <c r="E142" s="1"/>
      <c r="F142" s="1"/>
      <c r="G142" s="301"/>
      <c r="H142" s="301"/>
      <c r="I142" s="301"/>
      <c r="J142" s="301"/>
      <c r="K142" s="3"/>
      <c r="L142" s="3"/>
      <c r="M142" s="3"/>
      <c r="N142" s="3"/>
      <c r="O142" s="3"/>
      <c r="P142" s="3"/>
      <c r="Q142" s="3"/>
      <c r="R142" s="3"/>
      <c r="S142" s="3"/>
      <c r="T142" s="3"/>
      <c r="U142" s="3"/>
      <c r="V142" s="3"/>
    </row>
    <row r="143" ht="22.5" customHeight="1">
      <c r="A143" s="3"/>
      <c r="B143" s="15"/>
      <c r="C143" s="4"/>
      <c r="D143" s="1"/>
      <c r="E143" s="1"/>
      <c r="F143" s="1"/>
      <c r="G143" s="301"/>
      <c r="H143" s="301"/>
      <c r="I143" s="301"/>
      <c r="J143" s="301"/>
      <c r="K143" s="3"/>
      <c r="L143" s="3"/>
      <c r="M143" s="3"/>
      <c r="N143" s="3"/>
      <c r="O143" s="3"/>
      <c r="P143" s="3"/>
      <c r="Q143" s="3"/>
      <c r="R143" s="3"/>
      <c r="S143" s="3"/>
      <c r="T143" s="3"/>
      <c r="U143" s="3"/>
      <c r="V143" s="3"/>
    </row>
    <row r="144" ht="22.5" customHeight="1">
      <c r="A144" s="3"/>
      <c r="B144" s="15"/>
      <c r="C144" s="4"/>
      <c r="D144" s="1"/>
      <c r="E144" s="1"/>
      <c r="F144" s="1"/>
      <c r="G144" s="301"/>
      <c r="H144" s="301"/>
      <c r="I144" s="301"/>
      <c r="J144" s="301"/>
      <c r="K144" s="3"/>
      <c r="L144" s="3"/>
      <c r="M144" s="3"/>
      <c r="N144" s="3"/>
      <c r="O144" s="3"/>
      <c r="P144" s="3"/>
      <c r="Q144" s="3"/>
      <c r="R144" s="3"/>
      <c r="S144" s="3"/>
      <c r="T144" s="3"/>
      <c r="U144" s="3"/>
      <c r="V144" s="3"/>
    </row>
    <row r="145" ht="22.5" customHeight="1">
      <c r="A145" s="3"/>
      <c r="B145" s="15"/>
      <c r="C145" s="4"/>
      <c r="D145" s="1"/>
      <c r="E145" s="1"/>
      <c r="F145" s="1"/>
      <c r="G145" s="301"/>
      <c r="H145" s="301"/>
      <c r="I145" s="301"/>
      <c r="J145" s="301"/>
      <c r="K145" s="3"/>
      <c r="L145" s="3"/>
      <c r="M145" s="3"/>
      <c r="N145" s="3"/>
      <c r="O145" s="3"/>
      <c r="P145" s="3"/>
      <c r="Q145" s="3"/>
      <c r="R145" s="3"/>
      <c r="S145" s="3"/>
      <c r="T145" s="3"/>
      <c r="U145" s="3"/>
      <c r="V145" s="3"/>
    </row>
    <row r="146" ht="22.5" customHeight="1">
      <c r="A146" s="3"/>
      <c r="B146" s="15"/>
      <c r="C146" s="4"/>
      <c r="D146" s="1"/>
      <c r="E146" s="1"/>
      <c r="F146" s="1"/>
      <c r="G146" s="301"/>
      <c r="H146" s="301"/>
      <c r="I146" s="301"/>
      <c r="J146" s="301"/>
      <c r="K146" s="3"/>
      <c r="L146" s="3"/>
      <c r="M146" s="3"/>
      <c r="N146" s="3"/>
      <c r="O146" s="3"/>
      <c r="P146" s="3"/>
      <c r="Q146" s="3"/>
      <c r="R146" s="3"/>
      <c r="S146" s="3"/>
      <c r="T146" s="3"/>
      <c r="U146" s="3"/>
      <c r="V146" s="3"/>
    </row>
    <row r="147" ht="22.5" customHeight="1">
      <c r="A147" s="3"/>
      <c r="B147" s="15"/>
      <c r="C147" s="4"/>
      <c r="D147" s="1"/>
      <c r="E147" s="1"/>
      <c r="F147" s="1"/>
      <c r="G147" s="301"/>
      <c r="H147" s="301"/>
      <c r="I147" s="301"/>
      <c r="J147" s="301"/>
      <c r="K147" s="3"/>
      <c r="L147" s="3"/>
      <c r="M147" s="3"/>
      <c r="N147" s="3"/>
      <c r="O147" s="3"/>
      <c r="P147" s="3"/>
      <c r="Q147" s="3"/>
      <c r="R147" s="3"/>
      <c r="S147" s="3"/>
      <c r="T147" s="3"/>
      <c r="U147" s="3"/>
      <c r="V147" s="3"/>
    </row>
    <row r="148" ht="22.5" customHeight="1">
      <c r="A148" s="3"/>
      <c r="B148" s="15"/>
      <c r="C148" s="4"/>
      <c r="D148" s="1"/>
      <c r="E148" s="1"/>
      <c r="F148" s="1"/>
      <c r="G148" s="301"/>
      <c r="H148" s="301"/>
      <c r="I148" s="301"/>
      <c r="J148" s="301"/>
      <c r="K148" s="3"/>
      <c r="L148" s="3"/>
      <c r="M148" s="3"/>
      <c r="N148" s="3"/>
      <c r="O148" s="3"/>
      <c r="P148" s="3"/>
      <c r="Q148" s="3"/>
      <c r="R148" s="3"/>
      <c r="S148" s="3"/>
      <c r="T148" s="3"/>
      <c r="U148" s="3"/>
      <c r="V148" s="3"/>
    </row>
    <row r="149" ht="22.5" customHeight="1">
      <c r="A149" s="3"/>
      <c r="B149" s="15"/>
      <c r="C149" s="4"/>
      <c r="D149" s="1"/>
      <c r="E149" s="1"/>
      <c r="F149" s="1"/>
      <c r="G149" s="301"/>
      <c r="H149" s="301"/>
      <c r="I149" s="301"/>
      <c r="J149" s="301"/>
      <c r="K149" s="3"/>
      <c r="L149" s="3"/>
      <c r="M149" s="3"/>
      <c r="N149" s="3"/>
      <c r="O149" s="3"/>
      <c r="P149" s="3"/>
      <c r="Q149" s="3"/>
      <c r="R149" s="3"/>
      <c r="S149" s="3"/>
      <c r="T149" s="3"/>
      <c r="U149" s="3"/>
      <c r="V149" s="3"/>
    </row>
    <row r="150" ht="22.5" customHeight="1">
      <c r="A150" s="3"/>
      <c r="B150" s="15"/>
      <c r="C150" s="4"/>
      <c r="D150" s="1"/>
      <c r="E150" s="1"/>
      <c r="F150" s="1"/>
      <c r="G150" s="301"/>
      <c r="H150" s="301"/>
      <c r="I150" s="301"/>
      <c r="J150" s="301"/>
      <c r="K150" s="3"/>
      <c r="L150" s="3"/>
      <c r="M150" s="3"/>
      <c r="N150" s="3"/>
      <c r="O150" s="3"/>
      <c r="P150" s="3"/>
      <c r="Q150" s="3"/>
      <c r="R150" s="3"/>
      <c r="S150" s="3"/>
      <c r="T150" s="3"/>
      <c r="U150" s="3"/>
      <c r="V150" s="3"/>
    </row>
    <row r="151" ht="22.5" customHeight="1">
      <c r="A151" s="3"/>
      <c r="B151" s="15"/>
      <c r="C151" s="4"/>
      <c r="D151" s="1"/>
      <c r="E151" s="1"/>
      <c r="F151" s="1"/>
      <c r="G151" s="301"/>
      <c r="H151" s="301"/>
      <c r="I151" s="301"/>
      <c r="J151" s="301"/>
      <c r="K151" s="3"/>
      <c r="L151" s="3"/>
      <c r="M151" s="3"/>
      <c r="N151" s="3"/>
      <c r="O151" s="3"/>
      <c r="P151" s="3"/>
      <c r="Q151" s="3"/>
      <c r="R151" s="3"/>
      <c r="S151" s="3"/>
      <c r="T151" s="3"/>
      <c r="U151" s="3"/>
      <c r="V151" s="3"/>
    </row>
    <row r="152" ht="22.5" customHeight="1">
      <c r="B152" s="15"/>
      <c r="C152" s="4"/>
      <c r="D152" s="302"/>
      <c r="E152" s="302"/>
      <c r="F152" s="302"/>
      <c r="G152" s="303"/>
      <c r="H152" s="303"/>
      <c r="I152" s="303"/>
      <c r="J152" s="303"/>
    </row>
    <row r="153" ht="22.5" customHeight="1">
      <c r="B153" s="15"/>
      <c r="C153" s="4"/>
      <c r="D153" s="302"/>
      <c r="E153" s="302"/>
      <c r="F153" s="302"/>
      <c r="G153" s="303"/>
      <c r="H153" s="303"/>
      <c r="I153" s="303"/>
      <c r="J153" s="303"/>
    </row>
    <row r="154" ht="22.5" customHeight="1">
      <c r="B154" s="15"/>
      <c r="C154" s="4"/>
      <c r="D154" s="302"/>
      <c r="E154" s="302"/>
      <c r="F154" s="302"/>
      <c r="G154" s="303"/>
      <c r="H154" s="303"/>
      <c r="I154" s="303"/>
      <c r="J154" s="303"/>
    </row>
    <row r="155" ht="22.5" customHeight="1">
      <c r="B155" s="15"/>
      <c r="C155" s="4"/>
      <c r="D155" s="302"/>
      <c r="E155" s="302"/>
      <c r="F155" s="302"/>
      <c r="G155" s="303"/>
      <c r="H155" s="303"/>
      <c r="I155" s="303"/>
      <c r="J155" s="303"/>
    </row>
    <row r="156" ht="22.5" customHeight="1">
      <c r="B156" s="15"/>
      <c r="C156" s="4"/>
      <c r="D156" s="302"/>
      <c r="E156" s="302"/>
      <c r="F156" s="302"/>
      <c r="G156" s="303"/>
      <c r="H156" s="303"/>
      <c r="I156" s="303"/>
      <c r="J156" s="303"/>
    </row>
    <row r="157" ht="22.5" customHeight="1">
      <c r="B157" s="15"/>
      <c r="C157" s="4"/>
      <c r="D157" s="302"/>
      <c r="E157" s="302"/>
      <c r="F157" s="302"/>
      <c r="G157" s="303"/>
      <c r="H157" s="303"/>
      <c r="I157" s="303"/>
      <c r="J157" s="303"/>
    </row>
    <row r="158" ht="22.5" customHeight="1">
      <c r="B158" s="15"/>
      <c r="C158" s="4"/>
      <c r="D158" s="302"/>
      <c r="E158" s="302"/>
      <c r="F158" s="302"/>
      <c r="G158" s="303"/>
      <c r="H158" s="303"/>
      <c r="I158" s="303"/>
      <c r="J158" s="303"/>
    </row>
    <row r="159" ht="22.5" customHeight="1">
      <c r="B159" s="15"/>
      <c r="C159" s="4"/>
      <c r="D159" s="302"/>
      <c r="E159" s="302"/>
      <c r="F159" s="302"/>
      <c r="G159" s="303"/>
      <c r="H159" s="303"/>
      <c r="I159" s="303"/>
      <c r="J159" s="303"/>
    </row>
    <row r="160" ht="22.5" customHeight="1">
      <c r="B160" s="15"/>
      <c r="C160" s="4"/>
      <c r="D160" s="302"/>
      <c r="E160" s="302"/>
      <c r="F160" s="302"/>
      <c r="G160" s="303"/>
      <c r="H160" s="303"/>
      <c r="I160" s="303"/>
      <c r="J160" s="303"/>
    </row>
    <row r="161" ht="22.5" customHeight="1">
      <c r="B161" s="15"/>
      <c r="C161" s="4"/>
      <c r="D161" s="302"/>
      <c r="E161" s="302"/>
      <c r="F161" s="302"/>
      <c r="G161" s="303"/>
      <c r="H161" s="303"/>
      <c r="I161" s="303"/>
      <c r="J161" s="303"/>
    </row>
    <row r="162" ht="22.5" customHeight="1">
      <c r="B162" s="15"/>
      <c r="C162" s="4"/>
      <c r="D162" s="302"/>
      <c r="E162" s="302"/>
      <c r="F162" s="302"/>
      <c r="G162" s="303"/>
      <c r="H162" s="303"/>
      <c r="I162" s="303"/>
      <c r="J162" s="303"/>
    </row>
    <row r="163" ht="22.5" customHeight="1">
      <c r="B163" s="15"/>
      <c r="C163" s="4"/>
      <c r="D163" s="302"/>
      <c r="E163" s="302"/>
      <c r="F163" s="302"/>
      <c r="G163" s="303"/>
      <c r="H163" s="303"/>
      <c r="I163" s="303"/>
      <c r="J163" s="303"/>
    </row>
    <row r="164" ht="22.5" customHeight="1">
      <c r="B164" s="15"/>
      <c r="C164" s="4"/>
      <c r="D164" s="302"/>
      <c r="E164" s="302"/>
      <c r="F164" s="302"/>
      <c r="G164" s="303"/>
      <c r="H164" s="303"/>
      <c r="I164" s="303"/>
      <c r="J164" s="303"/>
    </row>
    <row r="165" ht="22.5" customHeight="1">
      <c r="B165" s="15"/>
      <c r="C165" s="4"/>
      <c r="D165" s="302"/>
      <c r="E165" s="302"/>
      <c r="F165" s="302"/>
      <c r="G165" s="303"/>
      <c r="H165" s="303"/>
      <c r="I165" s="303"/>
      <c r="J165" s="303"/>
    </row>
    <row r="166" ht="22.5" customHeight="1">
      <c r="B166" s="15"/>
      <c r="C166" s="4"/>
      <c r="D166" s="302"/>
      <c r="E166" s="302"/>
      <c r="F166" s="302"/>
      <c r="G166" s="303"/>
      <c r="H166" s="303"/>
      <c r="I166" s="303"/>
      <c r="J166" s="303"/>
    </row>
    <row r="167" ht="22.5" customHeight="1">
      <c r="B167" s="15"/>
      <c r="C167" s="4"/>
      <c r="D167" s="302"/>
      <c r="E167" s="302"/>
      <c r="F167" s="302"/>
      <c r="G167" s="303"/>
      <c r="H167" s="303"/>
      <c r="I167" s="303"/>
      <c r="J167" s="303"/>
    </row>
    <row r="168" ht="22.5" customHeight="1">
      <c r="B168" s="15"/>
      <c r="C168" s="4"/>
      <c r="D168" s="302"/>
      <c r="E168" s="302"/>
      <c r="F168" s="302"/>
      <c r="G168" s="303"/>
      <c r="H168" s="303"/>
      <c r="I168" s="303"/>
      <c r="J168" s="303"/>
    </row>
    <row r="169" ht="22.5" customHeight="1">
      <c r="B169" s="15"/>
      <c r="C169" s="4"/>
      <c r="D169" s="302"/>
      <c r="E169" s="302"/>
      <c r="F169" s="302"/>
      <c r="G169" s="303"/>
      <c r="H169" s="303"/>
      <c r="I169" s="303"/>
      <c r="J169" s="303"/>
    </row>
    <row r="170" ht="22.5" customHeight="1">
      <c r="B170" s="15"/>
      <c r="C170" s="4"/>
      <c r="D170" s="302"/>
      <c r="E170" s="302"/>
      <c r="F170" s="302"/>
      <c r="G170" s="303"/>
      <c r="H170" s="303"/>
      <c r="I170" s="303"/>
      <c r="J170" s="303"/>
    </row>
    <row r="171" ht="22.5" customHeight="1">
      <c r="B171" s="15"/>
      <c r="C171" s="4"/>
      <c r="D171" s="302"/>
      <c r="E171" s="302"/>
      <c r="F171" s="302"/>
      <c r="G171" s="303"/>
      <c r="H171" s="303"/>
      <c r="I171" s="303"/>
      <c r="J171" s="303"/>
    </row>
    <row r="172" ht="22.5" customHeight="1">
      <c r="B172" s="15"/>
      <c r="C172" s="4"/>
      <c r="D172" s="302"/>
      <c r="E172" s="302"/>
      <c r="F172" s="302"/>
      <c r="G172" s="303"/>
      <c r="H172" s="303"/>
      <c r="I172" s="303"/>
      <c r="J172" s="303"/>
    </row>
    <row r="173" ht="22.5" customHeight="1">
      <c r="B173" s="15"/>
      <c r="C173" s="4"/>
      <c r="D173" s="302"/>
      <c r="E173" s="302"/>
      <c r="F173" s="302"/>
      <c r="G173" s="303"/>
      <c r="H173" s="303"/>
      <c r="I173" s="303"/>
      <c r="J173" s="303"/>
    </row>
    <row r="174" ht="22.5" customHeight="1">
      <c r="B174" s="15"/>
      <c r="C174" s="4"/>
      <c r="D174" s="302"/>
      <c r="E174" s="302"/>
      <c r="F174" s="302"/>
      <c r="G174" s="303"/>
      <c r="H174" s="303"/>
      <c r="I174" s="303"/>
      <c r="J174" s="303"/>
    </row>
    <row r="175" ht="22.5" customHeight="1">
      <c r="B175" s="15"/>
      <c r="C175" s="4"/>
      <c r="D175" s="302"/>
      <c r="E175" s="302"/>
      <c r="F175" s="302"/>
      <c r="G175" s="303"/>
      <c r="H175" s="303"/>
      <c r="I175" s="303"/>
      <c r="J175" s="303"/>
    </row>
    <row r="176" ht="22.5" customHeight="1">
      <c r="B176" s="15"/>
      <c r="C176" s="4"/>
      <c r="D176" s="302"/>
      <c r="E176" s="302"/>
      <c r="F176" s="302"/>
      <c r="G176" s="303"/>
      <c r="H176" s="303"/>
      <c r="I176" s="303"/>
      <c r="J176" s="303"/>
    </row>
    <row r="177" ht="22.5" customHeight="1">
      <c r="B177" s="15"/>
      <c r="C177" s="4"/>
      <c r="D177" s="302"/>
      <c r="E177" s="302"/>
      <c r="F177" s="302"/>
      <c r="G177" s="303"/>
      <c r="H177" s="303"/>
      <c r="I177" s="303"/>
      <c r="J177" s="303"/>
    </row>
    <row r="178" ht="22.5" customHeight="1">
      <c r="B178" s="15"/>
      <c r="C178" s="4"/>
      <c r="D178" s="302"/>
      <c r="E178" s="302"/>
      <c r="F178" s="302"/>
      <c r="G178" s="303"/>
      <c r="H178" s="303"/>
      <c r="I178" s="303"/>
      <c r="J178" s="303"/>
    </row>
    <row r="179" ht="22.5" customHeight="1">
      <c r="B179" s="15"/>
      <c r="C179" s="4"/>
      <c r="D179" s="302"/>
      <c r="E179" s="302"/>
      <c r="F179" s="302"/>
      <c r="G179" s="303"/>
      <c r="H179" s="303"/>
      <c r="I179" s="303"/>
      <c r="J179" s="303"/>
    </row>
    <row r="180" ht="22.5" customHeight="1">
      <c r="B180" s="15"/>
      <c r="C180" s="4"/>
      <c r="D180" s="302"/>
      <c r="E180" s="302"/>
      <c r="F180" s="302"/>
      <c r="G180" s="303"/>
      <c r="H180" s="303"/>
      <c r="I180" s="303"/>
      <c r="J180" s="303"/>
    </row>
    <row r="181" ht="22.5" customHeight="1">
      <c r="B181" s="15"/>
      <c r="C181" s="4"/>
      <c r="D181" s="302"/>
      <c r="E181" s="302"/>
      <c r="F181" s="302"/>
      <c r="G181" s="303"/>
      <c r="H181" s="303"/>
      <c r="I181" s="303"/>
      <c r="J181" s="303"/>
    </row>
    <row r="182" ht="22.5" customHeight="1">
      <c r="B182" s="15"/>
      <c r="C182" s="4"/>
      <c r="D182" s="302"/>
      <c r="E182" s="302"/>
      <c r="F182" s="302"/>
      <c r="G182" s="303"/>
      <c r="H182" s="303"/>
      <c r="I182" s="303"/>
      <c r="J182" s="303"/>
    </row>
    <row r="183" ht="22.5" customHeight="1">
      <c r="B183" s="15"/>
      <c r="C183" s="4"/>
      <c r="D183" s="302"/>
      <c r="E183" s="302"/>
      <c r="F183" s="302"/>
      <c r="G183" s="303"/>
      <c r="H183" s="303"/>
      <c r="I183" s="303"/>
      <c r="J183" s="303"/>
    </row>
    <row r="184" ht="22.5" customHeight="1">
      <c r="B184" s="15"/>
      <c r="C184" s="4"/>
      <c r="D184" s="302"/>
      <c r="E184" s="302"/>
      <c r="F184" s="302"/>
      <c r="G184" s="303"/>
      <c r="H184" s="303"/>
      <c r="I184" s="303"/>
      <c r="J184" s="303"/>
    </row>
    <row r="185" ht="22.5" customHeight="1">
      <c r="B185" s="15"/>
      <c r="C185" s="4"/>
      <c r="D185" s="302"/>
      <c r="E185" s="302"/>
      <c r="F185" s="302"/>
      <c r="G185" s="303"/>
      <c r="H185" s="303"/>
      <c r="I185" s="303"/>
      <c r="J185" s="303"/>
    </row>
    <row r="186" ht="22.5" customHeight="1">
      <c r="B186" s="15"/>
      <c r="C186" s="4"/>
      <c r="D186" s="302"/>
      <c r="E186" s="302"/>
      <c r="F186" s="302"/>
      <c r="G186" s="303"/>
      <c r="H186" s="303"/>
      <c r="I186" s="303"/>
      <c r="J186" s="303"/>
    </row>
    <row r="187" ht="22.5" customHeight="1">
      <c r="B187" s="15"/>
      <c r="C187" s="4"/>
      <c r="D187" s="302"/>
      <c r="E187" s="302"/>
      <c r="F187" s="302"/>
      <c r="G187" s="303"/>
      <c r="H187" s="303"/>
      <c r="I187" s="303"/>
      <c r="J187" s="303"/>
    </row>
    <row r="188" ht="22.5" customHeight="1">
      <c r="B188" s="15"/>
      <c r="C188" s="4"/>
      <c r="D188" s="302"/>
      <c r="E188" s="302"/>
      <c r="F188" s="302"/>
      <c r="G188" s="303"/>
      <c r="H188" s="303"/>
      <c r="I188" s="303"/>
      <c r="J188" s="303"/>
    </row>
    <row r="189" ht="22.5" customHeight="1">
      <c r="B189" s="15"/>
      <c r="C189" s="4"/>
      <c r="D189" s="302"/>
      <c r="E189" s="302"/>
      <c r="F189" s="302"/>
      <c r="G189" s="303"/>
      <c r="H189" s="303"/>
      <c r="I189" s="303"/>
      <c r="J189" s="303"/>
    </row>
    <row r="190" ht="22.5" customHeight="1">
      <c r="B190" s="15"/>
      <c r="C190" s="4"/>
      <c r="D190" s="302"/>
      <c r="E190" s="302"/>
      <c r="F190" s="302"/>
      <c r="G190" s="303"/>
      <c r="H190" s="303"/>
      <c r="I190" s="303"/>
      <c r="J190" s="303"/>
    </row>
    <row r="191" ht="22.5" customHeight="1">
      <c r="B191" s="15"/>
      <c r="C191" s="4"/>
      <c r="D191" s="302"/>
      <c r="E191" s="302"/>
      <c r="F191" s="302"/>
      <c r="G191" s="303"/>
      <c r="H191" s="303"/>
      <c r="I191" s="303"/>
      <c r="J191" s="303"/>
    </row>
    <row r="192" ht="22.5" customHeight="1">
      <c r="B192" s="15"/>
      <c r="C192" s="4"/>
      <c r="D192" s="302"/>
      <c r="E192" s="302"/>
      <c r="F192" s="302"/>
      <c r="G192" s="303"/>
      <c r="H192" s="303"/>
      <c r="I192" s="303"/>
      <c r="J192" s="303"/>
    </row>
    <row r="193" ht="22.5" customHeight="1">
      <c r="B193" s="15"/>
      <c r="C193" s="4"/>
      <c r="D193" s="302"/>
      <c r="E193" s="302"/>
      <c r="F193" s="302"/>
      <c r="G193" s="303"/>
      <c r="H193" s="303"/>
      <c r="I193" s="303"/>
      <c r="J193" s="303"/>
    </row>
    <row r="194" ht="22.5" customHeight="1">
      <c r="B194" s="15"/>
      <c r="C194" s="4"/>
      <c r="D194" s="302"/>
      <c r="E194" s="302"/>
      <c r="F194" s="302"/>
      <c r="G194" s="303"/>
      <c r="H194" s="303"/>
      <c r="I194" s="303"/>
      <c r="J194" s="303"/>
    </row>
    <row r="195" ht="22.5" customHeight="1">
      <c r="B195" s="15"/>
      <c r="C195" s="4"/>
      <c r="D195" s="302"/>
      <c r="E195" s="302"/>
      <c r="F195" s="302"/>
      <c r="G195" s="303"/>
      <c r="H195" s="303"/>
      <c r="I195" s="303"/>
      <c r="J195" s="303"/>
    </row>
    <row r="196" ht="22.5" customHeight="1">
      <c r="B196" s="15"/>
      <c r="C196" s="4"/>
      <c r="D196" s="302"/>
      <c r="E196" s="302"/>
      <c r="F196" s="302"/>
      <c r="G196" s="303"/>
      <c r="H196" s="303"/>
      <c r="I196" s="303"/>
      <c r="J196" s="303"/>
    </row>
    <row r="197" ht="22.5" customHeight="1">
      <c r="B197" s="15"/>
      <c r="C197" s="4"/>
      <c r="D197" s="302"/>
      <c r="E197" s="302"/>
      <c r="F197" s="302"/>
      <c r="G197" s="303"/>
      <c r="H197" s="303"/>
      <c r="I197" s="303"/>
      <c r="J197" s="303"/>
    </row>
    <row r="198" ht="22.5" customHeight="1">
      <c r="B198" s="15"/>
      <c r="C198" s="4"/>
      <c r="D198" s="302"/>
      <c r="E198" s="302"/>
      <c r="F198" s="302"/>
      <c r="G198" s="303"/>
      <c r="H198" s="303"/>
      <c r="I198" s="303"/>
      <c r="J198" s="303"/>
    </row>
    <row r="199" ht="22.5" customHeight="1">
      <c r="B199" s="15"/>
      <c r="C199" s="4"/>
      <c r="D199" s="302"/>
      <c r="E199" s="302"/>
      <c r="F199" s="302"/>
      <c r="G199" s="303"/>
      <c r="H199" s="303"/>
      <c r="I199" s="303"/>
      <c r="J199" s="303"/>
    </row>
    <row r="200" ht="22.5" customHeight="1">
      <c r="B200" s="15"/>
      <c r="C200" s="4"/>
      <c r="D200" s="302"/>
      <c r="E200" s="302"/>
      <c r="F200" s="302"/>
      <c r="G200" s="303"/>
      <c r="H200" s="303"/>
      <c r="I200" s="303"/>
      <c r="J200" s="303"/>
    </row>
    <row r="201" ht="22.5" customHeight="1">
      <c r="B201" s="15"/>
      <c r="C201" s="4"/>
      <c r="D201" s="302"/>
      <c r="E201" s="302"/>
      <c r="F201" s="302"/>
      <c r="G201" s="303"/>
      <c r="H201" s="303"/>
      <c r="I201" s="303"/>
      <c r="J201" s="303"/>
    </row>
    <row r="202" ht="22.5" customHeight="1">
      <c r="B202" s="15"/>
      <c r="C202" s="4"/>
      <c r="D202" s="302"/>
      <c r="E202" s="302"/>
      <c r="F202" s="302"/>
      <c r="G202" s="303"/>
      <c r="H202" s="303"/>
      <c r="I202" s="303"/>
      <c r="J202" s="303"/>
    </row>
    <row r="203" ht="22.5" customHeight="1">
      <c r="B203" s="15"/>
      <c r="C203" s="4"/>
      <c r="D203" s="302"/>
      <c r="E203" s="302"/>
      <c r="F203" s="302"/>
      <c r="G203" s="303"/>
      <c r="H203" s="303"/>
      <c r="I203" s="303"/>
      <c r="J203" s="303"/>
    </row>
    <row r="204" ht="22.5" customHeight="1">
      <c r="B204" s="15"/>
      <c r="C204" s="4"/>
      <c r="D204" s="302"/>
      <c r="E204" s="302"/>
      <c r="F204" s="302"/>
      <c r="G204" s="303"/>
      <c r="H204" s="303"/>
      <c r="I204" s="303"/>
      <c r="J204" s="303"/>
    </row>
    <row r="205" ht="22.5" customHeight="1">
      <c r="B205" s="15"/>
      <c r="C205" s="4"/>
      <c r="D205" s="302"/>
      <c r="E205" s="302"/>
      <c r="F205" s="302"/>
      <c r="G205" s="303"/>
      <c r="H205" s="303"/>
      <c r="I205" s="303"/>
      <c r="J205" s="303"/>
    </row>
    <row r="206" ht="22.5" customHeight="1">
      <c r="B206" s="15"/>
      <c r="C206" s="4"/>
      <c r="D206" s="302"/>
      <c r="E206" s="302"/>
      <c r="F206" s="302"/>
      <c r="G206" s="303"/>
      <c r="H206" s="303"/>
      <c r="I206" s="303"/>
      <c r="J206" s="303"/>
    </row>
    <row r="207" ht="22.5" customHeight="1">
      <c r="B207" s="15"/>
      <c r="C207" s="4"/>
      <c r="D207" s="302"/>
      <c r="E207" s="302"/>
      <c r="F207" s="302"/>
      <c r="G207" s="303"/>
      <c r="H207" s="303"/>
      <c r="I207" s="303"/>
      <c r="J207" s="303"/>
    </row>
    <row r="208" ht="22.5" customHeight="1">
      <c r="B208" s="15"/>
      <c r="C208" s="4"/>
      <c r="D208" s="302"/>
      <c r="E208" s="302"/>
      <c r="F208" s="302"/>
      <c r="G208" s="303"/>
      <c r="H208" s="303"/>
      <c r="I208" s="303"/>
      <c r="J208" s="303"/>
    </row>
    <row r="209" ht="22.5" customHeight="1">
      <c r="B209" s="15"/>
      <c r="C209" s="4"/>
      <c r="D209" s="302"/>
      <c r="E209" s="302"/>
      <c r="F209" s="302"/>
      <c r="G209" s="303"/>
      <c r="H209" s="303"/>
      <c r="I209" s="303"/>
      <c r="J209" s="303"/>
    </row>
    <row r="210" ht="22.5" customHeight="1">
      <c r="B210" s="15"/>
      <c r="C210" s="4"/>
      <c r="D210" s="302"/>
      <c r="E210" s="302"/>
      <c r="F210" s="302"/>
      <c r="G210" s="303"/>
      <c r="H210" s="303"/>
      <c r="I210" s="303"/>
      <c r="J210" s="303"/>
    </row>
    <row r="211" ht="22.5" customHeight="1">
      <c r="B211" s="15"/>
      <c r="C211" s="4"/>
      <c r="D211" s="302"/>
      <c r="E211" s="302"/>
      <c r="F211" s="302"/>
      <c r="G211" s="303"/>
      <c r="H211" s="303"/>
      <c r="I211" s="303"/>
      <c r="J211" s="303"/>
    </row>
    <row r="212" ht="22.5" customHeight="1">
      <c r="B212" s="15"/>
      <c r="C212" s="4"/>
      <c r="D212" s="302"/>
      <c r="E212" s="302"/>
      <c r="F212" s="302"/>
      <c r="G212" s="303"/>
      <c r="H212" s="303"/>
      <c r="I212" s="303"/>
      <c r="J212" s="303"/>
    </row>
    <row r="213" ht="22.5" customHeight="1">
      <c r="B213" s="15"/>
      <c r="C213" s="4"/>
      <c r="D213" s="302"/>
      <c r="E213" s="302"/>
      <c r="F213" s="302"/>
      <c r="G213" s="303"/>
      <c r="H213" s="303"/>
      <c r="I213" s="303"/>
      <c r="J213" s="303"/>
    </row>
    <row r="214" ht="22.5" customHeight="1">
      <c r="B214" s="15"/>
      <c r="C214" s="4"/>
      <c r="D214" s="302"/>
      <c r="E214" s="302"/>
      <c r="F214" s="302"/>
      <c r="G214" s="303"/>
      <c r="H214" s="303"/>
      <c r="I214" s="303"/>
      <c r="J214" s="303"/>
    </row>
    <row r="215" ht="22.5" customHeight="1">
      <c r="B215" s="15"/>
      <c r="C215" s="4"/>
      <c r="D215" s="302"/>
      <c r="E215" s="302"/>
      <c r="F215" s="302"/>
      <c r="G215" s="303"/>
      <c r="H215" s="303"/>
      <c r="I215" s="303"/>
      <c r="J215" s="303"/>
    </row>
    <row r="216" ht="22.5" customHeight="1">
      <c r="B216" s="15"/>
      <c r="C216" s="4"/>
      <c r="D216" s="302"/>
      <c r="E216" s="302"/>
      <c r="F216" s="302"/>
      <c r="G216" s="303"/>
      <c r="H216" s="303"/>
      <c r="I216" s="303"/>
      <c r="J216" s="303"/>
    </row>
    <row r="217" ht="22.5" customHeight="1">
      <c r="B217" s="15"/>
      <c r="C217" s="4"/>
      <c r="D217" s="302"/>
      <c r="E217" s="302"/>
      <c r="F217" s="302"/>
      <c r="G217" s="303"/>
      <c r="H217" s="303"/>
      <c r="I217" s="303"/>
      <c r="J217" s="303"/>
    </row>
    <row r="218" ht="22.5" customHeight="1">
      <c r="B218" s="15"/>
      <c r="C218" s="4"/>
      <c r="D218" s="302"/>
      <c r="E218" s="302"/>
      <c r="F218" s="302"/>
      <c r="G218" s="303"/>
      <c r="H218" s="303"/>
      <c r="I218" s="303"/>
      <c r="J218" s="303"/>
    </row>
    <row r="219" ht="22.5" customHeight="1">
      <c r="B219" s="15"/>
      <c r="C219" s="4"/>
      <c r="D219" s="302"/>
      <c r="E219" s="302"/>
      <c r="F219" s="302"/>
      <c r="G219" s="303"/>
      <c r="H219" s="303"/>
      <c r="I219" s="303"/>
      <c r="J219" s="303"/>
    </row>
    <row r="220" ht="22.5" customHeight="1">
      <c r="B220" s="15"/>
      <c r="C220" s="4"/>
      <c r="D220" s="302"/>
      <c r="E220" s="302"/>
      <c r="F220" s="302"/>
      <c r="G220" s="303"/>
      <c r="H220" s="303"/>
      <c r="I220" s="303"/>
      <c r="J220" s="303"/>
    </row>
    <row r="221" ht="22.5" customHeight="1">
      <c r="B221" s="15"/>
      <c r="C221" s="4"/>
      <c r="D221" s="302"/>
      <c r="E221" s="302"/>
      <c r="F221" s="302"/>
      <c r="G221" s="303"/>
      <c r="H221" s="303"/>
      <c r="I221" s="303"/>
      <c r="J221" s="303"/>
    </row>
    <row r="222" ht="22.5" customHeight="1">
      <c r="B222" s="15"/>
      <c r="C222" s="4"/>
      <c r="D222" s="302"/>
      <c r="E222" s="302"/>
      <c r="F222" s="302"/>
      <c r="G222" s="303"/>
      <c r="H222" s="303"/>
      <c r="I222" s="303"/>
      <c r="J222" s="303"/>
    </row>
    <row r="223" ht="22.5" customHeight="1">
      <c r="B223" s="15"/>
      <c r="C223" s="4"/>
      <c r="D223" s="302"/>
      <c r="E223" s="302"/>
      <c r="F223" s="302"/>
      <c r="G223" s="303"/>
      <c r="H223" s="303"/>
      <c r="I223" s="303"/>
      <c r="J223" s="303"/>
    </row>
    <row r="224" ht="22.5" customHeight="1">
      <c r="B224" s="15"/>
      <c r="C224" s="4"/>
      <c r="D224" s="302"/>
      <c r="E224" s="302"/>
      <c r="F224" s="302"/>
      <c r="G224" s="303"/>
      <c r="H224" s="303"/>
      <c r="I224" s="303"/>
      <c r="J224" s="303"/>
    </row>
    <row r="225" ht="22.5" customHeight="1">
      <c r="B225" s="15"/>
      <c r="C225" s="4"/>
      <c r="D225" s="302"/>
      <c r="E225" s="302"/>
      <c r="F225" s="302"/>
      <c r="G225" s="303"/>
      <c r="H225" s="303"/>
      <c r="I225" s="303"/>
      <c r="J225" s="303"/>
    </row>
    <row r="226" ht="22.5" customHeight="1">
      <c r="B226" s="15"/>
      <c r="C226" s="4"/>
      <c r="D226" s="302"/>
      <c r="E226" s="302"/>
      <c r="F226" s="302"/>
      <c r="G226" s="303"/>
      <c r="H226" s="303"/>
      <c r="I226" s="303"/>
      <c r="J226" s="303"/>
    </row>
    <row r="227" ht="22.5" customHeight="1">
      <c r="B227" s="15"/>
      <c r="C227" s="4"/>
      <c r="D227" s="302"/>
      <c r="E227" s="302"/>
      <c r="F227" s="302"/>
      <c r="G227" s="303"/>
      <c r="H227" s="303"/>
      <c r="I227" s="303"/>
      <c r="J227" s="303"/>
    </row>
    <row r="228" ht="22.5" customHeight="1">
      <c r="B228" s="15"/>
      <c r="C228" s="4"/>
      <c r="D228" s="302"/>
      <c r="E228" s="302"/>
      <c r="F228" s="302"/>
      <c r="G228" s="303"/>
      <c r="H228" s="303"/>
      <c r="I228" s="303"/>
      <c r="J228" s="303"/>
    </row>
    <row r="229" ht="22.5" customHeight="1">
      <c r="B229" s="15"/>
      <c r="C229" s="4"/>
      <c r="D229" s="302"/>
      <c r="E229" s="302"/>
      <c r="F229" s="302"/>
      <c r="G229" s="303"/>
      <c r="H229" s="303"/>
      <c r="I229" s="303"/>
      <c r="J229" s="303"/>
    </row>
    <row r="230" ht="22.5" customHeight="1">
      <c r="B230" s="15"/>
      <c r="C230" s="4"/>
      <c r="D230" s="302"/>
      <c r="E230" s="302"/>
      <c r="F230" s="302"/>
      <c r="G230" s="303"/>
      <c r="H230" s="303"/>
      <c r="I230" s="303"/>
      <c r="J230" s="303"/>
    </row>
    <row r="231" ht="22.5" customHeight="1">
      <c r="B231" s="15"/>
      <c r="C231" s="4"/>
      <c r="D231" s="302"/>
      <c r="E231" s="302"/>
      <c r="F231" s="302"/>
      <c r="G231" s="303"/>
      <c r="H231" s="303"/>
      <c r="I231" s="303"/>
      <c r="J231" s="303"/>
    </row>
    <row r="232" ht="22.5" customHeight="1">
      <c r="B232" s="15"/>
      <c r="C232" s="4"/>
      <c r="D232" s="302"/>
      <c r="E232" s="302"/>
      <c r="F232" s="302"/>
      <c r="G232" s="303"/>
      <c r="H232" s="303"/>
      <c r="I232" s="303"/>
      <c r="J232" s="303"/>
    </row>
    <row r="233" ht="22.5" customHeight="1">
      <c r="B233" s="15"/>
      <c r="C233" s="4"/>
      <c r="D233" s="302"/>
      <c r="E233" s="302"/>
      <c r="F233" s="302"/>
      <c r="G233" s="303"/>
      <c r="H233" s="303"/>
      <c r="I233" s="303"/>
      <c r="J233" s="303"/>
    </row>
    <row r="234" ht="22.5" customHeight="1">
      <c r="B234" s="15"/>
      <c r="C234" s="4"/>
      <c r="D234" s="302"/>
      <c r="E234" s="302"/>
      <c r="F234" s="302"/>
      <c r="G234" s="303"/>
      <c r="H234" s="303"/>
      <c r="I234" s="303"/>
      <c r="J234" s="303"/>
    </row>
    <row r="235" ht="22.5" customHeight="1">
      <c r="B235" s="15"/>
      <c r="C235" s="4"/>
      <c r="D235" s="302"/>
      <c r="E235" s="302"/>
      <c r="F235" s="302"/>
      <c r="G235" s="303"/>
      <c r="H235" s="303"/>
      <c r="I235" s="303"/>
      <c r="J235" s="303"/>
    </row>
    <row r="236" ht="22.5" customHeight="1">
      <c r="B236" s="15"/>
      <c r="C236" s="4"/>
      <c r="D236" s="302"/>
      <c r="E236" s="302"/>
      <c r="F236" s="302"/>
      <c r="G236" s="303"/>
      <c r="H236" s="303"/>
      <c r="I236" s="303"/>
      <c r="J236" s="303"/>
    </row>
    <row r="237" ht="22.5" customHeight="1">
      <c r="B237" s="15"/>
      <c r="C237" s="4"/>
      <c r="D237" s="302"/>
      <c r="E237" s="302"/>
      <c r="F237" s="302"/>
      <c r="G237" s="303"/>
      <c r="H237" s="303"/>
      <c r="I237" s="303"/>
      <c r="J237" s="303"/>
    </row>
    <row r="238" ht="22.5" customHeight="1">
      <c r="B238" s="15"/>
      <c r="C238" s="4"/>
      <c r="D238" s="302"/>
      <c r="E238" s="302"/>
      <c r="F238" s="302"/>
      <c r="G238" s="303"/>
      <c r="H238" s="303"/>
      <c r="I238" s="303"/>
      <c r="J238" s="303"/>
    </row>
    <row r="239" ht="22.5" customHeight="1">
      <c r="B239" s="15"/>
      <c r="C239" s="4"/>
      <c r="D239" s="302"/>
      <c r="E239" s="302"/>
      <c r="F239" s="302"/>
      <c r="G239" s="303"/>
      <c r="H239" s="303"/>
      <c r="I239" s="303"/>
      <c r="J239" s="303"/>
    </row>
    <row r="240" ht="22.5" customHeight="1">
      <c r="B240" s="15"/>
      <c r="C240" s="4"/>
      <c r="D240" s="302"/>
      <c r="E240" s="302"/>
      <c r="F240" s="302"/>
      <c r="G240" s="303"/>
      <c r="H240" s="303"/>
      <c r="I240" s="303"/>
      <c r="J240" s="303"/>
    </row>
    <row r="241" ht="22.5" customHeight="1">
      <c r="B241" s="15"/>
      <c r="C241" s="4"/>
      <c r="D241" s="302"/>
      <c r="E241" s="302"/>
      <c r="F241" s="302"/>
      <c r="G241" s="303"/>
      <c r="H241" s="303"/>
      <c r="I241" s="303"/>
      <c r="J241" s="303"/>
    </row>
    <row r="242" ht="22.5" customHeight="1">
      <c r="B242" s="15"/>
      <c r="C242" s="4"/>
      <c r="D242" s="302"/>
      <c r="E242" s="302"/>
      <c r="F242" s="302"/>
      <c r="G242" s="303"/>
      <c r="H242" s="303"/>
      <c r="I242" s="303"/>
      <c r="J242" s="303"/>
    </row>
    <row r="243" ht="22.5" customHeight="1">
      <c r="B243" s="15"/>
      <c r="C243" s="4"/>
      <c r="D243" s="302"/>
      <c r="E243" s="302"/>
      <c r="F243" s="302"/>
      <c r="G243" s="303"/>
      <c r="H243" s="303"/>
      <c r="I243" s="303"/>
      <c r="J243" s="303"/>
    </row>
    <row r="244" ht="22.5" customHeight="1">
      <c r="B244" s="15"/>
      <c r="C244" s="4"/>
      <c r="D244" s="302"/>
      <c r="E244" s="302"/>
      <c r="F244" s="302"/>
      <c r="G244" s="303"/>
      <c r="H244" s="303"/>
      <c r="I244" s="303"/>
      <c r="J244" s="303"/>
    </row>
    <row r="245" ht="22.5" customHeight="1">
      <c r="B245" s="15"/>
      <c r="C245" s="4"/>
      <c r="D245" s="302"/>
      <c r="E245" s="302"/>
      <c r="F245" s="302"/>
      <c r="G245" s="303"/>
      <c r="H245" s="303"/>
      <c r="I245" s="303"/>
      <c r="J245" s="303"/>
    </row>
    <row r="246" ht="22.5" customHeight="1">
      <c r="B246" s="15"/>
      <c r="C246" s="4"/>
      <c r="D246" s="302"/>
      <c r="E246" s="302"/>
      <c r="F246" s="302"/>
      <c r="G246" s="303"/>
      <c r="H246" s="303"/>
      <c r="I246" s="303"/>
      <c r="J246" s="303"/>
    </row>
    <row r="247" ht="22.5" customHeight="1">
      <c r="B247" s="15"/>
      <c r="C247" s="4"/>
      <c r="D247" s="302"/>
      <c r="E247" s="302"/>
      <c r="F247" s="302"/>
      <c r="G247" s="303"/>
      <c r="H247" s="303"/>
      <c r="I247" s="303"/>
      <c r="J247" s="303"/>
    </row>
    <row r="248" ht="22.5" customHeight="1">
      <c r="B248" s="15"/>
      <c r="C248" s="4"/>
      <c r="D248" s="302"/>
      <c r="E248" s="302"/>
      <c r="F248" s="302"/>
      <c r="G248" s="303"/>
      <c r="H248" s="303"/>
      <c r="I248" s="303"/>
      <c r="J248" s="303"/>
    </row>
    <row r="249" ht="22.5" customHeight="1">
      <c r="B249" s="15"/>
      <c r="C249" s="4"/>
      <c r="D249" s="302"/>
      <c r="E249" s="302"/>
      <c r="F249" s="302"/>
      <c r="G249" s="303"/>
      <c r="H249" s="303"/>
      <c r="I249" s="303"/>
      <c r="J249" s="303"/>
    </row>
    <row r="250" ht="22.5" customHeight="1">
      <c r="B250" s="15"/>
      <c r="C250" s="4"/>
      <c r="D250" s="302"/>
      <c r="E250" s="302"/>
      <c r="F250" s="302"/>
      <c r="G250" s="303"/>
      <c r="H250" s="303"/>
      <c r="I250" s="303"/>
      <c r="J250" s="303"/>
    </row>
    <row r="251" ht="22.5" customHeight="1">
      <c r="B251" s="15"/>
      <c r="C251" s="4"/>
      <c r="D251" s="302"/>
      <c r="E251" s="302"/>
      <c r="F251" s="302"/>
      <c r="G251" s="303"/>
      <c r="H251" s="303"/>
      <c r="I251" s="303"/>
      <c r="J251" s="303"/>
    </row>
    <row r="252" ht="22.5" customHeight="1">
      <c r="B252" s="15"/>
      <c r="C252" s="4"/>
      <c r="D252" s="302"/>
      <c r="E252" s="302"/>
      <c r="F252" s="302"/>
      <c r="G252" s="303"/>
      <c r="H252" s="303"/>
      <c r="I252" s="303"/>
      <c r="J252" s="303"/>
    </row>
    <row r="253" ht="22.5" customHeight="1">
      <c r="B253" s="15"/>
      <c r="C253" s="4"/>
      <c r="D253" s="302"/>
      <c r="E253" s="302"/>
      <c r="F253" s="302"/>
      <c r="G253" s="303"/>
      <c r="H253" s="303"/>
      <c r="I253" s="303"/>
      <c r="J253" s="303"/>
    </row>
    <row r="254" ht="22.5" customHeight="1">
      <c r="B254" s="15"/>
      <c r="C254" s="4"/>
      <c r="D254" s="302"/>
      <c r="E254" s="302"/>
      <c r="F254" s="302"/>
      <c r="G254" s="303"/>
      <c r="H254" s="303"/>
      <c r="I254" s="303"/>
      <c r="J254" s="303"/>
    </row>
    <row r="255" ht="22.5" customHeight="1">
      <c r="B255" s="15"/>
      <c r="C255" s="4"/>
      <c r="D255" s="302"/>
      <c r="E255" s="302"/>
      <c r="F255" s="302"/>
      <c r="G255" s="303"/>
      <c r="H255" s="303"/>
      <c r="I255" s="303"/>
      <c r="J255" s="303"/>
    </row>
    <row r="256" ht="22.5" customHeight="1">
      <c r="B256" s="15"/>
      <c r="C256" s="4"/>
      <c r="D256" s="302"/>
      <c r="E256" s="302"/>
      <c r="F256" s="302"/>
      <c r="G256" s="303"/>
      <c r="H256" s="303"/>
      <c r="I256" s="303"/>
      <c r="J256" s="303"/>
    </row>
    <row r="257" ht="22.5" customHeight="1">
      <c r="B257" s="15"/>
      <c r="C257" s="4"/>
      <c r="D257" s="302"/>
      <c r="E257" s="302"/>
      <c r="F257" s="302"/>
      <c r="G257" s="303"/>
      <c r="H257" s="303"/>
      <c r="I257" s="303"/>
      <c r="J257" s="303"/>
    </row>
    <row r="258" ht="22.5" customHeight="1">
      <c r="B258" s="15"/>
      <c r="C258" s="4"/>
      <c r="D258" s="302"/>
      <c r="E258" s="302"/>
      <c r="F258" s="302"/>
      <c r="G258" s="303"/>
      <c r="H258" s="303"/>
      <c r="I258" s="303"/>
      <c r="J258" s="303"/>
    </row>
    <row r="259" ht="22.5" customHeight="1">
      <c r="B259" s="15"/>
      <c r="C259" s="4"/>
      <c r="D259" s="302"/>
      <c r="E259" s="302"/>
      <c r="F259" s="302"/>
      <c r="G259" s="303"/>
      <c r="H259" s="303"/>
      <c r="I259" s="303"/>
      <c r="J259" s="303"/>
    </row>
    <row r="260" ht="22.5" customHeight="1">
      <c r="B260" s="15"/>
      <c r="C260" s="4"/>
      <c r="D260" s="302"/>
      <c r="E260" s="302"/>
      <c r="F260" s="302"/>
      <c r="G260" s="303"/>
      <c r="H260" s="303"/>
      <c r="I260" s="303"/>
      <c r="J260" s="303"/>
    </row>
    <row r="261" ht="22.5" customHeight="1">
      <c r="B261" s="15"/>
      <c r="C261" s="4"/>
      <c r="D261" s="302"/>
      <c r="E261" s="302"/>
      <c r="F261" s="302"/>
      <c r="G261" s="303"/>
      <c r="H261" s="303"/>
      <c r="I261" s="303"/>
      <c r="J261" s="303"/>
    </row>
    <row r="262" ht="22.5" customHeight="1">
      <c r="B262" s="15"/>
      <c r="C262" s="4"/>
      <c r="D262" s="302"/>
      <c r="E262" s="302"/>
      <c r="F262" s="302"/>
      <c r="G262" s="303"/>
      <c r="H262" s="303"/>
      <c r="I262" s="303"/>
      <c r="J262" s="303"/>
    </row>
    <row r="263" ht="22.5" customHeight="1">
      <c r="B263" s="15"/>
      <c r="C263" s="4"/>
      <c r="D263" s="302"/>
      <c r="E263" s="302"/>
      <c r="F263" s="302"/>
      <c r="G263" s="303"/>
      <c r="H263" s="303"/>
      <c r="I263" s="303"/>
      <c r="J263" s="303"/>
    </row>
    <row r="264" ht="22.5" customHeight="1">
      <c r="B264" s="15"/>
      <c r="C264" s="4"/>
      <c r="D264" s="302"/>
      <c r="E264" s="302"/>
      <c r="F264" s="302"/>
      <c r="G264" s="303"/>
      <c r="H264" s="303"/>
      <c r="I264" s="303"/>
      <c r="J264" s="303"/>
    </row>
    <row r="265" ht="22.5" customHeight="1">
      <c r="B265" s="15"/>
      <c r="C265" s="4"/>
      <c r="D265" s="302"/>
      <c r="E265" s="302"/>
      <c r="F265" s="302"/>
      <c r="G265" s="303"/>
      <c r="H265" s="303"/>
      <c r="I265" s="303"/>
      <c r="J265" s="303"/>
    </row>
    <row r="266" ht="22.5" customHeight="1">
      <c r="B266" s="15"/>
      <c r="C266" s="4"/>
      <c r="D266" s="302"/>
      <c r="E266" s="302"/>
      <c r="F266" s="302"/>
      <c r="G266" s="303"/>
      <c r="H266" s="303"/>
      <c r="I266" s="303"/>
      <c r="J266" s="303"/>
    </row>
    <row r="267" ht="22.5" customHeight="1">
      <c r="B267" s="15"/>
      <c r="C267" s="4"/>
      <c r="D267" s="302"/>
      <c r="E267" s="302"/>
      <c r="F267" s="302"/>
      <c r="G267" s="303"/>
      <c r="H267" s="303"/>
      <c r="I267" s="303"/>
      <c r="J267" s="303"/>
    </row>
    <row r="268" ht="22.5" customHeight="1">
      <c r="B268" s="15"/>
      <c r="C268" s="4"/>
      <c r="D268" s="302"/>
      <c r="E268" s="302"/>
      <c r="F268" s="302"/>
      <c r="G268" s="303"/>
      <c r="H268" s="303"/>
      <c r="I268" s="303"/>
      <c r="J268" s="303"/>
    </row>
    <row r="269" ht="22.5" customHeight="1">
      <c r="B269" s="15"/>
      <c r="C269" s="4"/>
      <c r="D269" s="302"/>
      <c r="E269" s="302"/>
      <c r="F269" s="302"/>
      <c r="G269" s="303"/>
      <c r="H269" s="303"/>
      <c r="I269" s="303"/>
      <c r="J269" s="303"/>
    </row>
    <row r="270" ht="22.5" customHeight="1">
      <c r="B270" s="15"/>
      <c r="C270" s="4"/>
      <c r="D270" s="302"/>
      <c r="E270" s="302"/>
      <c r="F270" s="302"/>
      <c r="G270" s="303"/>
      <c r="H270" s="303"/>
      <c r="I270" s="303"/>
      <c r="J270" s="303"/>
    </row>
    <row r="271" ht="22.5" customHeight="1">
      <c r="B271" s="15"/>
      <c r="C271" s="4"/>
      <c r="D271" s="302"/>
      <c r="E271" s="302"/>
      <c r="F271" s="302"/>
      <c r="G271" s="303"/>
      <c r="H271" s="303"/>
      <c r="I271" s="303"/>
      <c r="J271" s="303"/>
    </row>
    <row r="272" ht="22.5" customHeight="1">
      <c r="B272" s="15"/>
      <c r="C272" s="4"/>
      <c r="D272" s="302"/>
      <c r="E272" s="302"/>
      <c r="F272" s="302"/>
      <c r="G272" s="303"/>
      <c r="H272" s="303"/>
      <c r="I272" s="303"/>
      <c r="J272" s="303"/>
    </row>
    <row r="273" ht="22.5" customHeight="1">
      <c r="B273" s="15"/>
      <c r="C273" s="4"/>
      <c r="D273" s="302"/>
      <c r="E273" s="302"/>
      <c r="F273" s="302"/>
      <c r="G273" s="303"/>
      <c r="H273" s="303"/>
      <c r="I273" s="303"/>
      <c r="J273" s="303"/>
    </row>
    <row r="274" ht="22.5" customHeight="1">
      <c r="B274" s="15"/>
      <c r="C274" s="4"/>
      <c r="D274" s="302"/>
      <c r="E274" s="302"/>
      <c r="F274" s="302"/>
      <c r="G274" s="303"/>
      <c r="H274" s="303"/>
      <c r="I274" s="303"/>
      <c r="J274" s="303"/>
    </row>
    <row r="275" ht="22.5" customHeight="1">
      <c r="B275" s="15"/>
      <c r="C275" s="4"/>
      <c r="D275" s="302"/>
      <c r="E275" s="302"/>
      <c r="F275" s="302"/>
      <c r="G275" s="303"/>
      <c r="H275" s="303"/>
      <c r="I275" s="303"/>
      <c r="J275" s="303"/>
    </row>
    <row r="276" ht="22.5" customHeight="1">
      <c r="B276" s="15"/>
      <c r="C276" s="4"/>
      <c r="D276" s="302"/>
      <c r="E276" s="302"/>
      <c r="F276" s="302"/>
      <c r="G276" s="303"/>
      <c r="H276" s="303"/>
      <c r="I276" s="303"/>
      <c r="J276" s="303"/>
    </row>
    <row r="277" ht="22.5" customHeight="1">
      <c r="B277" s="15"/>
      <c r="C277" s="4"/>
      <c r="D277" s="302"/>
      <c r="E277" s="302"/>
      <c r="F277" s="302"/>
      <c r="G277" s="303"/>
      <c r="H277" s="303"/>
      <c r="I277" s="303"/>
      <c r="J277" s="303"/>
    </row>
    <row r="278" ht="22.5" customHeight="1">
      <c r="B278" s="15"/>
      <c r="C278" s="4"/>
      <c r="D278" s="302"/>
      <c r="E278" s="302"/>
      <c r="F278" s="302"/>
      <c r="G278" s="303"/>
      <c r="H278" s="303"/>
      <c r="I278" s="303"/>
      <c r="J278" s="303"/>
    </row>
    <row r="279" ht="22.5" customHeight="1">
      <c r="B279" s="15"/>
      <c r="C279" s="4"/>
      <c r="D279" s="302"/>
      <c r="E279" s="302"/>
      <c r="F279" s="302"/>
      <c r="G279" s="303"/>
      <c r="H279" s="303"/>
      <c r="I279" s="303"/>
      <c r="J279" s="303"/>
    </row>
    <row r="280" ht="22.5" customHeight="1">
      <c r="B280" s="15"/>
      <c r="C280" s="4"/>
      <c r="D280" s="302"/>
      <c r="E280" s="302"/>
      <c r="F280" s="302"/>
      <c r="G280" s="303"/>
      <c r="H280" s="303"/>
      <c r="I280" s="303"/>
      <c r="J280" s="303"/>
    </row>
    <row r="281" ht="22.5" customHeight="1">
      <c r="B281" s="15"/>
      <c r="C281" s="4"/>
      <c r="D281" s="302"/>
      <c r="E281" s="302"/>
      <c r="F281" s="302"/>
      <c r="G281" s="303"/>
      <c r="H281" s="303"/>
      <c r="I281" s="303"/>
      <c r="J281" s="303"/>
    </row>
    <row r="282" ht="22.5" customHeight="1">
      <c r="B282" s="15"/>
      <c r="C282" s="4"/>
      <c r="D282" s="302"/>
      <c r="E282" s="302"/>
      <c r="F282" s="302"/>
      <c r="G282" s="303"/>
      <c r="H282" s="303"/>
      <c r="I282" s="303"/>
      <c r="J282" s="303"/>
    </row>
    <row r="283" ht="22.5" customHeight="1">
      <c r="B283" s="15"/>
      <c r="C283" s="4"/>
      <c r="D283" s="302"/>
      <c r="E283" s="302"/>
      <c r="F283" s="302"/>
      <c r="G283" s="303"/>
      <c r="H283" s="303"/>
      <c r="I283" s="303"/>
      <c r="J283" s="303"/>
    </row>
    <row r="284" ht="22.5" customHeight="1">
      <c r="B284" s="15"/>
      <c r="C284" s="4"/>
      <c r="D284" s="302"/>
      <c r="E284" s="302"/>
      <c r="F284" s="302"/>
      <c r="G284" s="303"/>
      <c r="H284" s="303"/>
      <c r="I284" s="303"/>
      <c r="J284" s="303"/>
    </row>
    <row r="285" ht="22.5" customHeight="1">
      <c r="B285" s="15"/>
      <c r="C285" s="4"/>
      <c r="D285" s="302"/>
      <c r="E285" s="302"/>
      <c r="F285" s="302"/>
      <c r="G285" s="303"/>
      <c r="H285" s="303"/>
      <c r="I285" s="303"/>
      <c r="J285" s="303"/>
    </row>
    <row r="286" ht="22.5" customHeight="1">
      <c r="B286" s="15"/>
      <c r="C286" s="4"/>
      <c r="D286" s="302"/>
      <c r="E286" s="302"/>
      <c r="F286" s="302"/>
      <c r="G286" s="303"/>
      <c r="H286" s="303"/>
      <c r="I286" s="303"/>
      <c r="J286" s="303"/>
    </row>
    <row r="287" ht="22.5" customHeight="1">
      <c r="B287" s="15"/>
      <c r="C287" s="4"/>
      <c r="D287" s="302"/>
      <c r="E287" s="302"/>
      <c r="F287" s="302"/>
      <c r="G287" s="303"/>
      <c r="H287" s="303"/>
      <c r="I287" s="303"/>
      <c r="J287" s="303"/>
    </row>
    <row r="288" ht="22.5" customHeight="1">
      <c r="B288" s="15"/>
      <c r="C288" s="4"/>
      <c r="D288" s="302"/>
      <c r="E288" s="302"/>
      <c r="F288" s="302"/>
      <c r="G288" s="303"/>
      <c r="H288" s="303"/>
      <c r="I288" s="303"/>
      <c r="J288" s="303"/>
    </row>
    <row r="289" ht="22.5" customHeight="1">
      <c r="B289" s="15"/>
      <c r="C289" s="4"/>
      <c r="D289" s="302"/>
      <c r="E289" s="302"/>
      <c r="F289" s="302"/>
      <c r="G289" s="303"/>
      <c r="H289" s="303"/>
      <c r="I289" s="303"/>
      <c r="J289" s="303"/>
    </row>
    <row r="290" ht="22.5" customHeight="1">
      <c r="B290" s="15"/>
      <c r="C290" s="4"/>
      <c r="D290" s="302"/>
      <c r="E290" s="302"/>
      <c r="F290" s="302"/>
      <c r="G290" s="303"/>
      <c r="H290" s="303"/>
      <c r="I290" s="303"/>
      <c r="J290" s="303"/>
    </row>
    <row r="291" ht="22.5" customHeight="1">
      <c r="B291" s="15"/>
      <c r="C291" s="4"/>
      <c r="D291" s="302"/>
      <c r="E291" s="302"/>
      <c r="F291" s="302"/>
      <c r="G291" s="303"/>
      <c r="H291" s="303"/>
      <c r="I291" s="303"/>
      <c r="J291" s="303"/>
    </row>
    <row r="292" ht="22.5" customHeight="1">
      <c r="B292" s="15"/>
      <c r="C292" s="4"/>
      <c r="D292" s="302"/>
      <c r="E292" s="302"/>
      <c r="F292" s="302"/>
      <c r="G292" s="303"/>
      <c r="H292" s="303"/>
      <c r="I292" s="303"/>
      <c r="J292" s="303"/>
    </row>
    <row r="293" ht="22.5" customHeight="1">
      <c r="B293" s="15"/>
      <c r="C293" s="4"/>
      <c r="D293" s="302"/>
      <c r="E293" s="302"/>
      <c r="F293" s="302"/>
      <c r="G293" s="303"/>
      <c r="H293" s="303"/>
      <c r="I293" s="303"/>
      <c r="J293" s="303"/>
    </row>
    <row r="294" ht="22.5" customHeight="1">
      <c r="B294" s="15"/>
      <c r="C294" s="4"/>
      <c r="D294" s="302"/>
      <c r="E294" s="302"/>
      <c r="F294" s="302"/>
      <c r="G294" s="303"/>
      <c r="H294" s="303"/>
      <c r="I294" s="303"/>
      <c r="J294" s="303"/>
    </row>
    <row r="295" ht="22.5" customHeight="1">
      <c r="B295" s="15"/>
      <c r="C295" s="4"/>
      <c r="D295" s="302"/>
      <c r="E295" s="302"/>
      <c r="F295" s="302"/>
      <c r="G295" s="303"/>
      <c r="H295" s="303"/>
      <c r="I295" s="303"/>
      <c r="J295" s="303"/>
    </row>
    <row r="296" ht="22.5" customHeight="1">
      <c r="B296" s="15"/>
      <c r="C296" s="4"/>
      <c r="D296" s="302"/>
      <c r="E296" s="302"/>
      <c r="F296" s="302"/>
      <c r="G296" s="303"/>
      <c r="H296" s="303"/>
      <c r="I296" s="303"/>
      <c r="J296" s="303"/>
    </row>
    <row r="297" ht="22.5" customHeight="1">
      <c r="B297" s="15"/>
      <c r="C297" s="4"/>
      <c r="D297" s="302"/>
      <c r="E297" s="302"/>
      <c r="F297" s="302"/>
      <c r="G297" s="303"/>
      <c r="H297" s="303"/>
      <c r="I297" s="303"/>
      <c r="J297" s="303"/>
    </row>
    <row r="298" ht="22.5" customHeight="1">
      <c r="B298" s="15"/>
      <c r="C298" s="4"/>
      <c r="D298" s="302"/>
      <c r="E298" s="302"/>
      <c r="F298" s="302"/>
      <c r="G298" s="303"/>
      <c r="H298" s="303"/>
      <c r="I298" s="303"/>
      <c r="J298" s="303"/>
    </row>
    <row r="299" ht="22.5" customHeight="1">
      <c r="B299" s="15"/>
      <c r="C299" s="4"/>
      <c r="D299" s="302"/>
      <c r="E299" s="302"/>
      <c r="F299" s="302"/>
      <c r="G299" s="303"/>
      <c r="H299" s="303"/>
      <c r="I299" s="303"/>
      <c r="J299" s="303"/>
    </row>
    <row r="300" ht="22.5" customHeight="1">
      <c r="B300" s="15"/>
      <c r="C300" s="4"/>
      <c r="D300" s="302"/>
      <c r="E300" s="302"/>
      <c r="F300" s="302"/>
      <c r="G300" s="303"/>
      <c r="H300" s="303"/>
      <c r="I300" s="303"/>
      <c r="J300" s="303"/>
    </row>
    <row r="301" ht="22.5" customHeight="1">
      <c r="B301" s="15"/>
      <c r="C301" s="4"/>
      <c r="D301" s="302"/>
      <c r="E301" s="302"/>
      <c r="F301" s="302"/>
      <c r="G301" s="303"/>
      <c r="H301" s="303"/>
      <c r="I301" s="303"/>
      <c r="J301" s="303"/>
    </row>
    <row r="302" ht="22.5" customHeight="1">
      <c r="B302" s="15"/>
      <c r="C302" s="4"/>
      <c r="D302" s="302"/>
      <c r="E302" s="302"/>
      <c r="F302" s="302"/>
      <c r="G302" s="303"/>
      <c r="H302" s="303"/>
      <c r="I302" s="303"/>
      <c r="J302" s="303"/>
    </row>
    <row r="303" ht="22.5" customHeight="1">
      <c r="B303" s="15"/>
      <c r="C303" s="4"/>
      <c r="D303" s="302"/>
      <c r="E303" s="302"/>
      <c r="F303" s="302"/>
      <c r="G303" s="303"/>
      <c r="H303" s="303"/>
      <c r="I303" s="303"/>
      <c r="J303" s="303"/>
    </row>
    <row r="304" ht="22.5" customHeight="1">
      <c r="B304" s="15"/>
      <c r="C304" s="4"/>
      <c r="D304" s="302"/>
      <c r="E304" s="302"/>
      <c r="F304" s="302"/>
      <c r="G304" s="303"/>
      <c r="H304" s="303"/>
      <c r="I304" s="303"/>
      <c r="J304" s="303"/>
    </row>
    <row r="305" ht="22.5" customHeight="1">
      <c r="B305" s="15"/>
      <c r="C305" s="4"/>
      <c r="D305" s="302"/>
      <c r="E305" s="302"/>
      <c r="F305" s="302"/>
      <c r="G305" s="303"/>
      <c r="H305" s="303"/>
      <c r="I305" s="303"/>
      <c r="J305" s="303"/>
    </row>
    <row r="306" ht="22.5" customHeight="1">
      <c r="B306" s="15"/>
      <c r="C306" s="4"/>
      <c r="D306" s="302"/>
      <c r="E306" s="302"/>
      <c r="F306" s="302"/>
      <c r="G306" s="303"/>
      <c r="H306" s="303"/>
      <c r="I306" s="303"/>
      <c r="J306" s="303"/>
    </row>
    <row r="307" ht="22.5" customHeight="1">
      <c r="B307" s="15"/>
      <c r="C307" s="4"/>
      <c r="D307" s="302"/>
      <c r="E307" s="302"/>
      <c r="F307" s="302"/>
      <c r="G307" s="303"/>
      <c r="H307" s="303"/>
      <c r="I307" s="303"/>
      <c r="J307" s="303"/>
    </row>
    <row r="308" ht="22.5" customHeight="1">
      <c r="B308" s="15"/>
      <c r="C308" s="4"/>
      <c r="D308" s="302"/>
      <c r="E308" s="302"/>
      <c r="F308" s="302"/>
      <c r="G308" s="303"/>
      <c r="H308" s="303"/>
      <c r="I308" s="303"/>
      <c r="J308" s="303"/>
    </row>
    <row r="309" ht="22.5" customHeight="1">
      <c r="B309" s="15"/>
      <c r="C309" s="4"/>
      <c r="D309" s="302"/>
      <c r="E309" s="302"/>
      <c r="F309" s="302"/>
      <c r="G309" s="303"/>
      <c r="H309" s="303"/>
      <c r="I309" s="303"/>
      <c r="J309" s="303"/>
    </row>
    <row r="310" ht="22.5" customHeight="1">
      <c r="B310" s="15"/>
      <c r="C310" s="4"/>
      <c r="D310" s="302"/>
      <c r="E310" s="302"/>
      <c r="F310" s="302"/>
      <c r="G310" s="303"/>
      <c r="H310" s="303"/>
      <c r="I310" s="303"/>
      <c r="J310" s="303"/>
    </row>
    <row r="311" ht="22.5" customHeight="1">
      <c r="B311" s="15"/>
      <c r="C311" s="4"/>
      <c r="D311" s="302"/>
      <c r="E311" s="302"/>
      <c r="F311" s="302"/>
      <c r="G311" s="303"/>
      <c r="H311" s="303"/>
      <c r="I311" s="303"/>
      <c r="J311" s="303"/>
    </row>
    <row r="312" ht="22.5" customHeight="1">
      <c r="B312" s="15"/>
      <c r="C312" s="4"/>
      <c r="D312" s="302"/>
      <c r="E312" s="302"/>
      <c r="F312" s="302"/>
      <c r="G312" s="303"/>
      <c r="H312" s="303"/>
      <c r="I312" s="303"/>
      <c r="J312" s="303"/>
    </row>
    <row r="313" ht="22.5" customHeight="1">
      <c r="B313" s="15"/>
      <c r="C313" s="4"/>
      <c r="D313" s="302"/>
      <c r="E313" s="302"/>
      <c r="F313" s="302"/>
      <c r="G313" s="303"/>
      <c r="H313" s="303"/>
      <c r="I313" s="303"/>
      <c r="J313" s="303"/>
    </row>
    <row r="314" ht="22.5" customHeight="1">
      <c r="B314" s="15"/>
      <c r="C314" s="4"/>
      <c r="D314" s="302"/>
      <c r="E314" s="302"/>
      <c r="F314" s="302"/>
      <c r="G314" s="303"/>
      <c r="H314" s="303"/>
      <c r="I314" s="303"/>
      <c r="J314" s="303"/>
    </row>
    <row r="315" ht="22.5" customHeight="1">
      <c r="B315" s="15"/>
      <c r="C315" s="4"/>
      <c r="D315" s="302"/>
      <c r="E315" s="302"/>
      <c r="F315" s="302"/>
      <c r="G315" s="303"/>
      <c r="H315" s="303"/>
      <c r="I315" s="303"/>
      <c r="J315" s="303"/>
    </row>
    <row r="316" ht="22.5" customHeight="1">
      <c r="B316" s="15"/>
      <c r="C316" s="4"/>
      <c r="D316" s="302"/>
      <c r="E316" s="302"/>
      <c r="F316" s="302"/>
      <c r="G316" s="303"/>
      <c r="H316" s="303"/>
      <c r="I316" s="303"/>
      <c r="J316" s="303"/>
    </row>
    <row r="317" ht="22.5" customHeight="1">
      <c r="B317" s="15"/>
      <c r="C317" s="4"/>
      <c r="D317" s="302"/>
      <c r="E317" s="302"/>
      <c r="F317" s="302"/>
      <c r="G317" s="303"/>
      <c r="H317" s="303"/>
      <c r="I317" s="303"/>
      <c r="J317" s="303"/>
    </row>
    <row r="318" ht="22.5" customHeight="1">
      <c r="B318" s="15"/>
      <c r="C318" s="4"/>
      <c r="D318" s="302"/>
      <c r="E318" s="302"/>
      <c r="F318" s="302"/>
      <c r="G318" s="303"/>
      <c r="H318" s="303"/>
      <c r="I318" s="303"/>
      <c r="J318" s="303"/>
    </row>
    <row r="319" ht="22.5" customHeight="1">
      <c r="B319" s="15"/>
      <c r="C319" s="4"/>
      <c r="D319" s="302"/>
      <c r="E319" s="302"/>
      <c r="F319" s="302"/>
      <c r="G319" s="303"/>
      <c r="H319" s="303"/>
      <c r="I319" s="303"/>
      <c r="J319" s="303"/>
    </row>
    <row r="320" ht="22.5" customHeight="1">
      <c r="B320" s="15"/>
      <c r="C320" s="4"/>
      <c r="D320" s="302"/>
      <c r="E320" s="302"/>
      <c r="F320" s="302"/>
      <c r="G320" s="303"/>
      <c r="H320" s="303"/>
      <c r="I320" s="303"/>
      <c r="J320" s="303"/>
    </row>
    <row r="321" ht="22.5" customHeight="1">
      <c r="B321" s="15"/>
      <c r="C321" s="4"/>
      <c r="D321" s="302"/>
      <c r="E321" s="302"/>
      <c r="F321" s="302"/>
      <c r="G321" s="303"/>
      <c r="H321" s="303"/>
      <c r="I321" s="303"/>
      <c r="J321" s="303"/>
    </row>
    <row r="322" ht="22.5" customHeight="1">
      <c r="B322" s="15"/>
      <c r="C322" s="4"/>
      <c r="D322" s="302"/>
      <c r="E322" s="302"/>
      <c r="F322" s="302"/>
      <c r="G322" s="303"/>
      <c r="H322" s="303"/>
      <c r="I322" s="303"/>
      <c r="J322" s="303"/>
    </row>
    <row r="323" ht="22.5" customHeight="1">
      <c r="B323" s="15"/>
      <c r="C323" s="4"/>
      <c r="D323" s="302"/>
      <c r="E323" s="302"/>
      <c r="F323" s="302"/>
      <c r="G323" s="303"/>
      <c r="H323" s="303"/>
      <c r="I323" s="303"/>
      <c r="J323" s="303"/>
    </row>
    <row r="324" ht="22.5" customHeight="1">
      <c r="B324" s="15"/>
      <c r="C324" s="4"/>
      <c r="D324" s="302"/>
      <c r="E324" s="302"/>
      <c r="F324" s="302"/>
      <c r="G324" s="303"/>
      <c r="H324" s="303"/>
      <c r="I324" s="303"/>
      <c r="J324" s="303"/>
    </row>
    <row r="325" ht="22.5" customHeight="1">
      <c r="B325" s="15"/>
      <c r="C325" s="4"/>
      <c r="D325" s="302"/>
      <c r="E325" s="302"/>
      <c r="F325" s="302"/>
      <c r="G325" s="303"/>
      <c r="H325" s="303"/>
      <c r="I325" s="303"/>
      <c r="J325" s="303"/>
    </row>
    <row r="326" ht="22.5" customHeight="1">
      <c r="B326" s="15"/>
      <c r="C326" s="4"/>
      <c r="D326" s="302"/>
      <c r="E326" s="302"/>
      <c r="F326" s="302"/>
      <c r="G326" s="303"/>
      <c r="H326" s="303"/>
      <c r="I326" s="303"/>
      <c r="J326" s="303"/>
    </row>
    <row r="327" ht="22.5" customHeight="1">
      <c r="B327" s="15"/>
      <c r="C327" s="4"/>
      <c r="D327" s="302"/>
      <c r="E327" s="302"/>
      <c r="F327" s="302"/>
      <c r="G327" s="303"/>
      <c r="H327" s="303"/>
      <c r="I327" s="303"/>
      <c r="J327" s="303"/>
    </row>
    <row r="328" ht="22.5" customHeight="1">
      <c r="B328" s="15"/>
      <c r="C328" s="4"/>
      <c r="D328" s="302"/>
      <c r="E328" s="302"/>
      <c r="F328" s="302"/>
      <c r="G328" s="303"/>
      <c r="H328" s="303"/>
      <c r="I328" s="303"/>
      <c r="J328" s="303"/>
    </row>
    <row r="329" ht="22.5" customHeight="1">
      <c r="B329" s="15"/>
      <c r="C329" s="4"/>
      <c r="D329" s="302"/>
      <c r="E329" s="302"/>
      <c r="F329" s="302"/>
      <c r="G329" s="303"/>
      <c r="H329" s="303"/>
      <c r="I329" s="303"/>
      <c r="J329" s="303"/>
    </row>
    <row r="330" ht="22.5" customHeight="1">
      <c r="B330" s="15"/>
      <c r="C330" s="4"/>
      <c r="D330" s="302"/>
      <c r="E330" s="302"/>
      <c r="F330" s="302"/>
      <c r="G330" s="303"/>
      <c r="H330" s="303"/>
      <c r="I330" s="303"/>
      <c r="J330" s="303"/>
    </row>
    <row r="331" ht="22.5" customHeight="1">
      <c r="B331" s="15"/>
      <c r="C331" s="4"/>
      <c r="D331" s="302"/>
      <c r="E331" s="302"/>
      <c r="F331" s="302"/>
      <c r="G331" s="303"/>
      <c r="H331" s="303"/>
      <c r="I331" s="303"/>
      <c r="J331" s="303"/>
    </row>
    <row r="332" ht="22.5" customHeight="1">
      <c r="B332" s="15"/>
      <c r="C332" s="4"/>
      <c r="D332" s="302"/>
      <c r="E332" s="302"/>
      <c r="F332" s="302"/>
      <c r="G332" s="303"/>
      <c r="H332" s="303"/>
      <c r="I332" s="303"/>
      <c r="J332" s="303"/>
    </row>
    <row r="333" ht="22.5" customHeight="1">
      <c r="B333" s="15"/>
      <c r="C333" s="4"/>
      <c r="D333" s="302"/>
      <c r="E333" s="302"/>
      <c r="F333" s="302"/>
      <c r="G333" s="303"/>
      <c r="H333" s="303"/>
      <c r="I333" s="303"/>
      <c r="J333" s="303"/>
    </row>
    <row r="334" ht="22.5" customHeight="1">
      <c r="B334" s="15"/>
      <c r="C334" s="4"/>
      <c r="D334" s="302"/>
      <c r="E334" s="302"/>
      <c r="F334" s="302"/>
      <c r="G334" s="303"/>
      <c r="H334" s="303"/>
      <c r="I334" s="303"/>
      <c r="J334" s="303"/>
    </row>
    <row r="335" ht="22.5" customHeight="1">
      <c r="B335" s="15"/>
      <c r="C335" s="4"/>
      <c r="D335" s="302"/>
      <c r="E335" s="302"/>
      <c r="F335" s="302"/>
      <c r="G335" s="303"/>
      <c r="H335" s="303"/>
      <c r="I335" s="303"/>
      <c r="J335" s="303"/>
    </row>
    <row r="336" ht="22.5" customHeight="1">
      <c r="B336" s="15"/>
      <c r="C336" s="4"/>
      <c r="D336" s="302"/>
      <c r="E336" s="302"/>
      <c r="F336" s="302"/>
      <c r="G336" s="303"/>
      <c r="H336" s="303"/>
      <c r="I336" s="303"/>
      <c r="J336" s="303"/>
    </row>
    <row r="337" ht="22.5" customHeight="1">
      <c r="B337" s="15"/>
      <c r="C337" s="4"/>
      <c r="D337" s="302"/>
      <c r="E337" s="302"/>
      <c r="F337" s="302"/>
      <c r="G337" s="303"/>
      <c r="H337" s="303"/>
      <c r="I337" s="303"/>
      <c r="J337" s="303"/>
    </row>
    <row r="338" ht="22.5" customHeight="1">
      <c r="B338" s="15"/>
      <c r="C338" s="4"/>
      <c r="D338" s="302"/>
      <c r="E338" s="302"/>
      <c r="F338" s="302"/>
      <c r="G338" s="303"/>
      <c r="H338" s="303"/>
      <c r="I338" s="303"/>
      <c r="J338" s="303"/>
    </row>
    <row r="339" ht="22.5" customHeight="1">
      <c r="B339" s="15"/>
      <c r="C339" s="4"/>
      <c r="D339" s="302"/>
      <c r="E339" s="302"/>
      <c r="F339" s="302"/>
      <c r="G339" s="303"/>
      <c r="H339" s="303"/>
      <c r="I339" s="303"/>
      <c r="J339" s="303"/>
    </row>
    <row r="340" ht="22.5" customHeight="1">
      <c r="B340" s="15"/>
      <c r="C340" s="4"/>
      <c r="D340" s="302"/>
      <c r="E340" s="302"/>
      <c r="F340" s="302"/>
      <c r="G340" s="303"/>
      <c r="H340" s="303"/>
      <c r="I340" s="303"/>
      <c r="J340" s="303"/>
    </row>
    <row r="341" ht="22.5" customHeight="1">
      <c r="B341" s="15"/>
      <c r="C341" s="4"/>
      <c r="D341" s="302"/>
      <c r="E341" s="302"/>
      <c r="F341" s="302"/>
      <c r="G341" s="303"/>
      <c r="H341" s="303"/>
      <c r="I341" s="303"/>
      <c r="J341" s="303"/>
    </row>
    <row r="342" ht="22.5" customHeight="1">
      <c r="B342" s="15"/>
      <c r="C342" s="4"/>
      <c r="D342" s="302"/>
      <c r="E342" s="302"/>
      <c r="F342" s="302"/>
      <c r="G342" s="303"/>
      <c r="H342" s="303"/>
      <c r="I342" s="303"/>
      <c r="J342" s="303"/>
    </row>
    <row r="343" ht="22.5" customHeight="1">
      <c r="B343" s="15"/>
      <c r="C343" s="4"/>
      <c r="D343" s="302"/>
      <c r="E343" s="302"/>
      <c r="F343" s="302"/>
      <c r="G343" s="303"/>
      <c r="H343" s="303"/>
      <c r="I343" s="303"/>
      <c r="J343" s="303"/>
    </row>
    <row r="344" ht="22.5" customHeight="1">
      <c r="B344" s="15"/>
      <c r="C344" s="4"/>
      <c r="D344" s="302"/>
      <c r="E344" s="302"/>
      <c r="F344" s="302"/>
      <c r="G344" s="303"/>
      <c r="H344" s="303"/>
      <c r="I344" s="303"/>
      <c r="J344" s="303"/>
    </row>
    <row r="345" ht="22.5" customHeight="1">
      <c r="B345" s="15"/>
      <c r="C345" s="4"/>
      <c r="D345" s="302"/>
      <c r="E345" s="302"/>
      <c r="F345" s="302"/>
      <c r="G345" s="303"/>
      <c r="H345" s="303"/>
      <c r="I345" s="303"/>
      <c r="J345" s="303"/>
    </row>
    <row r="346" ht="22.5" customHeight="1">
      <c r="B346" s="15"/>
      <c r="C346" s="4"/>
      <c r="D346" s="302"/>
      <c r="E346" s="302"/>
      <c r="F346" s="302"/>
      <c r="G346" s="303"/>
      <c r="H346" s="303"/>
      <c r="I346" s="303"/>
      <c r="J346" s="303"/>
    </row>
    <row r="347" ht="22.5" customHeight="1">
      <c r="B347" s="15"/>
      <c r="C347" s="4"/>
      <c r="D347" s="302"/>
      <c r="E347" s="302"/>
      <c r="F347" s="302"/>
      <c r="G347" s="303"/>
      <c r="H347" s="303"/>
      <c r="I347" s="303"/>
      <c r="J347" s="303"/>
    </row>
    <row r="348" ht="22.5" customHeight="1">
      <c r="B348" s="15"/>
      <c r="C348" s="4"/>
      <c r="D348" s="302"/>
      <c r="E348" s="302"/>
      <c r="F348" s="302"/>
      <c r="G348" s="303"/>
      <c r="H348" s="303"/>
      <c r="I348" s="303"/>
      <c r="J348" s="303"/>
    </row>
    <row r="349" ht="22.5" customHeight="1">
      <c r="B349" s="15"/>
      <c r="C349" s="4"/>
      <c r="D349" s="302"/>
      <c r="E349" s="302"/>
      <c r="F349" s="302"/>
      <c r="G349" s="303"/>
      <c r="H349" s="303"/>
      <c r="I349" s="303"/>
      <c r="J349" s="303"/>
    </row>
    <row r="350" ht="22.5" customHeight="1">
      <c r="B350" s="15"/>
      <c r="C350" s="4"/>
      <c r="D350" s="302"/>
      <c r="E350" s="302"/>
      <c r="F350" s="302"/>
      <c r="G350" s="303"/>
      <c r="H350" s="303"/>
      <c r="I350" s="303"/>
      <c r="J350" s="303"/>
    </row>
    <row r="351" ht="22.5" customHeight="1">
      <c r="B351" s="15"/>
      <c r="C351" s="4"/>
      <c r="D351" s="302"/>
      <c r="E351" s="302"/>
      <c r="F351" s="302"/>
      <c r="G351" s="303"/>
      <c r="H351" s="303"/>
      <c r="I351" s="303"/>
      <c r="J351" s="303"/>
    </row>
    <row r="352" ht="22.5" customHeight="1">
      <c r="B352" s="15"/>
      <c r="C352" s="4"/>
      <c r="D352" s="302"/>
      <c r="E352" s="302"/>
      <c r="F352" s="302"/>
      <c r="G352" s="303"/>
      <c r="H352" s="303"/>
      <c r="I352" s="303"/>
      <c r="J352" s="303"/>
    </row>
    <row r="353" ht="22.5" customHeight="1">
      <c r="B353" s="15"/>
      <c r="C353" s="4"/>
      <c r="D353" s="302"/>
      <c r="E353" s="302"/>
      <c r="F353" s="302"/>
      <c r="G353" s="303"/>
      <c r="H353" s="303"/>
      <c r="I353" s="303"/>
      <c r="J353" s="303"/>
    </row>
    <row r="354" ht="22.5" customHeight="1">
      <c r="B354" s="15"/>
      <c r="C354" s="4"/>
      <c r="D354" s="302"/>
      <c r="E354" s="302"/>
      <c r="F354" s="302"/>
      <c r="G354" s="303"/>
      <c r="H354" s="303"/>
      <c r="I354" s="303"/>
      <c r="J354" s="303"/>
    </row>
    <row r="355" ht="22.5" customHeight="1">
      <c r="B355" s="15"/>
      <c r="C355" s="4"/>
      <c r="D355" s="302"/>
      <c r="E355" s="302"/>
      <c r="F355" s="302"/>
      <c r="G355" s="303"/>
      <c r="H355" s="303"/>
      <c r="I355" s="303"/>
      <c r="J355" s="303"/>
    </row>
    <row r="356" ht="22.5" customHeight="1">
      <c r="B356" s="15"/>
      <c r="C356" s="4"/>
      <c r="D356" s="302"/>
      <c r="E356" s="302"/>
      <c r="F356" s="302"/>
      <c r="G356" s="303"/>
      <c r="H356" s="303"/>
      <c r="I356" s="303"/>
      <c r="J356" s="303"/>
    </row>
    <row r="357" ht="22.5" customHeight="1">
      <c r="B357" s="15"/>
      <c r="C357" s="4"/>
      <c r="D357" s="302"/>
      <c r="E357" s="302"/>
      <c r="F357" s="302"/>
      <c r="G357" s="303"/>
      <c r="H357" s="303"/>
      <c r="I357" s="303"/>
      <c r="J357" s="303"/>
    </row>
    <row r="358" ht="22.5" customHeight="1">
      <c r="B358" s="15"/>
      <c r="C358" s="4"/>
      <c r="D358" s="302"/>
      <c r="E358" s="302"/>
      <c r="F358" s="302"/>
      <c r="G358" s="303"/>
      <c r="H358" s="303"/>
      <c r="I358" s="303"/>
      <c r="J358" s="303"/>
    </row>
    <row r="359" ht="22.5" customHeight="1">
      <c r="B359" s="15"/>
      <c r="C359" s="4"/>
      <c r="D359" s="302"/>
      <c r="E359" s="302"/>
      <c r="F359" s="302"/>
      <c r="G359" s="303"/>
      <c r="H359" s="303"/>
      <c r="I359" s="303"/>
      <c r="J359" s="303"/>
    </row>
    <row r="360" ht="22.5" customHeight="1">
      <c r="B360" s="15"/>
      <c r="C360" s="4"/>
      <c r="D360" s="302"/>
      <c r="E360" s="302"/>
      <c r="F360" s="302"/>
      <c r="G360" s="303"/>
      <c r="H360" s="303"/>
      <c r="I360" s="303"/>
      <c r="J360" s="303"/>
    </row>
    <row r="361" ht="22.5" customHeight="1">
      <c r="B361" s="15"/>
      <c r="C361" s="4"/>
      <c r="D361" s="302"/>
      <c r="E361" s="302"/>
      <c r="F361" s="302"/>
      <c r="G361" s="303"/>
      <c r="H361" s="303"/>
      <c r="I361" s="303"/>
      <c r="J361" s="303"/>
    </row>
    <row r="362" ht="22.5" customHeight="1">
      <c r="B362" s="15"/>
      <c r="C362" s="4"/>
      <c r="D362" s="302"/>
      <c r="E362" s="302"/>
      <c r="F362" s="302"/>
      <c r="G362" s="303"/>
      <c r="H362" s="303"/>
      <c r="I362" s="303"/>
      <c r="J362" s="303"/>
    </row>
    <row r="363" ht="22.5" customHeight="1">
      <c r="B363" s="15"/>
      <c r="C363" s="4"/>
      <c r="D363" s="302"/>
      <c r="E363" s="302"/>
      <c r="F363" s="302"/>
      <c r="G363" s="303"/>
      <c r="H363" s="303"/>
      <c r="I363" s="303"/>
      <c r="J363" s="303"/>
    </row>
    <row r="364" ht="22.5" customHeight="1">
      <c r="B364" s="15"/>
      <c r="C364" s="4"/>
      <c r="D364" s="302"/>
      <c r="E364" s="302"/>
      <c r="F364" s="302"/>
      <c r="G364" s="303"/>
      <c r="H364" s="303"/>
      <c r="I364" s="303"/>
      <c r="J364" s="303"/>
    </row>
    <row r="365" ht="22.5" customHeight="1">
      <c r="B365" s="15"/>
      <c r="C365" s="4"/>
      <c r="D365" s="302"/>
      <c r="E365" s="302"/>
      <c r="F365" s="302"/>
      <c r="G365" s="303"/>
      <c r="H365" s="303"/>
      <c r="I365" s="303"/>
      <c r="J365" s="303"/>
    </row>
    <row r="366" ht="22.5" customHeight="1">
      <c r="B366" s="15"/>
      <c r="C366" s="4"/>
      <c r="D366" s="302"/>
      <c r="E366" s="302"/>
      <c r="F366" s="302"/>
      <c r="G366" s="303"/>
      <c r="H366" s="303"/>
      <c r="I366" s="303"/>
      <c r="J366" s="303"/>
    </row>
    <row r="367" ht="22.5" customHeight="1">
      <c r="B367" s="15"/>
      <c r="C367" s="4"/>
      <c r="D367" s="302"/>
      <c r="E367" s="302"/>
      <c r="F367" s="302"/>
      <c r="G367" s="303"/>
      <c r="H367" s="303"/>
      <c r="I367" s="303"/>
      <c r="J367" s="303"/>
    </row>
    <row r="368" ht="22.5" customHeight="1">
      <c r="B368" s="15"/>
      <c r="C368" s="4"/>
      <c r="D368" s="302"/>
      <c r="E368" s="302"/>
      <c r="F368" s="302"/>
      <c r="G368" s="303"/>
      <c r="H368" s="303"/>
      <c r="I368" s="303"/>
      <c r="J368" s="303"/>
    </row>
    <row r="369" ht="22.5" customHeight="1">
      <c r="B369" s="15"/>
      <c r="C369" s="4"/>
      <c r="D369" s="302"/>
      <c r="E369" s="302"/>
      <c r="F369" s="302"/>
      <c r="G369" s="303"/>
      <c r="H369" s="303"/>
      <c r="I369" s="303"/>
      <c r="J369" s="303"/>
    </row>
    <row r="370" ht="22.5" customHeight="1">
      <c r="B370" s="15"/>
      <c r="C370" s="4"/>
      <c r="D370" s="302"/>
      <c r="E370" s="302"/>
      <c r="F370" s="302"/>
      <c r="G370" s="303"/>
      <c r="H370" s="303"/>
      <c r="I370" s="303"/>
      <c r="J370" s="303"/>
    </row>
    <row r="371" ht="22.5" customHeight="1">
      <c r="B371" s="15"/>
      <c r="C371" s="4"/>
      <c r="D371" s="302"/>
      <c r="E371" s="302"/>
      <c r="F371" s="302"/>
      <c r="G371" s="303"/>
      <c r="H371" s="303"/>
      <c r="I371" s="303"/>
      <c r="J371" s="303"/>
    </row>
    <row r="372" ht="22.5" customHeight="1">
      <c r="B372" s="15"/>
      <c r="C372" s="4"/>
      <c r="D372" s="302"/>
      <c r="E372" s="302"/>
      <c r="F372" s="302"/>
      <c r="G372" s="303"/>
      <c r="H372" s="303"/>
      <c r="I372" s="303"/>
      <c r="J372" s="303"/>
    </row>
    <row r="373" ht="22.5" customHeight="1">
      <c r="B373" s="15"/>
      <c r="C373" s="4"/>
      <c r="D373" s="302"/>
      <c r="E373" s="302"/>
      <c r="F373" s="302"/>
      <c r="G373" s="303"/>
      <c r="H373" s="303"/>
      <c r="I373" s="303"/>
      <c r="J373" s="303"/>
    </row>
    <row r="374" ht="22.5" customHeight="1">
      <c r="B374" s="15"/>
      <c r="C374" s="4"/>
      <c r="D374" s="302"/>
      <c r="E374" s="302"/>
      <c r="F374" s="302"/>
      <c r="G374" s="303"/>
      <c r="H374" s="303"/>
      <c r="I374" s="303"/>
      <c r="J374" s="303"/>
    </row>
    <row r="375" ht="22.5" customHeight="1">
      <c r="B375" s="15"/>
      <c r="C375" s="4"/>
      <c r="D375" s="302"/>
      <c r="E375" s="302"/>
      <c r="F375" s="302"/>
      <c r="G375" s="303"/>
      <c r="H375" s="303"/>
      <c r="I375" s="303"/>
      <c r="J375" s="303"/>
    </row>
    <row r="376" ht="22.5" customHeight="1">
      <c r="B376" s="15"/>
      <c r="C376" s="4"/>
      <c r="D376" s="302"/>
      <c r="E376" s="302"/>
      <c r="F376" s="302"/>
      <c r="G376" s="303"/>
      <c r="H376" s="303"/>
      <c r="I376" s="303"/>
      <c r="J376" s="303"/>
    </row>
    <row r="377" ht="22.5" customHeight="1">
      <c r="B377" s="15"/>
      <c r="C377" s="4"/>
      <c r="D377" s="302"/>
      <c r="E377" s="302"/>
      <c r="F377" s="302"/>
      <c r="G377" s="303"/>
      <c r="H377" s="303"/>
      <c r="I377" s="303"/>
      <c r="J377" s="303"/>
    </row>
    <row r="378" ht="22.5" customHeight="1">
      <c r="B378" s="15"/>
      <c r="C378" s="4"/>
      <c r="D378" s="302"/>
      <c r="E378" s="302"/>
      <c r="F378" s="302"/>
      <c r="G378" s="303"/>
      <c r="H378" s="303"/>
      <c r="I378" s="303"/>
      <c r="J378" s="303"/>
    </row>
    <row r="379" ht="22.5" customHeight="1">
      <c r="B379" s="15"/>
      <c r="C379" s="4"/>
      <c r="D379" s="302"/>
      <c r="E379" s="302"/>
      <c r="F379" s="302"/>
      <c r="G379" s="303"/>
      <c r="H379" s="303"/>
      <c r="I379" s="303"/>
      <c r="J379" s="303"/>
    </row>
    <row r="380" ht="22.5" customHeight="1">
      <c r="B380" s="15"/>
      <c r="C380" s="4"/>
      <c r="D380" s="302"/>
      <c r="E380" s="302"/>
      <c r="F380" s="302"/>
      <c r="G380" s="303"/>
      <c r="H380" s="303"/>
      <c r="I380" s="303"/>
      <c r="J380" s="303"/>
    </row>
    <row r="381" ht="22.5" customHeight="1">
      <c r="B381" s="15"/>
      <c r="C381" s="4"/>
      <c r="D381" s="302"/>
      <c r="E381" s="302"/>
      <c r="F381" s="302"/>
      <c r="G381" s="303"/>
      <c r="H381" s="303"/>
      <c r="I381" s="303"/>
      <c r="J381" s="303"/>
    </row>
    <row r="382" ht="22.5" customHeight="1">
      <c r="B382" s="15"/>
      <c r="C382" s="4"/>
      <c r="D382" s="302"/>
      <c r="E382" s="302"/>
      <c r="F382" s="302"/>
      <c r="G382" s="303"/>
      <c r="H382" s="303"/>
      <c r="I382" s="303"/>
      <c r="J382" s="303"/>
    </row>
    <row r="383" ht="22.5" customHeight="1">
      <c r="B383" s="15"/>
      <c r="C383" s="4"/>
      <c r="D383" s="302"/>
      <c r="E383" s="302"/>
      <c r="F383" s="302"/>
      <c r="G383" s="303"/>
      <c r="H383" s="303"/>
      <c r="I383" s="303"/>
      <c r="J383" s="303"/>
    </row>
    <row r="384" ht="22.5" customHeight="1">
      <c r="B384" s="15"/>
      <c r="C384" s="4"/>
      <c r="D384" s="302"/>
      <c r="E384" s="302"/>
      <c r="F384" s="302"/>
      <c r="G384" s="303"/>
      <c r="H384" s="303"/>
      <c r="I384" s="303"/>
      <c r="J384" s="303"/>
    </row>
    <row r="385" ht="22.5" customHeight="1">
      <c r="B385" s="15"/>
      <c r="C385" s="4"/>
      <c r="D385" s="302"/>
      <c r="E385" s="302"/>
      <c r="F385" s="302"/>
      <c r="G385" s="303"/>
      <c r="H385" s="303"/>
      <c r="I385" s="303"/>
      <c r="J385" s="303"/>
    </row>
    <row r="386" ht="22.5" customHeight="1">
      <c r="B386" s="15"/>
      <c r="C386" s="4"/>
      <c r="D386" s="302"/>
      <c r="E386" s="302"/>
      <c r="F386" s="302"/>
      <c r="G386" s="303"/>
      <c r="H386" s="303"/>
      <c r="I386" s="303"/>
      <c r="J386" s="303"/>
    </row>
    <row r="387" ht="22.5" customHeight="1">
      <c r="B387" s="15"/>
      <c r="C387" s="4"/>
      <c r="D387" s="302"/>
      <c r="E387" s="302"/>
      <c r="F387" s="302"/>
      <c r="G387" s="303"/>
      <c r="H387" s="303"/>
      <c r="I387" s="303"/>
      <c r="J387" s="303"/>
    </row>
    <row r="388" ht="22.5" customHeight="1">
      <c r="B388" s="15"/>
      <c r="C388" s="4"/>
      <c r="D388" s="302"/>
      <c r="E388" s="302"/>
      <c r="F388" s="302"/>
      <c r="G388" s="303"/>
      <c r="H388" s="303"/>
      <c r="I388" s="303"/>
      <c r="J388" s="303"/>
    </row>
    <row r="389" ht="22.5" customHeight="1">
      <c r="B389" s="15"/>
      <c r="C389" s="4"/>
      <c r="D389" s="302"/>
      <c r="E389" s="302"/>
      <c r="F389" s="302"/>
      <c r="G389" s="303"/>
      <c r="H389" s="303"/>
      <c r="I389" s="303"/>
      <c r="J389" s="303"/>
    </row>
    <row r="390" ht="22.5" customHeight="1">
      <c r="B390" s="15"/>
      <c r="C390" s="4"/>
      <c r="D390" s="302"/>
      <c r="E390" s="302"/>
      <c r="F390" s="302"/>
      <c r="G390" s="303"/>
      <c r="H390" s="303"/>
      <c r="I390" s="303"/>
      <c r="J390" s="303"/>
    </row>
    <row r="391" ht="22.5" customHeight="1">
      <c r="B391" s="15"/>
      <c r="C391" s="4"/>
      <c r="D391" s="302"/>
      <c r="E391" s="302"/>
      <c r="F391" s="302"/>
      <c r="G391" s="303"/>
      <c r="H391" s="303"/>
      <c r="I391" s="303"/>
      <c r="J391" s="303"/>
    </row>
    <row r="392" ht="22.5" customHeight="1">
      <c r="B392" s="15"/>
      <c r="C392" s="4"/>
      <c r="D392" s="302"/>
      <c r="E392" s="302"/>
      <c r="F392" s="302"/>
      <c r="G392" s="303"/>
      <c r="H392" s="303"/>
      <c r="I392" s="303"/>
      <c r="J392" s="303"/>
    </row>
    <row r="393" ht="22.5" customHeight="1">
      <c r="B393" s="15"/>
      <c r="C393" s="4"/>
      <c r="D393" s="302"/>
      <c r="E393" s="302"/>
      <c r="F393" s="302"/>
      <c r="G393" s="303"/>
      <c r="H393" s="303"/>
      <c r="I393" s="303"/>
      <c r="J393" s="303"/>
    </row>
    <row r="394" ht="22.5" customHeight="1">
      <c r="B394" s="15"/>
      <c r="C394" s="4"/>
      <c r="D394" s="302"/>
      <c r="E394" s="302"/>
      <c r="F394" s="302"/>
      <c r="G394" s="303"/>
      <c r="H394" s="303"/>
      <c r="I394" s="303"/>
      <c r="J394" s="303"/>
    </row>
    <row r="395" ht="22.5" customHeight="1">
      <c r="B395" s="15"/>
      <c r="C395" s="4"/>
      <c r="D395" s="302"/>
      <c r="E395" s="302"/>
      <c r="F395" s="302"/>
      <c r="G395" s="303"/>
      <c r="H395" s="303"/>
      <c r="I395" s="303"/>
      <c r="J395" s="303"/>
    </row>
    <row r="396" ht="22.5" customHeight="1">
      <c r="B396" s="15"/>
      <c r="C396" s="4"/>
      <c r="D396" s="302"/>
      <c r="E396" s="302"/>
      <c r="F396" s="302"/>
      <c r="G396" s="303"/>
      <c r="H396" s="303"/>
      <c r="I396" s="303"/>
      <c r="J396" s="303"/>
    </row>
    <row r="397" ht="22.5" customHeight="1">
      <c r="B397" s="15"/>
      <c r="C397" s="4"/>
      <c r="D397" s="302"/>
      <c r="E397" s="302"/>
      <c r="F397" s="302"/>
      <c r="G397" s="303"/>
      <c r="H397" s="303"/>
      <c r="I397" s="303"/>
      <c r="J397" s="303"/>
    </row>
    <row r="398" ht="22.5" customHeight="1">
      <c r="B398" s="15"/>
      <c r="C398" s="4"/>
      <c r="D398" s="302"/>
      <c r="E398" s="302"/>
      <c r="F398" s="302"/>
      <c r="G398" s="303"/>
      <c r="H398" s="303"/>
      <c r="I398" s="303"/>
      <c r="J398" s="303"/>
    </row>
    <row r="399" ht="22.5" customHeight="1">
      <c r="B399" s="15"/>
      <c r="C399" s="4"/>
      <c r="D399" s="302"/>
      <c r="E399" s="302"/>
      <c r="F399" s="302"/>
      <c r="G399" s="303"/>
      <c r="H399" s="303"/>
      <c r="I399" s="303"/>
      <c r="J399" s="303"/>
    </row>
    <row r="400" ht="22.5" customHeight="1">
      <c r="B400" s="15"/>
      <c r="C400" s="4"/>
      <c r="D400" s="302"/>
      <c r="E400" s="302"/>
      <c r="F400" s="302"/>
      <c r="G400" s="303"/>
      <c r="H400" s="303"/>
      <c r="I400" s="303"/>
      <c r="J400" s="303"/>
    </row>
    <row r="401" ht="22.5" customHeight="1">
      <c r="B401" s="15"/>
      <c r="C401" s="4"/>
      <c r="D401" s="302"/>
      <c r="E401" s="302"/>
      <c r="F401" s="302"/>
      <c r="G401" s="303"/>
      <c r="H401" s="303"/>
      <c r="I401" s="303"/>
      <c r="J401" s="303"/>
    </row>
    <row r="402" ht="22.5" customHeight="1">
      <c r="B402" s="15"/>
      <c r="C402" s="4"/>
      <c r="D402" s="302"/>
      <c r="E402" s="302"/>
      <c r="F402" s="302"/>
      <c r="G402" s="303"/>
      <c r="H402" s="303"/>
      <c r="I402" s="303"/>
      <c r="J402" s="303"/>
    </row>
    <row r="403" ht="22.5" customHeight="1">
      <c r="B403" s="15"/>
      <c r="C403" s="4"/>
      <c r="D403" s="302"/>
      <c r="E403" s="302"/>
      <c r="F403" s="302"/>
      <c r="G403" s="303"/>
      <c r="H403" s="303"/>
      <c r="I403" s="303"/>
      <c r="J403" s="303"/>
    </row>
    <row r="404" ht="22.5" customHeight="1">
      <c r="B404" s="15"/>
      <c r="C404" s="4"/>
      <c r="D404" s="302"/>
      <c r="E404" s="302"/>
      <c r="F404" s="302"/>
      <c r="G404" s="303"/>
      <c r="H404" s="303"/>
      <c r="I404" s="303"/>
      <c r="J404" s="303"/>
    </row>
    <row r="405" ht="22.5" customHeight="1">
      <c r="B405" s="15"/>
      <c r="C405" s="4"/>
      <c r="D405" s="302"/>
      <c r="E405" s="302"/>
      <c r="F405" s="302"/>
      <c r="G405" s="303"/>
      <c r="H405" s="303"/>
      <c r="I405" s="303"/>
      <c r="J405" s="303"/>
    </row>
    <row r="406" ht="22.5" customHeight="1">
      <c r="B406" s="15"/>
      <c r="C406" s="4"/>
      <c r="D406" s="302"/>
      <c r="E406" s="302"/>
      <c r="F406" s="302"/>
      <c r="G406" s="303"/>
      <c r="H406" s="303"/>
      <c r="I406" s="303"/>
      <c r="J406" s="303"/>
    </row>
    <row r="407" ht="22.5" customHeight="1">
      <c r="B407" s="15"/>
      <c r="C407" s="4"/>
      <c r="D407" s="302"/>
      <c r="E407" s="302"/>
      <c r="F407" s="302"/>
      <c r="G407" s="303"/>
      <c r="H407" s="303"/>
      <c r="I407" s="303"/>
      <c r="J407" s="303"/>
    </row>
    <row r="408" ht="22.5" customHeight="1">
      <c r="B408" s="15"/>
      <c r="C408" s="4"/>
      <c r="D408" s="302"/>
      <c r="E408" s="302"/>
      <c r="F408" s="302"/>
      <c r="G408" s="303"/>
      <c r="H408" s="303"/>
      <c r="I408" s="303"/>
      <c r="J408" s="303"/>
    </row>
    <row r="409" ht="22.5" customHeight="1">
      <c r="B409" s="15"/>
      <c r="C409" s="4"/>
      <c r="D409" s="302"/>
      <c r="E409" s="302"/>
      <c r="F409" s="302"/>
      <c r="G409" s="303"/>
      <c r="H409" s="303"/>
      <c r="I409" s="303"/>
      <c r="J409" s="303"/>
    </row>
    <row r="410" ht="22.5" customHeight="1">
      <c r="B410" s="15"/>
      <c r="C410" s="4"/>
      <c r="D410" s="302"/>
      <c r="E410" s="302"/>
      <c r="F410" s="302"/>
      <c r="G410" s="303"/>
      <c r="H410" s="303"/>
      <c r="I410" s="303"/>
      <c r="J410" s="303"/>
    </row>
    <row r="411" ht="22.5" customHeight="1">
      <c r="B411" s="15"/>
      <c r="C411" s="4"/>
      <c r="D411" s="302"/>
      <c r="E411" s="302"/>
      <c r="F411" s="302"/>
      <c r="G411" s="303"/>
      <c r="H411" s="303"/>
      <c r="I411" s="303"/>
      <c r="J411" s="303"/>
    </row>
    <row r="412" ht="22.5" customHeight="1">
      <c r="B412" s="15"/>
      <c r="C412" s="4"/>
      <c r="D412" s="302"/>
      <c r="E412" s="302"/>
      <c r="F412" s="302"/>
      <c r="G412" s="303"/>
      <c r="H412" s="303"/>
      <c r="I412" s="303"/>
      <c r="J412" s="303"/>
    </row>
    <row r="413" ht="22.5" customHeight="1">
      <c r="B413" s="15"/>
      <c r="C413" s="4"/>
      <c r="D413" s="302"/>
      <c r="E413" s="302"/>
      <c r="F413" s="302"/>
      <c r="G413" s="303"/>
      <c r="H413" s="303"/>
      <c r="I413" s="303"/>
      <c r="J413" s="303"/>
    </row>
    <row r="414" ht="22.5" customHeight="1">
      <c r="B414" s="15"/>
      <c r="C414" s="4"/>
      <c r="D414" s="302"/>
      <c r="E414" s="302"/>
      <c r="F414" s="302"/>
      <c r="G414" s="303"/>
      <c r="H414" s="303"/>
      <c r="I414" s="303"/>
      <c r="J414" s="303"/>
    </row>
    <row r="415" ht="22.5" customHeight="1">
      <c r="B415" s="15"/>
      <c r="C415" s="4"/>
      <c r="D415" s="302"/>
      <c r="E415" s="302"/>
      <c r="F415" s="302"/>
      <c r="G415" s="303"/>
      <c r="H415" s="303"/>
      <c r="I415" s="303"/>
      <c r="J415" s="303"/>
    </row>
    <row r="416" ht="22.5" customHeight="1">
      <c r="B416" s="15"/>
      <c r="C416" s="4"/>
      <c r="D416" s="302"/>
      <c r="E416" s="302"/>
      <c r="F416" s="302"/>
      <c r="G416" s="303"/>
      <c r="H416" s="303"/>
      <c r="I416" s="303"/>
      <c r="J416" s="303"/>
    </row>
    <row r="417" ht="22.5" customHeight="1">
      <c r="B417" s="15"/>
      <c r="C417" s="4"/>
      <c r="D417" s="302"/>
      <c r="E417" s="302"/>
      <c r="F417" s="302"/>
      <c r="G417" s="303"/>
      <c r="H417" s="303"/>
      <c r="I417" s="303"/>
      <c r="J417" s="303"/>
    </row>
    <row r="418" ht="22.5" customHeight="1">
      <c r="B418" s="15"/>
      <c r="C418" s="4"/>
      <c r="D418" s="302"/>
      <c r="E418" s="302"/>
      <c r="F418" s="302"/>
      <c r="G418" s="303"/>
      <c r="H418" s="303"/>
      <c r="I418" s="303"/>
      <c r="J418" s="303"/>
    </row>
    <row r="419" ht="22.5" customHeight="1">
      <c r="B419" s="15"/>
      <c r="C419" s="4"/>
      <c r="D419" s="302"/>
      <c r="E419" s="302"/>
      <c r="F419" s="302"/>
      <c r="G419" s="303"/>
      <c r="H419" s="303"/>
      <c r="I419" s="303"/>
      <c r="J419" s="303"/>
    </row>
    <row r="420" ht="22.5" customHeight="1">
      <c r="B420" s="15"/>
      <c r="C420" s="4"/>
      <c r="D420" s="302"/>
      <c r="E420" s="302"/>
      <c r="F420" s="302"/>
      <c r="G420" s="303"/>
      <c r="H420" s="303"/>
      <c r="I420" s="303"/>
      <c r="J420" s="303"/>
    </row>
    <row r="421" ht="22.5" customHeight="1">
      <c r="B421" s="15"/>
      <c r="C421" s="4"/>
      <c r="D421" s="302"/>
      <c r="E421" s="302"/>
      <c r="F421" s="302"/>
      <c r="G421" s="303"/>
      <c r="H421" s="303"/>
      <c r="I421" s="303"/>
      <c r="J421" s="303"/>
    </row>
    <row r="422" ht="22.5" customHeight="1">
      <c r="B422" s="15"/>
      <c r="C422" s="4"/>
      <c r="D422" s="302"/>
      <c r="E422" s="302"/>
      <c r="F422" s="302"/>
      <c r="G422" s="303"/>
      <c r="H422" s="303"/>
      <c r="I422" s="303"/>
      <c r="J422" s="303"/>
    </row>
    <row r="423" ht="22.5" customHeight="1">
      <c r="B423" s="15"/>
      <c r="C423" s="4"/>
      <c r="D423" s="302"/>
      <c r="E423" s="302"/>
      <c r="F423" s="302"/>
      <c r="G423" s="303"/>
      <c r="H423" s="303"/>
      <c r="I423" s="303"/>
      <c r="J423" s="303"/>
    </row>
    <row r="424" ht="22.5" customHeight="1">
      <c r="B424" s="15"/>
      <c r="C424" s="4"/>
      <c r="D424" s="302"/>
      <c r="E424" s="302"/>
      <c r="F424" s="302"/>
      <c r="G424" s="303"/>
      <c r="H424" s="303"/>
      <c r="I424" s="303"/>
      <c r="J424" s="303"/>
    </row>
    <row r="425" ht="22.5" customHeight="1">
      <c r="B425" s="15"/>
      <c r="C425" s="4"/>
      <c r="D425" s="302"/>
      <c r="E425" s="302"/>
      <c r="F425" s="302"/>
      <c r="G425" s="303"/>
      <c r="H425" s="303"/>
      <c r="I425" s="303"/>
      <c r="J425" s="303"/>
    </row>
    <row r="426" ht="22.5" customHeight="1">
      <c r="B426" s="15"/>
      <c r="C426" s="4"/>
      <c r="D426" s="302"/>
      <c r="E426" s="302"/>
      <c r="F426" s="302"/>
      <c r="G426" s="303"/>
      <c r="H426" s="303"/>
      <c r="I426" s="303"/>
      <c r="J426" s="303"/>
    </row>
    <row r="427" ht="22.5" customHeight="1">
      <c r="B427" s="15"/>
      <c r="C427" s="4"/>
      <c r="D427" s="302"/>
      <c r="E427" s="302"/>
      <c r="F427" s="302"/>
      <c r="G427" s="303"/>
      <c r="H427" s="303"/>
      <c r="I427" s="303"/>
      <c r="J427" s="303"/>
    </row>
    <row r="428" ht="22.5" customHeight="1">
      <c r="B428" s="15"/>
      <c r="C428" s="4"/>
      <c r="D428" s="302"/>
      <c r="E428" s="302"/>
      <c r="F428" s="302"/>
      <c r="G428" s="303"/>
      <c r="H428" s="303"/>
      <c r="I428" s="303"/>
      <c r="J428" s="303"/>
    </row>
    <row r="429" ht="22.5" customHeight="1">
      <c r="B429" s="15"/>
      <c r="C429" s="4"/>
      <c r="D429" s="302"/>
      <c r="E429" s="302"/>
      <c r="F429" s="302"/>
      <c r="G429" s="303"/>
      <c r="H429" s="303"/>
      <c r="I429" s="303"/>
      <c r="J429" s="303"/>
    </row>
    <row r="430" ht="22.5" customHeight="1">
      <c r="B430" s="15"/>
      <c r="C430" s="4"/>
      <c r="D430" s="302"/>
      <c r="E430" s="302"/>
      <c r="F430" s="302"/>
      <c r="G430" s="303"/>
      <c r="H430" s="303"/>
      <c r="I430" s="303"/>
      <c r="J430" s="303"/>
    </row>
    <row r="431" ht="22.5" customHeight="1">
      <c r="B431" s="15"/>
      <c r="C431" s="4"/>
      <c r="D431" s="302"/>
      <c r="E431" s="302"/>
      <c r="F431" s="302"/>
      <c r="G431" s="303"/>
      <c r="H431" s="303"/>
      <c r="I431" s="303"/>
      <c r="J431" s="303"/>
    </row>
    <row r="432" ht="22.5" customHeight="1">
      <c r="B432" s="15"/>
      <c r="C432" s="4"/>
      <c r="D432" s="302"/>
      <c r="E432" s="302"/>
      <c r="F432" s="302"/>
      <c r="G432" s="303"/>
      <c r="H432" s="303"/>
      <c r="I432" s="303"/>
      <c r="J432" s="303"/>
    </row>
    <row r="433" ht="22.5" customHeight="1">
      <c r="B433" s="15"/>
      <c r="C433" s="4"/>
      <c r="D433" s="302"/>
      <c r="E433" s="302"/>
      <c r="F433" s="302"/>
      <c r="G433" s="303"/>
      <c r="H433" s="303"/>
      <c r="I433" s="303"/>
      <c r="J433" s="303"/>
    </row>
    <row r="434" ht="22.5" customHeight="1">
      <c r="B434" s="15"/>
      <c r="C434" s="4"/>
      <c r="D434" s="302"/>
      <c r="E434" s="302"/>
      <c r="F434" s="302"/>
      <c r="G434" s="303"/>
      <c r="H434" s="303"/>
      <c r="I434" s="303"/>
      <c r="J434" s="303"/>
    </row>
    <row r="435" ht="22.5" customHeight="1">
      <c r="B435" s="15"/>
      <c r="C435" s="4"/>
      <c r="D435" s="302"/>
      <c r="E435" s="302"/>
      <c r="F435" s="302"/>
      <c r="G435" s="303"/>
      <c r="H435" s="303"/>
      <c r="I435" s="303"/>
      <c r="J435" s="303"/>
    </row>
    <row r="436" ht="22.5" customHeight="1">
      <c r="B436" s="15"/>
      <c r="C436" s="4"/>
      <c r="D436" s="302"/>
      <c r="E436" s="302"/>
      <c r="F436" s="302"/>
      <c r="G436" s="303"/>
      <c r="H436" s="303"/>
      <c r="I436" s="303"/>
      <c r="J436" s="303"/>
    </row>
    <row r="437" ht="22.5" customHeight="1">
      <c r="B437" s="15"/>
      <c r="C437" s="4"/>
      <c r="D437" s="302"/>
      <c r="E437" s="302"/>
      <c r="F437" s="302"/>
      <c r="G437" s="303"/>
      <c r="H437" s="303"/>
      <c r="I437" s="303"/>
      <c r="J437" s="303"/>
    </row>
    <row r="438" ht="22.5" customHeight="1">
      <c r="B438" s="15"/>
      <c r="C438" s="4"/>
      <c r="D438" s="302"/>
      <c r="E438" s="302"/>
      <c r="F438" s="302"/>
      <c r="G438" s="303"/>
      <c r="H438" s="303"/>
      <c r="I438" s="303"/>
      <c r="J438" s="303"/>
    </row>
    <row r="439" ht="22.5" customHeight="1">
      <c r="B439" s="15"/>
      <c r="C439" s="4"/>
      <c r="D439" s="302"/>
      <c r="E439" s="302"/>
      <c r="F439" s="302"/>
      <c r="G439" s="303"/>
      <c r="H439" s="303"/>
      <c r="I439" s="303"/>
      <c r="J439" s="303"/>
    </row>
    <row r="440" ht="22.5" customHeight="1">
      <c r="B440" s="15"/>
      <c r="C440" s="4"/>
      <c r="D440" s="302"/>
      <c r="E440" s="302"/>
      <c r="F440" s="302"/>
      <c r="G440" s="303"/>
      <c r="H440" s="303"/>
      <c r="I440" s="303"/>
      <c r="J440" s="303"/>
    </row>
    <row r="441" ht="22.5" customHeight="1">
      <c r="B441" s="15"/>
      <c r="C441" s="4"/>
      <c r="D441" s="302"/>
      <c r="E441" s="302"/>
      <c r="F441" s="302"/>
      <c r="G441" s="303"/>
      <c r="H441" s="303"/>
      <c r="I441" s="303"/>
      <c r="J441" s="303"/>
    </row>
    <row r="442" ht="22.5" customHeight="1">
      <c r="B442" s="15"/>
      <c r="C442" s="4"/>
      <c r="D442" s="302"/>
      <c r="E442" s="302"/>
      <c r="F442" s="302"/>
      <c r="G442" s="303"/>
      <c r="H442" s="303"/>
      <c r="I442" s="303"/>
      <c r="J442" s="303"/>
    </row>
    <row r="443" ht="22.5" customHeight="1">
      <c r="B443" s="15"/>
      <c r="C443" s="4"/>
      <c r="D443" s="302"/>
      <c r="E443" s="302"/>
      <c r="F443" s="302"/>
      <c r="G443" s="303"/>
      <c r="H443" s="303"/>
      <c r="I443" s="303"/>
      <c r="J443" s="303"/>
    </row>
    <row r="444" ht="22.5" customHeight="1">
      <c r="B444" s="15"/>
      <c r="C444" s="4"/>
      <c r="D444" s="302"/>
      <c r="E444" s="302"/>
      <c r="F444" s="302"/>
      <c r="G444" s="303"/>
      <c r="H444" s="303"/>
      <c r="I444" s="303"/>
      <c r="J444" s="303"/>
    </row>
    <row r="445" ht="22.5" customHeight="1">
      <c r="B445" s="15"/>
      <c r="C445" s="4"/>
      <c r="D445" s="302"/>
      <c r="E445" s="302"/>
      <c r="F445" s="302"/>
      <c r="G445" s="303"/>
      <c r="H445" s="303"/>
      <c r="I445" s="303"/>
      <c r="J445" s="303"/>
    </row>
    <row r="446" ht="22.5" customHeight="1">
      <c r="B446" s="15"/>
      <c r="C446" s="4"/>
      <c r="D446" s="302"/>
      <c r="E446" s="302"/>
      <c r="F446" s="302"/>
      <c r="G446" s="303"/>
      <c r="H446" s="303"/>
      <c r="I446" s="303"/>
      <c r="J446" s="303"/>
    </row>
    <row r="447" ht="22.5" customHeight="1">
      <c r="B447" s="15"/>
      <c r="C447" s="4"/>
      <c r="D447" s="302"/>
      <c r="E447" s="302"/>
      <c r="F447" s="302"/>
      <c r="G447" s="303"/>
      <c r="H447" s="303"/>
      <c r="I447" s="303"/>
      <c r="J447" s="303"/>
    </row>
    <row r="448" ht="22.5" customHeight="1">
      <c r="B448" s="15"/>
      <c r="C448" s="4"/>
      <c r="D448" s="302"/>
      <c r="E448" s="302"/>
      <c r="F448" s="302"/>
      <c r="G448" s="303"/>
      <c r="H448" s="303"/>
      <c r="I448" s="303"/>
      <c r="J448" s="303"/>
    </row>
    <row r="449" ht="22.5" customHeight="1">
      <c r="B449" s="15"/>
      <c r="C449" s="4"/>
      <c r="D449" s="302"/>
      <c r="E449" s="302"/>
      <c r="F449" s="302"/>
      <c r="G449" s="303"/>
      <c r="H449" s="303"/>
      <c r="I449" s="303"/>
      <c r="J449" s="303"/>
    </row>
    <row r="450" ht="22.5" customHeight="1">
      <c r="B450" s="15"/>
      <c r="C450" s="4"/>
      <c r="D450" s="302"/>
      <c r="E450" s="302"/>
      <c r="F450" s="302"/>
      <c r="G450" s="303"/>
      <c r="H450" s="303"/>
      <c r="I450" s="303"/>
      <c r="J450" s="303"/>
    </row>
    <row r="451" ht="22.5" customHeight="1">
      <c r="B451" s="15"/>
      <c r="C451" s="4"/>
      <c r="D451" s="302"/>
      <c r="E451" s="302"/>
      <c r="F451" s="302"/>
      <c r="G451" s="303"/>
      <c r="H451" s="303"/>
      <c r="I451" s="303"/>
      <c r="J451" s="303"/>
    </row>
    <row r="452" ht="22.5" customHeight="1">
      <c r="B452" s="15"/>
      <c r="C452" s="4"/>
      <c r="D452" s="302"/>
      <c r="E452" s="302"/>
      <c r="F452" s="302"/>
      <c r="G452" s="303"/>
      <c r="H452" s="303"/>
      <c r="I452" s="303"/>
      <c r="J452" s="303"/>
    </row>
    <row r="453" ht="22.5" customHeight="1">
      <c r="B453" s="15"/>
      <c r="C453" s="4"/>
      <c r="D453" s="302"/>
      <c r="E453" s="302"/>
      <c r="F453" s="302"/>
      <c r="G453" s="303"/>
      <c r="H453" s="303"/>
      <c r="I453" s="303"/>
      <c r="J453" s="303"/>
    </row>
    <row r="454" ht="22.5" customHeight="1">
      <c r="B454" s="15"/>
      <c r="C454" s="4"/>
      <c r="D454" s="302"/>
      <c r="E454" s="302"/>
      <c r="F454" s="302"/>
      <c r="G454" s="303"/>
      <c r="H454" s="303"/>
      <c r="I454" s="303"/>
      <c r="J454" s="303"/>
    </row>
    <row r="455" ht="22.5" customHeight="1">
      <c r="B455" s="15"/>
      <c r="C455" s="4"/>
      <c r="D455" s="302"/>
      <c r="E455" s="302"/>
      <c r="F455" s="302"/>
      <c r="G455" s="303"/>
      <c r="H455" s="303"/>
      <c r="I455" s="303"/>
      <c r="J455" s="303"/>
    </row>
    <row r="456" ht="22.5" customHeight="1">
      <c r="B456" s="15"/>
      <c r="C456" s="4"/>
      <c r="D456" s="302"/>
      <c r="E456" s="302"/>
      <c r="F456" s="302"/>
      <c r="G456" s="303"/>
      <c r="H456" s="303"/>
      <c r="I456" s="303"/>
      <c r="J456" s="303"/>
    </row>
    <row r="457" ht="22.5" customHeight="1">
      <c r="B457" s="15"/>
      <c r="C457" s="4"/>
      <c r="D457" s="302"/>
      <c r="E457" s="302"/>
      <c r="F457" s="302"/>
      <c r="G457" s="303"/>
      <c r="H457" s="303"/>
      <c r="I457" s="303"/>
      <c r="J457" s="303"/>
    </row>
    <row r="458" ht="22.5" customHeight="1">
      <c r="B458" s="15"/>
      <c r="C458" s="4"/>
      <c r="D458" s="302"/>
      <c r="E458" s="302"/>
      <c r="F458" s="302"/>
      <c r="G458" s="303"/>
      <c r="H458" s="303"/>
      <c r="I458" s="303"/>
      <c r="J458" s="303"/>
    </row>
    <row r="459" ht="22.5" customHeight="1">
      <c r="B459" s="15"/>
      <c r="C459" s="4"/>
      <c r="D459" s="302"/>
      <c r="E459" s="302"/>
      <c r="F459" s="302"/>
      <c r="G459" s="303"/>
      <c r="H459" s="303"/>
      <c r="I459" s="303"/>
      <c r="J459" s="303"/>
    </row>
    <row r="460" ht="22.5" customHeight="1">
      <c r="B460" s="15"/>
      <c r="C460" s="4"/>
      <c r="D460" s="302"/>
      <c r="E460" s="302"/>
      <c r="F460" s="302"/>
      <c r="G460" s="303"/>
      <c r="H460" s="303"/>
      <c r="I460" s="303"/>
      <c r="J460" s="303"/>
    </row>
    <row r="461" ht="22.5" customHeight="1">
      <c r="B461" s="15"/>
      <c r="C461" s="4"/>
      <c r="D461" s="302"/>
      <c r="E461" s="302"/>
      <c r="F461" s="302"/>
      <c r="G461" s="303"/>
      <c r="H461" s="303"/>
      <c r="I461" s="303"/>
      <c r="J461" s="303"/>
    </row>
    <row r="462" ht="22.5" customHeight="1">
      <c r="B462" s="15"/>
      <c r="C462" s="4"/>
      <c r="D462" s="302"/>
      <c r="E462" s="302"/>
      <c r="F462" s="302"/>
      <c r="G462" s="303"/>
      <c r="H462" s="303"/>
      <c r="I462" s="303"/>
      <c r="J462" s="303"/>
    </row>
    <row r="463" ht="22.5" customHeight="1">
      <c r="B463" s="15"/>
      <c r="C463" s="4"/>
      <c r="D463" s="302"/>
      <c r="E463" s="302"/>
      <c r="F463" s="302"/>
      <c r="G463" s="303"/>
      <c r="H463" s="303"/>
      <c r="I463" s="303"/>
      <c r="J463" s="303"/>
    </row>
    <row r="464" ht="22.5" customHeight="1">
      <c r="B464" s="15"/>
      <c r="C464" s="4"/>
      <c r="D464" s="302"/>
      <c r="E464" s="302"/>
      <c r="F464" s="302"/>
      <c r="G464" s="303"/>
      <c r="H464" s="303"/>
      <c r="I464" s="303"/>
      <c r="J464" s="303"/>
    </row>
    <row r="465" ht="22.5" customHeight="1">
      <c r="B465" s="15"/>
      <c r="C465" s="4"/>
      <c r="D465" s="302"/>
      <c r="E465" s="302"/>
      <c r="F465" s="302"/>
      <c r="G465" s="303"/>
      <c r="H465" s="303"/>
      <c r="I465" s="303"/>
      <c r="J465" s="303"/>
    </row>
    <row r="466" ht="22.5" customHeight="1">
      <c r="B466" s="15"/>
      <c r="C466" s="4"/>
      <c r="D466" s="302"/>
      <c r="E466" s="302"/>
      <c r="F466" s="302"/>
      <c r="G466" s="303"/>
      <c r="H466" s="303"/>
      <c r="I466" s="303"/>
      <c r="J466" s="303"/>
    </row>
    <row r="467" ht="22.5" customHeight="1">
      <c r="B467" s="15"/>
      <c r="C467" s="4"/>
      <c r="D467" s="302"/>
      <c r="E467" s="302"/>
      <c r="F467" s="302"/>
      <c r="G467" s="303"/>
      <c r="H467" s="303"/>
      <c r="I467" s="303"/>
      <c r="J467" s="303"/>
    </row>
    <row r="468" ht="22.5" customHeight="1">
      <c r="B468" s="15"/>
      <c r="C468" s="4"/>
      <c r="D468" s="302"/>
      <c r="E468" s="302"/>
      <c r="F468" s="302"/>
      <c r="G468" s="303"/>
      <c r="H468" s="303"/>
      <c r="I468" s="303"/>
      <c r="J468" s="303"/>
    </row>
    <row r="469" ht="22.5" customHeight="1">
      <c r="B469" s="15"/>
      <c r="C469" s="4"/>
      <c r="D469" s="302"/>
      <c r="E469" s="302"/>
      <c r="F469" s="302"/>
      <c r="G469" s="303"/>
      <c r="H469" s="303"/>
      <c r="I469" s="303"/>
      <c r="J469" s="303"/>
    </row>
    <row r="470" ht="22.5" customHeight="1">
      <c r="B470" s="15"/>
      <c r="C470" s="4"/>
      <c r="D470" s="302"/>
      <c r="E470" s="302"/>
      <c r="F470" s="302"/>
      <c r="G470" s="303"/>
      <c r="H470" s="303"/>
      <c r="I470" s="303"/>
      <c r="J470" s="303"/>
    </row>
    <row r="471" ht="22.5" customHeight="1">
      <c r="B471" s="15"/>
      <c r="C471" s="4"/>
      <c r="D471" s="302"/>
      <c r="E471" s="302"/>
      <c r="F471" s="302"/>
      <c r="G471" s="303"/>
      <c r="H471" s="303"/>
      <c r="I471" s="303"/>
      <c r="J471" s="303"/>
    </row>
    <row r="472" ht="22.5" customHeight="1">
      <c r="B472" s="15"/>
      <c r="C472" s="4"/>
      <c r="D472" s="302"/>
      <c r="E472" s="302"/>
      <c r="F472" s="302"/>
      <c r="G472" s="303"/>
      <c r="H472" s="303"/>
      <c r="I472" s="303"/>
      <c r="J472" s="303"/>
    </row>
    <row r="473" ht="22.5" customHeight="1">
      <c r="B473" s="15"/>
      <c r="C473" s="4"/>
      <c r="D473" s="302"/>
      <c r="E473" s="302"/>
      <c r="F473" s="302"/>
      <c r="G473" s="303"/>
      <c r="H473" s="303"/>
      <c r="I473" s="303"/>
      <c r="J473" s="303"/>
    </row>
    <row r="474" ht="22.5" customHeight="1">
      <c r="B474" s="15"/>
      <c r="C474" s="4"/>
      <c r="D474" s="302"/>
      <c r="E474" s="302"/>
      <c r="F474" s="302"/>
      <c r="G474" s="303"/>
      <c r="H474" s="303"/>
      <c r="I474" s="303"/>
      <c r="J474" s="303"/>
    </row>
    <row r="475" ht="22.5" customHeight="1">
      <c r="B475" s="15"/>
      <c r="C475" s="4"/>
      <c r="D475" s="302"/>
      <c r="E475" s="302"/>
      <c r="F475" s="302"/>
      <c r="G475" s="303"/>
      <c r="H475" s="303"/>
      <c r="I475" s="303"/>
      <c r="J475" s="303"/>
    </row>
    <row r="476" ht="22.5" customHeight="1">
      <c r="B476" s="15"/>
      <c r="C476" s="4"/>
      <c r="D476" s="302"/>
      <c r="E476" s="302"/>
      <c r="F476" s="302"/>
      <c r="G476" s="303"/>
      <c r="H476" s="303"/>
      <c r="I476" s="303"/>
      <c r="J476" s="303"/>
    </row>
    <row r="477" ht="22.5" customHeight="1">
      <c r="B477" s="15"/>
      <c r="C477" s="4"/>
      <c r="D477" s="302"/>
      <c r="E477" s="302"/>
      <c r="F477" s="302"/>
      <c r="G477" s="303"/>
      <c r="H477" s="303"/>
      <c r="I477" s="303"/>
      <c r="J477" s="303"/>
    </row>
    <row r="478" ht="22.5" customHeight="1">
      <c r="B478" s="15"/>
      <c r="C478" s="4"/>
      <c r="D478" s="302"/>
      <c r="E478" s="302"/>
      <c r="F478" s="302"/>
      <c r="G478" s="303"/>
      <c r="H478" s="303"/>
      <c r="I478" s="303"/>
      <c r="J478" s="303"/>
    </row>
    <row r="479" ht="22.5" customHeight="1">
      <c r="B479" s="15"/>
      <c r="C479" s="4"/>
      <c r="D479" s="302"/>
      <c r="E479" s="302"/>
      <c r="F479" s="302"/>
      <c r="G479" s="303"/>
      <c r="H479" s="303"/>
      <c r="I479" s="303"/>
      <c r="J479" s="303"/>
    </row>
    <row r="480" ht="22.5" customHeight="1">
      <c r="B480" s="15"/>
      <c r="C480" s="4"/>
      <c r="D480" s="302"/>
      <c r="E480" s="302"/>
      <c r="F480" s="302"/>
      <c r="G480" s="303"/>
      <c r="H480" s="303"/>
      <c r="I480" s="303"/>
      <c r="J480" s="303"/>
    </row>
    <row r="481" ht="22.5" customHeight="1">
      <c r="B481" s="15"/>
      <c r="C481" s="4"/>
      <c r="D481" s="302"/>
      <c r="E481" s="302"/>
      <c r="F481" s="302"/>
      <c r="G481" s="303"/>
      <c r="H481" s="303"/>
      <c r="I481" s="303"/>
      <c r="J481" s="303"/>
    </row>
    <row r="482" ht="22.5" customHeight="1">
      <c r="B482" s="15"/>
      <c r="C482" s="4"/>
      <c r="D482" s="302"/>
      <c r="E482" s="302"/>
      <c r="F482" s="302"/>
      <c r="G482" s="303"/>
      <c r="H482" s="303"/>
      <c r="I482" s="303"/>
      <c r="J482" s="303"/>
    </row>
    <row r="483" ht="22.5" customHeight="1">
      <c r="B483" s="15"/>
      <c r="C483" s="4"/>
      <c r="D483" s="302"/>
      <c r="E483" s="302"/>
      <c r="F483" s="302"/>
      <c r="G483" s="303"/>
      <c r="H483" s="303"/>
      <c r="I483" s="303"/>
      <c r="J483" s="303"/>
    </row>
    <row r="484" ht="22.5" customHeight="1">
      <c r="B484" s="15"/>
      <c r="C484" s="4"/>
      <c r="D484" s="302"/>
      <c r="E484" s="302"/>
      <c r="F484" s="302"/>
      <c r="G484" s="303"/>
      <c r="H484" s="303"/>
      <c r="I484" s="303"/>
      <c r="J484" s="303"/>
    </row>
    <row r="485" ht="22.5" customHeight="1">
      <c r="B485" s="15"/>
      <c r="C485" s="4"/>
      <c r="D485" s="302"/>
      <c r="E485" s="302"/>
      <c r="F485" s="302"/>
      <c r="G485" s="303"/>
      <c r="H485" s="303"/>
      <c r="I485" s="303"/>
      <c r="J485" s="303"/>
    </row>
    <row r="486" ht="22.5" customHeight="1">
      <c r="B486" s="15"/>
      <c r="C486" s="4"/>
      <c r="D486" s="302"/>
      <c r="E486" s="302"/>
      <c r="F486" s="302"/>
      <c r="G486" s="303"/>
      <c r="H486" s="303"/>
      <c r="I486" s="303"/>
      <c r="J486" s="303"/>
    </row>
    <row r="487" ht="22.5" customHeight="1">
      <c r="B487" s="15"/>
      <c r="C487" s="4"/>
      <c r="D487" s="302"/>
      <c r="E487" s="302"/>
      <c r="F487" s="302"/>
      <c r="G487" s="303"/>
      <c r="H487" s="303"/>
      <c r="I487" s="303"/>
      <c r="J487" s="303"/>
    </row>
    <row r="488" ht="22.5" customHeight="1">
      <c r="B488" s="15"/>
      <c r="C488" s="4"/>
      <c r="D488" s="302"/>
      <c r="E488" s="302"/>
      <c r="F488" s="302"/>
      <c r="G488" s="303"/>
      <c r="H488" s="303"/>
      <c r="I488" s="303"/>
      <c r="J488" s="303"/>
    </row>
    <row r="489" ht="22.5" customHeight="1">
      <c r="B489" s="15"/>
      <c r="C489" s="4"/>
      <c r="D489" s="302"/>
      <c r="E489" s="302"/>
      <c r="F489" s="302"/>
      <c r="G489" s="303"/>
      <c r="H489" s="303"/>
      <c r="I489" s="303"/>
      <c r="J489" s="303"/>
    </row>
    <row r="490" ht="22.5" customHeight="1">
      <c r="B490" s="15"/>
      <c r="C490" s="4"/>
      <c r="D490" s="302"/>
      <c r="E490" s="302"/>
      <c r="F490" s="302"/>
      <c r="G490" s="303"/>
      <c r="H490" s="303"/>
      <c r="I490" s="303"/>
      <c r="J490" s="303"/>
    </row>
    <row r="491" ht="22.5" customHeight="1">
      <c r="B491" s="15"/>
      <c r="C491" s="4"/>
      <c r="D491" s="302"/>
      <c r="E491" s="302"/>
      <c r="F491" s="302"/>
      <c r="G491" s="303"/>
      <c r="H491" s="303"/>
      <c r="I491" s="303"/>
      <c r="J491" s="303"/>
    </row>
    <row r="492" ht="22.5" customHeight="1">
      <c r="B492" s="15"/>
      <c r="C492" s="4"/>
      <c r="D492" s="302"/>
      <c r="E492" s="302"/>
      <c r="F492" s="302"/>
      <c r="G492" s="303"/>
      <c r="H492" s="303"/>
      <c r="I492" s="303"/>
      <c r="J492" s="303"/>
    </row>
    <row r="493" ht="22.5" customHeight="1">
      <c r="B493" s="15"/>
      <c r="C493" s="4"/>
      <c r="D493" s="302"/>
      <c r="E493" s="302"/>
      <c r="F493" s="302"/>
      <c r="G493" s="303"/>
      <c r="H493" s="303"/>
      <c r="I493" s="303"/>
      <c r="J493" s="303"/>
    </row>
    <row r="494" ht="22.5" customHeight="1">
      <c r="B494" s="15"/>
      <c r="C494" s="4"/>
      <c r="D494" s="302"/>
      <c r="E494" s="302"/>
      <c r="F494" s="302"/>
      <c r="G494" s="303"/>
      <c r="H494" s="303"/>
      <c r="I494" s="303"/>
      <c r="J494" s="303"/>
    </row>
    <row r="495" ht="22.5" customHeight="1">
      <c r="B495" s="15"/>
      <c r="C495" s="4"/>
      <c r="D495" s="302"/>
      <c r="E495" s="302"/>
      <c r="F495" s="302"/>
      <c r="G495" s="303"/>
      <c r="H495" s="303"/>
      <c r="I495" s="303"/>
      <c r="J495" s="303"/>
    </row>
    <row r="496" ht="22.5" customHeight="1">
      <c r="B496" s="15"/>
      <c r="C496" s="4"/>
      <c r="D496" s="302"/>
      <c r="E496" s="302"/>
      <c r="F496" s="302"/>
      <c r="G496" s="303"/>
      <c r="H496" s="303"/>
      <c r="I496" s="303"/>
      <c r="J496" s="303"/>
    </row>
    <row r="497" ht="22.5" customHeight="1">
      <c r="B497" s="15"/>
      <c r="C497" s="4"/>
      <c r="D497" s="302"/>
      <c r="E497" s="302"/>
      <c r="F497" s="302"/>
      <c r="G497" s="303"/>
      <c r="H497" s="303"/>
      <c r="I497" s="303"/>
      <c r="J497" s="303"/>
    </row>
    <row r="498" ht="22.5" customHeight="1">
      <c r="B498" s="15"/>
      <c r="C498" s="4"/>
      <c r="D498" s="302"/>
      <c r="E498" s="302"/>
      <c r="F498" s="302"/>
      <c r="G498" s="303"/>
      <c r="H498" s="303"/>
      <c r="I498" s="303"/>
      <c r="J498" s="303"/>
    </row>
    <row r="499" ht="22.5" customHeight="1">
      <c r="B499" s="15"/>
      <c r="C499" s="4"/>
      <c r="D499" s="302"/>
      <c r="E499" s="302"/>
      <c r="F499" s="302"/>
      <c r="G499" s="303"/>
      <c r="H499" s="303"/>
      <c r="I499" s="303"/>
      <c r="J499" s="303"/>
    </row>
    <row r="500" ht="22.5" customHeight="1">
      <c r="B500" s="15"/>
      <c r="C500" s="4"/>
      <c r="D500" s="302"/>
      <c r="E500" s="302"/>
      <c r="F500" s="302"/>
      <c r="G500" s="303"/>
      <c r="H500" s="303"/>
      <c r="I500" s="303"/>
      <c r="J500" s="303"/>
    </row>
    <row r="501" ht="22.5" customHeight="1">
      <c r="B501" s="15"/>
      <c r="C501" s="4"/>
      <c r="D501" s="302"/>
      <c r="E501" s="302"/>
      <c r="F501" s="302"/>
      <c r="G501" s="303"/>
      <c r="H501" s="303"/>
      <c r="I501" s="303"/>
      <c r="J501" s="303"/>
    </row>
    <row r="502" ht="22.5" customHeight="1">
      <c r="B502" s="15"/>
      <c r="C502" s="4"/>
      <c r="D502" s="302"/>
      <c r="E502" s="302"/>
      <c r="F502" s="302"/>
      <c r="G502" s="303"/>
      <c r="H502" s="303"/>
      <c r="I502" s="303"/>
      <c r="J502" s="303"/>
    </row>
    <row r="503" ht="22.5" customHeight="1">
      <c r="B503" s="15"/>
      <c r="C503" s="4"/>
      <c r="D503" s="302"/>
      <c r="E503" s="302"/>
      <c r="F503" s="302"/>
      <c r="G503" s="303"/>
      <c r="H503" s="303"/>
      <c r="I503" s="303"/>
      <c r="J503" s="303"/>
    </row>
    <row r="504" ht="22.5" customHeight="1">
      <c r="B504" s="15"/>
      <c r="C504" s="4"/>
      <c r="D504" s="302"/>
      <c r="E504" s="302"/>
      <c r="F504" s="302"/>
      <c r="G504" s="303"/>
      <c r="H504" s="303"/>
      <c r="I504" s="303"/>
      <c r="J504" s="303"/>
    </row>
    <row r="505" ht="22.5" customHeight="1">
      <c r="B505" s="15"/>
      <c r="C505" s="4"/>
      <c r="D505" s="302"/>
      <c r="E505" s="302"/>
      <c r="F505" s="302"/>
      <c r="G505" s="303"/>
      <c r="H505" s="303"/>
      <c r="I505" s="303"/>
      <c r="J505" s="303"/>
    </row>
    <row r="506" ht="22.5" customHeight="1">
      <c r="B506" s="15"/>
      <c r="C506" s="4"/>
      <c r="D506" s="302"/>
      <c r="E506" s="302"/>
      <c r="F506" s="302"/>
      <c r="G506" s="303"/>
      <c r="H506" s="303"/>
      <c r="I506" s="303"/>
      <c r="J506" s="303"/>
    </row>
    <row r="507" ht="22.5" customHeight="1">
      <c r="B507" s="15"/>
      <c r="C507" s="4"/>
      <c r="D507" s="302"/>
      <c r="E507" s="302"/>
      <c r="F507" s="302"/>
      <c r="G507" s="303"/>
      <c r="H507" s="303"/>
      <c r="I507" s="303"/>
      <c r="J507" s="303"/>
    </row>
    <row r="508" ht="22.5" customHeight="1">
      <c r="B508" s="15"/>
      <c r="C508" s="4"/>
      <c r="D508" s="302"/>
      <c r="E508" s="302"/>
      <c r="F508" s="302"/>
      <c r="G508" s="303"/>
      <c r="H508" s="303"/>
      <c r="I508" s="303"/>
      <c r="J508" s="303"/>
    </row>
    <row r="509" ht="22.5" customHeight="1">
      <c r="B509" s="15"/>
      <c r="C509" s="4"/>
      <c r="D509" s="302"/>
      <c r="E509" s="302"/>
      <c r="F509" s="302"/>
      <c r="G509" s="303"/>
      <c r="H509" s="303"/>
      <c r="I509" s="303"/>
      <c r="J509" s="303"/>
    </row>
    <row r="510" ht="22.5" customHeight="1">
      <c r="B510" s="15"/>
      <c r="C510" s="4"/>
      <c r="D510" s="302"/>
      <c r="E510" s="302"/>
      <c r="F510" s="302"/>
      <c r="G510" s="303"/>
      <c r="H510" s="303"/>
      <c r="I510" s="303"/>
      <c r="J510" s="303"/>
    </row>
    <row r="511" ht="22.5" customHeight="1">
      <c r="B511" s="15"/>
      <c r="C511" s="4"/>
      <c r="D511" s="302"/>
      <c r="E511" s="302"/>
      <c r="F511" s="302"/>
      <c r="G511" s="303"/>
      <c r="H511" s="303"/>
      <c r="I511" s="303"/>
      <c r="J511" s="303"/>
    </row>
    <row r="512" ht="22.5" customHeight="1">
      <c r="B512" s="15"/>
      <c r="C512" s="4"/>
      <c r="D512" s="302"/>
      <c r="E512" s="302"/>
      <c r="F512" s="302"/>
      <c r="G512" s="303"/>
      <c r="H512" s="303"/>
      <c r="I512" s="303"/>
      <c r="J512" s="303"/>
    </row>
    <row r="513" ht="22.5" customHeight="1">
      <c r="B513" s="15"/>
      <c r="C513" s="4"/>
      <c r="D513" s="302"/>
      <c r="E513" s="302"/>
      <c r="F513" s="302"/>
      <c r="G513" s="303"/>
      <c r="H513" s="303"/>
      <c r="I513" s="303"/>
      <c r="J513" s="303"/>
    </row>
    <row r="514" ht="22.5" customHeight="1">
      <c r="B514" s="15"/>
      <c r="C514" s="4"/>
      <c r="D514" s="302"/>
      <c r="E514" s="302"/>
      <c r="F514" s="302"/>
      <c r="G514" s="303"/>
      <c r="H514" s="303"/>
      <c r="I514" s="303"/>
      <c r="J514" s="303"/>
    </row>
    <row r="515" ht="22.5" customHeight="1">
      <c r="B515" s="15"/>
      <c r="C515" s="4"/>
      <c r="D515" s="302"/>
      <c r="E515" s="302"/>
      <c r="F515" s="302"/>
      <c r="G515" s="303"/>
      <c r="H515" s="303"/>
      <c r="I515" s="303"/>
      <c r="J515" s="303"/>
    </row>
    <row r="516" ht="22.5" customHeight="1">
      <c r="B516" s="15"/>
      <c r="C516" s="4"/>
      <c r="D516" s="302"/>
      <c r="E516" s="302"/>
      <c r="F516" s="302"/>
      <c r="G516" s="303"/>
      <c r="H516" s="303"/>
      <c r="I516" s="303"/>
      <c r="J516" s="303"/>
    </row>
    <row r="517" ht="22.5" customHeight="1">
      <c r="B517" s="15"/>
      <c r="C517" s="4"/>
      <c r="D517" s="302"/>
      <c r="E517" s="302"/>
      <c r="F517" s="302"/>
      <c r="G517" s="303"/>
      <c r="H517" s="303"/>
      <c r="I517" s="303"/>
      <c r="J517" s="303"/>
    </row>
    <row r="518" ht="22.5" customHeight="1">
      <c r="B518" s="15"/>
      <c r="C518" s="4"/>
      <c r="D518" s="302"/>
      <c r="E518" s="302"/>
      <c r="F518" s="302"/>
      <c r="G518" s="303"/>
      <c r="H518" s="303"/>
      <c r="I518" s="303"/>
      <c r="J518" s="303"/>
    </row>
    <row r="519" ht="22.5" customHeight="1">
      <c r="B519" s="15"/>
      <c r="C519" s="4"/>
      <c r="D519" s="302"/>
      <c r="E519" s="302"/>
      <c r="F519" s="302"/>
      <c r="G519" s="303"/>
      <c r="H519" s="303"/>
      <c r="I519" s="303"/>
      <c r="J519" s="303"/>
    </row>
    <row r="520" ht="22.5" customHeight="1">
      <c r="B520" s="15"/>
      <c r="C520" s="4"/>
      <c r="D520" s="302"/>
      <c r="E520" s="302"/>
      <c r="F520" s="302"/>
      <c r="G520" s="303"/>
      <c r="H520" s="303"/>
      <c r="I520" s="303"/>
      <c r="J520" s="303"/>
    </row>
    <row r="521" ht="22.5" customHeight="1">
      <c r="B521" s="15"/>
      <c r="C521" s="4"/>
      <c r="D521" s="302"/>
      <c r="E521" s="302"/>
      <c r="F521" s="302"/>
      <c r="G521" s="303"/>
      <c r="H521" s="303"/>
      <c r="I521" s="303"/>
      <c r="J521" s="303"/>
    </row>
    <row r="522" ht="22.5" customHeight="1">
      <c r="B522" s="15"/>
      <c r="C522" s="4"/>
      <c r="D522" s="302"/>
      <c r="E522" s="302"/>
      <c r="F522" s="302"/>
      <c r="G522" s="303"/>
      <c r="H522" s="303"/>
      <c r="I522" s="303"/>
      <c r="J522" s="303"/>
    </row>
    <row r="523" ht="22.5" customHeight="1">
      <c r="B523" s="15"/>
      <c r="C523" s="4"/>
      <c r="D523" s="302"/>
      <c r="E523" s="302"/>
      <c r="F523" s="302"/>
      <c r="G523" s="303"/>
      <c r="H523" s="303"/>
      <c r="I523" s="303"/>
      <c r="J523" s="303"/>
    </row>
    <row r="524" ht="22.5" customHeight="1">
      <c r="B524" s="15"/>
      <c r="C524" s="4"/>
      <c r="D524" s="302"/>
      <c r="E524" s="302"/>
      <c r="F524" s="302"/>
      <c r="G524" s="303"/>
      <c r="H524" s="303"/>
      <c r="I524" s="303"/>
      <c r="J524" s="303"/>
    </row>
    <row r="525" ht="22.5" customHeight="1">
      <c r="B525" s="15"/>
      <c r="C525" s="4"/>
      <c r="D525" s="302"/>
      <c r="E525" s="302"/>
      <c r="F525" s="302"/>
      <c r="G525" s="303"/>
      <c r="H525" s="303"/>
      <c r="I525" s="303"/>
      <c r="J525" s="303"/>
    </row>
    <row r="526" ht="22.5" customHeight="1">
      <c r="B526" s="15"/>
      <c r="C526" s="4"/>
      <c r="D526" s="302"/>
      <c r="E526" s="302"/>
      <c r="F526" s="302"/>
      <c r="G526" s="303"/>
      <c r="H526" s="303"/>
      <c r="I526" s="303"/>
      <c r="J526" s="303"/>
    </row>
    <row r="527" ht="22.5" customHeight="1">
      <c r="B527" s="15"/>
      <c r="C527" s="4"/>
      <c r="D527" s="302"/>
      <c r="E527" s="302"/>
      <c r="F527" s="302"/>
      <c r="G527" s="303"/>
      <c r="H527" s="303"/>
      <c r="I527" s="303"/>
      <c r="J527" s="303"/>
    </row>
    <row r="528" ht="22.5" customHeight="1">
      <c r="B528" s="15"/>
      <c r="C528" s="4"/>
      <c r="D528" s="302"/>
      <c r="E528" s="302"/>
      <c r="F528" s="302"/>
      <c r="G528" s="303"/>
      <c r="H528" s="303"/>
      <c r="I528" s="303"/>
      <c r="J528" s="303"/>
    </row>
    <row r="529" ht="22.5" customHeight="1">
      <c r="B529" s="15"/>
      <c r="C529" s="4"/>
      <c r="D529" s="302"/>
      <c r="E529" s="302"/>
      <c r="F529" s="302"/>
      <c r="G529" s="303"/>
      <c r="H529" s="303"/>
      <c r="I529" s="303"/>
      <c r="J529" s="303"/>
    </row>
    <row r="530" ht="22.5" customHeight="1">
      <c r="B530" s="15"/>
      <c r="C530" s="4"/>
      <c r="D530" s="302"/>
      <c r="E530" s="302"/>
      <c r="F530" s="302"/>
      <c r="G530" s="303"/>
      <c r="H530" s="303"/>
      <c r="I530" s="303"/>
      <c r="J530" s="303"/>
    </row>
    <row r="531" ht="22.5" customHeight="1">
      <c r="B531" s="15"/>
      <c r="C531" s="4"/>
      <c r="D531" s="302"/>
      <c r="E531" s="302"/>
      <c r="F531" s="302"/>
      <c r="G531" s="303"/>
      <c r="H531" s="303"/>
      <c r="I531" s="303"/>
      <c r="J531" s="303"/>
    </row>
    <row r="532" ht="22.5" customHeight="1">
      <c r="B532" s="15"/>
      <c r="C532" s="4"/>
      <c r="D532" s="302"/>
      <c r="E532" s="302"/>
      <c r="F532" s="302"/>
      <c r="G532" s="303"/>
      <c r="H532" s="303"/>
      <c r="I532" s="303"/>
      <c r="J532" s="303"/>
    </row>
    <row r="533" ht="22.5" customHeight="1">
      <c r="B533" s="15"/>
      <c r="C533" s="4"/>
      <c r="D533" s="302"/>
      <c r="E533" s="302"/>
      <c r="F533" s="302"/>
      <c r="G533" s="303"/>
      <c r="H533" s="303"/>
      <c r="I533" s="303"/>
      <c r="J533" s="303"/>
    </row>
    <row r="534" ht="22.5" customHeight="1">
      <c r="B534" s="15"/>
      <c r="C534" s="4"/>
      <c r="D534" s="302"/>
      <c r="E534" s="302"/>
      <c r="F534" s="302"/>
      <c r="G534" s="303"/>
      <c r="H534" s="303"/>
      <c r="I534" s="303"/>
      <c r="J534" s="303"/>
    </row>
    <row r="535" ht="22.5" customHeight="1">
      <c r="B535" s="15"/>
      <c r="C535" s="4"/>
      <c r="D535" s="302"/>
      <c r="E535" s="302"/>
      <c r="F535" s="302"/>
      <c r="G535" s="303"/>
      <c r="H535" s="303"/>
      <c r="I535" s="303"/>
      <c r="J535" s="303"/>
    </row>
    <row r="536" ht="22.5" customHeight="1">
      <c r="B536" s="15"/>
      <c r="C536" s="4"/>
      <c r="D536" s="302"/>
      <c r="E536" s="302"/>
      <c r="F536" s="302"/>
      <c r="G536" s="303"/>
      <c r="H536" s="303"/>
      <c r="I536" s="303"/>
      <c r="J536" s="303"/>
    </row>
    <row r="537" ht="22.5" customHeight="1">
      <c r="B537" s="15"/>
      <c r="C537" s="4"/>
      <c r="D537" s="302"/>
      <c r="E537" s="302"/>
      <c r="F537" s="302"/>
      <c r="G537" s="303"/>
      <c r="H537" s="303"/>
      <c r="I537" s="303"/>
      <c r="J537" s="303"/>
    </row>
    <row r="538" ht="22.5" customHeight="1">
      <c r="B538" s="15"/>
      <c r="C538" s="4"/>
      <c r="D538" s="302"/>
      <c r="E538" s="302"/>
      <c r="F538" s="302"/>
      <c r="G538" s="303"/>
      <c r="H538" s="303"/>
      <c r="I538" s="303"/>
      <c r="J538" s="303"/>
    </row>
    <row r="539" ht="22.5" customHeight="1">
      <c r="B539" s="15"/>
      <c r="C539" s="4"/>
      <c r="D539" s="302"/>
      <c r="E539" s="302"/>
      <c r="F539" s="302"/>
      <c r="G539" s="303"/>
      <c r="H539" s="303"/>
      <c r="I539" s="303"/>
      <c r="J539" s="303"/>
    </row>
    <row r="540" ht="22.5" customHeight="1">
      <c r="B540" s="15"/>
      <c r="C540" s="4"/>
      <c r="D540" s="302"/>
      <c r="E540" s="302"/>
      <c r="F540" s="302"/>
      <c r="G540" s="303"/>
      <c r="H540" s="303"/>
      <c r="I540" s="303"/>
      <c r="J540" s="303"/>
    </row>
    <row r="541" ht="22.5" customHeight="1">
      <c r="B541" s="15"/>
      <c r="C541" s="4"/>
      <c r="D541" s="302"/>
      <c r="E541" s="302"/>
      <c r="F541" s="302"/>
      <c r="G541" s="303"/>
      <c r="H541" s="303"/>
      <c r="I541" s="303"/>
      <c r="J541" s="303"/>
    </row>
    <row r="542" ht="22.5" customHeight="1">
      <c r="B542" s="15"/>
      <c r="C542" s="4"/>
      <c r="D542" s="302"/>
      <c r="E542" s="302"/>
      <c r="F542" s="302"/>
      <c r="G542" s="303"/>
      <c r="H542" s="303"/>
      <c r="I542" s="303"/>
      <c r="J542" s="303"/>
    </row>
    <row r="543" ht="22.5" customHeight="1">
      <c r="B543" s="15"/>
      <c r="C543" s="4"/>
      <c r="D543" s="302"/>
      <c r="E543" s="302"/>
      <c r="F543" s="302"/>
      <c r="G543" s="303"/>
      <c r="H543" s="303"/>
      <c r="I543" s="303"/>
      <c r="J543" s="303"/>
    </row>
    <row r="544" ht="22.5" customHeight="1">
      <c r="B544" s="15"/>
      <c r="C544" s="4"/>
      <c r="D544" s="302"/>
      <c r="E544" s="302"/>
      <c r="F544" s="302"/>
      <c r="G544" s="303"/>
      <c r="H544" s="303"/>
      <c r="I544" s="303"/>
      <c r="J544" s="303"/>
    </row>
    <row r="545" ht="22.5" customHeight="1">
      <c r="B545" s="15"/>
      <c r="C545" s="4"/>
      <c r="D545" s="302"/>
      <c r="E545" s="302"/>
      <c r="F545" s="302"/>
      <c r="G545" s="303"/>
      <c r="H545" s="303"/>
      <c r="I545" s="303"/>
      <c r="J545" s="303"/>
    </row>
    <row r="546" ht="22.5" customHeight="1">
      <c r="B546" s="15"/>
      <c r="C546" s="4"/>
      <c r="D546" s="302"/>
      <c r="E546" s="302"/>
      <c r="F546" s="302"/>
      <c r="G546" s="303"/>
      <c r="H546" s="303"/>
      <c r="I546" s="303"/>
      <c r="J546" s="303"/>
    </row>
    <row r="547" ht="22.5" customHeight="1">
      <c r="B547" s="15"/>
      <c r="C547" s="4"/>
      <c r="D547" s="302"/>
      <c r="E547" s="302"/>
      <c r="F547" s="302"/>
      <c r="G547" s="303"/>
      <c r="H547" s="303"/>
      <c r="I547" s="303"/>
      <c r="J547" s="303"/>
    </row>
    <row r="548" ht="22.5" customHeight="1">
      <c r="B548" s="15"/>
      <c r="C548" s="4"/>
      <c r="D548" s="302"/>
      <c r="E548" s="302"/>
      <c r="F548" s="302"/>
      <c r="G548" s="303"/>
      <c r="H548" s="303"/>
      <c r="I548" s="303"/>
      <c r="J548" s="303"/>
    </row>
    <row r="549" ht="22.5" customHeight="1">
      <c r="B549" s="15"/>
      <c r="C549" s="4"/>
      <c r="D549" s="302"/>
      <c r="E549" s="302"/>
      <c r="F549" s="302"/>
      <c r="G549" s="303"/>
      <c r="H549" s="303"/>
      <c r="I549" s="303"/>
      <c r="J549" s="303"/>
    </row>
    <row r="550" ht="22.5" customHeight="1">
      <c r="B550" s="15"/>
      <c r="C550" s="4"/>
      <c r="D550" s="302"/>
      <c r="E550" s="302"/>
      <c r="F550" s="302"/>
      <c r="G550" s="303"/>
      <c r="H550" s="303"/>
      <c r="I550" s="303"/>
      <c r="J550" s="303"/>
    </row>
    <row r="551" ht="22.5" customHeight="1">
      <c r="B551" s="15"/>
      <c r="C551" s="4"/>
      <c r="D551" s="302"/>
      <c r="E551" s="302"/>
      <c r="F551" s="302"/>
      <c r="G551" s="303"/>
      <c r="H551" s="303"/>
      <c r="I551" s="303"/>
      <c r="J551" s="303"/>
    </row>
    <row r="552" ht="22.5" customHeight="1">
      <c r="B552" s="15"/>
      <c r="C552" s="4"/>
      <c r="D552" s="302"/>
      <c r="E552" s="302"/>
      <c r="F552" s="302"/>
      <c r="G552" s="303"/>
      <c r="H552" s="303"/>
      <c r="I552" s="303"/>
      <c r="J552" s="303"/>
    </row>
    <row r="553" ht="22.5" customHeight="1">
      <c r="B553" s="15"/>
      <c r="C553" s="4"/>
      <c r="D553" s="302"/>
      <c r="E553" s="302"/>
      <c r="F553" s="302"/>
      <c r="G553" s="303"/>
      <c r="H553" s="303"/>
      <c r="I553" s="303"/>
      <c r="J553" s="303"/>
    </row>
    <row r="554" ht="22.5" customHeight="1">
      <c r="B554" s="15"/>
      <c r="C554" s="4"/>
      <c r="D554" s="302"/>
      <c r="E554" s="302"/>
      <c r="F554" s="302"/>
      <c r="G554" s="303"/>
      <c r="H554" s="303"/>
      <c r="I554" s="303"/>
      <c r="J554" s="303"/>
    </row>
    <row r="555" ht="22.5" customHeight="1">
      <c r="B555" s="15"/>
      <c r="C555" s="4"/>
      <c r="D555" s="302"/>
      <c r="E555" s="302"/>
      <c r="F555" s="302"/>
      <c r="G555" s="303"/>
      <c r="H555" s="303"/>
      <c r="I555" s="303"/>
      <c r="J555" s="303"/>
    </row>
    <row r="556" ht="22.5" customHeight="1">
      <c r="B556" s="15"/>
      <c r="C556" s="4"/>
      <c r="D556" s="302"/>
      <c r="E556" s="302"/>
      <c r="F556" s="302"/>
      <c r="G556" s="303"/>
      <c r="H556" s="303"/>
      <c r="I556" s="303"/>
      <c r="J556" s="303"/>
    </row>
    <row r="557" ht="22.5" customHeight="1">
      <c r="B557" s="15"/>
      <c r="C557" s="4"/>
      <c r="D557" s="302"/>
      <c r="E557" s="302"/>
      <c r="F557" s="302"/>
      <c r="G557" s="303"/>
      <c r="H557" s="303"/>
      <c r="I557" s="303"/>
      <c r="J557" s="303"/>
    </row>
    <row r="558" ht="22.5" customHeight="1">
      <c r="B558" s="15"/>
      <c r="C558" s="4"/>
      <c r="D558" s="302"/>
      <c r="E558" s="302"/>
      <c r="F558" s="302"/>
      <c r="G558" s="303"/>
      <c r="H558" s="303"/>
      <c r="I558" s="303"/>
      <c r="J558" s="303"/>
    </row>
    <row r="559" ht="22.5" customHeight="1">
      <c r="B559" s="15"/>
      <c r="C559" s="4"/>
      <c r="D559" s="302"/>
      <c r="E559" s="302"/>
      <c r="F559" s="302"/>
      <c r="G559" s="303"/>
      <c r="H559" s="303"/>
      <c r="I559" s="303"/>
      <c r="J559" s="303"/>
    </row>
    <row r="560" ht="22.5" customHeight="1">
      <c r="B560" s="15"/>
      <c r="C560" s="4"/>
      <c r="D560" s="302"/>
      <c r="E560" s="302"/>
      <c r="F560" s="302"/>
      <c r="G560" s="303"/>
      <c r="H560" s="303"/>
      <c r="I560" s="303"/>
      <c r="J560" s="303"/>
    </row>
    <row r="561" ht="22.5" customHeight="1">
      <c r="B561" s="15"/>
      <c r="C561" s="4"/>
      <c r="D561" s="302"/>
      <c r="E561" s="302"/>
      <c r="F561" s="302"/>
      <c r="G561" s="303"/>
      <c r="H561" s="303"/>
      <c r="I561" s="303"/>
      <c r="J561" s="303"/>
    </row>
    <row r="562" ht="22.5" customHeight="1">
      <c r="B562" s="15"/>
      <c r="C562" s="4"/>
      <c r="D562" s="302"/>
      <c r="E562" s="302"/>
      <c r="F562" s="302"/>
      <c r="G562" s="303"/>
      <c r="H562" s="303"/>
      <c r="I562" s="303"/>
      <c r="J562" s="303"/>
    </row>
    <row r="563" ht="22.5" customHeight="1">
      <c r="B563" s="15"/>
      <c r="C563" s="4"/>
      <c r="D563" s="302"/>
      <c r="E563" s="302"/>
      <c r="F563" s="302"/>
      <c r="G563" s="303"/>
      <c r="H563" s="303"/>
      <c r="I563" s="303"/>
      <c r="J563" s="303"/>
    </row>
    <row r="564" ht="22.5" customHeight="1">
      <c r="B564" s="15"/>
      <c r="C564" s="4"/>
      <c r="D564" s="302"/>
      <c r="E564" s="302"/>
      <c r="F564" s="302"/>
      <c r="G564" s="303"/>
      <c r="H564" s="303"/>
      <c r="I564" s="303"/>
      <c r="J564" s="303"/>
    </row>
    <row r="565" ht="22.5" customHeight="1">
      <c r="B565" s="15"/>
      <c r="C565" s="4"/>
      <c r="D565" s="302"/>
      <c r="E565" s="302"/>
      <c r="F565" s="302"/>
      <c r="G565" s="303"/>
      <c r="H565" s="303"/>
      <c r="I565" s="303"/>
      <c r="J565" s="303"/>
    </row>
    <row r="566" ht="22.5" customHeight="1">
      <c r="B566" s="15"/>
      <c r="C566" s="4"/>
      <c r="D566" s="302"/>
      <c r="E566" s="302"/>
      <c r="F566" s="302"/>
      <c r="G566" s="303"/>
      <c r="H566" s="303"/>
      <c r="I566" s="303"/>
      <c r="J566" s="303"/>
    </row>
    <row r="567" ht="22.5" customHeight="1">
      <c r="B567" s="15"/>
      <c r="C567" s="4"/>
      <c r="D567" s="302"/>
      <c r="E567" s="302"/>
      <c r="F567" s="302"/>
      <c r="G567" s="303"/>
      <c r="H567" s="303"/>
      <c r="I567" s="303"/>
      <c r="J567" s="303"/>
    </row>
    <row r="568" ht="22.5" customHeight="1">
      <c r="B568" s="15"/>
      <c r="C568" s="4"/>
      <c r="D568" s="302"/>
      <c r="E568" s="302"/>
      <c r="F568" s="302"/>
      <c r="G568" s="303"/>
      <c r="H568" s="303"/>
      <c r="I568" s="303"/>
      <c r="J568" s="303"/>
    </row>
    <row r="569" ht="22.5" customHeight="1">
      <c r="B569" s="15"/>
      <c r="C569" s="4"/>
      <c r="D569" s="302"/>
      <c r="E569" s="302"/>
      <c r="F569" s="302"/>
      <c r="G569" s="303"/>
      <c r="H569" s="303"/>
      <c r="I569" s="303"/>
      <c r="J569" s="303"/>
    </row>
    <row r="570" ht="22.5" customHeight="1">
      <c r="B570" s="15"/>
      <c r="C570" s="4"/>
      <c r="D570" s="302"/>
      <c r="E570" s="302"/>
      <c r="F570" s="302"/>
      <c r="G570" s="303"/>
      <c r="H570" s="303"/>
      <c r="I570" s="303"/>
      <c r="J570" s="303"/>
    </row>
    <row r="571" ht="22.5" customHeight="1">
      <c r="B571" s="15"/>
      <c r="C571" s="4"/>
      <c r="D571" s="302"/>
      <c r="E571" s="302"/>
      <c r="F571" s="302"/>
      <c r="G571" s="303"/>
      <c r="H571" s="303"/>
      <c r="I571" s="303"/>
      <c r="J571" s="303"/>
    </row>
    <row r="572" ht="22.5" customHeight="1">
      <c r="B572" s="15"/>
      <c r="C572" s="4"/>
      <c r="D572" s="302"/>
      <c r="E572" s="302"/>
      <c r="F572" s="302"/>
      <c r="G572" s="303"/>
      <c r="H572" s="303"/>
      <c r="I572" s="303"/>
      <c r="J572" s="303"/>
    </row>
    <row r="573" ht="22.5" customHeight="1">
      <c r="B573" s="15"/>
      <c r="C573" s="4"/>
      <c r="D573" s="302"/>
      <c r="E573" s="302"/>
      <c r="F573" s="302"/>
      <c r="G573" s="303"/>
      <c r="H573" s="303"/>
      <c r="I573" s="303"/>
      <c r="J573" s="303"/>
    </row>
    <row r="574" ht="22.5" customHeight="1">
      <c r="B574" s="15"/>
      <c r="C574" s="4"/>
      <c r="D574" s="302"/>
      <c r="E574" s="302"/>
      <c r="F574" s="302"/>
      <c r="G574" s="303"/>
      <c r="H574" s="303"/>
      <c r="I574" s="303"/>
      <c r="J574" s="303"/>
    </row>
    <row r="575" ht="22.5" customHeight="1">
      <c r="B575" s="15"/>
      <c r="C575" s="4"/>
      <c r="D575" s="302"/>
      <c r="E575" s="302"/>
      <c r="F575" s="302"/>
      <c r="G575" s="303"/>
      <c r="H575" s="303"/>
      <c r="I575" s="303"/>
      <c r="J575" s="303"/>
    </row>
    <row r="576" ht="22.5" customHeight="1">
      <c r="B576" s="15"/>
      <c r="C576" s="4"/>
      <c r="D576" s="302"/>
      <c r="E576" s="302"/>
      <c r="F576" s="302"/>
      <c r="G576" s="303"/>
      <c r="H576" s="303"/>
      <c r="I576" s="303"/>
      <c r="J576" s="303"/>
    </row>
    <row r="577" ht="22.5" customHeight="1">
      <c r="B577" s="15"/>
      <c r="C577" s="4"/>
      <c r="D577" s="302"/>
      <c r="E577" s="302"/>
      <c r="F577" s="302"/>
      <c r="G577" s="303"/>
      <c r="H577" s="303"/>
      <c r="I577" s="303"/>
      <c r="J577" s="303"/>
    </row>
    <row r="578" ht="22.5" customHeight="1">
      <c r="B578" s="15"/>
      <c r="C578" s="4"/>
      <c r="D578" s="302"/>
      <c r="E578" s="302"/>
      <c r="F578" s="302"/>
      <c r="G578" s="303"/>
      <c r="H578" s="303"/>
      <c r="I578" s="303"/>
      <c r="J578" s="303"/>
    </row>
    <row r="579" ht="22.5" customHeight="1">
      <c r="B579" s="15"/>
      <c r="C579" s="4"/>
      <c r="D579" s="302"/>
      <c r="E579" s="302"/>
      <c r="F579" s="302"/>
      <c r="G579" s="303"/>
      <c r="H579" s="303"/>
      <c r="I579" s="303"/>
      <c r="J579" s="303"/>
    </row>
    <row r="580" ht="22.5" customHeight="1">
      <c r="B580" s="15"/>
      <c r="C580" s="4"/>
      <c r="D580" s="302"/>
      <c r="E580" s="302"/>
      <c r="F580" s="302"/>
      <c r="G580" s="303"/>
      <c r="H580" s="303"/>
      <c r="I580" s="303"/>
      <c r="J580" s="303"/>
    </row>
    <row r="581" ht="22.5" customHeight="1">
      <c r="B581" s="15"/>
      <c r="C581" s="4"/>
      <c r="D581" s="302"/>
      <c r="E581" s="302"/>
      <c r="F581" s="302"/>
      <c r="G581" s="303"/>
      <c r="H581" s="303"/>
      <c r="I581" s="303"/>
      <c r="J581" s="303"/>
    </row>
    <row r="582" ht="22.5" customHeight="1">
      <c r="B582" s="15"/>
      <c r="C582" s="4"/>
      <c r="D582" s="302"/>
      <c r="E582" s="302"/>
      <c r="F582" s="302"/>
      <c r="G582" s="303"/>
      <c r="H582" s="303"/>
      <c r="I582" s="303"/>
      <c r="J582" s="303"/>
    </row>
    <row r="583" ht="22.5" customHeight="1">
      <c r="B583" s="15"/>
      <c r="C583" s="4"/>
      <c r="D583" s="302"/>
      <c r="E583" s="302"/>
      <c r="F583" s="302"/>
      <c r="G583" s="303"/>
      <c r="H583" s="303"/>
      <c r="I583" s="303"/>
      <c r="J583" s="303"/>
    </row>
    <row r="584" ht="22.5" customHeight="1">
      <c r="B584" s="15"/>
      <c r="C584" s="4"/>
      <c r="D584" s="302"/>
      <c r="E584" s="302"/>
      <c r="F584" s="302"/>
      <c r="G584" s="303"/>
      <c r="H584" s="303"/>
      <c r="I584" s="303"/>
      <c r="J584" s="303"/>
    </row>
    <row r="585" ht="22.5" customHeight="1">
      <c r="B585" s="15"/>
      <c r="C585" s="4"/>
      <c r="D585" s="302"/>
      <c r="E585" s="302"/>
      <c r="F585" s="302"/>
      <c r="G585" s="303"/>
      <c r="H585" s="303"/>
      <c r="I585" s="303"/>
      <c r="J585" s="303"/>
    </row>
    <row r="586" ht="22.5" customHeight="1">
      <c r="B586" s="15"/>
      <c r="C586" s="4"/>
      <c r="D586" s="302"/>
      <c r="E586" s="302"/>
      <c r="F586" s="302"/>
      <c r="G586" s="303"/>
      <c r="H586" s="303"/>
      <c r="I586" s="303"/>
      <c r="J586" s="303"/>
    </row>
    <row r="587" ht="22.5" customHeight="1">
      <c r="B587" s="15"/>
      <c r="C587" s="4"/>
      <c r="D587" s="302"/>
      <c r="E587" s="302"/>
      <c r="F587" s="302"/>
      <c r="G587" s="303"/>
      <c r="H587" s="303"/>
      <c r="I587" s="303"/>
      <c r="J587" s="303"/>
    </row>
    <row r="588" ht="22.5" customHeight="1">
      <c r="B588" s="15"/>
      <c r="C588" s="4"/>
      <c r="D588" s="302"/>
      <c r="E588" s="302"/>
      <c r="F588" s="302"/>
      <c r="G588" s="303"/>
      <c r="H588" s="303"/>
      <c r="I588" s="303"/>
      <c r="J588" s="303"/>
    </row>
    <row r="589" ht="22.5" customHeight="1">
      <c r="B589" s="15"/>
      <c r="C589" s="4"/>
      <c r="D589" s="302"/>
      <c r="E589" s="302"/>
      <c r="F589" s="302"/>
      <c r="G589" s="303"/>
      <c r="H589" s="303"/>
      <c r="I589" s="303"/>
      <c r="J589" s="303"/>
    </row>
    <row r="590" ht="22.5" customHeight="1">
      <c r="B590" s="15"/>
      <c r="C590" s="4"/>
      <c r="D590" s="302"/>
      <c r="E590" s="302"/>
      <c r="F590" s="302"/>
      <c r="G590" s="303"/>
      <c r="H590" s="303"/>
      <c r="I590" s="303"/>
      <c r="J590" s="303"/>
    </row>
    <row r="591" ht="22.5" customHeight="1">
      <c r="B591" s="15"/>
      <c r="C591" s="4"/>
      <c r="D591" s="302"/>
      <c r="E591" s="302"/>
      <c r="F591" s="302"/>
      <c r="G591" s="303"/>
      <c r="H591" s="303"/>
      <c r="I591" s="303"/>
      <c r="J591" s="303"/>
    </row>
    <row r="592" ht="22.5" customHeight="1">
      <c r="B592" s="15"/>
      <c r="C592" s="4"/>
      <c r="D592" s="302"/>
      <c r="E592" s="302"/>
      <c r="F592" s="302"/>
      <c r="G592" s="303"/>
      <c r="H592" s="303"/>
      <c r="I592" s="303"/>
      <c r="J592" s="303"/>
    </row>
    <row r="593" ht="22.5" customHeight="1">
      <c r="B593" s="15"/>
      <c r="C593" s="4"/>
      <c r="D593" s="302"/>
      <c r="E593" s="302"/>
      <c r="F593" s="302"/>
      <c r="G593" s="303"/>
      <c r="H593" s="303"/>
      <c r="I593" s="303"/>
      <c r="J593" s="303"/>
    </row>
    <row r="594" ht="22.5" customHeight="1">
      <c r="B594" s="15"/>
      <c r="C594" s="4"/>
      <c r="D594" s="302"/>
      <c r="E594" s="302"/>
      <c r="F594" s="302"/>
      <c r="G594" s="303"/>
      <c r="H594" s="303"/>
      <c r="I594" s="303"/>
      <c r="J594" s="303"/>
    </row>
    <row r="595" ht="22.5" customHeight="1">
      <c r="B595" s="15"/>
      <c r="C595" s="4"/>
      <c r="D595" s="302"/>
      <c r="E595" s="302"/>
      <c r="F595" s="302"/>
      <c r="G595" s="303"/>
      <c r="H595" s="303"/>
      <c r="I595" s="303"/>
      <c r="J595" s="303"/>
    </row>
    <row r="596" ht="22.5" customHeight="1">
      <c r="B596" s="15"/>
      <c r="C596" s="4"/>
      <c r="D596" s="302"/>
      <c r="E596" s="302"/>
      <c r="F596" s="302"/>
      <c r="G596" s="303"/>
      <c r="H596" s="303"/>
      <c r="I596" s="303"/>
      <c r="J596" s="303"/>
    </row>
    <row r="597" ht="22.5" customHeight="1">
      <c r="B597" s="15"/>
      <c r="C597" s="4"/>
      <c r="D597" s="302"/>
      <c r="E597" s="302"/>
      <c r="F597" s="302"/>
      <c r="G597" s="303"/>
      <c r="H597" s="303"/>
      <c r="I597" s="303"/>
      <c r="J597" s="303"/>
    </row>
    <row r="598" ht="22.5" customHeight="1">
      <c r="B598" s="15"/>
      <c r="C598" s="4"/>
      <c r="D598" s="302"/>
      <c r="E598" s="302"/>
      <c r="F598" s="302"/>
      <c r="G598" s="303"/>
      <c r="H598" s="303"/>
      <c r="I598" s="303"/>
      <c r="J598" s="303"/>
    </row>
    <row r="599" ht="22.5" customHeight="1">
      <c r="B599" s="15"/>
      <c r="C599" s="4"/>
      <c r="D599" s="302"/>
      <c r="E599" s="302"/>
      <c r="F599" s="302"/>
      <c r="G599" s="303"/>
      <c r="H599" s="303"/>
      <c r="I599" s="303"/>
      <c r="J599" s="303"/>
    </row>
    <row r="600" ht="22.5" customHeight="1">
      <c r="B600" s="15"/>
      <c r="C600" s="4"/>
      <c r="D600" s="302"/>
      <c r="E600" s="302"/>
      <c r="F600" s="302"/>
      <c r="G600" s="303"/>
      <c r="H600" s="303"/>
      <c r="I600" s="303"/>
      <c r="J600" s="303"/>
    </row>
    <row r="601" ht="22.5" customHeight="1">
      <c r="B601" s="15"/>
      <c r="C601" s="4"/>
      <c r="D601" s="302"/>
      <c r="E601" s="302"/>
      <c r="F601" s="302"/>
      <c r="G601" s="303"/>
      <c r="H601" s="303"/>
      <c r="I601" s="303"/>
      <c r="J601" s="303"/>
    </row>
    <row r="602" ht="22.5" customHeight="1">
      <c r="B602" s="15"/>
      <c r="C602" s="4"/>
      <c r="D602" s="302"/>
      <c r="E602" s="302"/>
      <c r="F602" s="302"/>
      <c r="G602" s="303"/>
      <c r="H602" s="303"/>
      <c r="I602" s="303"/>
      <c r="J602" s="303"/>
    </row>
    <row r="603" ht="22.5" customHeight="1">
      <c r="B603" s="15"/>
      <c r="C603" s="4"/>
      <c r="D603" s="302"/>
      <c r="E603" s="302"/>
      <c r="F603" s="302"/>
      <c r="G603" s="303"/>
      <c r="H603" s="303"/>
      <c r="I603" s="303"/>
      <c r="J603" s="303"/>
    </row>
    <row r="604" ht="22.5" customHeight="1">
      <c r="B604" s="15"/>
      <c r="C604" s="4"/>
      <c r="D604" s="302"/>
      <c r="E604" s="302"/>
      <c r="F604" s="302"/>
      <c r="G604" s="303"/>
      <c r="H604" s="303"/>
      <c r="I604" s="303"/>
      <c r="J604" s="303"/>
    </row>
    <row r="605" ht="22.5" customHeight="1">
      <c r="B605" s="15"/>
      <c r="C605" s="4"/>
      <c r="D605" s="302"/>
      <c r="E605" s="302"/>
      <c r="F605" s="302"/>
      <c r="G605" s="303"/>
      <c r="H605" s="303"/>
      <c r="I605" s="303"/>
      <c r="J605" s="303"/>
    </row>
    <row r="606" ht="22.5" customHeight="1">
      <c r="B606" s="15"/>
      <c r="C606" s="4"/>
      <c r="D606" s="302"/>
      <c r="E606" s="302"/>
      <c r="F606" s="302"/>
      <c r="G606" s="303"/>
      <c r="H606" s="303"/>
      <c r="I606" s="303"/>
      <c r="J606" s="303"/>
    </row>
    <row r="607" ht="22.5" customHeight="1">
      <c r="B607" s="15"/>
      <c r="C607" s="4"/>
      <c r="D607" s="302"/>
      <c r="E607" s="302"/>
      <c r="F607" s="302"/>
      <c r="G607" s="303"/>
      <c r="H607" s="303"/>
      <c r="I607" s="303"/>
      <c r="J607" s="303"/>
    </row>
    <row r="608" ht="22.5" customHeight="1">
      <c r="B608" s="15"/>
      <c r="C608" s="4"/>
      <c r="D608" s="302"/>
      <c r="E608" s="302"/>
      <c r="F608" s="302"/>
      <c r="G608" s="303"/>
      <c r="H608" s="303"/>
      <c r="I608" s="303"/>
      <c r="J608" s="303"/>
    </row>
    <row r="609" ht="22.5" customHeight="1">
      <c r="B609" s="15"/>
      <c r="C609" s="4"/>
      <c r="D609" s="302"/>
      <c r="E609" s="302"/>
      <c r="F609" s="302"/>
      <c r="G609" s="303"/>
      <c r="H609" s="303"/>
      <c r="I609" s="303"/>
      <c r="J609" s="303"/>
    </row>
    <row r="610" ht="22.5" customHeight="1">
      <c r="B610" s="15"/>
      <c r="C610" s="4"/>
      <c r="D610" s="302"/>
      <c r="E610" s="302"/>
      <c r="F610" s="302"/>
      <c r="G610" s="303"/>
      <c r="H610" s="303"/>
      <c r="I610" s="303"/>
      <c r="J610" s="303"/>
    </row>
    <row r="611" ht="22.5" customHeight="1">
      <c r="B611" s="15"/>
      <c r="C611" s="4"/>
      <c r="D611" s="302"/>
      <c r="E611" s="302"/>
      <c r="F611" s="302"/>
      <c r="G611" s="303"/>
      <c r="H611" s="303"/>
      <c r="I611" s="303"/>
      <c r="J611" s="303"/>
    </row>
    <row r="612" ht="22.5" customHeight="1">
      <c r="B612" s="15"/>
      <c r="C612" s="4"/>
      <c r="D612" s="302"/>
      <c r="E612" s="302"/>
      <c r="F612" s="302"/>
      <c r="G612" s="303"/>
      <c r="H612" s="303"/>
      <c r="I612" s="303"/>
      <c r="J612" s="303"/>
    </row>
    <row r="613" ht="22.5" customHeight="1">
      <c r="B613" s="15"/>
      <c r="C613" s="4"/>
      <c r="D613" s="302"/>
      <c r="E613" s="302"/>
      <c r="F613" s="302"/>
      <c r="G613" s="303"/>
      <c r="H613" s="303"/>
      <c r="I613" s="303"/>
      <c r="J613" s="303"/>
    </row>
    <row r="614" ht="22.5" customHeight="1">
      <c r="B614" s="15"/>
      <c r="C614" s="4"/>
      <c r="D614" s="302"/>
      <c r="E614" s="302"/>
      <c r="F614" s="302"/>
      <c r="G614" s="303"/>
      <c r="H614" s="303"/>
      <c r="I614" s="303"/>
      <c r="J614" s="303"/>
    </row>
    <row r="615" ht="22.5" customHeight="1">
      <c r="B615" s="15"/>
      <c r="C615" s="4"/>
      <c r="D615" s="302"/>
      <c r="E615" s="302"/>
      <c r="F615" s="302"/>
      <c r="G615" s="303"/>
      <c r="H615" s="303"/>
      <c r="I615" s="303"/>
      <c r="J615" s="303"/>
    </row>
    <row r="616" ht="22.5" customHeight="1">
      <c r="B616" s="15"/>
      <c r="C616" s="4"/>
      <c r="D616" s="302"/>
      <c r="E616" s="302"/>
      <c r="F616" s="302"/>
      <c r="G616" s="303"/>
      <c r="H616" s="303"/>
      <c r="I616" s="303"/>
      <c r="J616" s="303"/>
    </row>
    <row r="617" ht="22.5" customHeight="1">
      <c r="B617" s="15"/>
      <c r="C617" s="4"/>
      <c r="D617" s="302"/>
      <c r="E617" s="302"/>
      <c r="F617" s="302"/>
      <c r="G617" s="303"/>
      <c r="H617" s="303"/>
      <c r="I617" s="303"/>
      <c r="J617" s="303"/>
    </row>
    <row r="618" ht="22.5" customHeight="1">
      <c r="B618" s="15"/>
      <c r="C618" s="4"/>
      <c r="D618" s="302"/>
      <c r="E618" s="302"/>
      <c r="F618" s="302"/>
      <c r="G618" s="303"/>
      <c r="H618" s="303"/>
      <c r="I618" s="303"/>
      <c r="J618" s="303"/>
    </row>
    <row r="619" ht="22.5" customHeight="1">
      <c r="B619" s="15"/>
      <c r="C619" s="4"/>
      <c r="D619" s="302"/>
      <c r="E619" s="302"/>
      <c r="F619" s="302"/>
      <c r="G619" s="303"/>
      <c r="H619" s="303"/>
      <c r="I619" s="303"/>
      <c r="J619" s="303"/>
    </row>
    <row r="620" ht="22.5" customHeight="1">
      <c r="B620" s="15"/>
      <c r="C620" s="4"/>
      <c r="D620" s="302"/>
      <c r="E620" s="302"/>
      <c r="F620" s="302"/>
      <c r="G620" s="303"/>
      <c r="H620" s="303"/>
      <c r="I620" s="303"/>
      <c r="J620" s="303"/>
    </row>
    <row r="621" ht="22.5" customHeight="1">
      <c r="B621" s="15"/>
      <c r="C621" s="4"/>
      <c r="D621" s="302"/>
      <c r="E621" s="302"/>
      <c r="F621" s="302"/>
      <c r="G621" s="303"/>
      <c r="H621" s="303"/>
      <c r="I621" s="303"/>
      <c r="J621" s="303"/>
    </row>
    <row r="622" ht="22.5" customHeight="1">
      <c r="B622" s="15"/>
      <c r="C622" s="4"/>
      <c r="D622" s="302"/>
      <c r="E622" s="302"/>
      <c r="F622" s="302"/>
      <c r="G622" s="303"/>
      <c r="H622" s="303"/>
      <c r="I622" s="303"/>
      <c r="J622" s="303"/>
    </row>
    <row r="623" ht="22.5" customHeight="1">
      <c r="B623" s="15"/>
      <c r="C623" s="4"/>
      <c r="D623" s="302"/>
      <c r="E623" s="302"/>
      <c r="F623" s="302"/>
      <c r="G623" s="303"/>
      <c r="H623" s="303"/>
      <c r="I623" s="303"/>
      <c r="J623" s="303"/>
    </row>
    <row r="624" ht="22.5" customHeight="1">
      <c r="B624" s="15"/>
      <c r="C624" s="4"/>
      <c r="D624" s="302"/>
      <c r="E624" s="302"/>
      <c r="F624" s="302"/>
      <c r="G624" s="303"/>
      <c r="H624" s="303"/>
      <c r="I624" s="303"/>
      <c r="J624" s="303"/>
    </row>
    <row r="625" ht="22.5" customHeight="1">
      <c r="B625" s="15"/>
      <c r="C625" s="4"/>
      <c r="D625" s="302"/>
      <c r="E625" s="302"/>
      <c r="F625" s="302"/>
      <c r="G625" s="303"/>
      <c r="H625" s="303"/>
      <c r="I625" s="303"/>
      <c r="J625" s="303"/>
    </row>
    <row r="626" ht="22.5" customHeight="1">
      <c r="B626" s="15"/>
      <c r="C626" s="4"/>
      <c r="D626" s="302"/>
      <c r="E626" s="302"/>
      <c r="F626" s="302"/>
      <c r="G626" s="303"/>
      <c r="H626" s="303"/>
      <c r="I626" s="303"/>
      <c r="J626" s="303"/>
    </row>
    <row r="627" ht="22.5" customHeight="1">
      <c r="B627" s="15"/>
      <c r="C627" s="4"/>
      <c r="D627" s="302"/>
      <c r="E627" s="302"/>
      <c r="F627" s="302"/>
      <c r="G627" s="303"/>
      <c r="H627" s="303"/>
      <c r="I627" s="303"/>
      <c r="J627" s="303"/>
    </row>
    <row r="628" ht="22.5" customHeight="1">
      <c r="B628" s="15"/>
      <c r="C628" s="4"/>
      <c r="D628" s="302"/>
      <c r="E628" s="302"/>
      <c r="F628" s="302"/>
      <c r="G628" s="303"/>
      <c r="H628" s="303"/>
      <c r="I628" s="303"/>
      <c r="J628" s="303"/>
    </row>
    <row r="629" ht="22.5" customHeight="1">
      <c r="B629" s="15"/>
      <c r="C629" s="4"/>
      <c r="D629" s="302"/>
      <c r="E629" s="302"/>
      <c r="F629" s="302"/>
      <c r="G629" s="303"/>
      <c r="H629" s="303"/>
      <c r="I629" s="303"/>
      <c r="J629" s="303"/>
    </row>
    <row r="630" ht="22.5" customHeight="1">
      <c r="B630" s="15"/>
      <c r="C630" s="4"/>
      <c r="D630" s="302"/>
      <c r="E630" s="302"/>
      <c r="F630" s="302"/>
      <c r="G630" s="303"/>
      <c r="H630" s="303"/>
      <c r="I630" s="303"/>
      <c r="J630" s="303"/>
    </row>
    <row r="631" ht="22.5" customHeight="1">
      <c r="B631" s="15"/>
      <c r="C631" s="4"/>
      <c r="D631" s="302"/>
      <c r="E631" s="302"/>
      <c r="F631" s="302"/>
      <c r="G631" s="303"/>
      <c r="H631" s="303"/>
      <c r="I631" s="303"/>
      <c r="J631" s="303"/>
    </row>
    <row r="632" ht="22.5" customHeight="1">
      <c r="B632" s="15"/>
      <c r="C632" s="4"/>
      <c r="D632" s="302"/>
      <c r="E632" s="302"/>
      <c r="F632" s="302"/>
      <c r="G632" s="303"/>
      <c r="H632" s="303"/>
      <c r="I632" s="303"/>
      <c r="J632" s="303"/>
    </row>
    <row r="633" ht="22.5" customHeight="1">
      <c r="B633" s="15"/>
      <c r="C633" s="4"/>
      <c r="D633" s="302"/>
      <c r="E633" s="302"/>
      <c r="F633" s="302"/>
      <c r="G633" s="303"/>
      <c r="H633" s="303"/>
      <c r="I633" s="303"/>
      <c r="J633" s="303"/>
    </row>
    <row r="634" ht="22.5" customHeight="1">
      <c r="B634" s="15"/>
      <c r="C634" s="4"/>
      <c r="D634" s="302"/>
      <c r="E634" s="302"/>
      <c r="F634" s="302"/>
      <c r="G634" s="303"/>
      <c r="H634" s="303"/>
      <c r="I634" s="303"/>
      <c r="J634" s="303"/>
    </row>
    <row r="635" ht="22.5" customHeight="1">
      <c r="B635" s="15"/>
      <c r="C635" s="4"/>
      <c r="D635" s="302"/>
      <c r="E635" s="302"/>
      <c r="F635" s="302"/>
      <c r="G635" s="303"/>
      <c r="H635" s="303"/>
      <c r="I635" s="303"/>
      <c r="J635" s="303"/>
    </row>
    <row r="636" ht="22.5" customHeight="1">
      <c r="B636" s="15"/>
      <c r="C636" s="4"/>
      <c r="D636" s="302"/>
      <c r="E636" s="302"/>
      <c r="F636" s="302"/>
      <c r="G636" s="303"/>
      <c r="H636" s="303"/>
      <c r="I636" s="303"/>
      <c r="J636" s="303"/>
    </row>
    <row r="637" ht="22.5" customHeight="1">
      <c r="B637" s="15"/>
      <c r="C637" s="4"/>
      <c r="D637" s="302"/>
      <c r="E637" s="302"/>
      <c r="F637" s="302"/>
      <c r="G637" s="303"/>
      <c r="H637" s="303"/>
      <c r="I637" s="303"/>
      <c r="J637" s="303"/>
    </row>
    <row r="638" ht="22.5" customHeight="1">
      <c r="B638" s="15"/>
      <c r="C638" s="4"/>
      <c r="D638" s="302"/>
      <c r="E638" s="302"/>
      <c r="F638" s="302"/>
      <c r="G638" s="303"/>
      <c r="H638" s="303"/>
      <c r="I638" s="303"/>
      <c r="J638" s="303"/>
    </row>
    <row r="639" ht="22.5" customHeight="1">
      <c r="B639" s="15"/>
      <c r="C639" s="4"/>
      <c r="D639" s="302"/>
      <c r="E639" s="302"/>
      <c r="F639" s="302"/>
      <c r="G639" s="303"/>
      <c r="H639" s="303"/>
      <c r="I639" s="303"/>
      <c r="J639" s="303"/>
    </row>
    <row r="640" ht="22.5" customHeight="1">
      <c r="B640" s="15"/>
      <c r="C640" s="4"/>
      <c r="D640" s="302"/>
      <c r="E640" s="302"/>
      <c r="F640" s="302"/>
      <c r="G640" s="303"/>
      <c r="H640" s="303"/>
      <c r="I640" s="303"/>
      <c r="J640" s="303"/>
    </row>
    <row r="641" ht="22.5" customHeight="1">
      <c r="B641" s="15"/>
      <c r="C641" s="4"/>
      <c r="D641" s="302"/>
      <c r="E641" s="302"/>
      <c r="F641" s="302"/>
      <c r="G641" s="303"/>
      <c r="H641" s="303"/>
      <c r="I641" s="303"/>
      <c r="J641" s="303"/>
    </row>
    <row r="642" ht="22.5" customHeight="1">
      <c r="B642" s="15"/>
      <c r="C642" s="4"/>
      <c r="D642" s="302"/>
      <c r="E642" s="302"/>
      <c r="F642" s="302"/>
      <c r="G642" s="303"/>
      <c r="H642" s="303"/>
      <c r="I642" s="303"/>
      <c r="J642" s="303"/>
    </row>
    <row r="643" ht="22.5" customHeight="1">
      <c r="B643" s="15"/>
      <c r="C643" s="4"/>
      <c r="D643" s="302"/>
      <c r="E643" s="302"/>
      <c r="F643" s="302"/>
      <c r="G643" s="303"/>
      <c r="H643" s="303"/>
      <c r="I643" s="303"/>
      <c r="J643" s="303"/>
    </row>
    <row r="644" ht="22.5" customHeight="1">
      <c r="B644" s="15"/>
      <c r="C644" s="4"/>
      <c r="D644" s="302"/>
      <c r="E644" s="302"/>
      <c r="F644" s="302"/>
      <c r="G644" s="303"/>
      <c r="H644" s="303"/>
      <c r="I644" s="303"/>
      <c r="J644" s="303"/>
    </row>
    <row r="645" ht="22.5" customHeight="1">
      <c r="B645" s="15"/>
      <c r="C645" s="4"/>
      <c r="D645" s="302"/>
      <c r="E645" s="302"/>
      <c r="F645" s="302"/>
      <c r="G645" s="303"/>
      <c r="H645" s="303"/>
      <c r="I645" s="303"/>
      <c r="J645" s="303"/>
    </row>
    <row r="646" ht="22.5" customHeight="1">
      <c r="B646" s="15"/>
      <c r="C646" s="4"/>
      <c r="D646" s="302"/>
      <c r="E646" s="302"/>
      <c r="F646" s="302"/>
      <c r="G646" s="303"/>
      <c r="H646" s="303"/>
      <c r="I646" s="303"/>
      <c r="J646" s="303"/>
    </row>
    <row r="647" ht="22.5" customHeight="1">
      <c r="B647" s="15"/>
      <c r="C647" s="4"/>
      <c r="D647" s="302"/>
      <c r="E647" s="302"/>
      <c r="F647" s="302"/>
      <c r="G647" s="303"/>
      <c r="H647" s="303"/>
      <c r="I647" s="303"/>
      <c r="J647" s="303"/>
    </row>
    <row r="648" ht="22.5" customHeight="1">
      <c r="B648" s="15"/>
      <c r="C648" s="4"/>
      <c r="D648" s="302"/>
      <c r="E648" s="302"/>
      <c r="F648" s="302"/>
      <c r="G648" s="303"/>
      <c r="H648" s="303"/>
      <c r="I648" s="303"/>
      <c r="J648" s="303"/>
    </row>
    <row r="649" ht="22.5" customHeight="1">
      <c r="B649" s="15"/>
      <c r="C649" s="4"/>
      <c r="D649" s="302"/>
      <c r="E649" s="302"/>
      <c r="F649" s="302"/>
      <c r="G649" s="303"/>
      <c r="H649" s="303"/>
      <c r="I649" s="303"/>
      <c r="J649" s="303"/>
    </row>
    <row r="650" ht="22.5" customHeight="1">
      <c r="B650" s="15"/>
      <c r="C650" s="4"/>
      <c r="D650" s="302"/>
      <c r="E650" s="302"/>
      <c r="F650" s="302"/>
      <c r="G650" s="303"/>
      <c r="H650" s="303"/>
      <c r="I650" s="303"/>
      <c r="J650" s="303"/>
    </row>
    <row r="651" ht="22.5" customHeight="1">
      <c r="B651" s="15"/>
      <c r="C651" s="4"/>
      <c r="D651" s="302"/>
      <c r="E651" s="302"/>
      <c r="F651" s="302"/>
      <c r="G651" s="303"/>
      <c r="H651" s="303"/>
      <c r="I651" s="303"/>
      <c r="J651" s="303"/>
    </row>
    <row r="652" ht="22.5" customHeight="1">
      <c r="B652" s="15"/>
      <c r="C652" s="4"/>
      <c r="D652" s="302"/>
      <c r="E652" s="302"/>
      <c r="F652" s="302"/>
      <c r="G652" s="303"/>
      <c r="H652" s="303"/>
      <c r="I652" s="303"/>
      <c r="J652" s="303"/>
    </row>
    <row r="653" ht="22.5" customHeight="1">
      <c r="B653" s="15"/>
      <c r="C653" s="4"/>
      <c r="D653" s="302"/>
      <c r="E653" s="302"/>
      <c r="F653" s="302"/>
      <c r="G653" s="303"/>
      <c r="H653" s="303"/>
      <c r="I653" s="303"/>
      <c r="J653" s="303"/>
    </row>
    <row r="654" ht="22.5" customHeight="1">
      <c r="B654" s="15"/>
      <c r="C654" s="4"/>
      <c r="D654" s="302"/>
      <c r="E654" s="302"/>
      <c r="F654" s="302"/>
      <c r="G654" s="303"/>
      <c r="H654" s="303"/>
      <c r="I654" s="303"/>
      <c r="J654" s="303"/>
    </row>
    <row r="655" ht="22.5" customHeight="1">
      <c r="B655" s="15"/>
      <c r="C655" s="4"/>
      <c r="D655" s="302"/>
      <c r="E655" s="302"/>
      <c r="F655" s="302"/>
      <c r="G655" s="303"/>
      <c r="H655" s="303"/>
      <c r="I655" s="303"/>
      <c r="J655" s="303"/>
    </row>
    <row r="656" ht="22.5" customHeight="1">
      <c r="B656" s="15"/>
      <c r="C656" s="4"/>
      <c r="D656" s="302"/>
      <c r="E656" s="302"/>
      <c r="F656" s="302"/>
      <c r="G656" s="303"/>
      <c r="H656" s="303"/>
      <c r="I656" s="303"/>
      <c r="J656" s="303"/>
    </row>
    <row r="657" ht="22.5" customHeight="1">
      <c r="B657" s="15"/>
      <c r="C657" s="4"/>
      <c r="D657" s="302"/>
      <c r="E657" s="302"/>
      <c r="F657" s="302"/>
      <c r="G657" s="303"/>
      <c r="H657" s="303"/>
      <c r="I657" s="303"/>
      <c r="J657" s="303"/>
    </row>
    <row r="658" ht="22.5" customHeight="1">
      <c r="B658" s="15"/>
      <c r="C658" s="4"/>
      <c r="D658" s="302"/>
      <c r="E658" s="302"/>
      <c r="F658" s="302"/>
      <c r="G658" s="303"/>
      <c r="H658" s="303"/>
      <c r="I658" s="303"/>
      <c r="J658" s="303"/>
    </row>
    <row r="659" ht="22.5" customHeight="1">
      <c r="B659" s="15"/>
      <c r="C659" s="4"/>
      <c r="D659" s="302"/>
      <c r="E659" s="302"/>
      <c r="F659" s="302"/>
      <c r="G659" s="303"/>
      <c r="H659" s="303"/>
      <c r="I659" s="303"/>
      <c r="J659" s="303"/>
    </row>
    <row r="660" ht="22.5" customHeight="1">
      <c r="B660" s="15"/>
      <c r="C660" s="4"/>
      <c r="D660" s="302"/>
      <c r="E660" s="302"/>
      <c r="F660" s="302"/>
      <c r="G660" s="303"/>
      <c r="H660" s="303"/>
      <c r="I660" s="303"/>
      <c r="J660" s="303"/>
    </row>
    <row r="661" ht="22.5" customHeight="1">
      <c r="B661" s="15"/>
      <c r="C661" s="4"/>
      <c r="D661" s="302"/>
      <c r="E661" s="302"/>
      <c r="F661" s="302"/>
      <c r="G661" s="303"/>
      <c r="H661" s="303"/>
      <c r="I661" s="303"/>
      <c r="J661" s="303"/>
    </row>
    <row r="662" ht="22.5" customHeight="1">
      <c r="B662" s="15"/>
      <c r="C662" s="4"/>
      <c r="D662" s="302"/>
      <c r="E662" s="302"/>
      <c r="F662" s="302"/>
      <c r="G662" s="303"/>
      <c r="H662" s="303"/>
      <c r="I662" s="303"/>
      <c r="J662" s="303"/>
    </row>
    <row r="663" ht="22.5" customHeight="1">
      <c r="B663" s="15"/>
      <c r="C663" s="4"/>
      <c r="D663" s="302"/>
      <c r="E663" s="302"/>
      <c r="F663" s="302"/>
      <c r="G663" s="303"/>
      <c r="H663" s="303"/>
      <c r="I663" s="303"/>
      <c r="J663" s="303"/>
    </row>
    <row r="664" ht="22.5" customHeight="1">
      <c r="B664" s="15"/>
      <c r="C664" s="4"/>
      <c r="D664" s="302"/>
      <c r="E664" s="302"/>
      <c r="F664" s="302"/>
      <c r="G664" s="303"/>
      <c r="H664" s="303"/>
      <c r="I664" s="303"/>
      <c r="J664" s="303"/>
    </row>
    <row r="665" ht="22.5" customHeight="1">
      <c r="B665" s="15"/>
      <c r="C665" s="4"/>
      <c r="D665" s="302"/>
      <c r="E665" s="302"/>
      <c r="F665" s="302"/>
      <c r="G665" s="303"/>
      <c r="H665" s="303"/>
      <c r="I665" s="303"/>
      <c r="J665" s="303"/>
    </row>
    <row r="666" ht="22.5" customHeight="1">
      <c r="B666" s="15"/>
      <c r="C666" s="4"/>
      <c r="D666" s="302"/>
      <c r="E666" s="302"/>
      <c r="F666" s="302"/>
      <c r="G666" s="303"/>
      <c r="H666" s="303"/>
      <c r="I666" s="303"/>
      <c r="J666" s="303"/>
    </row>
    <row r="667" ht="22.5" customHeight="1">
      <c r="B667" s="15"/>
      <c r="C667" s="4"/>
      <c r="D667" s="302"/>
      <c r="E667" s="302"/>
      <c r="F667" s="302"/>
      <c r="G667" s="303"/>
      <c r="H667" s="303"/>
      <c r="I667" s="303"/>
      <c r="J667" s="303"/>
    </row>
    <row r="668" ht="22.5" customHeight="1">
      <c r="B668" s="15"/>
      <c r="C668" s="4"/>
      <c r="D668" s="302"/>
      <c r="E668" s="302"/>
      <c r="F668" s="302"/>
      <c r="G668" s="303"/>
      <c r="H668" s="303"/>
      <c r="I668" s="303"/>
      <c r="J668" s="303"/>
    </row>
    <row r="669" ht="22.5" customHeight="1">
      <c r="B669" s="15"/>
      <c r="C669" s="4"/>
      <c r="D669" s="302"/>
      <c r="E669" s="302"/>
      <c r="F669" s="302"/>
      <c r="G669" s="303"/>
      <c r="H669" s="303"/>
      <c r="I669" s="303"/>
      <c r="J669" s="303"/>
    </row>
    <row r="670" ht="22.5" customHeight="1">
      <c r="B670" s="15"/>
      <c r="C670" s="4"/>
      <c r="D670" s="302"/>
      <c r="E670" s="302"/>
      <c r="F670" s="302"/>
      <c r="G670" s="303"/>
      <c r="H670" s="303"/>
      <c r="I670" s="303"/>
      <c r="J670" s="303"/>
    </row>
    <row r="671" ht="22.5" customHeight="1">
      <c r="B671" s="15"/>
      <c r="C671" s="4"/>
      <c r="D671" s="302"/>
      <c r="E671" s="302"/>
      <c r="F671" s="302"/>
      <c r="G671" s="303"/>
      <c r="H671" s="303"/>
      <c r="I671" s="303"/>
      <c r="J671" s="303"/>
    </row>
    <row r="672" ht="22.5" customHeight="1">
      <c r="B672" s="15"/>
      <c r="C672" s="4"/>
      <c r="D672" s="302"/>
      <c r="E672" s="302"/>
      <c r="F672" s="302"/>
      <c r="G672" s="303"/>
      <c r="H672" s="303"/>
      <c r="I672" s="303"/>
      <c r="J672" s="303"/>
    </row>
    <row r="673" ht="22.5" customHeight="1">
      <c r="B673" s="15"/>
      <c r="C673" s="4"/>
      <c r="D673" s="302"/>
      <c r="E673" s="302"/>
      <c r="F673" s="302"/>
      <c r="G673" s="303"/>
      <c r="H673" s="303"/>
      <c r="I673" s="303"/>
      <c r="J673" s="303"/>
    </row>
    <row r="674" ht="22.5" customHeight="1">
      <c r="B674" s="15"/>
      <c r="C674" s="4"/>
      <c r="D674" s="302"/>
      <c r="E674" s="302"/>
      <c r="F674" s="302"/>
      <c r="G674" s="303"/>
      <c r="H674" s="303"/>
      <c r="I674" s="303"/>
      <c r="J674" s="303"/>
    </row>
    <row r="675" ht="22.5" customHeight="1">
      <c r="B675" s="15"/>
      <c r="C675" s="4"/>
      <c r="D675" s="302"/>
      <c r="E675" s="302"/>
      <c r="F675" s="302"/>
      <c r="G675" s="303"/>
      <c r="H675" s="303"/>
      <c r="I675" s="303"/>
      <c r="J675" s="303"/>
    </row>
    <row r="676" ht="22.5" customHeight="1">
      <c r="B676" s="15"/>
      <c r="C676" s="4"/>
      <c r="D676" s="302"/>
      <c r="E676" s="302"/>
      <c r="F676" s="302"/>
      <c r="G676" s="303"/>
      <c r="H676" s="303"/>
      <c r="I676" s="303"/>
      <c r="J676" s="303"/>
    </row>
    <row r="677" ht="22.5" customHeight="1">
      <c r="B677" s="15"/>
      <c r="C677" s="4"/>
      <c r="D677" s="302"/>
      <c r="E677" s="302"/>
      <c r="F677" s="302"/>
      <c r="G677" s="303"/>
      <c r="H677" s="303"/>
      <c r="I677" s="303"/>
      <c r="J677" s="303"/>
    </row>
    <row r="678" ht="22.5" customHeight="1">
      <c r="B678" s="15"/>
      <c r="C678" s="4"/>
      <c r="D678" s="302"/>
      <c r="E678" s="302"/>
      <c r="F678" s="302"/>
      <c r="G678" s="303"/>
      <c r="H678" s="303"/>
      <c r="I678" s="303"/>
      <c r="J678" s="303"/>
    </row>
    <row r="679" ht="22.5" customHeight="1">
      <c r="B679" s="15"/>
      <c r="C679" s="4"/>
      <c r="D679" s="302"/>
      <c r="E679" s="302"/>
      <c r="F679" s="302"/>
      <c r="G679" s="303"/>
      <c r="H679" s="303"/>
      <c r="I679" s="303"/>
      <c r="J679" s="303"/>
    </row>
    <row r="680" ht="22.5" customHeight="1">
      <c r="B680" s="15"/>
      <c r="C680" s="4"/>
      <c r="D680" s="302"/>
      <c r="E680" s="302"/>
      <c r="F680" s="302"/>
      <c r="G680" s="303"/>
      <c r="H680" s="303"/>
      <c r="I680" s="303"/>
      <c r="J680" s="303"/>
    </row>
    <row r="681" ht="22.5" customHeight="1">
      <c r="B681" s="15"/>
      <c r="C681" s="4"/>
      <c r="D681" s="302"/>
      <c r="E681" s="302"/>
      <c r="F681" s="302"/>
      <c r="G681" s="303"/>
      <c r="H681" s="303"/>
      <c r="I681" s="303"/>
      <c r="J681" s="303"/>
    </row>
    <row r="682" ht="22.5" customHeight="1">
      <c r="B682" s="15"/>
      <c r="C682" s="4"/>
      <c r="D682" s="302"/>
      <c r="E682" s="302"/>
      <c r="F682" s="302"/>
      <c r="G682" s="303"/>
      <c r="H682" s="303"/>
      <c r="I682" s="303"/>
      <c r="J682" s="303"/>
    </row>
    <row r="683" ht="22.5" customHeight="1">
      <c r="B683" s="15"/>
      <c r="C683" s="4"/>
      <c r="D683" s="302"/>
      <c r="E683" s="302"/>
      <c r="F683" s="302"/>
      <c r="G683" s="303"/>
      <c r="H683" s="303"/>
      <c r="I683" s="303"/>
      <c r="J683" s="303"/>
    </row>
    <row r="684" ht="22.5" customHeight="1">
      <c r="B684" s="15"/>
      <c r="C684" s="4"/>
      <c r="D684" s="302"/>
      <c r="E684" s="302"/>
      <c r="F684" s="302"/>
      <c r="G684" s="303"/>
      <c r="H684" s="303"/>
      <c r="I684" s="303"/>
      <c r="J684" s="303"/>
    </row>
    <row r="685" ht="22.5" customHeight="1">
      <c r="B685" s="15"/>
      <c r="C685" s="4"/>
      <c r="D685" s="302"/>
      <c r="E685" s="302"/>
      <c r="F685" s="302"/>
      <c r="G685" s="303"/>
      <c r="H685" s="303"/>
      <c r="I685" s="303"/>
      <c r="J685" s="303"/>
    </row>
    <row r="686" ht="22.5" customHeight="1">
      <c r="B686" s="15"/>
      <c r="C686" s="4"/>
      <c r="D686" s="302"/>
      <c r="E686" s="302"/>
      <c r="F686" s="302"/>
      <c r="G686" s="303"/>
      <c r="H686" s="303"/>
      <c r="I686" s="303"/>
      <c r="J686" s="303"/>
    </row>
    <row r="687" ht="22.5" customHeight="1">
      <c r="B687" s="15"/>
      <c r="C687" s="4"/>
      <c r="D687" s="302"/>
      <c r="E687" s="302"/>
      <c r="F687" s="302"/>
      <c r="G687" s="303"/>
      <c r="H687" s="303"/>
      <c r="I687" s="303"/>
      <c r="J687" s="303"/>
    </row>
    <row r="688" ht="22.5" customHeight="1">
      <c r="B688" s="15"/>
      <c r="C688" s="4"/>
      <c r="D688" s="302"/>
      <c r="E688" s="302"/>
      <c r="F688" s="302"/>
      <c r="G688" s="303"/>
      <c r="H688" s="303"/>
      <c r="I688" s="303"/>
      <c r="J688" s="303"/>
    </row>
    <row r="689" ht="22.5" customHeight="1">
      <c r="B689" s="15"/>
      <c r="C689" s="4"/>
      <c r="D689" s="302"/>
      <c r="E689" s="302"/>
      <c r="F689" s="302"/>
      <c r="G689" s="303"/>
      <c r="H689" s="303"/>
      <c r="I689" s="303"/>
      <c r="J689" s="303"/>
    </row>
    <row r="690" ht="22.5" customHeight="1">
      <c r="B690" s="15"/>
      <c r="C690" s="4"/>
      <c r="D690" s="302"/>
      <c r="E690" s="302"/>
      <c r="F690" s="302"/>
      <c r="G690" s="303"/>
      <c r="H690" s="303"/>
      <c r="I690" s="303"/>
      <c r="J690" s="303"/>
    </row>
    <row r="691" ht="22.5" customHeight="1">
      <c r="B691" s="15"/>
      <c r="C691" s="4"/>
      <c r="D691" s="302"/>
      <c r="E691" s="302"/>
      <c r="F691" s="302"/>
      <c r="G691" s="303"/>
      <c r="H691" s="303"/>
      <c r="I691" s="303"/>
      <c r="J691" s="303"/>
    </row>
    <row r="692" ht="22.5" customHeight="1">
      <c r="B692" s="15"/>
      <c r="C692" s="4"/>
      <c r="D692" s="302"/>
      <c r="E692" s="302"/>
      <c r="F692" s="302"/>
      <c r="G692" s="303"/>
      <c r="H692" s="303"/>
      <c r="I692" s="303"/>
      <c r="J692" s="303"/>
    </row>
    <row r="693" ht="22.5" customHeight="1">
      <c r="B693" s="15"/>
      <c r="C693" s="4"/>
      <c r="D693" s="302"/>
      <c r="E693" s="302"/>
      <c r="F693" s="302"/>
      <c r="G693" s="303"/>
      <c r="H693" s="303"/>
      <c r="I693" s="303"/>
      <c r="J693" s="303"/>
    </row>
    <row r="694" ht="22.5" customHeight="1">
      <c r="B694" s="15"/>
      <c r="C694" s="4"/>
      <c r="D694" s="302"/>
      <c r="E694" s="302"/>
      <c r="F694" s="302"/>
      <c r="G694" s="303"/>
      <c r="H694" s="303"/>
      <c r="I694" s="303"/>
      <c r="J694" s="303"/>
    </row>
    <row r="695" ht="22.5" customHeight="1">
      <c r="B695" s="15"/>
      <c r="C695" s="4"/>
      <c r="D695" s="302"/>
      <c r="E695" s="302"/>
      <c r="F695" s="302"/>
      <c r="G695" s="303"/>
      <c r="H695" s="303"/>
      <c r="I695" s="303"/>
      <c r="J695" s="303"/>
    </row>
    <row r="696" ht="22.5" customHeight="1">
      <c r="B696" s="15"/>
      <c r="C696" s="4"/>
      <c r="D696" s="302"/>
      <c r="E696" s="302"/>
      <c r="F696" s="302"/>
      <c r="G696" s="303"/>
      <c r="H696" s="303"/>
      <c r="I696" s="303"/>
      <c r="J696" s="303"/>
    </row>
    <row r="697" ht="22.5" customHeight="1">
      <c r="B697" s="15"/>
      <c r="C697" s="4"/>
      <c r="D697" s="302"/>
      <c r="E697" s="302"/>
      <c r="F697" s="302"/>
      <c r="G697" s="303"/>
      <c r="H697" s="303"/>
      <c r="I697" s="303"/>
      <c r="J697" s="303"/>
    </row>
    <row r="698" ht="22.5" customHeight="1">
      <c r="B698" s="15"/>
      <c r="C698" s="4"/>
      <c r="D698" s="302"/>
      <c r="E698" s="302"/>
      <c r="F698" s="302"/>
      <c r="G698" s="303"/>
      <c r="H698" s="303"/>
      <c r="I698" s="303"/>
      <c r="J698" s="303"/>
    </row>
    <row r="699" ht="22.5" customHeight="1">
      <c r="B699" s="15"/>
      <c r="C699" s="4"/>
      <c r="D699" s="302"/>
      <c r="E699" s="302"/>
      <c r="F699" s="302"/>
      <c r="G699" s="303"/>
      <c r="H699" s="303"/>
      <c r="I699" s="303"/>
      <c r="J699" s="303"/>
    </row>
    <row r="700" ht="22.5" customHeight="1">
      <c r="B700" s="15"/>
      <c r="C700" s="4"/>
      <c r="D700" s="302"/>
      <c r="E700" s="302"/>
      <c r="F700" s="302"/>
      <c r="G700" s="303"/>
      <c r="H700" s="303"/>
      <c r="I700" s="303"/>
      <c r="J700" s="303"/>
    </row>
    <row r="701" ht="22.5" customHeight="1">
      <c r="B701" s="15"/>
      <c r="C701" s="4"/>
      <c r="D701" s="302"/>
      <c r="E701" s="302"/>
      <c r="F701" s="302"/>
      <c r="G701" s="303"/>
      <c r="H701" s="303"/>
      <c r="I701" s="303"/>
      <c r="J701" s="303"/>
    </row>
    <row r="702" ht="22.5" customHeight="1">
      <c r="B702" s="15"/>
      <c r="C702" s="4"/>
      <c r="D702" s="302"/>
      <c r="E702" s="302"/>
      <c r="F702" s="302"/>
      <c r="G702" s="303"/>
      <c r="H702" s="303"/>
      <c r="I702" s="303"/>
      <c r="J702" s="303"/>
    </row>
    <row r="703" ht="22.5" customHeight="1">
      <c r="B703" s="15"/>
      <c r="C703" s="4"/>
      <c r="D703" s="302"/>
      <c r="E703" s="302"/>
      <c r="F703" s="302"/>
      <c r="G703" s="303"/>
      <c r="H703" s="303"/>
      <c r="I703" s="303"/>
      <c r="J703" s="303"/>
    </row>
    <row r="704" ht="22.5" customHeight="1">
      <c r="B704" s="15"/>
      <c r="C704" s="4"/>
      <c r="D704" s="302"/>
      <c r="E704" s="302"/>
      <c r="F704" s="302"/>
      <c r="G704" s="303"/>
      <c r="H704" s="303"/>
      <c r="I704" s="303"/>
      <c r="J704" s="303"/>
    </row>
    <row r="705" ht="22.5" customHeight="1">
      <c r="B705" s="15"/>
      <c r="C705" s="4"/>
      <c r="D705" s="302"/>
      <c r="E705" s="302"/>
      <c r="F705" s="302"/>
      <c r="G705" s="303"/>
      <c r="H705" s="303"/>
      <c r="I705" s="303"/>
      <c r="J705" s="303"/>
    </row>
    <row r="706" ht="22.5" customHeight="1">
      <c r="B706" s="15"/>
      <c r="C706" s="4"/>
      <c r="D706" s="302"/>
      <c r="E706" s="302"/>
      <c r="F706" s="302"/>
      <c r="G706" s="303"/>
      <c r="H706" s="303"/>
      <c r="I706" s="303"/>
      <c r="J706" s="303"/>
    </row>
    <row r="707" ht="22.5" customHeight="1">
      <c r="B707" s="15"/>
      <c r="C707" s="4"/>
      <c r="D707" s="302"/>
      <c r="E707" s="302"/>
      <c r="F707" s="302"/>
      <c r="G707" s="303"/>
      <c r="H707" s="303"/>
      <c r="I707" s="303"/>
      <c r="J707" s="303"/>
    </row>
    <row r="708" ht="22.5" customHeight="1">
      <c r="B708" s="15"/>
      <c r="C708" s="4"/>
      <c r="D708" s="302"/>
      <c r="E708" s="302"/>
      <c r="F708" s="302"/>
      <c r="G708" s="303"/>
      <c r="H708" s="303"/>
      <c r="I708" s="303"/>
      <c r="J708" s="303"/>
    </row>
    <row r="709" ht="22.5" customHeight="1">
      <c r="B709" s="15"/>
      <c r="C709" s="4"/>
      <c r="D709" s="302"/>
      <c r="E709" s="302"/>
      <c r="F709" s="302"/>
      <c r="G709" s="303"/>
      <c r="H709" s="303"/>
      <c r="I709" s="303"/>
      <c r="J709" s="303"/>
    </row>
    <row r="710" ht="22.5" customHeight="1">
      <c r="B710" s="15"/>
      <c r="C710" s="4"/>
      <c r="D710" s="302"/>
      <c r="E710" s="302"/>
      <c r="F710" s="302"/>
      <c r="G710" s="303"/>
      <c r="H710" s="303"/>
      <c r="I710" s="303"/>
      <c r="J710" s="303"/>
    </row>
    <row r="711" ht="22.5" customHeight="1">
      <c r="B711" s="15"/>
      <c r="C711" s="4"/>
      <c r="D711" s="302"/>
      <c r="E711" s="302"/>
      <c r="F711" s="302"/>
      <c r="G711" s="303"/>
      <c r="H711" s="303"/>
      <c r="I711" s="303"/>
      <c r="J711" s="303"/>
    </row>
    <row r="712" ht="22.5" customHeight="1">
      <c r="B712" s="15"/>
      <c r="C712" s="4"/>
      <c r="D712" s="302"/>
      <c r="E712" s="302"/>
      <c r="F712" s="302"/>
      <c r="G712" s="303"/>
      <c r="H712" s="303"/>
      <c r="I712" s="303"/>
      <c r="J712" s="303"/>
    </row>
    <row r="713" ht="22.5" customHeight="1">
      <c r="B713" s="15"/>
      <c r="C713" s="4"/>
      <c r="D713" s="302"/>
      <c r="E713" s="302"/>
      <c r="F713" s="302"/>
      <c r="G713" s="303"/>
      <c r="H713" s="303"/>
      <c r="I713" s="303"/>
      <c r="J713" s="303"/>
    </row>
    <row r="714" ht="22.5" customHeight="1">
      <c r="B714" s="15"/>
      <c r="C714" s="4"/>
      <c r="D714" s="302"/>
      <c r="E714" s="302"/>
      <c r="F714" s="302"/>
      <c r="G714" s="303"/>
      <c r="H714" s="303"/>
      <c r="I714" s="303"/>
      <c r="J714" s="303"/>
    </row>
    <row r="715" ht="22.5" customHeight="1">
      <c r="B715" s="15"/>
      <c r="C715" s="4"/>
      <c r="D715" s="302"/>
      <c r="E715" s="302"/>
      <c r="F715" s="302"/>
      <c r="G715" s="303"/>
      <c r="H715" s="303"/>
      <c r="I715" s="303"/>
      <c r="J715" s="303"/>
    </row>
    <row r="716" ht="22.5" customHeight="1">
      <c r="B716" s="15"/>
      <c r="C716" s="4"/>
      <c r="D716" s="302"/>
      <c r="E716" s="302"/>
      <c r="F716" s="302"/>
      <c r="G716" s="303"/>
      <c r="H716" s="303"/>
      <c r="I716" s="303"/>
      <c r="J716" s="303"/>
    </row>
    <row r="717" ht="22.5" customHeight="1">
      <c r="B717" s="15"/>
      <c r="C717" s="4"/>
      <c r="D717" s="302"/>
      <c r="E717" s="302"/>
      <c r="F717" s="302"/>
      <c r="G717" s="303"/>
      <c r="H717" s="303"/>
      <c r="I717" s="303"/>
      <c r="J717" s="303"/>
    </row>
    <row r="718" ht="22.5" customHeight="1">
      <c r="B718" s="15"/>
      <c r="C718" s="4"/>
      <c r="D718" s="302"/>
      <c r="E718" s="302"/>
      <c r="F718" s="302"/>
      <c r="G718" s="303"/>
      <c r="H718" s="303"/>
      <c r="I718" s="303"/>
      <c r="J718" s="303"/>
    </row>
    <row r="719" ht="22.5" customHeight="1">
      <c r="B719" s="15"/>
      <c r="C719" s="4"/>
      <c r="D719" s="302"/>
      <c r="E719" s="302"/>
      <c r="F719" s="302"/>
      <c r="G719" s="303"/>
      <c r="H719" s="303"/>
      <c r="I719" s="303"/>
      <c r="J719" s="303"/>
    </row>
    <row r="720" ht="22.5" customHeight="1">
      <c r="B720" s="15"/>
      <c r="C720" s="4"/>
      <c r="D720" s="302"/>
      <c r="E720" s="302"/>
      <c r="F720" s="302"/>
      <c r="G720" s="303"/>
      <c r="H720" s="303"/>
      <c r="I720" s="303"/>
      <c r="J720" s="303"/>
    </row>
    <row r="721" ht="22.5" customHeight="1">
      <c r="B721" s="15"/>
      <c r="C721" s="4"/>
      <c r="D721" s="302"/>
      <c r="E721" s="302"/>
      <c r="F721" s="302"/>
      <c r="G721" s="303"/>
      <c r="H721" s="303"/>
      <c r="I721" s="303"/>
      <c r="J721" s="303"/>
    </row>
    <row r="722" ht="22.5" customHeight="1">
      <c r="B722" s="15"/>
      <c r="C722" s="4"/>
      <c r="D722" s="302"/>
      <c r="E722" s="302"/>
      <c r="F722" s="302"/>
      <c r="G722" s="303"/>
      <c r="H722" s="303"/>
      <c r="I722" s="303"/>
      <c r="J722" s="303"/>
    </row>
    <row r="723" ht="22.5" customHeight="1">
      <c r="B723" s="15"/>
      <c r="C723" s="4"/>
      <c r="D723" s="302"/>
      <c r="E723" s="302"/>
      <c r="F723" s="302"/>
      <c r="G723" s="303"/>
      <c r="H723" s="303"/>
      <c r="I723" s="303"/>
      <c r="J723" s="303"/>
    </row>
    <row r="724" ht="22.5" customHeight="1">
      <c r="B724" s="15"/>
      <c r="C724" s="4"/>
      <c r="D724" s="302"/>
      <c r="E724" s="302"/>
      <c r="F724" s="302"/>
      <c r="G724" s="303"/>
      <c r="H724" s="303"/>
      <c r="I724" s="303"/>
      <c r="J724" s="303"/>
    </row>
    <row r="725" ht="22.5" customHeight="1">
      <c r="B725" s="15"/>
      <c r="C725" s="4"/>
      <c r="D725" s="302"/>
      <c r="E725" s="302"/>
      <c r="F725" s="302"/>
      <c r="G725" s="303"/>
      <c r="H725" s="303"/>
      <c r="I725" s="303"/>
      <c r="J725" s="303"/>
    </row>
    <row r="726" ht="22.5" customHeight="1">
      <c r="B726" s="15"/>
      <c r="C726" s="4"/>
      <c r="D726" s="302"/>
      <c r="E726" s="302"/>
      <c r="F726" s="302"/>
      <c r="G726" s="303"/>
      <c r="H726" s="303"/>
      <c r="I726" s="303"/>
      <c r="J726" s="303"/>
    </row>
    <row r="727" ht="22.5" customHeight="1">
      <c r="B727" s="15"/>
      <c r="C727" s="4"/>
      <c r="D727" s="302"/>
      <c r="E727" s="302"/>
      <c r="F727" s="302"/>
      <c r="G727" s="303"/>
      <c r="H727" s="303"/>
      <c r="I727" s="303"/>
      <c r="J727" s="303"/>
    </row>
    <row r="728" ht="22.5" customHeight="1">
      <c r="B728" s="15"/>
      <c r="C728" s="4"/>
      <c r="D728" s="302"/>
      <c r="E728" s="302"/>
      <c r="F728" s="302"/>
      <c r="G728" s="303"/>
      <c r="H728" s="303"/>
      <c r="I728" s="303"/>
      <c r="J728" s="303"/>
    </row>
    <row r="729" ht="22.5" customHeight="1">
      <c r="B729" s="15"/>
      <c r="C729" s="4"/>
      <c r="D729" s="302"/>
      <c r="E729" s="302"/>
      <c r="F729" s="302"/>
      <c r="G729" s="303"/>
      <c r="H729" s="303"/>
      <c r="I729" s="303"/>
      <c r="J729" s="303"/>
    </row>
    <row r="730" ht="22.5" customHeight="1">
      <c r="B730" s="15"/>
      <c r="C730" s="4"/>
      <c r="D730" s="302"/>
      <c r="E730" s="302"/>
      <c r="F730" s="302"/>
      <c r="G730" s="303"/>
      <c r="H730" s="303"/>
      <c r="I730" s="303"/>
      <c r="J730" s="303"/>
    </row>
    <row r="731" ht="22.5" customHeight="1">
      <c r="B731" s="15"/>
      <c r="C731" s="4"/>
      <c r="D731" s="302"/>
      <c r="E731" s="302"/>
      <c r="F731" s="302"/>
      <c r="G731" s="303"/>
      <c r="H731" s="303"/>
      <c r="I731" s="303"/>
      <c r="J731" s="303"/>
    </row>
    <row r="732" ht="22.5" customHeight="1">
      <c r="B732" s="15"/>
      <c r="C732" s="4"/>
      <c r="D732" s="302"/>
      <c r="E732" s="302"/>
      <c r="F732" s="302"/>
      <c r="G732" s="303"/>
      <c r="H732" s="303"/>
      <c r="I732" s="303"/>
      <c r="J732" s="303"/>
    </row>
    <row r="733" ht="22.5" customHeight="1">
      <c r="B733" s="15"/>
      <c r="C733" s="4"/>
      <c r="D733" s="302"/>
      <c r="E733" s="302"/>
      <c r="F733" s="302"/>
      <c r="G733" s="303"/>
      <c r="H733" s="303"/>
      <c r="I733" s="303"/>
      <c r="J733" s="303"/>
    </row>
    <row r="734" ht="22.5" customHeight="1">
      <c r="B734" s="15"/>
      <c r="C734" s="4"/>
      <c r="D734" s="302"/>
      <c r="E734" s="302"/>
      <c r="F734" s="302"/>
      <c r="G734" s="303"/>
      <c r="H734" s="303"/>
      <c r="I734" s="303"/>
      <c r="J734" s="303"/>
    </row>
    <row r="735" ht="22.5" customHeight="1">
      <c r="B735" s="15"/>
      <c r="C735" s="4"/>
      <c r="D735" s="302"/>
      <c r="E735" s="302"/>
      <c r="F735" s="302"/>
      <c r="G735" s="303"/>
      <c r="H735" s="303"/>
      <c r="I735" s="303"/>
      <c r="J735" s="303"/>
    </row>
    <row r="736" ht="22.5" customHeight="1">
      <c r="B736" s="15"/>
      <c r="C736" s="4"/>
      <c r="D736" s="302"/>
      <c r="E736" s="302"/>
      <c r="F736" s="302"/>
      <c r="G736" s="303"/>
      <c r="H736" s="303"/>
      <c r="I736" s="303"/>
      <c r="J736" s="303"/>
    </row>
    <row r="737" ht="22.5" customHeight="1">
      <c r="B737" s="15"/>
      <c r="C737" s="4"/>
      <c r="D737" s="302"/>
      <c r="E737" s="302"/>
      <c r="F737" s="302"/>
      <c r="G737" s="303"/>
      <c r="H737" s="303"/>
      <c r="I737" s="303"/>
      <c r="J737" s="303"/>
    </row>
    <row r="738" ht="22.5" customHeight="1">
      <c r="B738" s="15"/>
      <c r="C738" s="4"/>
      <c r="D738" s="302"/>
      <c r="E738" s="302"/>
      <c r="F738" s="302"/>
      <c r="G738" s="303"/>
      <c r="H738" s="303"/>
      <c r="I738" s="303"/>
      <c r="J738" s="303"/>
    </row>
    <row r="739" ht="22.5" customHeight="1">
      <c r="B739" s="15"/>
      <c r="C739" s="4"/>
      <c r="D739" s="302"/>
      <c r="E739" s="302"/>
      <c r="F739" s="302"/>
      <c r="G739" s="303"/>
      <c r="H739" s="303"/>
      <c r="I739" s="303"/>
      <c r="J739" s="303"/>
    </row>
    <row r="740" ht="22.5" customHeight="1">
      <c r="B740" s="15"/>
      <c r="C740" s="4"/>
      <c r="D740" s="302"/>
      <c r="E740" s="302"/>
      <c r="F740" s="302"/>
      <c r="G740" s="303"/>
      <c r="H740" s="303"/>
      <c r="I740" s="303"/>
      <c r="J740" s="303"/>
    </row>
    <row r="741" ht="22.5" customHeight="1">
      <c r="B741" s="15"/>
      <c r="C741" s="4"/>
      <c r="D741" s="302"/>
      <c r="E741" s="302"/>
      <c r="F741" s="302"/>
      <c r="G741" s="303"/>
      <c r="H741" s="303"/>
      <c r="I741" s="303"/>
      <c r="J741" s="303"/>
    </row>
    <row r="742" ht="22.5" customHeight="1">
      <c r="B742" s="15"/>
      <c r="C742" s="4"/>
      <c r="D742" s="302"/>
      <c r="E742" s="302"/>
      <c r="F742" s="302"/>
      <c r="G742" s="303"/>
      <c r="H742" s="303"/>
      <c r="I742" s="303"/>
      <c r="J742" s="303"/>
    </row>
    <row r="743" ht="22.5" customHeight="1">
      <c r="B743" s="15"/>
      <c r="C743" s="4"/>
      <c r="D743" s="302"/>
      <c r="E743" s="302"/>
      <c r="F743" s="302"/>
      <c r="G743" s="303"/>
      <c r="H743" s="303"/>
      <c r="I743" s="303"/>
      <c r="J743" s="303"/>
    </row>
    <row r="744" ht="22.5" customHeight="1">
      <c r="B744" s="15"/>
      <c r="C744" s="4"/>
      <c r="D744" s="302"/>
      <c r="E744" s="302"/>
      <c r="F744" s="302"/>
      <c r="G744" s="303"/>
      <c r="H744" s="303"/>
      <c r="I744" s="303"/>
      <c r="J744" s="303"/>
    </row>
    <row r="745" ht="22.5" customHeight="1">
      <c r="B745" s="15"/>
      <c r="C745" s="4"/>
      <c r="D745" s="302"/>
      <c r="E745" s="302"/>
      <c r="F745" s="302"/>
      <c r="G745" s="303"/>
      <c r="H745" s="303"/>
      <c r="I745" s="303"/>
      <c r="J745" s="303"/>
    </row>
    <row r="746" ht="22.5" customHeight="1">
      <c r="B746" s="15"/>
      <c r="C746" s="4"/>
      <c r="D746" s="302"/>
      <c r="E746" s="302"/>
      <c r="F746" s="302"/>
      <c r="G746" s="303"/>
      <c r="H746" s="303"/>
      <c r="I746" s="303"/>
      <c r="J746" s="303"/>
    </row>
    <row r="747" ht="22.5" customHeight="1">
      <c r="B747" s="15"/>
      <c r="C747" s="4"/>
      <c r="D747" s="302"/>
      <c r="E747" s="302"/>
      <c r="F747" s="302"/>
      <c r="G747" s="303"/>
      <c r="H747" s="303"/>
      <c r="I747" s="303"/>
      <c r="J747" s="303"/>
    </row>
    <row r="748" ht="22.5" customHeight="1">
      <c r="B748" s="15"/>
      <c r="C748" s="4"/>
      <c r="D748" s="302"/>
      <c r="E748" s="302"/>
      <c r="F748" s="302"/>
      <c r="G748" s="303"/>
      <c r="H748" s="303"/>
      <c r="I748" s="303"/>
      <c r="J748" s="303"/>
    </row>
    <row r="749" ht="22.5" customHeight="1">
      <c r="B749" s="15"/>
      <c r="C749" s="4"/>
      <c r="D749" s="302"/>
      <c r="E749" s="302"/>
      <c r="F749" s="302"/>
      <c r="G749" s="303"/>
      <c r="H749" s="303"/>
      <c r="I749" s="303"/>
      <c r="J749" s="303"/>
    </row>
    <row r="750" ht="22.5" customHeight="1">
      <c r="B750" s="15"/>
      <c r="C750" s="4"/>
      <c r="D750" s="302"/>
      <c r="E750" s="302"/>
      <c r="F750" s="302"/>
      <c r="G750" s="303"/>
      <c r="H750" s="303"/>
      <c r="I750" s="303"/>
      <c r="J750" s="303"/>
    </row>
    <row r="751" ht="22.5" customHeight="1">
      <c r="B751" s="15"/>
      <c r="C751" s="4"/>
      <c r="D751" s="302"/>
      <c r="E751" s="302"/>
      <c r="F751" s="302"/>
      <c r="G751" s="303"/>
      <c r="H751" s="303"/>
      <c r="I751" s="303"/>
      <c r="J751" s="303"/>
    </row>
    <row r="752" ht="22.5" customHeight="1">
      <c r="B752" s="15"/>
      <c r="C752" s="4"/>
      <c r="D752" s="302"/>
      <c r="E752" s="302"/>
      <c r="F752" s="302"/>
      <c r="G752" s="303"/>
      <c r="H752" s="303"/>
      <c r="I752" s="303"/>
      <c r="J752" s="303"/>
    </row>
    <row r="753" ht="22.5" customHeight="1">
      <c r="B753" s="15"/>
      <c r="C753" s="4"/>
      <c r="D753" s="302"/>
      <c r="E753" s="302"/>
      <c r="F753" s="302"/>
      <c r="G753" s="303"/>
      <c r="H753" s="303"/>
      <c r="I753" s="303"/>
      <c r="J753" s="303"/>
    </row>
    <row r="754" ht="22.5" customHeight="1">
      <c r="B754" s="15"/>
      <c r="C754" s="4"/>
      <c r="D754" s="302"/>
      <c r="E754" s="302"/>
      <c r="F754" s="302"/>
      <c r="G754" s="303"/>
      <c r="H754" s="303"/>
      <c r="I754" s="303"/>
      <c r="J754" s="303"/>
    </row>
    <row r="755" ht="22.5" customHeight="1">
      <c r="B755" s="15"/>
      <c r="C755" s="4"/>
      <c r="D755" s="302"/>
      <c r="E755" s="302"/>
      <c r="F755" s="302"/>
      <c r="G755" s="303"/>
      <c r="H755" s="303"/>
      <c r="I755" s="303"/>
      <c r="J755" s="303"/>
    </row>
    <row r="756" ht="22.5" customHeight="1">
      <c r="B756" s="15"/>
      <c r="C756" s="4"/>
      <c r="D756" s="302"/>
      <c r="E756" s="302"/>
      <c r="F756" s="302"/>
      <c r="G756" s="303"/>
      <c r="H756" s="303"/>
      <c r="I756" s="303"/>
      <c r="J756" s="303"/>
    </row>
    <row r="757" ht="22.5" customHeight="1">
      <c r="B757" s="15"/>
      <c r="C757" s="4"/>
      <c r="D757" s="302"/>
      <c r="E757" s="302"/>
      <c r="F757" s="302"/>
      <c r="G757" s="303"/>
      <c r="H757" s="303"/>
      <c r="I757" s="303"/>
      <c r="J757" s="303"/>
    </row>
    <row r="758" ht="22.5" customHeight="1">
      <c r="B758" s="15"/>
      <c r="C758" s="4"/>
      <c r="D758" s="302"/>
      <c r="E758" s="302"/>
      <c r="F758" s="302"/>
      <c r="G758" s="303"/>
      <c r="H758" s="303"/>
      <c r="I758" s="303"/>
      <c r="J758" s="303"/>
    </row>
    <row r="759" ht="22.5" customHeight="1">
      <c r="B759" s="15"/>
      <c r="C759" s="4"/>
      <c r="D759" s="302"/>
      <c r="E759" s="302"/>
      <c r="F759" s="302"/>
      <c r="G759" s="303"/>
      <c r="H759" s="303"/>
      <c r="I759" s="303"/>
      <c r="J759" s="303"/>
    </row>
    <row r="760" ht="22.5" customHeight="1">
      <c r="B760" s="15"/>
      <c r="C760" s="4"/>
      <c r="D760" s="302"/>
      <c r="E760" s="302"/>
      <c r="F760" s="302"/>
      <c r="G760" s="303"/>
      <c r="H760" s="303"/>
      <c r="I760" s="303"/>
      <c r="J760" s="303"/>
    </row>
    <row r="761" ht="22.5" customHeight="1">
      <c r="B761" s="15"/>
      <c r="C761" s="4"/>
      <c r="D761" s="302"/>
      <c r="E761" s="302"/>
      <c r="F761" s="302"/>
      <c r="G761" s="303"/>
      <c r="H761" s="303"/>
      <c r="I761" s="303"/>
      <c r="J761" s="303"/>
    </row>
    <row r="762" ht="22.5" customHeight="1">
      <c r="B762" s="15"/>
      <c r="C762" s="4"/>
      <c r="D762" s="302"/>
      <c r="E762" s="302"/>
      <c r="F762" s="302"/>
      <c r="G762" s="303"/>
      <c r="H762" s="303"/>
      <c r="I762" s="303"/>
      <c r="J762" s="303"/>
    </row>
    <row r="763" ht="22.5" customHeight="1">
      <c r="B763" s="15"/>
      <c r="C763" s="4"/>
      <c r="D763" s="302"/>
      <c r="E763" s="302"/>
      <c r="F763" s="302"/>
      <c r="G763" s="303"/>
      <c r="H763" s="303"/>
      <c r="I763" s="303"/>
      <c r="J763" s="303"/>
    </row>
    <row r="764" ht="22.5" customHeight="1">
      <c r="B764" s="15"/>
      <c r="C764" s="4"/>
      <c r="D764" s="302"/>
      <c r="E764" s="302"/>
      <c r="F764" s="302"/>
      <c r="G764" s="303"/>
      <c r="H764" s="303"/>
      <c r="I764" s="303"/>
      <c r="J764" s="303"/>
    </row>
    <row r="765" ht="22.5" customHeight="1">
      <c r="B765" s="15"/>
      <c r="C765" s="4"/>
      <c r="D765" s="302"/>
      <c r="E765" s="302"/>
      <c r="F765" s="302"/>
      <c r="G765" s="303"/>
      <c r="H765" s="303"/>
      <c r="I765" s="303"/>
      <c r="J765" s="303"/>
    </row>
    <row r="766" ht="22.5" customHeight="1">
      <c r="B766" s="15"/>
      <c r="C766" s="4"/>
      <c r="D766" s="302"/>
      <c r="E766" s="302"/>
      <c r="F766" s="302"/>
      <c r="G766" s="303"/>
      <c r="H766" s="303"/>
      <c r="I766" s="303"/>
      <c r="J766" s="303"/>
    </row>
    <row r="767" ht="22.5" customHeight="1">
      <c r="B767" s="15"/>
      <c r="C767" s="4"/>
      <c r="D767" s="302"/>
      <c r="E767" s="302"/>
      <c r="F767" s="302"/>
      <c r="G767" s="303"/>
      <c r="H767" s="303"/>
      <c r="I767" s="303"/>
      <c r="J767" s="303"/>
    </row>
    <row r="768" ht="22.5" customHeight="1">
      <c r="B768" s="15"/>
      <c r="C768" s="4"/>
      <c r="D768" s="302"/>
      <c r="E768" s="302"/>
      <c r="F768" s="302"/>
      <c r="G768" s="303"/>
      <c r="H768" s="303"/>
      <c r="I768" s="303"/>
      <c r="J768" s="303"/>
    </row>
    <row r="769" ht="22.5" customHeight="1">
      <c r="B769" s="15"/>
      <c r="C769" s="4"/>
      <c r="D769" s="302"/>
      <c r="E769" s="302"/>
      <c r="F769" s="302"/>
      <c r="G769" s="303"/>
      <c r="H769" s="303"/>
      <c r="I769" s="303"/>
      <c r="J769" s="303"/>
    </row>
    <row r="770" ht="22.5" customHeight="1">
      <c r="B770" s="15"/>
      <c r="C770" s="4"/>
      <c r="D770" s="302"/>
      <c r="E770" s="302"/>
      <c r="F770" s="302"/>
      <c r="G770" s="303"/>
      <c r="H770" s="303"/>
      <c r="I770" s="303"/>
      <c r="J770" s="303"/>
    </row>
    <row r="771" ht="22.5" customHeight="1">
      <c r="B771" s="15"/>
      <c r="C771" s="4"/>
      <c r="D771" s="302"/>
      <c r="E771" s="302"/>
      <c r="F771" s="302"/>
      <c r="G771" s="303"/>
      <c r="H771" s="303"/>
      <c r="I771" s="303"/>
      <c r="J771" s="303"/>
    </row>
    <row r="772" ht="22.5" customHeight="1">
      <c r="B772" s="15"/>
      <c r="C772" s="4"/>
      <c r="D772" s="302"/>
      <c r="E772" s="302"/>
      <c r="F772" s="302"/>
      <c r="G772" s="303"/>
      <c r="H772" s="303"/>
      <c r="I772" s="303"/>
      <c r="J772" s="303"/>
    </row>
    <row r="773" ht="22.5" customHeight="1">
      <c r="B773" s="15"/>
      <c r="C773" s="4"/>
      <c r="D773" s="302"/>
      <c r="E773" s="302"/>
      <c r="F773" s="302"/>
      <c r="G773" s="303"/>
      <c r="H773" s="303"/>
      <c r="I773" s="303"/>
      <c r="J773" s="303"/>
    </row>
    <row r="774" ht="22.5" customHeight="1">
      <c r="B774" s="15"/>
      <c r="C774" s="4"/>
      <c r="D774" s="302"/>
      <c r="E774" s="302"/>
      <c r="F774" s="302"/>
      <c r="G774" s="303"/>
      <c r="H774" s="303"/>
      <c r="I774" s="303"/>
      <c r="J774" s="303"/>
    </row>
    <row r="775" ht="22.5" customHeight="1">
      <c r="B775" s="15"/>
      <c r="C775" s="4"/>
      <c r="D775" s="302"/>
      <c r="E775" s="302"/>
      <c r="F775" s="302"/>
      <c r="G775" s="303"/>
      <c r="H775" s="303"/>
      <c r="I775" s="303"/>
      <c r="J775" s="303"/>
    </row>
    <row r="776" ht="22.5" customHeight="1">
      <c r="B776" s="15"/>
      <c r="C776" s="4"/>
      <c r="D776" s="302"/>
      <c r="E776" s="302"/>
      <c r="F776" s="302"/>
      <c r="G776" s="303"/>
      <c r="H776" s="303"/>
      <c r="I776" s="303"/>
      <c r="J776" s="303"/>
    </row>
    <row r="777" ht="22.5" customHeight="1">
      <c r="B777" s="15"/>
      <c r="C777" s="4"/>
      <c r="D777" s="302"/>
      <c r="E777" s="302"/>
      <c r="F777" s="302"/>
      <c r="G777" s="303"/>
      <c r="H777" s="303"/>
      <c r="I777" s="303"/>
      <c r="J777" s="303"/>
    </row>
    <row r="778" ht="22.5" customHeight="1">
      <c r="B778" s="15"/>
      <c r="C778" s="4"/>
      <c r="D778" s="302"/>
      <c r="E778" s="302"/>
      <c r="F778" s="302"/>
      <c r="G778" s="303"/>
      <c r="H778" s="303"/>
      <c r="I778" s="303"/>
      <c r="J778" s="303"/>
    </row>
    <row r="779" ht="22.5" customHeight="1">
      <c r="B779" s="15"/>
      <c r="C779" s="4"/>
      <c r="D779" s="302"/>
      <c r="E779" s="302"/>
      <c r="F779" s="302"/>
      <c r="G779" s="303"/>
      <c r="H779" s="303"/>
      <c r="I779" s="303"/>
      <c r="J779" s="303"/>
    </row>
    <row r="780" ht="22.5" customHeight="1">
      <c r="B780" s="15"/>
      <c r="C780" s="4"/>
      <c r="D780" s="302"/>
      <c r="E780" s="302"/>
      <c r="F780" s="302"/>
      <c r="G780" s="303"/>
      <c r="H780" s="303"/>
      <c r="I780" s="303"/>
      <c r="J780" s="303"/>
    </row>
    <row r="781" ht="22.5" customHeight="1">
      <c r="B781" s="15"/>
      <c r="C781" s="4"/>
      <c r="D781" s="302"/>
      <c r="E781" s="302"/>
      <c r="F781" s="302"/>
      <c r="G781" s="303"/>
      <c r="H781" s="303"/>
      <c r="I781" s="303"/>
      <c r="J781" s="303"/>
    </row>
    <row r="782" ht="22.5" customHeight="1">
      <c r="B782" s="15"/>
      <c r="C782" s="4"/>
      <c r="D782" s="302"/>
      <c r="E782" s="302"/>
      <c r="F782" s="302"/>
      <c r="G782" s="303"/>
      <c r="H782" s="303"/>
      <c r="I782" s="303"/>
      <c r="J782" s="303"/>
    </row>
    <row r="783" ht="22.5" customHeight="1">
      <c r="B783" s="15"/>
      <c r="C783" s="4"/>
      <c r="D783" s="302"/>
      <c r="E783" s="302"/>
      <c r="F783" s="302"/>
      <c r="G783" s="303"/>
      <c r="H783" s="303"/>
      <c r="I783" s="303"/>
      <c r="J783" s="303"/>
    </row>
    <row r="784" ht="22.5" customHeight="1">
      <c r="B784" s="15"/>
      <c r="C784" s="4"/>
      <c r="D784" s="302"/>
      <c r="E784" s="302"/>
      <c r="F784" s="302"/>
      <c r="G784" s="303"/>
      <c r="H784" s="303"/>
      <c r="I784" s="303"/>
      <c r="J784" s="303"/>
    </row>
    <row r="785" ht="22.5" customHeight="1">
      <c r="B785" s="15"/>
      <c r="C785" s="4"/>
      <c r="D785" s="302"/>
      <c r="E785" s="302"/>
      <c r="F785" s="302"/>
      <c r="G785" s="303"/>
      <c r="H785" s="303"/>
      <c r="I785" s="303"/>
      <c r="J785" s="303"/>
    </row>
    <row r="786" ht="22.5" customHeight="1">
      <c r="B786" s="15"/>
      <c r="C786" s="4"/>
      <c r="D786" s="302"/>
      <c r="E786" s="302"/>
      <c r="F786" s="302"/>
      <c r="G786" s="303"/>
      <c r="H786" s="303"/>
      <c r="I786" s="303"/>
      <c r="J786" s="303"/>
    </row>
    <row r="787" ht="22.5" customHeight="1">
      <c r="B787" s="15"/>
      <c r="C787" s="4"/>
      <c r="D787" s="302"/>
      <c r="E787" s="302"/>
      <c r="F787" s="302"/>
      <c r="G787" s="303"/>
      <c r="H787" s="303"/>
      <c r="I787" s="303"/>
      <c r="J787" s="303"/>
    </row>
    <row r="788" ht="22.5" customHeight="1">
      <c r="B788" s="15"/>
      <c r="C788" s="4"/>
      <c r="D788" s="302"/>
      <c r="E788" s="302"/>
      <c r="F788" s="302"/>
      <c r="G788" s="303"/>
      <c r="H788" s="303"/>
      <c r="I788" s="303"/>
      <c r="J788" s="303"/>
    </row>
    <row r="789" ht="22.5" customHeight="1">
      <c r="B789" s="15"/>
      <c r="C789" s="4"/>
      <c r="D789" s="302"/>
      <c r="E789" s="302"/>
      <c r="F789" s="302"/>
      <c r="G789" s="303"/>
      <c r="H789" s="303"/>
      <c r="I789" s="303"/>
      <c r="J789" s="303"/>
    </row>
    <row r="790" ht="22.5" customHeight="1">
      <c r="B790" s="15"/>
      <c r="C790" s="4"/>
      <c r="D790" s="302"/>
      <c r="E790" s="302"/>
      <c r="F790" s="302"/>
      <c r="G790" s="303"/>
      <c r="H790" s="303"/>
      <c r="I790" s="303"/>
      <c r="J790" s="303"/>
    </row>
    <row r="791" ht="22.5" customHeight="1">
      <c r="B791" s="15"/>
      <c r="C791" s="4"/>
      <c r="D791" s="302"/>
      <c r="E791" s="302"/>
      <c r="F791" s="302"/>
      <c r="G791" s="303"/>
      <c r="H791" s="303"/>
      <c r="I791" s="303"/>
      <c r="J791" s="303"/>
    </row>
    <row r="792" ht="22.5" customHeight="1">
      <c r="B792" s="15"/>
      <c r="C792" s="4"/>
      <c r="D792" s="302"/>
      <c r="E792" s="302"/>
      <c r="F792" s="302"/>
      <c r="G792" s="303"/>
      <c r="H792" s="303"/>
      <c r="I792" s="303"/>
      <c r="J792" s="303"/>
    </row>
    <row r="793" ht="22.5" customHeight="1">
      <c r="B793" s="15"/>
      <c r="C793" s="4"/>
      <c r="D793" s="302"/>
      <c r="E793" s="302"/>
      <c r="F793" s="302"/>
      <c r="G793" s="303"/>
      <c r="H793" s="303"/>
      <c r="I793" s="303"/>
      <c r="J793" s="303"/>
    </row>
    <row r="794" ht="22.5" customHeight="1">
      <c r="B794" s="15"/>
      <c r="C794" s="4"/>
      <c r="D794" s="302"/>
      <c r="E794" s="302"/>
      <c r="F794" s="302"/>
      <c r="G794" s="303"/>
      <c r="H794" s="303"/>
      <c r="I794" s="303"/>
      <c r="J794" s="303"/>
    </row>
    <row r="795" ht="22.5" customHeight="1">
      <c r="B795" s="15"/>
      <c r="C795" s="4"/>
      <c r="D795" s="302"/>
      <c r="E795" s="302"/>
      <c r="F795" s="302"/>
      <c r="G795" s="303"/>
      <c r="H795" s="303"/>
      <c r="I795" s="303"/>
      <c r="J795" s="303"/>
    </row>
    <row r="796" ht="22.5" customHeight="1">
      <c r="B796" s="15"/>
      <c r="C796" s="4"/>
      <c r="D796" s="302"/>
      <c r="E796" s="302"/>
      <c r="F796" s="302"/>
      <c r="G796" s="303"/>
      <c r="H796" s="303"/>
      <c r="I796" s="303"/>
      <c r="J796" s="303"/>
    </row>
    <row r="797" ht="22.5" customHeight="1">
      <c r="B797" s="15"/>
      <c r="C797" s="4"/>
      <c r="D797" s="302"/>
      <c r="E797" s="302"/>
      <c r="F797" s="302"/>
      <c r="G797" s="303"/>
      <c r="H797" s="303"/>
      <c r="I797" s="303"/>
      <c r="J797" s="303"/>
    </row>
    <row r="798" ht="22.5" customHeight="1">
      <c r="B798" s="15"/>
      <c r="C798" s="4"/>
      <c r="D798" s="302"/>
      <c r="E798" s="302"/>
      <c r="F798" s="302"/>
      <c r="G798" s="303"/>
      <c r="H798" s="303"/>
      <c r="I798" s="303"/>
      <c r="J798" s="303"/>
    </row>
    <row r="799" ht="22.5" customHeight="1">
      <c r="B799" s="15"/>
      <c r="C799" s="4"/>
      <c r="D799" s="302"/>
      <c r="E799" s="302"/>
      <c r="F799" s="302"/>
      <c r="G799" s="303"/>
      <c r="H799" s="303"/>
      <c r="I799" s="303"/>
      <c r="J799" s="303"/>
    </row>
    <row r="800" ht="22.5" customHeight="1">
      <c r="B800" s="15"/>
      <c r="C800" s="4"/>
      <c r="D800" s="302"/>
      <c r="E800" s="302"/>
      <c r="F800" s="302"/>
      <c r="G800" s="303"/>
      <c r="H800" s="303"/>
      <c r="I800" s="303"/>
      <c r="J800" s="303"/>
    </row>
    <row r="801" ht="22.5" customHeight="1">
      <c r="B801" s="15"/>
      <c r="C801" s="4"/>
      <c r="D801" s="302"/>
      <c r="E801" s="302"/>
      <c r="F801" s="302"/>
      <c r="G801" s="303"/>
      <c r="H801" s="303"/>
      <c r="I801" s="303"/>
      <c r="J801" s="303"/>
    </row>
    <row r="802" ht="22.5" customHeight="1">
      <c r="B802" s="15"/>
      <c r="C802" s="4"/>
      <c r="D802" s="302"/>
      <c r="E802" s="302"/>
      <c r="F802" s="302"/>
      <c r="G802" s="303"/>
      <c r="H802" s="303"/>
      <c r="I802" s="303"/>
      <c r="J802" s="303"/>
    </row>
    <row r="803" ht="22.5" customHeight="1">
      <c r="B803" s="15"/>
      <c r="C803" s="4"/>
      <c r="D803" s="302"/>
      <c r="E803" s="302"/>
      <c r="F803" s="302"/>
      <c r="G803" s="303"/>
      <c r="H803" s="303"/>
      <c r="I803" s="303"/>
      <c r="J803" s="303"/>
    </row>
    <row r="804" ht="22.5" customHeight="1">
      <c r="B804" s="15"/>
      <c r="C804" s="4"/>
      <c r="D804" s="302"/>
      <c r="E804" s="302"/>
      <c r="F804" s="302"/>
      <c r="G804" s="303"/>
      <c r="H804" s="303"/>
      <c r="I804" s="303"/>
      <c r="J804" s="303"/>
    </row>
    <row r="805" ht="22.5" customHeight="1">
      <c r="B805" s="15"/>
      <c r="C805" s="4"/>
      <c r="D805" s="302"/>
      <c r="E805" s="302"/>
      <c r="F805" s="302"/>
      <c r="G805" s="303"/>
      <c r="H805" s="303"/>
      <c r="I805" s="303"/>
      <c r="J805" s="303"/>
    </row>
    <row r="806" ht="22.5" customHeight="1">
      <c r="B806" s="15"/>
      <c r="C806" s="4"/>
      <c r="D806" s="302"/>
      <c r="E806" s="302"/>
      <c r="F806" s="302"/>
      <c r="G806" s="303"/>
      <c r="H806" s="303"/>
      <c r="I806" s="303"/>
      <c r="J806" s="303"/>
    </row>
    <row r="807" ht="22.5" customHeight="1">
      <c r="B807" s="15"/>
      <c r="C807" s="4"/>
      <c r="D807" s="302"/>
      <c r="E807" s="302"/>
      <c r="F807" s="302"/>
      <c r="G807" s="303"/>
      <c r="H807" s="303"/>
      <c r="I807" s="303"/>
      <c r="J807" s="303"/>
    </row>
    <row r="808" ht="22.5" customHeight="1">
      <c r="B808" s="15"/>
      <c r="C808" s="4"/>
      <c r="D808" s="302"/>
      <c r="E808" s="302"/>
      <c r="F808" s="302"/>
      <c r="G808" s="303"/>
      <c r="H808" s="303"/>
      <c r="I808" s="303"/>
      <c r="J808" s="303"/>
    </row>
    <row r="809" ht="22.5" customHeight="1">
      <c r="B809" s="15"/>
      <c r="C809" s="4"/>
      <c r="D809" s="302"/>
      <c r="E809" s="302"/>
      <c r="F809" s="302"/>
      <c r="G809" s="303"/>
      <c r="H809" s="303"/>
      <c r="I809" s="303"/>
      <c r="J809" s="303"/>
    </row>
    <row r="810" ht="22.5" customHeight="1">
      <c r="B810" s="15"/>
      <c r="C810" s="4"/>
      <c r="D810" s="302"/>
      <c r="E810" s="302"/>
      <c r="F810" s="302"/>
      <c r="G810" s="303"/>
      <c r="H810" s="303"/>
      <c r="I810" s="303"/>
      <c r="J810" s="303"/>
    </row>
    <row r="811" ht="22.5" customHeight="1">
      <c r="B811" s="15"/>
      <c r="C811" s="4"/>
      <c r="D811" s="302"/>
      <c r="E811" s="302"/>
      <c r="F811" s="302"/>
      <c r="G811" s="303"/>
      <c r="H811" s="303"/>
      <c r="I811" s="303"/>
      <c r="J811" s="303"/>
    </row>
    <row r="812" ht="22.5" customHeight="1">
      <c r="B812" s="15"/>
      <c r="C812" s="4"/>
      <c r="D812" s="302"/>
      <c r="E812" s="302"/>
      <c r="F812" s="302"/>
      <c r="G812" s="303"/>
      <c r="H812" s="303"/>
      <c r="I812" s="303"/>
      <c r="J812" s="303"/>
    </row>
    <row r="813" ht="22.5" customHeight="1">
      <c r="B813" s="15"/>
      <c r="C813" s="4"/>
      <c r="D813" s="302"/>
      <c r="E813" s="302"/>
      <c r="F813" s="302"/>
      <c r="G813" s="303"/>
      <c r="H813" s="303"/>
      <c r="I813" s="303"/>
      <c r="J813" s="303"/>
    </row>
    <row r="814" ht="22.5" customHeight="1">
      <c r="B814" s="15"/>
      <c r="C814" s="4"/>
      <c r="D814" s="302"/>
      <c r="E814" s="302"/>
      <c r="F814" s="302"/>
      <c r="G814" s="303"/>
      <c r="H814" s="303"/>
      <c r="I814" s="303"/>
      <c r="J814" s="303"/>
    </row>
    <row r="815" ht="22.5" customHeight="1">
      <c r="B815" s="15"/>
      <c r="C815" s="4"/>
      <c r="D815" s="302"/>
      <c r="E815" s="302"/>
      <c r="F815" s="302"/>
      <c r="G815" s="303"/>
      <c r="H815" s="303"/>
      <c r="I815" s="303"/>
      <c r="J815" s="303"/>
    </row>
    <row r="816" ht="22.5" customHeight="1">
      <c r="B816" s="15"/>
      <c r="C816" s="4"/>
      <c r="D816" s="302"/>
      <c r="E816" s="302"/>
      <c r="F816" s="302"/>
      <c r="G816" s="303"/>
      <c r="H816" s="303"/>
      <c r="I816" s="303"/>
      <c r="J816" s="303"/>
    </row>
    <row r="817" ht="22.5" customHeight="1">
      <c r="B817" s="15"/>
      <c r="C817" s="4"/>
      <c r="D817" s="302"/>
      <c r="E817" s="302"/>
      <c r="F817" s="302"/>
      <c r="G817" s="303"/>
      <c r="H817" s="303"/>
      <c r="I817" s="303"/>
      <c r="J817" s="303"/>
    </row>
    <row r="818" ht="22.5" customHeight="1">
      <c r="B818" s="15"/>
      <c r="C818" s="4"/>
      <c r="D818" s="302"/>
      <c r="E818" s="302"/>
      <c r="F818" s="302"/>
      <c r="G818" s="303"/>
      <c r="H818" s="303"/>
      <c r="I818" s="303"/>
      <c r="J818" s="303"/>
    </row>
    <row r="819" ht="22.5" customHeight="1">
      <c r="B819" s="15"/>
      <c r="C819" s="4"/>
      <c r="D819" s="302"/>
      <c r="E819" s="302"/>
      <c r="F819" s="302"/>
      <c r="G819" s="303"/>
      <c r="H819" s="303"/>
      <c r="I819" s="303"/>
      <c r="J819" s="303"/>
    </row>
    <row r="820" ht="22.5" customHeight="1">
      <c r="B820" s="15"/>
      <c r="C820" s="4"/>
      <c r="D820" s="302"/>
      <c r="E820" s="302"/>
      <c r="F820" s="302"/>
      <c r="G820" s="303"/>
      <c r="H820" s="303"/>
      <c r="I820" s="303"/>
      <c r="J820" s="303"/>
    </row>
    <row r="821" ht="22.5" customHeight="1">
      <c r="B821" s="15"/>
      <c r="C821" s="4"/>
      <c r="D821" s="302"/>
      <c r="E821" s="302"/>
      <c r="F821" s="302"/>
      <c r="G821" s="303"/>
      <c r="H821" s="303"/>
      <c r="I821" s="303"/>
      <c r="J821" s="303"/>
    </row>
    <row r="822" ht="22.5" customHeight="1">
      <c r="B822" s="15"/>
      <c r="C822" s="4"/>
      <c r="D822" s="302"/>
      <c r="E822" s="302"/>
      <c r="F822" s="302"/>
      <c r="G822" s="303"/>
      <c r="H822" s="303"/>
      <c r="I822" s="303"/>
      <c r="J822" s="303"/>
    </row>
    <row r="823" ht="22.5" customHeight="1">
      <c r="B823" s="15"/>
      <c r="C823" s="4"/>
      <c r="D823" s="302"/>
      <c r="E823" s="302"/>
      <c r="F823" s="302"/>
      <c r="G823" s="303"/>
      <c r="H823" s="303"/>
      <c r="I823" s="303"/>
      <c r="J823" s="303"/>
    </row>
    <row r="824" ht="22.5" customHeight="1">
      <c r="B824" s="15"/>
      <c r="C824" s="4"/>
      <c r="D824" s="302"/>
      <c r="E824" s="302"/>
      <c r="F824" s="302"/>
      <c r="G824" s="303"/>
      <c r="H824" s="303"/>
      <c r="I824" s="303"/>
      <c r="J824" s="303"/>
    </row>
    <row r="825" ht="22.5" customHeight="1">
      <c r="B825" s="15"/>
      <c r="C825" s="4"/>
      <c r="D825" s="302"/>
      <c r="E825" s="302"/>
      <c r="F825" s="302"/>
      <c r="G825" s="303"/>
      <c r="H825" s="303"/>
      <c r="I825" s="303"/>
      <c r="J825" s="303"/>
    </row>
    <row r="826" ht="22.5" customHeight="1">
      <c r="B826" s="15"/>
      <c r="C826" s="4"/>
      <c r="D826" s="302"/>
      <c r="E826" s="302"/>
      <c r="F826" s="302"/>
      <c r="G826" s="303"/>
      <c r="H826" s="303"/>
      <c r="I826" s="303"/>
      <c r="J826" s="303"/>
    </row>
    <row r="827" ht="22.5" customHeight="1">
      <c r="B827" s="15"/>
      <c r="C827" s="4"/>
      <c r="D827" s="302"/>
      <c r="E827" s="302"/>
      <c r="F827" s="302"/>
      <c r="G827" s="303"/>
      <c r="H827" s="303"/>
      <c r="I827" s="303"/>
      <c r="J827" s="303"/>
    </row>
    <row r="828" ht="22.5" customHeight="1">
      <c r="B828" s="15"/>
      <c r="C828" s="4"/>
      <c r="D828" s="302"/>
      <c r="E828" s="302"/>
      <c r="F828" s="302"/>
      <c r="G828" s="303"/>
      <c r="H828" s="303"/>
      <c r="I828" s="303"/>
      <c r="J828" s="303"/>
    </row>
    <row r="829" ht="22.5" customHeight="1">
      <c r="B829" s="15"/>
      <c r="C829" s="4"/>
      <c r="D829" s="302"/>
      <c r="E829" s="302"/>
      <c r="F829" s="302"/>
      <c r="G829" s="303"/>
      <c r="H829" s="303"/>
      <c r="I829" s="303"/>
      <c r="J829" s="303"/>
    </row>
    <row r="830" ht="22.5" customHeight="1">
      <c r="B830" s="15"/>
      <c r="C830" s="4"/>
      <c r="D830" s="302"/>
      <c r="E830" s="302"/>
      <c r="F830" s="302"/>
      <c r="G830" s="303"/>
      <c r="H830" s="303"/>
      <c r="I830" s="303"/>
      <c r="J830" s="303"/>
    </row>
    <row r="831" ht="22.5" customHeight="1">
      <c r="B831" s="15"/>
      <c r="C831" s="4"/>
      <c r="D831" s="302"/>
      <c r="E831" s="302"/>
      <c r="F831" s="302"/>
      <c r="G831" s="303"/>
      <c r="H831" s="303"/>
      <c r="I831" s="303"/>
      <c r="J831" s="303"/>
    </row>
    <row r="832" ht="22.5" customHeight="1">
      <c r="B832" s="15"/>
      <c r="C832" s="4"/>
      <c r="D832" s="302"/>
      <c r="E832" s="302"/>
      <c r="F832" s="302"/>
      <c r="G832" s="303"/>
      <c r="H832" s="303"/>
      <c r="I832" s="303"/>
      <c r="J832" s="303"/>
    </row>
    <row r="833" ht="22.5" customHeight="1">
      <c r="B833" s="15"/>
      <c r="C833" s="4"/>
      <c r="D833" s="302"/>
      <c r="E833" s="302"/>
      <c r="F833" s="302"/>
      <c r="G833" s="303"/>
      <c r="H833" s="303"/>
      <c r="I833" s="303"/>
      <c r="J833" s="303"/>
    </row>
    <row r="834" ht="22.5" customHeight="1">
      <c r="B834" s="15"/>
      <c r="C834" s="4"/>
      <c r="D834" s="302"/>
      <c r="E834" s="302"/>
      <c r="F834" s="302"/>
      <c r="G834" s="303"/>
      <c r="H834" s="303"/>
      <c r="I834" s="303"/>
      <c r="J834" s="303"/>
    </row>
    <row r="835" ht="22.5" customHeight="1">
      <c r="B835" s="15"/>
      <c r="C835" s="4"/>
      <c r="D835" s="302"/>
      <c r="E835" s="302"/>
      <c r="F835" s="302"/>
      <c r="G835" s="303"/>
      <c r="H835" s="303"/>
      <c r="I835" s="303"/>
      <c r="J835" s="303"/>
    </row>
    <row r="836" ht="22.5" customHeight="1">
      <c r="B836" s="15"/>
      <c r="C836" s="4"/>
      <c r="D836" s="302"/>
      <c r="E836" s="302"/>
      <c r="F836" s="302"/>
      <c r="G836" s="303"/>
      <c r="H836" s="303"/>
      <c r="I836" s="303"/>
      <c r="J836" s="303"/>
    </row>
    <row r="837" ht="22.5" customHeight="1">
      <c r="B837" s="15"/>
      <c r="C837" s="4"/>
      <c r="D837" s="302"/>
      <c r="E837" s="302"/>
      <c r="F837" s="302"/>
      <c r="G837" s="303"/>
      <c r="H837" s="303"/>
      <c r="I837" s="303"/>
      <c r="J837" s="303"/>
    </row>
    <row r="838" ht="22.5" customHeight="1">
      <c r="B838" s="15"/>
      <c r="C838" s="4"/>
      <c r="D838" s="302"/>
      <c r="E838" s="302"/>
      <c r="F838" s="302"/>
      <c r="G838" s="303"/>
      <c r="H838" s="303"/>
      <c r="I838" s="303"/>
      <c r="J838" s="303"/>
    </row>
    <row r="839" ht="22.5" customHeight="1">
      <c r="B839" s="15"/>
      <c r="C839" s="4"/>
      <c r="D839" s="302"/>
      <c r="E839" s="302"/>
      <c r="F839" s="302"/>
      <c r="G839" s="303"/>
      <c r="H839" s="303"/>
      <c r="I839" s="303"/>
      <c r="J839" s="303"/>
    </row>
    <row r="840" ht="22.5" customHeight="1">
      <c r="B840" s="15"/>
      <c r="C840" s="4"/>
      <c r="D840" s="302"/>
      <c r="E840" s="302"/>
      <c r="F840" s="302"/>
      <c r="G840" s="303"/>
      <c r="H840" s="303"/>
      <c r="I840" s="303"/>
      <c r="J840" s="303"/>
    </row>
    <row r="841" ht="22.5" customHeight="1">
      <c r="B841" s="15"/>
      <c r="C841" s="4"/>
      <c r="D841" s="302"/>
      <c r="E841" s="302"/>
      <c r="F841" s="302"/>
      <c r="G841" s="303"/>
      <c r="H841" s="303"/>
      <c r="I841" s="303"/>
      <c r="J841" s="303"/>
    </row>
    <row r="842" ht="22.5" customHeight="1">
      <c r="B842" s="15"/>
      <c r="C842" s="4"/>
      <c r="D842" s="302"/>
      <c r="E842" s="302"/>
      <c r="F842" s="302"/>
      <c r="G842" s="303"/>
      <c r="H842" s="303"/>
      <c r="I842" s="303"/>
      <c r="J842" s="303"/>
    </row>
    <row r="843" ht="22.5" customHeight="1">
      <c r="B843" s="15"/>
      <c r="C843" s="4"/>
      <c r="D843" s="302"/>
      <c r="E843" s="302"/>
      <c r="F843" s="302"/>
      <c r="G843" s="303"/>
      <c r="H843" s="303"/>
      <c r="I843" s="303"/>
      <c r="J843" s="303"/>
    </row>
    <row r="844" ht="22.5" customHeight="1">
      <c r="B844" s="15"/>
      <c r="C844" s="4"/>
      <c r="D844" s="302"/>
      <c r="E844" s="302"/>
      <c r="F844" s="302"/>
      <c r="G844" s="303"/>
      <c r="H844" s="303"/>
      <c r="I844" s="303"/>
      <c r="J844" s="303"/>
    </row>
    <row r="845" ht="22.5" customHeight="1">
      <c r="B845" s="15"/>
      <c r="C845" s="4"/>
      <c r="D845" s="302"/>
      <c r="E845" s="302"/>
      <c r="F845" s="302"/>
      <c r="G845" s="303"/>
      <c r="H845" s="303"/>
      <c r="I845" s="303"/>
      <c r="J845" s="303"/>
    </row>
    <row r="846" ht="22.5" customHeight="1">
      <c r="B846" s="15"/>
      <c r="C846" s="4"/>
      <c r="D846" s="302"/>
      <c r="E846" s="302"/>
      <c r="F846" s="302"/>
      <c r="G846" s="303"/>
      <c r="H846" s="303"/>
      <c r="I846" s="303"/>
      <c r="J846" s="303"/>
    </row>
    <row r="847" ht="22.5" customHeight="1">
      <c r="B847" s="15"/>
      <c r="C847" s="4"/>
      <c r="D847" s="302"/>
      <c r="E847" s="302"/>
      <c r="F847" s="302"/>
      <c r="G847" s="303"/>
      <c r="H847" s="303"/>
      <c r="I847" s="303"/>
      <c r="J847" s="303"/>
    </row>
    <row r="848" ht="22.5" customHeight="1">
      <c r="B848" s="15"/>
      <c r="C848" s="4"/>
      <c r="D848" s="302"/>
      <c r="E848" s="302"/>
      <c r="F848" s="302"/>
      <c r="G848" s="303"/>
      <c r="H848" s="303"/>
      <c r="I848" s="303"/>
      <c r="J848" s="303"/>
    </row>
    <row r="849" ht="22.5" customHeight="1">
      <c r="B849" s="15"/>
      <c r="C849" s="4"/>
      <c r="D849" s="302"/>
      <c r="E849" s="302"/>
      <c r="F849" s="302"/>
      <c r="G849" s="303"/>
      <c r="H849" s="303"/>
      <c r="I849" s="303"/>
      <c r="J849" s="303"/>
    </row>
    <row r="850" ht="22.5" customHeight="1">
      <c r="B850" s="15"/>
      <c r="C850" s="4"/>
      <c r="D850" s="302"/>
      <c r="E850" s="302"/>
      <c r="F850" s="302"/>
      <c r="G850" s="303"/>
      <c r="H850" s="303"/>
      <c r="I850" s="303"/>
      <c r="J850" s="303"/>
    </row>
    <row r="851" ht="22.5" customHeight="1">
      <c r="B851" s="15"/>
      <c r="C851" s="4"/>
      <c r="D851" s="302"/>
      <c r="E851" s="302"/>
      <c r="F851" s="302"/>
      <c r="G851" s="303"/>
      <c r="H851" s="303"/>
      <c r="I851" s="303"/>
      <c r="J851" s="303"/>
    </row>
    <row r="852" ht="22.5" customHeight="1">
      <c r="B852" s="15"/>
      <c r="C852" s="4"/>
      <c r="D852" s="302"/>
      <c r="E852" s="302"/>
      <c r="F852" s="302"/>
      <c r="G852" s="303"/>
      <c r="H852" s="303"/>
      <c r="I852" s="303"/>
      <c r="J852" s="303"/>
    </row>
    <row r="853" ht="22.5" customHeight="1">
      <c r="B853" s="15"/>
      <c r="C853" s="4"/>
      <c r="D853" s="302"/>
      <c r="E853" s="302"/>
      <c r="F853" s="302"/>
      <c r="G853" s="303"/>
      <c r="H853" s="303"/>
      <c r="I853" s="303"/>
      <c r="J853" s="303"/>
    </row>
    <row r="854" ht="22.5" customHeight="1">
      <c r="B854" s="15"/>
      <c r="C854" s="4"/>
      <c r="D854" s="302"/>
      <c r="E854" s="302"/>
      <c r="F854" s="302"/>
      <c r="G854" s="303"/>
      <c r="H854" s="303"/>
      <c r="I854" s="303"/>
      <c r="J854" s="303"/>
    </row>
    <row r="855" ht="22.5" customHeight="1">
      <c r="B855" s="15"/>
      <c r="C855" s="4"/>
      <c r="D855" s="302"/>
      <c r="E855" s="302"/>
      <c r="F855" s="302"/>
      <c r="G855" s="303"/>
      <c r="H855" s="303"/>
      <c r="I855" s="303"/>
      <c r="J855" s="303"/>
    </row>
    <row r="856" ht="22.5" customHeight="1">
      <c r="B856" s="15"/>
      <c r="C856" s="4"/>
      <c r="D856" s="302"/>
      <c r="E856" s="302"/>
      <c r="F856" s="302"/>
      <c r="G856" s="303"/>
      <c r="H856" s="303"/>
      <c r="I856" s="303"/>
      <c r="J856" s="303"/>
    </row>
    <row r="857" ht="22.5" customHeight="1">
      <c r="B857" s="15"/>
      <c r="C857" s="4"/>
      <c r="D857" s="302"/>
      <c r="E857" s="302"/>
      <c r="F857" s="302"/>
      <c r="G857" s="303"/>
      <c r="H857" s="303"/>
      <c r="I857" s="303"/>
      <c r="J857" s="303"/>
    </row>
    <row r="858" ht="22.5" customHeight="1">
      <c r="B858" s="15"/>
      <c r="C858" s="4"/>
      <c r="D858" s="302"/>
      <c r="E858" s="302"/>
      <c r="F858" s="302"/>
      <c r="G858" s="303"/>
      <c r="H858" s="303"/>
      <c r="I858" s="303"/>
      <c r="J858" s="303"/>
    </row>
    <row r="859" ht="22.5" customHeight="1">
      <c r="B859" s="15"/>
      <c r="C859" s="4"/>
      <c r="D859" s="302"/>
      <c r="E859" s="302"/>
      <c r="F859" s="302"/>
      <c r="G859" s="303"/>
      <c r="H859" s="303"/>
      <c r="I859" s="303"/>
      <c r="J859" s="303"/>
    </row>
    <row r="860" ht="22.5" customHeight="1">
      <c r="B860" s="15"/>
      <c r="C860" s="4"/>
      <c r="D860" s="302"/>
      <c r="E860" s="302"/>
      <c r="F860" s="302"/>
      <c r="G860" s="303"/>
      <c r="H860" s="303"/>
      <c r="I860" s="303"/>
      <c r="J860" s="303"/>
    </row>
    <row r="861" ht="22.5" customHeight="1">
      <c r="B861" s="15"/>
      <c r="C861" s="4"/>
      <c r="D861" s="302"/>
      <c r="E861" s="302"/>
      <c r="F861" s="302"/>
      <c r="G861" s="303"/>
      <c r="H861" s="303"/>
      <c r="I861" s="303"/>
      <c r="J861" s="303"/>
    </row>
    <row r="862" ht="22.5" customHeight="1">
      <c r="B862" s="15"/>
      <c r="C862" s="4"/>
      <c r="D862" s="302"/>
      <c r="E862" s="302"/>
      <c r="F862" s="302"/>
      <c r="G862" s="303"/>
      <c r="H862" s="303"/>
      <c r="I862" s="303"/>
      <c r="J862" s="303"/>
    </row>
    <row r="863" ht="22.5" customHeight="1">
      <c r="B863" s="15"/>
      <c r="C863" s="4"/>
      <c r="D863" s="302"/>
      <c r="E863" s="302"/>
      <c r="F863" s="302"/>
      <c r="G863" s="303"/>
      <c r="H863" s="303"/>
      <c r="I863" s="303"/>
      <c r="J863" s="303"/>
    </row>
    <row r="864" ht="22.5" customHeight="1">
      <c r="B864" s="15"/>
      <c r="C864" s="4"/>
      <c r="D864" s="302"/>
      <c r="E864" s="302"/>
      <c r="F864" s="302"/>
      <c r="G864" s="303"/>
      <c r="H864" s="303"/>
      <c r="I864" s="303"/>
      <c r="J864" s="303"/>
    </row>
    <row r="865" ht="22.5" customHeight="1">
      <c r="B865" s="15"/>
      <c r="C865" s="4"/>
      <c r="D865" s="302"/>
      <c r="E865" s="302"/>
      <c r="F865" s="302"/>
      <c r="G865" s="303"/>
      <c r="H865" s="303"/>
      <c r="I865" s="303"/>
      <c r="J865" s="303"/>
    </row>
    <row r="866" ht="22.5" customHeight="1">
      <c r="B866" s="15"/>
      <c r="C866" s="4"/>
      <c r="D866" s="302"/>
      <c r="E866" s="302"/>
      <c r="F866" s="302"/>
      <c r="G866" s="303"/>
      <c r="H866" s="303"/>
      <c r="I866" s="303"/>
      <c r="J866" s="303"/>
    </row>
    <row r="867" ht="22.5" customHeight="1">
      <c r="B867" s="15"/>
      <c r="C867" s="4"/>
      <c r="D867" s="302"/>
      <c r="E867" s="302"/>
      <c r="F867" s="302"/>
      <c r="G867" s="303"/>
      <c r="H867" s="303"/>
      <c r="I867" s="303"/>
      <c r="J867" s="303"/>
    </row>
    <row r="868" ht="22.5" customHeight="1">
      <c r="B868" s="15"/>
      <c r="C868" s="4"/>
      <c r="D868" s="302"/>
      <c r="E868" s="302"/>
      <c r="F868" s="302"/>
      <c r="G868" s="303"/>
      <c r="H868" s="303"/>
      <c r="I868" s="303"/>
      <c r="J868" s="303"/>
    </row>
    <row r="869" ht="22.5" customHeight="1">
      <c r="B869" s="15"/>
      <c r="C869" s="4"/>
      <c r="D869" s="302"/>
      <c r="E869" s="302"/>
      <c r="F869" s="302"/>
      <c r="G869" s="303"/>
      <c r="H869" s="303"/>
      <c r="I869" s="303"/>
      <c r="J869" s="303"/>
    </row>
    <row r="870" ht="22.5" customHeight="1">
      <c r="B870" s="15"/>
      <c r="C870" s="4"/>
      <c r="D870" s="302"/>
      <c r="E870" s="302"/>
      <c r="F870" s="302"/>
      <c r="G870" s="303"/>
      <c r="H870" s="303"/>
      <c r="I870" s="303"/>
      <c r="J870" s="303"/>
    </row>
    <row r="871" ht="22.5" customHeight="1">
      <c r="B871" s="15"/>
      <c r="C871" s="4"/>
      <c r="D871" s="302"/>
      <c r="E871" s="302"/>
      <c r="F871" s="302"/>
      <c r="G871" s="303"/>
      <c r="H871" s="303"/>
      <c r="I871" s="303"/>
      <c r="J871" s="303"/>
    </row>
    <row r="872" ht="22.5" customHeight="1">
      <c r="B872" s="15"/>
      <c r="C872" s="4"/>
      <c r="D872" s="302"/>
      <c r="E872" s="302"/>
      <c r="F872" s="302"/>
      <c r="G872" s="303"/>
      <c r="H872" s="303"/>
      <c r="I872" s="303"/>
      <c r="J872" s="303"/>
    </row>
    <row r="873" ht="22.5" customHeight="1">
      <c r="B873" s="15"/>
      <c r="C873" s="4"/>
      <c r="D873" s="302"/>
      <c r="E873" s="302"/>
      <c r="F873" s="302"/>
      <c r="G873" s="303"/>
      <c r="H873" s="303"/>
      <c r="I873" s="303"/>
      <c r="J873" s="303"/>
    </row>
    <row r="874" ht="22.5" customHeight="1">
      <c r="B874" s="15"/>
      <c r="C874" s="4"/>
      <c r="D874" s="302"/>
      <c r="E874" s="302"/>
      <c r="F874" s="302"/>
      <c r="G874" s="303"/>
      <c r="H874" s="303"/>
      <c r="I874" s="303"/>
      <c r="J874" s="303"/>
    </row>
    <row r="875" ht="22.5" customHeight="1">
      <c r="B875" s="15"/>
      <c r="C875" s="4"/>
      <c r="D875" s="302"/>
      <c r="E875" s="302"/>
      <c r="F875" s="302"/>
      <c r="G875" s="303"/>
      <c r="H875" s="303"/>
      <c r="I875" s="303"/>
      <c r="J875" s="303"/>
    </row>
    <row r="876" ht="22.5" customHeight="1">
      <c r="B876" s="15"/>
      <c r="C876" s="4"/>
      <c r="D876" s="302"/>
      <c r="E876" s="302"/>
      <c r="F876" s="302"/>
      <c r="G876" s="303"/>
      <c r="H876" s="303"/>
      <c r="I876" s="303"/>
      <c r="J876" s="303"/>
    </row>
    <row r="877" ht="22.5" customHeight="1">
      <c r="B877" s="15"/>
      <c r="C877" s="4"/>
      <c r="D877" s="302"/>
      <c r="E877" s="302"/>
      <c r="F877" s="302"/>
      <c r="G877" s="303"/>
      <c r="H877" s="303"/>
      <c r="I877" s="303"/>
      <c r="J877" s="303"/>
    </row>
    <row r="878" ht="22.5" customHeight="1">
      <c r="B878" s="15"/>
      <c r="C878" s="4"/>
      <c r="D878" s="302"/>
      <c r="E878" s="302"/>
      <c r="F878" s="302"/>
      <c r="G878" s="303"/>
      <c r="H878" s="303"/>
      <c r="I878" s="303"/>
      <c r="J878" s="303"/>
    </row>
    <row r="879" ht="22.5" customHeight="1">
      <c r="B879" s="15"/>
      <c r="C879" s="4"/>
      <c r="D879" s="302"/>
      <c r="E879" s="302"/>
      <c r="F879" s="302"/>
      <c r="G879" s="303"/>
      <c r="H879" s="303"/>
      <c r="I879" s="303"/>
      <c r="J879" s="303"/>
    </row>
    <row r="880" ht="22.5" customHeight="1">
      <c r="B880" s="15"/>
      <c r="C880" s="4"/>
      <c r="D880" s="302"/>
      <c r="E880" s="302"/>
      <c r="F880" s="302"/>
      <c r="G880" s="303"/>
      <c r="H880" s="303"/>
      <c r="I880" s="303"/>
      <c r="J880" s="303"/>
    </row>
    <row r="881" ht="22.5" customHeight="1">
      <c r="B881" s="15"/>
      <c r="C881" s="4"/>
      <c r="D881" s="302"/>
      <c r="E881" s="302"/>
      <c r="F881" s="302"/>
      <c r="G881" s="303"/>
      <c r="H881" s="303"/>
      <c r="I881" s="303"/>
      <c r="J881" s="303"/>
    </row>
    <row r="882" ht="22.5" customHeight="1">
      <c r="B882" s="15"/>
      <c r="C882" s="4"/>
      <c r="D882" s="302"/>
      <c r="E882" s="302"/>
      <c r="F882" s="302"/>
      <c r="G882" s="303"/>
      <c r="H882" s="303"/>
      <c r="I882" s="303"/>
      <c r="J882" s="303"/>
    </row>
    <row r="883" ht="22.5" customHeight="1">
      <c r="B883" s="15"/>
      <c r="C883" s="4"/>
      <c r="D883" s="302"/>
      <c r="E883" s="302"/>
      <c r="F883" s="302"/>
      <c r="G883" s="303"/>
      <c r="H883" s="303"/>
      <c r="I883" s="303"/>
      <c r="J883" s="303"/>
    </row>
    <row r="884" ht="22.5" customHeight="1">
      <c r="B884" s="15"/>
      <c r="C884" s="4"/>
      <c r="D884" s="302"/>
      <c r="E884" s="302"/>
      <c r="F884" s="302"/>
      <c r="G884" s="303"/>
      <c r="H884" s="303"/>
      <c r="I884" s="303"/>
      <c r="J884" s="303"/>
    </row>
    <row r="885" ht="22.5" customHeight="1">
      <c r="B885" s="15"/>
      <c r="C885" s="4"/>
      <c r="D885" s="302"/>
      <c r="E885" s="302"/>
      <c r="F885" s="302"/>
      <c r="G885" s="303"/>
      <c r="H885" s="303"/>
      <c r="I885" s="303"/>
      <c r="J885" s="303"/>
    </row>
    <row r="886" ht="22.5" customHeight="1">
      <c r="B886" s="15"/>
      <c r="C886" s="4"/>
      <c r="D886" s="302"/>
      <c r="E886" s="302"/>
      <c r="F886" s="302"/>
      <c r="G886" s="303"/>
      <c r="H886" s="303"/>
      <c r="I886" s="303"/>
      <c r="J886" s="303"/>
    </row>
    <row r="887" ht="22.5" customHeight="1">
      <c r="B887" s="15"/>
      <c r="C887" s="4"/>
      <c r="D887" s="302"/>
      <c r="E887" s="302"/>
      <c r="F887" s="302"/>
      <c r="G887" s="303"/>
      <c r="H887" s="303"/>
      <c r="I887" s="303"/>
      <c r="J887" s="303"/>
    </row>
    <row r="888" ht="22.5" customHeight="1">
      <c r="B888" s="15"/>
      <c r="C888" s="4"/>
      <c r="D888" s="302"/>
      <c r="E888" s="302"/>
      <c r="F888" s="302"/>
      <c r="G888" s="303"/>
      <c r="H888" s="303"/>
      <c r="I888" s="303"/>
      <c r="J888" s="303"/>
    </row>
    <row r="889" ht="22.5" customHeight="1">
      <c r="B889" s="15"/>
      <c r="C889" s="4"/>
      <c r="D889" s="302"/>
      <c r="E889" s="302"/>
      <c r="F889" s="302"/>
      <c r="G889" s="303"/>
      <c r="H889" s="303"/>
      <c r="I889" s="303"/>
      <c r="J889" s="303"/>
    </row>
    <row r="890" ht="22.5" customHeight="1">
      <c r="B890" s="15"/>
      <c r="C890" s="4"/>
      <c r="D890" s="302"/>
      <c r="E890" s="302"/>
      <c r="F890" s="302"/>
      <c r="G890" s="303"/>
      <c r="H890" s="303"/>
      <c r="I890" s="303"/>
      <c r="J890" s="303"/>
    </row>
    <row r="891" ht="22.5" customHeight="1">
      <c r="B891" s="15"/>
      <c r="C891" s="4"/>
      <c r="D891" s="302"/>
      <c r="E891" s="302"/>
      <c r="F891" s="302"/>
      <c r="G891" s="303"/>
      <c r="H891" s="303"/>
      <c r="I891" s="303"/>
      <c r="J891" s="303"/>
    </row>
    <row r="892" ht="22.5" customHeight="1">
      <c r="B892" s="15"/>
      <c r="C892" s="4"/>
      <c r="D892" s="302"/>
      <c r="E892" s="302"/>
      <c r="F892" s="302"/>
      <c r="G892" s="303"/>
      <c r="H892" s="303"/>
      <c r="I892" s="303"/>
      <c r="J892" s="303"/>
    </row>
    <row r="893" ht="22.5" customHeight="1">
      <c r="B893" s="15"/>
      <c r="C893" s="4"/>
      <c r="D893" s="302"/>
      <c r="E893" s="302"/>
      <c r="F893" s="302"/>
      <c r="G893" s="303"/>
      <c r="H893" s="303"/>
      <c r="I893" s="303"/>
      <c r="J893" s="303"/>
    </row>
    <row r="894" ht="22.5" customHeight="1">
      <c r="B894" s="15"/>
      <c r="C894" s="4"/>
      <c r="D894" s="302"/>
      <c r="E894" s="302"/>
      <c r="F894" s="302"/>
      <c r="G894" s="303"/>
      <c r="H894" s="303"/>
      <c r="I894" s="303"/>
      <c r="J894" s="303"/>
    </row>
    <row r="895" ht="22.5" customHeight="1">
      <c r="B895" s="15"/>
      <c r="C895" s="4"/>
      <c r="D895" s="302"/>
      <c r="E895" s="302"/>
      <c r="F895" s="302"/>
      <c r="G895" s="303"/>
      <c r="H895" s="303"/>
      <c r="I895" s="303"/>
      <c r="J895" s="303"/>
    </row>
    <row r="896" ht="22.5" customHeight="1">
      <c r="B896" s="15"/>
      <c r="C896" s="4"/>
      <c r="D896" s="302"/>
      <c r="E896" s="302"/>
      <c r="F896" s="302"/>
      <c r="G896" s="303"/>
      <c r="H896" s="303"/>
      <c r="I896" s="303"/>
      <c r="J896" s="303"/>
    </row>
    <row r="897" ht="22.5" customHeight="1">
      <c r="B897" s="15"/>
      <c r="C897" s="4"/>
      <c r="D897" s="302"/>
      <c r="E897" s="302"/>
      <c r="F897" s="302"/>
      <c r="G897" s="303"/>
      <c r="H897" s="303"/>
      <c r="I897" s="303"/>
      <c r="J897" s="303"/>
    </row>
    <row r="898" ht="22.5" customHeight="1">
      <c r="B898" s="15"/>
      <c r="C898" s="4"/>
      <c r="D898" s="302"/>
      <c r="E898" s="302"/>
      <c r="F898" s="302"/>
      <c r="G898" s="303"/>
      <c r="H898" s="303"/>
      <c r="I898" s="303"/>
      <c r="J898" s="303"/>
    </row>
    <row r="899" ht="22.5" customHeight="1">
      <c r="B899" s="15"/>
      <c r="C899" s="4"/>
      <c r="D899" s="302"/>
      <c r="E899" s="302"/>
      <c r="F899" s="302"/>
      <c r="G899" s="303"/>
      <c r="H899" s="303"/>
      <c r="I899" s="303"/>
      <c r="J899" s="303"/>
    </row>
    <row r="900" ht="22.5" customHeight="1">
      <c r="B900" s="15"/>
      <c r="C900" s="4"/>
      <c r="D900" s="302"/>
      <c r="E900" s="302"/>
      <c r="F900" s="302"/>
      <c r="G900" s="303"/>
      <c r="H900" s="303"/>
      <c r="I900" s="303"/>
      <c r="J900" s="303"/>
    </row>
    <row r="901" ht="22.5" customHeight="1">
      <c r="B901" s="15"/>
      <c r="C901" s="4"/>
      <c r="D901" s="302"/>
      <c r="E901" s="302"/>
      <c r="F901" s="302"/>
      <c r="G901" s="303"/>
      <c r="H901" s="303"/>
      <c r="I901" s="303"/>
      <c r="J901" s="303"/>
    </row>
    <row r="902" ht="22.5" customHeight="1">
      <c r="B902" s="15"/>
      <c r="C902" s="4"/>
      <c r="D902" s="302"/>
      <c r="E902" s="302"/>
      <c r="F902" s="302"/>
      <c r="G902" s="303"/>
      <c r="H902" s="303"/>
      <c r="I902" s="303"/>
      <c r="J902" s="303"/>
    </row>
    <row r="903" ht="22.5" customHeight="1">
      <c r="B903" s="15"/>
      <c r="C903" s="4"/>
      <c r="D903" s="302"/>
      <c r="E903" s="302"/>
      <c r="F903" s="302"/>
      <c r="G903" s="303"/>
      <c r="H903" s="303"/>
      <c r="I903" s="303"/>
      <c r="J903" s="303"/>
    </row>
    <row r="904" ht="22.5" customHeight="1">
      <c r="B904" s="15"/>
      <c r="C904" s="4"/>
      <c r="D904" s="302"/>
      <c r="E904" s="302"/>
      <c r="F904" s="302"/>
      <c r="G904" s="303"/>
      <c r="H904" s="303"/>
      <c r="I904" s="303"/>
      <c r="J904" s="303"/>
    </row>
    <row r="905" ht="22.5" customHeight="1">
      <c r="B905" s="15"/>
      <c r="C905" s="4"/>
      <c r="D905" s="302"/>
      <c r="E905" s="302"/>
      <c r="F905" s="302"/>
      <c r="G905" s="303"/>
      <c r="H905" s="303"/>
      <c r="I905" s="303"/>
      <c r="J905" s="303"/>
    </row>
    <row r="906" ht="22.5" customHeight="1">
      <c r="B906" s="15"/>
      <c r="C906" s="4"/>
      <c r="D906" s="302"/>
      <c r="E906" s="302"/>
      <c r="F906" s="302"/>
      <c r="G906" s="303"/>
      <c r="H906" s="303"/>
      <c r="I906" s="303"/>
      <c r="J906" s="303"/>
    </row>
    <row r="907" ht="22.5" customHeight="1">
      <c r="B907" s="15"/>
      <c r="C907" s="4"/>
      <c r="D907" s="302"/>
      <c r="E907" s="302"/>
      <c r="F907" s="302"/>
      <c r="G907" s="303"/>
      <c r="H907" s="303"/>
      <c r="I907" s="303"/>
      <c r="J907" s="303"/>
    </row>
    <row r="908" ht="22.5" customHeight="1">
      <c r="B908" s="15"/>
      <c r="C908" s="4"/>
      <c r="D908" s="302"/>
      <c r="E908" s="302"/>
      <c r="F908" s="302"/>
      <c r="G908" s="303"/>
      <c r="H908" s="303"/>
      <c r="I908" s="303"/>
      <c r="J908" s="303"/>
    </row>
    <row r="909" ht="22.5" customHeight="1">
      <c r="B909" s="15"/>
      <c r="C909" s="4"/>
      <c r="D909" s="302"/>
      <c r="E909" s="302"/>
      <c r="F909" s="302"/>
      <c r="G909" s="303"/>
      <c r="H909" s="303"/>
      <c r="I909" s="303"/>
      <c r="J909" s="303"/>
    </row>
    <row r="910" ht="22.5" customHeight="1">
      <c r="B910" s="15"/>
      <c r="C910" s="4"/>
      <c r="D910" s="302"/>
      <c r="E910" s="302"/>
      <c r="F910" s="302"/>
      <c r="G910" s="303"/>
      <c r="H910" s="303"/>
      <c r="I910" s="303"/>
      <c r="J910" s="303"/>
    </row>
    <row r="911" ht="22.5" customHeight="1">
      <c r="B911" s="15"/>
      <c r="C911" s="4"/>
      <c r="D911" s="302"/>
      <c r="E911" s="302"/>
      <c r="F911" s="302"/>
      <c r="G911" s="303"/>
      <c r="H911" s="303"/>
      <c r="I911" s="303"/>
      <c r="J911" s="303"/>
    </row>
    <row r="912" ht="22.5" customHeight="1">
      <c r="B912" s="15"/>
      <c r="C912" s="4"/>
      <c r="D912" s="302"/>
      <c r="E912" s="302"/>
      <c r="F912" s="302"/>
      <c r="G912" s="303"/>
      <c r="H912" s="303"/>
      <c r="I912" s="303"/>
      <c r="J912" s="303"/>
    </row>
    <row r="913" ht="22.5" customHeight="1">
      <c r="B913" s="15"/>
      <c r="C913" s="4"/>
      <c r="D913" s="302"/>
      <c r="E913" s="302"/>
      <c r="F913" s="302"/>
      <c r="G913" s="303"/>
      <c r="H913" s="303"/>
      <c r="I913" s="303"/>
      <c r="J913" s="303"/>
    </row>
    <row r="914" ht="22.5" customHeight="1">
      <c r="B914" s="15"/>
      <c r="C914" s="4"/>
      <c r="D914" s="302"/>
      <c r="E914" s="302"/>
      <c r="F914" s="302"/>
      <c r="G914" s="303"/>
      <c r="H914" s="303"/>
      <c r="I914" s="303"/>
      <c r="J914" s="303"/>
    </row>
    <row r="915" ht="22.5" customHeight="1">
      <c r="B915" s="15"/>
      <c r="C915" s="4"/>
      <c r="D915" s="302"/>
      <c r="E915" s="302"/>
      <c r="F915" s="302"/>
      <c r="G915" s="303"/>
      <c r="H915" s="303"/>
      <c r="I915" s="303"/>
      <c r="J915" s="303"/>
    </row>
    <row r="916" ht="22.5" customHeight="1">
      <c r="B916" s="15"/>
      <c r="C916" s="4"/>
      <c r="D916" s="302"/>
      <c r="E916" s="302"/>
      <c r="F916" s="302"/>
      <c r="G916" s="303"/>
      <c r="H916" s="303"/>
      <c r="I916" s="303"/>
      <c r="J916" s="303"/>
    </row>
    <row r="917" ht="22.5" customHeight="1">
      <c r="B917" s="15"/>
      <c r="C917" s="4"/>
      <c r="D917" s="302"/>
      <c r="E917" s="302"/>
      <c r="F917" s="302"/>
      <c r="G917" s="303"/>
      <c r="H917" s="303"/>
      <c r="I917" s="303"/>
      <c r="J917" s="303"/>
    </row>
    <row r="918" ht="22.5" customHeight="1">
      <c r="B918" s="15"/>
      <c r="C918" s="4"/>
      <c r="D918" s="302"/>
      <c r="E918" s="302"/>
      <c r="F918" s="302"/>
      <c r="G918" s="303"/>
      <c r="H918" s="303"/>
      <c r="I918" s="303"/>
      <c r="J918" s="303"/>
    </row>
    <row r="919" ht="22.5" customHeight="1">
      <c r="B919" s="15"/>
      <c r="C919" s="4"/>
      <c r="D919" s="302"/>
      <c r="E919" s="302"/>
      <c r="F919" s="302"/>
      <c r="G919" s="303"/>
      <c r="H919" s="303"/>
      <c r="I919" s="303"/>
      <c r="J919" s="303"/>
    </row>
    <row r="920" ht="22.5" customHeight="1">
      <c r="B920" s="15"/>
      <c r="C920" s="4"/>
      <c r="D920" s="302"/>
      <c r="E920" s="302"/>
      <c r="F920" s="302"/>
      <c r="G920" s="303"/>
      <c r="H920" s="303"/>
      <c r="I920" s="303"/>
      <c r="J920" s="303"/>
    </row>
    <row r="921" ht="22.5" customHeight="1">
      <c r="B921" s="15"/>
      <c r="C921" s="4"/>
      <c r="D921" s="302"/>
      <c r="E921" s="302"/>
      <c r="F921" s="302"/>
      <c r="G921" s="303"/>
      <c r="H921" s="303"/>
      <c r="I921" s="303"/>
      <c r="J921" s="303"/>
    </row>
    <row r="922" ht="22.5" customHeight="1">
      <c r="B922" s="15"/>
      <c r="C922" s="4"/>
      <c r="D922" s="302"/>
      <c r="E922" s="302"/>
      <c r="F922" s="302"/>
      <c r="G922" s="303"/>
      <c r="H922" s="303"/>
      <c r="I922" s="303"/>
      <c r="J922" s="303"/>
    </row>
    <row r="923" ht="22.5" customHeight="1">
      <c r="B923" s="15"/>
      <c r="C923" s="4"/>
      <c r="D923" s="302"/>
      <c r="E923" s="302"/>
      <c r="F923" s="302"/>
      <c r="G923" s="303"/>
      <c r="H923" s="303"/>
      <c r="I923" s="303"/>
      <c r="J923" s="303"/>
    </row>
    <row r="924" ht="22.5" customHeight="1">
      <c r="B924" s="15"/>
      <c r="C924" s="4"/>
      <c r="D924" s="302"/>
      <c r="E924" s="302"/>
      <c r="F924" s="302"/>
      <c r="G924" s="303"/>
      <c r="H924" s="303"/>
      <c r="I924" s="303"/>
      <c r="J924" s="303"/>
    </row>
    <row r="925" ht="22.5" customHeight="1">
      <c r="B925" s="15"/>
      <c r="C925" s="4"/>
      <c r="D925" s="302"/>
      <c r="E925" s="302"/>
      <c r="F925" s="302"/>
      <c r="G925" s="303"/>
      <c r="H925" s="303"/>
      <c r="I925" s="303"/>
      <c r="J925" s="303"/>
    </row>
    <row r="926" ht="22.5" customHeight="1">
      <c r="B926" s="15"/>
      <c r="C926" s="4"/>
      <c r="D926" s="302"/>
      <c r="E926" s="302"/>
      <c r="F926" s="302"/>
      <c r="G926" s="303"/>
      <c r="H926" s="303"/>
      <c r="I926" s="303"/>
      <c r="J926" s="303"/>
    </row>
    <row r="927" ht="22.5" customHeight="1">
      <c r="B927" s="15"/>
      <c r="C927" s="4"/>
      <c r="D927" s="302"/>
      <c r="E927" s="302"/>
      <c r="F927" s="302"/>
      <c r="G927" s="303"/>
      <c r="H927" s="303"/>
      <c r="I927" s="303"/>
      <c r="J927" s="303"/>
    </row>
    <row r="928" ht="22.5" customHeight="1">
      <c r="B928" s="15"/>
      <c r="C928" s="4"/>
      <c r="D928" s="302"/>
      <c r="E928" s="302"/>
      <c r="F928" s="302"/>
      <c r="G928" s="303"/>
      <c r="H928" s="303"/>
      <c r="I928" s="303"/>
      <c r="J928" s="303"/>
    </row>
    <row r="929" ht="22.5" customHeight="1">
      <c r="B929" s="15"/>
      <c r="C929" s="4"/>
      <c r="D929" s="302"/>
      <c r="E929" s="302"/>
      <c r="F929" s="302"/>
      <c r="G929" s="303"/>
      <c r="H929" s="303"/>
      <c r="I929" s="303"/>
      <c r="J929" s="303"/>
    </row>
    <row r="930" ht="22.5" customHeight="1">
      <c r="B930" s="15"/>
      <c r="C930" s="4"/>
      <c r="D930" s="302"/>
      <c r="E930" s="302"/>
      <c r="F930" s="302"/>
      <c r="G930" s="303"/>
      <c r="H930" s="303"/>
      <c r="I930" s="303"/>
      <c r="J930" s="303"/>
    </row>
    <row r="931" ht="22.5" customHeight="1">
      <c r="B931" s="15"/>
      <c r="C931" s="4"/>
      <c r="D931" s="302"/>
      <c r="E931" s="302"/>
      <c r="F931" s="302"/>
      <c r="G931" s="303"/>
      <c r="H931" s="303"/>
      <c r="I931" s="303"/>
      <c r="J931" s="303"/>
    </row>
    <row r="932" ht="22.5" customHeight="1">
      <c r="B932" s="15"/>
      <c r="C932" s="4"/>
      <c r="D932" s="302"/>
      <c r="E932" s="302"/>
      <c r="F932" s="302"/>
      <c r="G932" s="303"/>
      <c r="H932" s="303"/>
      <c r="I932" s="303"/>
      <c r="J932" s="303"/>
    </row>
    <row r="933" ht="22.5" customHeight="1">
      <c r="B933" s="15"/>
      <c r="C933" s="4"/>
      <c r="D933" s="302"/>
      <c r="E933" s="302"/>
      <c r="F933" s="302"/>
      <c r="G933" s="303"/>
      <c r="H933" s="303"/>
      <c r="I933" s="303"/>
      <c r="J933" s="303"/>
    </row>
    <row r="934" ht="22.5" customHeight="1">
      <c r="B934" s="15"/>
      <c r="C934" s="4"/>
      <c r="D934" s="302"/>
      <c r="E934" s="302"/>
      <c r="F934" s="302"/>
      <c r="G934" s="303"/>
      <c r="H934" s="303"/>
      <c r="I934" s="303"/>
      <c r="J934" s="303"/>
    </row>
    <row r="935" ht="22.5" customHeight="1">
      <c r="B935" s="15"/>
      <c r="C935" s="4"/>
      <c r="D935" s="302"/>
      <c r="E935" s="302"/>
      <c r="F935" s="302"/>
      <c r="G935" s="303"/>
      <c r="H935" s="303"/>
      <c r="I935" s="303"/>
      <c r="J935" s="303"/>
    </row>
    <row r="936" ht="22.5" customHeight="1">
      <c r="B936" s="15"/>
      <c r="C936" s="4"/>
      <c r="D936" s="302"/>
      <c r="E936" s="302"/>
      <c r="F936" s="302"/>
      <c r="G936" s="303"/>
      <c r="H936" s="303"/>
      <c r="I936" s="303"/>
      <c r="J936" s="303"/>
    </row>
    <row r="937" ht="22.5" customHeight="1">
      <c r="B937" s="15"/>
      <c r="C937" s="4"/>
      <c r="D937" s="302"/>
      <c r="E937" s="302"/>
      <c r="F937" s="302"/>
      <c r="G937" s="303"/>
      <c r="H937" s="303"/>
      <c r="I937" s="303"/>
      <c r="J937" s="303"/>
    </row>
    <row r="938" ht="22.5" customHeight="1">
      <c r="B938" s="15"/>
      <c r="C938" s="4"/>
      <c r="D938" s="302"/>
      <c r="E938" s="302"/>
      <c r="F938" s="302"/>
      <c r="G938" s="303"/>
      <c r="H938" s="303"/>
      <c r="I938" s="303"/>
      <c r="J938" s="303"/>
    </row>
    <row r="939" ht="22.5" customHeight="1">
      <c r="B939" s="15"/>
      <c r="C939" s="4"/>
      <c r="D939" s="302"/>
      <c r="E939" s="302"/>
      <c r="F939" s="302"/>
      <c r="G939" s="303"/>
      <c r="H939" s="303"/>
      <c r="I939" s="303"/>
      <c r="J939" s="303"/>
    </row>
    <row r="940" ht="22.5" customHeight="1">
      <c r="B940" s="15"/>
      <c r="C940" s="4"/>
      <c r="D940" s="302"/>
      <c r="E940" s="302"/>
      <c r="F940" s="302"/>
      <c r="G940" s="303"/>
      <c r="H940" s="303"/>
      <c r="I940" s="303"/>
      <c r="J940" s="303"/>
    </row>
    <row r="941" ht="22.5" customHeight="1">
      <c r="B941" s="15"/>
      <c r="C941" s="4"/>
      <c r="D941" s="302"/>
      <c r="E941" s="302"/>
      <c r="F941" s="302"/>
      <c r="G941" s="303"/>
      <c r="H941" s="303"/>
      <c r="I941" s="303"/>
      <c r="J941" s="303"/>
    </row>
    <row r="942" ht="22.5" customHeight="1">
      <c r="B942" s="15"/>
      <c r="C942" s="4"/>
      <c r="D942" s="302"/>
      <c r="E942" s="302"/>
      <c r="F942" s="302"/>
      <c r="G942" s="303"/>
      <c r="H942" s="303"/>
      <c r="I942" s="303"/>
      <c r="J942" s="303"/>
    </row>
    <row r="943" ht="22.5" customHeight="1">
      <c r="B943" s="15"/>
      <c r="C943" s="4"/>
      <c r="D943" s="302"/>
      <c r="E943" s="302"/>
      <c r="F943" s="302"/>
      <c r="G943" s="303"/>
      <c r="H943" s="303"/>
      <c r="I943" s="303"/>
      <c r="J943" s="303"/>
    </row>
    <row r="944" ht="22.5" customHeight="1">
      <c r="B944" s="15"/>
      <c r="C944" s="4"/>
      <c r="D944" s="302"/>
      <c r="E944" s="302"/>
      <c r="F944" s="302"/>
      <c r="G944" s="303"/>
      <c r="H944" s="303"/>
      <c r="I944" s="303"/>
      <c r="J944" s="303"/>
    </row>
    <row r="945" ht="22.5" customHeight="1">
      <c r="B945" s="15"/>
      <c r="C945" s="4"/>
      <c r="D945" s="302"/>
      <c r="E945" s="302"/>
      <c r="F945" s="302"/>
      <c r="G945" s="303"/>
      <c r="H945" s="303"/>
      <c r="I945" s="303"/>
      <c r="J945" s="303"/>
    </row>
    <row r="946" ht="22.5" customHeight="1">
      <c r="B946" s="15"/>
      <c r="C946" s="4"/>
      <c r="D946" s="302"/>
      <c r="E946" s="302"/>
      <c r="F946" s="302"/>
      <c r="G946" s="303"/>
      <c r="H946" s="303"/>
      <c r="I946" s="303"/>
      <c r="J946" s="303"/>
    </row>
    <row r="947" ht="22.5" customHeight="1">
      <c r="B947" s="15"/>
      <c r="C947" s="4"/>
      <c r="D947" s="302"/>
      <c r="E947" s="302"/>
      <c r="F947" s="302"/>
      <c r="G947" s="303"/>
      <c r="H947" s="303"/>
      <c r="I947" s="303"/>
      <c r="J947" s="303"/>
    </row>
    <row r="948" ht="22.5" customHeight="1">
      <c r="B948" s="15"/>
      <c r="C948" s="4"/>
      <c r="D948" s="302"/>
      <c r="E948" s="302"/>
      <c r="F948" s="302"/>
      <c r="G948" s="303"/>
      <c r="H948" s="303"/>
      <c r="I948" s="303"/>
      <c r="J948" s="303"/>
    </row>
    <row r="949" ht="22.5" customHeight="1">
      <c r="B949" s="15"/>
      <c r="C949" s="4"/>
      <c r="D949" s="302"/>
      <c r="E949" s="302"/>
      <c r="F949" s="302"/>
      <c r="G949" s="303"/>
      <c r="H949" s="303"/>
      <c r="I949" s="303"/>
      <c r="J949" s="303"/>
    </row>
    <row r="950" ht="22.5" customHeight="1">
      <c r="B950" s="15"/>
      <c r="C950" s="4"/>
      <c r="D950" s="302"/>
      <c r="E950" s="302"/>
      <c r="F950" s="302"/>
      <c r="G950" s="303"/>
      <c r="H950" s="303"/>
      <c r="I950" s="303"/>
      <c r="J950" s="303"/>
    </row>
    <row r="951" ht="22.5" customHeight="1">
      <c r="B951" s="15"/>
      <c r="C951" s="4"/>
      <c r="D951" s="302"/>
      <c r="E951" s="302"/>
      <c r="F951" s="302"/>
      <c r="G951" s="303"/>
      <c r="H951" s="303"/>
      <c r="I951" s="303"/>
      <c r="J951" s="303"/>
    </row>
    <row r="952" ht="22.5" customHeight="1">
      <c r="B952" s="15"/>
      <c r="C952" s="4"/>
      <c r="D952" s="302"/>
      <c r="E952" s="302"/>
      <c r="F952" s="302"/>
      <c r="G952" s="303"/>
      <c r="H952" s="303"/>
      <c r="I952" s="303"/>
      <c r="J952" s="303"/>
    </row>
    <row r="953" ht="22.5" customHeight="1">
      <c r="B953" s="15"/>
      <c r="C953" s="4"/>
      <c r="D953" s="302"/>
      <c r="E953" s="302"/>
      <c r="F953" s="302"/>
      <c r="G953" s="303"/>
      <c r="H953" s="303"/>
      <c r="I953" s="303"/>
      <c r="J953" s="303"/>
    </row>
    <row r="954" ht="22.5" customHeight="1">
      <c r="B954" s="15"/>
      <c r="C954" s="4"/>
      <c r="D954" s="302"/>
      <c r="E954" s="302"/>
      <c r="F954" s="302"/>
      <c r="G954" s="303"/>
      <c r="H954" s="303"/>
      <c r="I954" s="303"/>
      <c r="J954" s="303"/>
    </row>
    <row r="955" ht="22.5" customHeight="1">
      <c r="B955" s="15"/>
      <c r="C955" s="4"/>
      <c r="D955" s="302"/>
      <c r="E955" s="302"/>
      <c r="F955" s="302"/>
      <c r="G955" s="303"/>
      <c r="H955" s="303"/>
      <c r="I955" s="303"/>
      <c r="J955" s="303"/>
    </row>
    <row r="956" ht="22.5" customHeight="1">
      <c r="B956" s="15"/>
      <c r="C956" s="4"/>
      <c r="D956" s="302"/>
      <c r="E956" s="302"/>
      <c r="F956" s="302"/>
      <c r="G956" s="303"/>
      <c r="H956" s="303"/>
      <c r="I956" s="303"/>
      <c r="J956" s="303"/>
    </row>
    <row r="957" ht="22.5" customHeight="1">
      <c r="B957" s="15"/>
      <c r="C957" s="4"/>
      <c r="D957" s="302"/>
      <c r="E957" s="302"/>
      <c r="F957" s="302"/>
      <c r="G957" s="303"/>
      <c r="H957" s="303"/>
      <c r="I957" s="303"/>
      <c r="J957" s="303"/>
    </row>
    <row r="958" ht="22.5" customHeight="1">
      <c r="B958" s="15"/>
      <c r="C958" s="4"/>
      <c r="D958" s="302"/>
      <c r="E958" s="302"/>
      <c r="F958" s="302"/>
      <c r="G958" s="303"/>
      <c r="H958" s="303"/>
      <c r="I958" s="303"/>
      <c r="J958" s="303"/>
    </row>
    <row r="959" ht="22.5" customHeight="1">
      <c r="B959" s="15"/>
      <c r="C959" s="4"/>
      <c r="D959" s="302"/>
      <c r="E959" s="302"/>
      <c r="F959" s="302"/>
      <c r="G959" s="303"/>
      <c r="H959" s="303"/>
      <c r="I959" s="303"/>
      <c r="J959" s="303"/>
    </row>
    <row r="960" ht="22.5" customHeight="1">
      <c r="B960" s="15"/>
      <c r="C960" s="4"/>
      <c r="D960" s="302"/>
      <c r="E960" s="302"/>
      <c r="F960" s="302"/>
      <c r="G960" s="303"/>
      <c r="H960" s="303"/>
      <c r="I960" s="303"/>
      <c r="J960" s="303"/>
    </row>
    <row r="961" ht="22.5" customHeight="1">
      <c r="B961" s="15"/>
      <c r="C961" s="4"/>
      <c r="D961" s="302"/>
      <c r="E961" s="302"/>
      <c r="F961" s="302"/>
      <c r="G961" s="303"/>
      <c r="H961" s="303"/>
      <c r="I961" s="303"/>
      <c r="J961" s="303"/>
    </row>
    <row r="962" ht="22.5" customHeight="1">
      <c r="B962" s="15"/>
      <c r="C962" s="4"/>
      <c r="D962" s="302"/>
      <c r="E962" s="302"/>
      <c r="F962" s="302"/>
      <c r="G962" s="303"/>
      <c r="H962" s="303"/>
      <c r="I962" s="303"/>
      <c r="J962" s="303"/>
    </row>
    <row r="963" ht="22.5" customHeight="1">
      <c r="B963" s="15"/>
      <c r="C963" s="4"/>
      <c r="D963" s="302"/>
      <c r="E963" s="302"/>
      <c r="F963" s="302"/>
      <c r="G963" s="303"/>
      <c r="H963" s="303"/>
      <c r="I963" s="303"/>
      <c r="J963" s="303"/>
    </row>
    <row r="964" ht="22.5" customHeight="1">
      <c r="B964" s="15"/>
      <c r="C964" s="4"/>
      <c r="D964" s="302"/>
      <c r="E964" s="302"/>
      <c r="F964" s="302"/>
      <c r="G964" s="303"/>
      <c r="H964" s="303"/>
      <c r="I964" s="303"/>
      <c r="J964" s="303"/>
    </row>
    <row r="965" ht="22.5" customHeight="1">
      <c r="B965" s="15"/>
      <c r="C965" s="4"/>
      <c r="D965" s="302"/>
      <c r="E965" s="302"/>
      <c r="F965" s="302"/>
      <c r="G965" s="303"/>
      <c r="H965" s="303"/>
      <c r="I965" s="303"/>
      <c r="J965" s="303"/>
    </row>
    <row r="966" ht="22.5" customHeight="1">
      <c r="B966" s="15"/>
      <c r="C966" s="4"/>
      <c r="D966" s="302"/>
      <c r="E966" s="302"/>
      <c r="F966" s="302"/>
      <c r="G966" s="303"/>
      <c r="H966" s="303"/>
      <c r="I966" s="303"/>
      <c r="J966" s="303"/>
    </row>
    <row r="967" ht="22.5" customHeight="1">
      <c r="B967" s="15"/>
      <c r="C967" s="4"/>
      <c r="D967" s="302"/>
      <c r="E967" s="302"/>
      <c r="F967" s="302"/>
      <c r="G967" s="303"/>
      <c r="H967" s="303"/>
      <c r="I967" s="303"/>
      <c r="J967" s="303"/>
    </row>
    <row r="968" ht="22.5" customHeight="1">
      <c r="B968" s="15"/>
      <c r="C968" s="4"/>
      <c r="D968" s="302"/>
      <c r="E968" s="302"/>
      <c r="F968" s="302"/>
      <c r="G968" s="303"/>
      <c r="H968" s="303"/>
      <c r="I968" s="303"/>
      <c r="J968" s="303"/>
    </row>
    <row r="969" ht="22.5" customHeight="1">
      <c r="B969" s="15"/>
      <c r="C969" s="4"/>
      <c r="D969" s="302"/>
      <c r="E969" s="302"/>
      <c r="F969" s="302"/>
      <c r="G969" s="303"/>
      <c r="H969" s="303"/>
      <c r="I969" s="303"/>
      <c r="J969" s="303"/>
    </row>
    <row r="970" ht="22.5" customHeight="1">
      <c r="B970" s="15"/>
      <c r="C970" s="4"/>
      <c r="D970" s="302"/>
      <c r="E970" s="302"/>
      <c r="F970" s="302"/>
      <c r="G970" s="303"/>
      <c r="H970" s="303"/>
      <c r="I970" s="303"/>
      <c r="J970" s="303"/>
    </row>
  </sheetData>
  <mergeCells count="15">
    <mergeCell ref="L9:O9"/>
    <mergeCell ref="L10:O10"/>
    <mergeCell ref="L11:O11"/>
    <mergeCell ref="L12:O12"/>
    <mergeCell ref="L13:O13"/>
    <mergeCell ref="L14:O14"/>
    <mergeCell ref="L15:O15"/>
    <mergeCell ref="L16:O16"/>
    <mergeCell ref="D1:J1"/>
    <mergeCell ref="L3:O3"/>
    <mergeCell ref="L4:O4"/>
    <mergeCell ref="L5:O5"/>
    <mergeCell ref="L6:O6"/>
    <mergeCell ref="L7:O7"/>
    <mergeCell ref="L8:O8"/>
  </mergeCells>
  <hyperlinks>
    <hyperlink r:id="rId1" ref="D3"/>
    <hyperlink r:id="rId2" ref="F3"/>
    <hyperlink r:id="rId3" ref="D4"/>
    <hyperlink r:id="rId4" ref="F4"/>
    <hyperlink r:id="rId5" ref="D5"/>
    <hyperlink r:id="rId6" ref="F5"/>
    <hyperlink r:id="rId7" location="icon" ref="D6"/>
    <hyperlink r:id="rId8" location="icon" ref="F6"/>
    <hyperlink r:id="rId9" location="icon" ref="D7"/>
    <hyperlink r:id="rId10" location="icon" ref="F7"/>
    <hyperlink r:id="rId11" ref="D8"/>
    <hyperlink r:id="rId12" ref="F8"/>
    <hyperlink r:id="rId13" ref="D9"/>
    <hyperlink r:id="rId14" ref="F9"/>
    <hyperlink r:id="rId15" ref="D11"/>
    <hyperlink r:id="rId16" ref="F11"/>
    <hyperlink r:id="rId17" location="icon" ref="D12"/>
    <hyperlink r:id="rId18" location="icon" ref="F12"/>
    <hyperlink r:id="rId19" ref="D13"/>
    <hyperlink r:id="rId20" ref="F13"/>
    <hyperlink r:id="rId21" ref="D14"/>
    <hyperlink r:id="rId22" ref="F14"/>
    <hyperlink r:id="rId23" ref="D15"/>
    <hyperlink r:id="rId24" ref="F15"/>
    <hyperlink r:id="rId25" ref="D16"/>
    <hyperlink r:id="rId26" ref="F16"/>
    <hyperlink r:id="rId27" ref="D17"/>
    <hyperlink r:id="rId28" ref="F17"/>
    <hyperlink r:id="rId29" ref="D19"/>
    <hyperlink r:id="rId30" ref="F19"/>
    <hyperlink r:id="rId31" ref="D20"/>
    <hyperlink r:id="rId32" ref="F20"/>
    <hyperlink r:id="rId33" ref="D21"/>
    <hyperlink r:id="rId34" ref="F21"/>
    <hyperlink r:id="rId35" ref="D22"/>
    <hyperlink r:id="rId36" ref="F22"/>
    <hyperlink r:id="rId37" ref="D23"/>
    <hyperlink r:id="rId38" ref="F23"/>
    <hyperlink r:id="rId39" ref="D24"/>
    <hyperlink r:id="rId40" ref="F24"/>
    <hyperlink r:id="rId41" ref="D25"/>
    <hyperlink r:id="rId42" ref="F25"/>
    <hyperlink r:id="rId43" ref="D26"/>
    <hyperlink r:id="rId44" ref="F26"/>
    <hyperlink r:id="rId45" ref="D28"/>
    <hyperlink r:id="rId46" ref="F28"/>
    <hyperlink r:id="rId47" ref="D29"/>
    <hyperlink r:id="rId48" ref="F29"/>
    <hyperlink r:id="rId49" location="icon" ref="D30"/>
    <hyperlink r:id="rId50" location="icon" ref="F30"/>
    <hyperlink r:id="rId51" ref="D31"/>
    <hyperlink r:id="rId52" ref="F31"/>
    <hyperlink r:id="rId53" ref="D32"/>
    <hyperlink r:id="rId54" ref="F32"/>
    <hyperlink r:id="rId55" ref="D33"/>
    <hyperlink r:id="rId56" ref="F33"/>
    <hyperlink r:id="rId57" ref="D35"/>
    <hyperlink r:id="rId58" ref="F35"/>
    <hyperlink r:id="rId59" ref="D36"/>
    <hyperlink r:id="rId60" location="icon" ref="F36"/>
    <hyperlink r:id="rId61" ref="D37"/>
    <hyperlink r:id="rId62" ref="F37"/>
    <hyperlink r:id="rId63" ref="D38"/>
    <hyperlink r:id="rId64" ref="F38"/>
    <hyperlink r:id="rId65" ref="D39"/>
    <hyperlink r:id="rId66" ref="F39"/>
    <hyperlink r:id="rId67" ref="D40"/>
    <hyperlink r:id="rId68" ref="F40"/>
    <hyperlink r:id="rId69" ref="D41"/>
    <hyperlink r:id="rId70" ref="F41"/>
    <hyperlink r:id="rId71" ref="D42"/>
    <hyperlink r:id="rId72" ref="F42"/>
    <hyperlink r:id="rId73" ref="D43"/>
    <hyperlink r:id="rId74" ref="F43"/>
    <hyperlink r:id="rId75" ref="D44"/>
    <hyperlink r:id="rId76" ref="F44"/>
    <hyperlink r:id="rId77" ref="D45"/>
    <hyperlink r:id="rId78" ref="F45"/>
    <hyperlink r:id="rId79" ref="D47"/>
    <hyperlink r:id="rId80" ref="F47"/>
    <hyperlink r:id="rId81" ref="D48"/>
    <hyperlink r:id="rId82" ref="F48"/>
    <hyperlink r:id="rId83" ref="D49"/>
    <hyperlink r:id="rId84" ref="F49"/>
    <hyperlink r:id="rId85" ref="D50"/>
    <hyperlink r:id="rId86" location="icon" ref="F50"/>
    <hyperlink r:id="rId87" ref="D51"/>
    <hyperlink r:id="rId88" location="icon" ref="F51"/>
    <hyperlink r:id="rId89" ref="D52"/>
    <hyperlink r:id="rId90" ref="F52"/>
    <hyperlink r:id="rId91" ref="D53"/>
    <hyperlink r:id="rId92" ref="F53"/>
    <hyperlink r:id="rId93" ref="D54"/>
    <hyperlink r:id="rId94" ref="F54"/>
    <hyperlink r:id="rId95" ref="F55"/>
    <hyperlink r:id="rId96" ref="F56"/>
  </hyperlinks>
  <drawing r:id="rId9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B45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0"/>
    <col customWidth="1" min="2" max="2" width="14.13"/>
    <col customWidth="1" min="3" max="3" width="3.75"/>
    <col customWidth="1" min="4" max="4" width="39.88"/>
    <col customWidth="1" min="5" max="5" width="3.88"/>
    <col customWidth="1" min="6" max="6" width="39.63"/>
    <col customWidth="1" min="7" max="7" width="10.63"/>
    <col customWidth="1" min="8" max="8" width="10.5"/>
    <col customWidth="1" min="9" max="9" width="25.13"/>
    <col customWidth="1" min="10" max="10" width="81.0"/>
    <col customWidth="1" min="11" max="11" width="12.25"/>
    <col customWidth="1" min="12" max="12" width="10.25"/>
    <col customWidth="1" min="14" max="14" width="5.5"/>
    <col customWidth="1" min="15" max="15" width="0.38"/>
    <col customWidth="1" min="16" max="16" width="8.5"/>
    <col customWidth="1" min="17" max="17" width="9.0"/>
    <col customWidth="1" min="18" max="18" width="9.25"/>
    <col customWidth="1" min="19" max="19" width="8.13"/>
    <col customWidth="1" min="20" max="20" width="8.88"/>
  </cols>
  <sheetData>
    <row r="1" ht="28.5" customHeight="1">
      <c r="A1" s="171"/>
      <c r="B1" s="172"/>
      <c r="C1" s="173"/>
      <c r="D1" s="304" t="s">
        <v>470</v>
      </c>
      <c r="K1" s="1"/>
      <c r="L1" s="1"/>
      <c r="M1" s="1"/>
      <c r="N1" s="1"/>
      <c r="O1" s="1"/>
      <c r="P1" s="1"/>
      <c r="Q1" s="1"/>
      <c r="R1" s="1"/>
      <c r="S1" s="1"/>
      <c r="T1" s="1"/>
      <c r="U1" s="1"/>
      <c r="V1" s="1"/>
    </row>
    <row r="2" ht="22.5" customHeight="1">
      <c r="A2" s="175"/>
      <c r="B2" s="407" t="s">
        <v>113</v>
      </c>
      <c r="C2" s="407"/>
      <c r="D2" s="408" t="s">
        <v>114</v>
      </c>
      <c r="E2" s="409"/>
      <c r="F2" s="408" t="s">
        <v>115</v>
      </c>
      <c r="G2" s="308" t="s">
        <v>116</v>
      </c>
      <c r="H2" s="308" t="s">
        <v>117</v>
      </c>
      <c r="I2" s="308" t="s">
        <v>118</v>
      </c>
      <c r="J2" s="309" t="s">
        <v>119</v>
      </c>
      <c r="K2" s="181"/>
      <c r="L2" s="181"/>
      <c r="M2" s="181"/>
      <c r="N2" s="181"/>
      <c r="O2" s="181"/>
      <c r="P2" s="181"/>
      <c r="Q2" s="181"/>
      <c r="R2" s="181"/>
      <c r="S2" s="181"/>
      <c r="T2" s="181"/>
      <c r="U2" s="181"/>
      <c r="V2" s="181"/>
    </row>
    <row r="3" ht="22.5" customHeight="1">
      <c r="A3" s="182"/>
      <c r="B3" s="410" t="s">
        <v>120</v>
      </c>
      <c r="C3" s="411" t="str">
        <f>image("https://wow.zamimg.com/images/wow/icons/large/inv_chest_plate20.jpg")</f>
        <v/>
      </c>
      <c r="D3" s="412" t="s">
        <v>471</v>
      </c>
      <c r="E3" s="413" t="str">
        <f>image("https://wow.zamimg.com/images/wow/icons/large/inv_chest_plate_23.jpg")</f>
        <v/>
      </c>
      <c r="F3" s="412" t="s">
        <v>472</v>
      </c>
      <c r="G3" s="371" t="s">
        <v>134</v>
      </c>
      <c r="H3" s="371" t="s">
        <v>146</v>
      </c>
      <c r="I3" s="414" t="s">
        <v>473</v>
      </c>
      <c r="J3" s="415"/>
      <c r="K3" s="3"/>
      <c r="L3" s="416" t="s">
        <v>11</v>
      </c>
      <c r="M3" s="8"/>
      <c r="N3" s="8"/>
      <c r="O3" s="48"/>
      <c r="P3" s="192" t="str">
        <f>IMAGE("https://wow.zamimg.com/images/wow/icons/large/inv_helmet_24.jpg")</f>
        <v/>
      </c>
      <c r="Q3" s="192" t="str">
        <f>IMAGE("https://wow.zamimg.com/images/wow/icons/large/inv_shoulder_22.jpg")</f>
        <v/>
      </c>
      <c r="R3" s="192" t="str">
        <f>IMAGE("https://wow.zamimg.com/images/wow/icons/large/inv_chest_chain_03.jpg")</f>
        <v/>
      </c>
      <c r="S3" s="192" t="str">
        <f>IMAGE("https://wow.zamimg.com/images/wow/icons/large/inv_gauntlets_27.jpg")
</f>
        <v/>
      </c>
      <c r="T3" s="192" t="str">
        <f>IMAGE("https://wow.zamimg.com/images/wow/icons/large/inv_pants_plate_17.jpg")</f>
        <v/>
      </c>
      <c r="U3" s="193"/>
      <c r="V3" s="3"/>
    </row>
    <row r="4" ht="22.5" customHeight="1">
      <c r="A4" s="182"/>
      <c r="B4" s="371" t="s">
        <v>120</v>
      </c>
      <c r="C4" s="372" t="str">
        <f>image("https://wow.zamimg.com/images/wow/icons/large/inv_shield_68.jpg")</f>
        <v/>
      </c>
      <c r="D4" s="373" t="s">
        <v>474</v>
      </c>
      <c r="E4" s="417" t="str">
        <f>image("https://wow.zamimg.com/images/wow/icons/large/inv_shield_71.jpg")</f>
        <v/>
      </c>
      <c r="F4" s="373" t="s">
        <v>475</v>
      </c>
      <c r="G4" s="259" t="s">
        <v>356</v>
      </c>
      <c r="H4" s="259" t="s">
        <v>386</v>
      </c>
      <c r="I4" s="259" t="s">
        <v>476</v>
      </c>
      <c r="J4" s="259"/>
      <c r="K4" s="3"/>
      <c r="L4" s="418" t="s">
        <v>477</v>
      </c>
      <c r="M4" s="8"/>
      <c r="N4" s="8"/>
      <c r="O4" s="48"/>
      <c r="P4" s="198" t="b">
        <v>0</v>
      </c>
      <c r="Q4" s="198" t="b">
        <v>0</v>
      </c>
      <c r="R4" s="198" t="b">
        <v>0</v>
      </c>
      <c r="S4" s="198" t="b">
        <v>0</v>
      </c>
      <c r="T4" s="199" t="b">
        <v>0</v>
      </c>
      <c r="U4" s="193"/>
      <c r="V4" s="3"/>
    </row>
    <row r="5" ht="22.5" customHeight="1">
      <c r="A5" s="182"/>
      <c r="B5" s="227"/>
      <c r="C5" s="419"/>
      <c r="D5" s="310"/>
      <c r="E5" s="419"/>
      <c r="F5" s="310"/>
      <c r="G5" s="230"/>
      <c r="H5" s="230"/>
      <c r="I5" s="231"/>
      <c r="J5" s="230"/>
      <c r="K5" s="3"/>
      <c r="L5" s="416" t="s">
        <v>67</v>
      </c>
      <c r="M5" s="8"/>
      <c r="N5" s="8"/>
      <c r="O5" s="48"/>
      <c r="P5" s="204" t="s">
        <v>138</v>
      </c>
      <c r="Q5" s="204" t="s">
        <v>139</v>
      </c>
      <c r="R5" s="204" t="s">
        <v>140</v>
      </c>
      <c r="S5" s="204" t="s">
        <v>141</v>
      </c>
      <c r="T5" s="204" t="s">
        <v>142</v>
      </c>
      <c r="U5" s="193"/>
      <c r="V5" s="3"/>
    </row>
    <row r="6" ht="22.5" customHeight="1">
      <c r="A6" s="182"/>
      <c r="B6" s="230" t="s">
        <v>159</v>
      </c>
      <c r="C6" s="228" t="str">
        <f>image("https://wow.zamimg.com/images/wow/icons/large/inv_misc_cape_16.jpg")</f>
        <v/>
      </c>
      <c r="D6" s="377" t="s">
        <v>478</v>
      </c>
      <c r="E6" s="310" t="str">
        <f>image("https://wow.zamimg.com/images/wow/icons/large/inv_misc_cape_18.jpg")</f>
        <v/>
      </c>
      <c r="F6" s="377" t="s">
        <v>479</v>
      </c>
      <c r="G6" s="230" t="s">
        <v>123</v>
      </c>
      <c r="H6" s="230"/>
      <c r="I6" s="231" t="s">
        <v>480</v>
      </c>
      <c r="J6" s="230" t="s">
        <v>481</v>
      </c>
      <c r="K6" s="3"/>
      <c r="L6" s="211" t="s">
        <v>74</v>
      </c>
      <c r="M6" s="8"/>
      <c r="N6" s="8"/>
      <c r="O6" s="48"/>
      <c r="P6" s="198" t="b">
        <v>0</v>
      </c>
      <c r="Q6" s="198" t="b">
        <v>0</v>
      </c>
      <c r="R6" s="198" t="b">
        <v>0</v>
      </c>
      <c r="S6" s="198" t="b">
        <v>0</v>
      </c>
      <c r="T6" s="199" t="b">
        <v>0</v>
      </c>
      <c r="U6" s="193"/>
      <c r="V6" s="3"/>
    </row>
    <row r="7" ht="22.5" customHeight="1">
      <c r="A7" s="182"/>
      <c r="B7" s="410" t="s">
        <v>159</v>
      </c>
      <c r="C7" s="420" t="str">
        <f>image("https://wow.zamimg.com/images/wow/icons/large/inv_pants_plate_20.jpg")</f>
        <v/>
      </c>
      <c r="D7" s="412" t="s">
        <v>482</v>
      </c>
      <c r="E7" s="420" t="str">
        <f>image("https://wow.zamimg.com/images/wow/icons/large/inv_pants_plate_30.jpg")</f>
        <v/>
      </c>
      <c r="F7" s="412" t="s">
        <v>483</v>
      </c>
      <c r="G7" s="410" t="s">
        <v>128</v>
      </c>
      <c r="H7" s="410" t="s">
        <v>146</v>
      </c>
      <c r="I7" s="421" t="s">
        <v>484</v>
      </c>
      <c r="J7" s="410"/>
      <c r="K7" s="3"/>
      <c r="L7" s="211" t="s">
        <v>70</v>
      </c>
      <c r="M7" s="8"/>
      <c r="N7" s="8"/>
      <c r="O7" s="48"/>
      <c r="P7" s="204" t="b">
        <v>0</v>
      </c>
      <c r="Q7" s="198" t="b">
        <v>0</v>
      </c>
      <c r="R7" s="198" t="b">
        <v>0</v>
      </c>
      <c r="S7" s="199" t="b">
        <v>0</v>
      </c>
      <c r="T7" s="199" t="b">
        <v>0</v>
      </c>
      <c r="U7" s="193"/>
      <c r="V7" s="3"/>
    </row>
    <row r="8" ht="22.5" customHeight="1">
      <c r="A8" s="182"/>
      <c r="B8" s="259" t="s">
        <v>159</v>
      </c>
      <c r="C8" s="422" t="str">
        <f>image("https://wow.zamimg.com/images/wow/icons/large/inv_boots_plate_06.jpg")</f>
        <v/>
      </c>
      <c r="D8" s="423" t="s">
        <v>485</v>
      </c>
      <c r="E8" s="424" t="str">
        <f>image("https://wow.zamimg.com/images/wow/icons/large/inv_boots_plate_09.jpg")</f>
        <v/>
      </c>
      <c r="F8" s="423" t="s">
        <v>486</v>
      </c>
      <c r="G8" s="371" t="s">
        <v>190</v>
      </c>
      <c r="H8" s="371" t="s">
        <v>146</v>
      </c>
      <c r="I8" s="375" t="s">
        <v>473</v>
      </c>
      <c r="J8" s="410"/>
      <c r="K8" s="3"/>
      <c r="L8" s="225" t="s">
        <v>81</v>
      </c>
      <c r="M8" s="8"/>
      <c r="N8" s="8"/>
      <c r="O8" s="48"/>
      <c r="P8" s="198" t="b">
        <v>0</v>
      </c>
      <c r="Q8" s="204" t="b">
        <v>0</v>
      </c>
      <c r="R8" s="199" t="b">
        <v>0</v>
      </c>
      <c r="S8" s="198" t="b">
        <v>0</v>
      </c>
      <c r="T8" s="199" t="b">
        <v>0</v>
      </c>
      <c r="U8" s="193"/>
      <c r="V8" s="3"/>
    </row>
    <row r="9" ht="22.5" customHeight="1">
      <c r="A9" s="182"/>
      <c r="B9" s="230"/>
      <c r="C9" s="228"/>
      <c r="D9" s="310"/>
      <c r="E9" s="229"/>
      <c r="F9" s="310"/>
      <c r="G9" s="230"/>
      <c r="H9" s="230"/>
      <c r="I9" s="231"/>
      <c r="J9" s="230"/>
      <c r="K9" s="3"/>
      <c r="L9" s="225" t="s">
        <v>85</v>
      </c>
      <c r="M9" s="8"/>
      <c r="N9" s="8"/>
      <c r="O9" s="48"/>
      <c r="P9" s="198" t="b">
        <v>0</v>
      </c>
      <c r="Q9" s="199" t="b">
        <v>0</v>
      </c>
      <c r="R9" s="199" t="b">
        <v>0</v>
      </c>
      <c r="S9" s="198" t="b">
        <v>0</v>
      </c>
      <c r="T9" s="199" t="b">
        <v>0</v>
      </c>
      <c r="U9" s="193"/>
      <c r="V9" s="3"/>
    </row>
    <row r="10" ht="22.5" customHeight="1">
      <c r="A10" s="182"/>
      <c r="B10" s="259" t="s">
        <v>187</v>
      </c>
      <c r="C10" s="425" t="str">
        <f>image("https://wow.zamimg.com/images/wow/icons/large/inv_belt_48c.jpg")</f>
        <v/>
      </c>
      <c r="D10" s="426" t="s">
        <v>487</v>
      </c>
      <c r="E10" s="427" t="str">
        <f>image("https://wow.zamimg.com/images/wow/icons/large/inv_belt_46b.jpg")</f>
        <v/>
      </c>
      <c r="F10" s="426" t="s">
        <v>488</v>
      </c>
      <c r="G10" s="371" t="s">
        <v>167</v>
      </c>
      <c r="H10" s="371" t="s">
        <v>146</v>
      </c>
      <c r="I10" s="375" t="s">
        <v>473</v>
      </c>
      <c r="J10" s="410"/>
      <c r="K10" s="3"/>
      <c r="L10" s="237" t="s">
        <v>164</v>
      </c>
      <c r="M10" s="8"/>
      <c r="N10" s="8"/>
      <c r="O10" s="48"/>
      <c r="P10" s="198" t="b">
        <v>0</v>
      </c>
      <c r="Q10" s="199" t="b">
        <v>0</v>
      </c>
      <c r="R10" s="199" t="b">
        <v>0</v>
      </c>
      <c r="S10" s="198" t="b">
        <v>0</v>
      </c>
      <c r="T10" s="199" t="b">
        <v>0</v>
      </c>
      <c r="U10" s="193"/>
      <c r="V10" s="3"/>
    </row>
    <row r="11" ht="22.5" customHeight="1">
      <c r="A11" s="182"/>
      <c r="B11" s="230" t="s">
        <v>187</v>
      </c>
      <c r="C11" s="376" t="str">
        <f>image("https://wow.zamimg.com/images/wow/icons/large/inv_scarab_crystal.jpg")</f>
        <v/>
      </c>
      <c r="D11" s="377" t="s">
        <v>489</v>
      </c>
      <c r="E11" s="376" t="str">
        <f>image("https://wow.zamimg.com/images/wow/icons/large/inv_scarab_crystal.jpg")</f>
        <v/>
      </c>
      <c r="F11" s="377" t="s">
        <v>490</v>
      </c>
      <c r="G11" s="230" t="s">
        <v>228</v>
      </c>
      <c r="H11" s="230"/>
      <c r="I11" s="231" t="s">
        <v>480</v>
      </c>
      <c r="J11" s="230"/>
      <c r="K11" s="3"/>
      <c r="L11" s="416" t="s">
        <v>44</v>
      </c>
      <c r="M11" s="8"/>
      <c r="N11" s="8"/>
      <c r="O11" s="48"/>
      <c r="P11" s="204" t="s">
        <v>138</v>
      </c>
      <c r="Q11" s="204" t="s">
        <v>139</v>
      </c>
      <c r="R11" s="204" t="s">
        <v>140</v>
      </c>
      <c r="S11" s="204" t="s">
        <v>141</v>
      </c>
      <c r="T11" s="204" t="s">
        <v>142</v>
      </c>
      <c r="U11" s="193"/>
      <c r="V11" s="3"/>
    </row>
    <row r="12" ht="22.5" customHeight="1">
      <c r="A12" s="182"/>
      <c r="B12" s="230"/>
      <c r="C12" s="228"/>
      <c r="D12" s="354"/>
      <c r="E12" s="228"/>
      <c r="F12" s="354"/>
      <c r="G12" s="230"/>
      <c r="H12" s="230"/>
      <c r="I12" s="231"/>
      <c r="J12" s="230"/>
      <c r="K12" s="3"/>
      <c r="L12" s="243" t="s">
        <v>47</v>
      </c>
      <c r="M12" s="8"/>
      <c r="N12" s="8"/>
      <c r="O12" s="48"/>
      <c r="P12" s="198" t="b">
        <v>0</v>
      </c>
      <c r="Q12" s="198" t="b">
        <v>0</v>
      </c>
      <c r="R12" s="212" t="b">
        <v>0</v>
      </c>
      <c r="S12" s="199" t="b">
        <v>0</v>
      </c>
      <c r="T12" s="212" t="b">
        <v>0</v>
      </c>
      <c r="U12" s="193"/>
      <c r="V12" s="3"/>
    </row>
    <row r="13" ht="22.5" customHeight="1">
      <c r="A13" s="226"/>
      <c r="B13" s="410" t="s">
        <v>209</v>
      </c>
      <c r="C13" s="411" t="str">
        <f>image("https://wow.zamimg.com/images/wow/icons/large/inv_bracer_31.jpg")</f>
        <v/>
      </c>
      <c r="D13" s="412" t="s">
        <v>491</v>
      </c>
      <c r="E13" s="413" t="str">
        <f>IMAGE("https://wow.zamimg.com/images/wow/icons/large/inv_bracer_32.jpg")</f>
        <v/>
      </c>
      <c r="F13" s="412" t="s">
        <v>492</v>
      </c>
      <c r="G13" s="259" t="s">
        <v>145</v>
      </c>
      <c r="H13" s="259" t="s">
        <v>146</v>
      </c>
      <c r="I13" s="260" t="s">
        <v>493</v>
      </c>
      <c r="J13" s="371" t="s">
        <v>494</v>
      </c>
      <c r="K13" s="3"/>
      <c r="L13" s="428" t="s">
        <v>495</v>
      </c>
      <c r="M13" s="8"/>
      <c r="N13" s="8"/>
      <c r="O13" s="48"/>
      <c r="P13" s="198" t="b">
        <v>0</v>
      </c>
      <c r="Q13" s="198" t="b">
        <v>0</v>
      </c>
      <c r="R13" s="199" t="b">
        <v>0</v>
      </c>
      <c r="S13" s="198" t="b">
        <v>0</v>
      </c>
      <c r="T13" s="198" t="b">
        <v>0</v>
      </c>
      <c r="U13" s="193"/>
      <c r="V13" s="3"/>
    </row>
    <row r="14" ht="22.5" customHeight="1">
      <c r="A14" s="226"/>
      <c r="B14" s="230" t="s">
        <v>209</v>
      </c>
      <c r="C14" s="228" t="str">
        <f>image("https://wow.zamimg.com/images/wow/icons/large/inv_jewelry_necklace_44.jpg")</f>
        <v/>
      </c>
      <c r="D14" s="282" t="s">
        <v>496</v>
      </c>
      <c r="E14" s="228" t="str">
        <f>image("https://wow.zamimg.com/images/wow/icons/large/inv_jewelry_necklace_44.jpg")</f>
        <v/>
      </c>
      <c r="F14" s="282" t="s">
        <v>497</v>
      </c>
      <c r="G14" s="230" t="s">
        <v>172</v>
      </c>
      <c r="H14" s="230"/>
      <c r="I14" s="429" t="s">
        <v>480</v>
      </c>
      <c r="J14" s="230"/>
      <c r="K14" s="3"/>
      <c r="L14" s="249" t="s">
        <v>186</v>
      </c>
      <c r="M14" s="8"/>
      <c r="N14" s="8"/>
      <c r="O14" s="48"/>
      <c r="P14" s="198" t="b">
        <v>0</v>
      </c>
      <c r="Q14" s="198" t="b">
        <v>0</v>
      </c>
      <c r="R14" s="198" t="b">
        <v>0</v>
      </c>
      <c r="S14" s="198" t="b">
        <v>0</v>
      </c>
      <c r="T14" s="198" t="b">
        <v>0</v>
      </c>
      <c r="U14" s="193"/>
      <c r="V14" s="3"/>
    </row>
    <row r="15" ht="22.5" customHeight="1">
      <c r="A15" s="226"/>
      <c r="B15" s="230"/>
      <c r="C15" s="251"/>
      <c r="D15" s="310"/>
      <c r="E15" s="229"/>
      <c r="F15" s="310"/>
      <c r="G15" s="230"/>
      <c r="H15" s="230"/>
      <c r="I15" s="231"/>
      <c r="J15" s="230"/>
      <c r="K15" s="3"/>
      <c r="L15" s="252"/>
      <c r="M15" s="193"/>
      <c r="N15" s="193"/>
      <c r="O15" s="193"/>
      <c r="P15" s="193"/>
      <c r="Q15" s="193"/>
      <c r="R15" s="193"/>
      <c r="S15" s="193"/>
      <c r="T15" s="193"/>
      <c r="U15" s="193"/>
      <c r="V15" s="3"/>
    </row>
    <row r="16" ht="22.5" customHeight="1">
      <c r="A16" s="226"/>
      <c r="B16" s="230" t="s">
        <v>240</v>
      </c>
      <c r="C16" s="228" t="str">
        <f>image("https://wow.zamimg.com/images/wow/icons/large/inv_jewelry_ring_57.jpg")</f>
        <v/>
      </c>
      <c r="D16" s="377" t="s">
        <v>498</v>
      </c>
      <c r="E16" s="228" t="str">
        <f>image("https://wow.zamimg.com/images/wow/icons/large/inv_jewelry_ring_57.jpg")</f>
        <v/>
      </c>
      <c r="F16" s="377" t="s">
        <v>499</v>
      </c>
      <c r="G16" s="230" t="s">
        <v>347</v>
      </c>
      <c r="H16" s="230"/>
      <c r="I16" s="231" t="s">
        <v>480</v>
      </c>
      <c r="J16" s="230"/>
      <c r="K16" s="3"/>
      <c r="L16" s="256"/>
      <c r="M16" s="3"/>
      <c r="N16" s="3"/>
      <c r="O16" s="3"/>
      <c r="P16" s="3"/>
      <c r="Q16" s="3"/>
      <c r="R16" s="3"/>
      <c r="S16" s="3"/>
      <c r="T16" s="3"/>
      <c r="U16" s="3"/>
      <c r="V16" s="3"/>
    </row>
    <row r="17" ht="22.5" customHeight="1">
      <c r="A17" s="226"/>
      <c r="B17" s="230"/>
      <c r="C17" s="376"/>
      <c r="D17" s="354"/>
      <c r="E17" s="376"/>
      <c r="F17" s="354"/>
      <c r="G17" s="230"/>
      <c r="H17" s="230"/>
      <c r="I17" s="231"/>
      <c r="J17" s="230"/>
      <c r="K17" s="3"/>
      <c r="L17" s="3"/>
      <c r="M17" s="3"/>
      <c r="N17" s="3"/>
      <c r="O17" s="3"/>
      <c r="P17" s="3"/>
      <c r="Q17" s="3"/>
      <c r="R17" s="3"/>
      <c r="S17" s="3"/>
      <c r="T17" s="3"/>
      <c r="U17" s="3"/>
      <c r="V17" s="3"/>
    </row>
    <row r="18" ht="22.5" customHeight="1">
      <c r="A18" s="281">
        <v>44950.0</v>
      </c>
      <c r="B18" s="230" t="s">
        <v>274</v>
      </c>
      <c r="C18" s="228" t="str">
        <f t="shared" ref="C18:C20" si="1">image("https://wow.zamimg.com/images/wow/icons/large/inv_chest_chain_03.jpg")</f>
        <v/>
      </c>
      <c r="D18" s="282" t="s">
        <v>275</v>
      </c>
      <c r="E18" s="228" t="str">
        <f t="shared" ref="E18:E20" si="2">image("https://wow.zamimg.com/images/wow/icons/large/inv_chest_chain_03.jpg")</f>
        <v/>
      </c>
      <c r="F18" s="282" t="s">
        <v>275</v>
      </c>
      <c r="G18" s="230"/>
      <c r="H18" s="230"/>
      <c r="I18" s="231"/>
      <c r="J18" s="230"/>
      <c r="K18" s="3"/>
      <c r="L18" s="3"/>
      <c r="M18" s="3"/>
      <c r="N18" s="3"/>
      <c r="O18" s="3"/>
      <c r="P18" s="3"/>
      <c r="Q18" s="3"/>
      <c r="R18" s="3"/>
      <c r="S18" s="3"/>
      <c r="T18" s="3"/>
      <c r="U18" s="3"/>
      <c r="V18" s="3"/>
    </row>
    <row r="19" ht="22.5" customHeight="1">
      <c r="A19" s="283"/>
      <c r="B19" s="227"/>
      <c r="C19" s="228" t="str">
        <f t="shared" si="1"/>
        <v/>
      </c>
      <c r="D19" s="282" t="s">
        <v>276</v>
      </c>
      <c r="E19" s="228" t="str">
        <f t="shared" si="2"/>
        <v/>
      </c>
      <c r="F19" s="282" t="s">
        <v>276</v>
      </c>
      <c r="G19" s="230"/>
      <c r="H19" s="230"/>
      <c r="I19" s="231"/>
      <c r="J19" s="230"/>
      <c r="K19" s="3"/>
      <c r="L19" s="3"/>
      <c r="M19" s="3"/>
      <c r="N19" s="3"/>
      <c r="O19" s="3"/>
      <c r="P19" s="3"/>
      <c r="Q19" s="3"/>
      <c r="R19" s="3"/>
      <c r="S19" s="3"/>
      <c r="T19" s="3"/>
      <c r="U19" s="3"/>
      <c r="V19" s="3"/>
    </row>
    <row r="20" ht="22.5" customHeight="1">
      <c r="A20" s="283"/>
      <c r="B20" s="227"/>
      <c r="C20" s="228" t="str">
        <f t="shared" si="1"/>
        <v/>
      </c>
      <c r="D20" s="282" t="s">
        <v>277</v>
      </c>
      <c r="E20" s="228" t="str">
        <f t="shared" si="2"/>
        <v/>
      </c>
      <c r="F20" s="282" t="s">
        <v>277</v>
      </c>
      <c r="G20" s="230"/>
      <c r="H20" s="230"/>
      <c r="I20" s="231"/>
      <c r="J20" s="230"/>
      <c r="K20" s="3"/>
      <c r="L20" s="265"/>
      <c r="M20" s="3"/>
      <c r="N20" s="3"/>
      <c r="O20" s="3"/>
      <c r="P20" s="3"/>
      <c r="Q20" s="3"/>
      <c r="R20" s="3"/>
      <c r="S20" s="3"/>
      <c r="T20" s="3"/>
      <c r="U20" s="3"/>
      <c r="V20" s="3"/>
    </row>
    <row r="21" ht="22.5" customHeight="1">
      <c r="A21" s="250" t="s">
        <v>278</v>
      </c>
      <c r="B21" s="230" t="s">
        <v>274</v>
      </c>
      <c r="C21" s="228" t="str">
        <f>image("https://wow.zamimg.com/images/wow/icons/large/inv_sword_145.jpg")</f>
        <v/>
      </c>
      <c r="D21" s="282" t="s">
        <v>500</v>
      </c>
      <c r="E21" s="229" t="str">
        <f>image("https://wow.zamimg.com/images/wow/icons/large/inv_sword_138.jpg")</f>
        <v/>
      </c>
      <c r="F21" s="282" t="s">
        <v>501</v>
      </c>
      <c r="G21" s="230" t="s">
        <v>156</v>
      </c>
      <c r="H21" s="230" t="s">
        <v>294</v>
      </c>
      <c r="I21" s="231" t="s">
        <v>480</v>
      </c>
      <c r="J21" s="230"/>
      <c r="K21" s="3"/>
      <c r="L21" s="3"/>
      <c r="M21" s="3"/>
      <c r="N21" s="3"/>
      <c r="O21" s="3"/>
      <c r="P21" s="3"/>
      <c r="Q21" s="3"/>
      <c r="R21" s="3"/>
      <c r="S21" s="3"/>
      <c r="T21" s="3"/>
      <c r="U21" s="3"/>
      <c r="V21" s="3"/>
    </row>
    <row r="22" ht="22.5" customHeight="1">
      <c r="A22" s="250" t="s">
        <v>297</v>
      </c>
      <c r="B22" s="230" t="s">
        <v>274</v>
      </c>
      <c r="C22" s="228" t="str">
        <f t="shared" ref="C22:C24" si="3">image("https://wow.zamimg.com/images/wow/icons/large/inv_chest_chain_03.jpg")</f>
        <v/>
      </c>
      <c r="D22" s="282" t="s">
        <v>275</v>
      </c>
      <c r="E22" s="228" t="str">
        <f t="shared" ref="E22:E24" si="4">image("https://wow.zamimg.com/images/wow/icons/large/inv_chest_chain_03.jpg")</f>
        <v/>
      </c>
      <c r="F22" s="282" t="s">
        <v>275</v>
      </c>
      <c r="G22" s="230"/>
      <c r="H22" s="230"/>
      <c r="I22" s="231"/>
      <c r="J22" s="230"/>
      <c r="K22" s="3"/>
      <c r="L22" s="3"/>
      <c r="M22" s="3"/>
      <c r="N22" s="3"/>
      <c r="O22" s="3"/>
      <c r="P22" s="3"/>
      <c r="Q22" s="3"/>
      <c r="R22" s="3"/>
      <c r="S22" s="3"/>
      <c r="T22" s="3"/>
      <c r="U22" s="3"/>
      <c r="V22" s="3"/>
    </row>
    <row r="23" ht="22.5" customHeight="1">
      <c r="A23" s="283"/>
      <c r="B23" s="227"/>
      <c r="C23" s="228" t="str">
        <f t="shared" si="3"/>
        <v/>
      </c>
      <c r="D23" s="282" t="s">
        <v>276</v>
      </c>
      <c r="E23" s="228" t="str">
        <f t="shared" si="4"/>
        <v/>
      </c>
      <c r="F23" s="282" t="s">
        <v>276</v>
      </c>
      <c r="G23" s="230"/>
      <c r="H23" s="230"/>
      <c r="I23" s="231"/>
      <c r="J23" s="230"/>
      <c r="K23" s="3"/>
      <c r="L23" s="3"/>
      <c r="M23" s="3"/>
      <c r="N23" s="3"/>
      <c r="O23" s="3"/>
      <c r="P23" s="3"/>
      <c r="Q23" s="3"/>
      <c r="R23" s="3"/>
      <c r="S23" s="3"/>
      <c r="T23" s="3"/>
      <c r="U23" s="3"/>
      <c r="V23" s="3"/>
    </row>
    <row r="24" ht="22.5" customHeight="1">
      <c r="A24" s="283"/>
      <c r="B24" s="227"/>
      <c r="C24" s="228" t="str">
        <f t="shared" si="3"/>
        <v/>
      </c>
      <c r="D24" s="282" t="s">
        <v>277</v>
      </c>
      <c r="E24" s="228" t="str">
        <f t="shared" si="4"/>
        <v/>
      </c>
      <c r="F24" s="282" t="s">
        <v>277</v>
      </c>
      <c r="G24" s="230"/>
      <c r="H24" s="230"/>
      <c r="I24" s="231"/>
      <c r="J24" s="230"/>
      <c r="K24" s="3"/>
      <c r="L24" s="112"/>
      <c r="M24" s="3"/>
      <c r="N24" s="3"/>
      <c r="O24" s="3"/>
      <c r="P24" s="3"/>
      <c r="Q24" s="3"/>
      <c r="R24" s="3"/>
      <c r="S24" s="3"/>
      <c r="T24" s="3"/>
      <c r="U24" s="3"/>
      <c r="V24" s="3"/>
    </row>
    <row r="25" ht="22.5" customHeight="1">
      <c r="A25" s="287">
        <v>50.0</v>
      </c>
      <c r="B25" s="230" t="s">
        <v>274</v>
      </c>
      <c r="C25" s="228" t="str">
        <f>image("https://wow.zamimg.com/images/wow/icons/large/inv_misc_cape_16.jpg")</f>
        <v/>
      </c>
      <c r="D25" s="282" t="s">
        <v>502</v>
      </c>
      <c r="E25" s="310" t="str">
        <f>image("https://wow.zamimg.com/images/wow/icons/large/inv_misc_cape_18.jpg")</f>
        <v/>
      </c>
      <c r="F25" s="282" t="s">
        <v>503</v>
      </c>
      <c r="G25" s="230" t="s">
        <v>123</v>
      </c>
      <c r="H25" s="230"/>
      <c r="I25" s="231" t="s">
        <v>480</v>
      </c>
      <c r="J25" s="230"/>
      <c r="K25" s="3"/>
      <c r="L25" s="3"/>
      <c r="M25" s="3"/>
      <c r="N25" s="3"/>
      <c r="O25" s="3"/>
      <c r="P25" s="3"/>
      <c r="Q25" s="3"/>
      <c r="R25" s="3"/>
      <c r="S25" s="3"/>
      <c r="T25" s="3"/>
      <c r="U25" s="3"/>
      <c r="V25" s="3"/>
    </row>
    <row r="26" ht="22.5" customHeight="1">
      <c r="A26" s="283"/>
      <c r="B26" s="227"/>
      <c r="C26" s="228"/>
      <c r="D26" s="310"/>
      <c r="E26" s="229"/>
      <c r="F26" s="310"/>
      <c r="G26" s="230"/>
      <c r="H26" s="230"/>
      <c r="I26" s="231"/>
      <c r="J26" s="230"/>
      <c r="K26" s="3"/>
      <c r="L26" s="3"/>
      <c r="M26" s="3"/>
      <c r="N26" s="3"/>
      <c r="O26" s="3"/>
      <c r="P26" s="3"/>
      <c r="Q26" s="3"/>
      <c r="R26" s="3"/>
      <c r="S26" s="3"/>
      <c r="T26" s="3"/>
      <c r="U26" s="3"/>
      <c r="V26" s="3"/>
    </row>
    <row r="27" ht="22.5" customHeight="1">
      <c r="A27" s="283"/>
      <c r="B27" s="227"/>
      <c r="C27" s="228"/>
      <c r="D27" s="310"/>
      <c r="E27" s="229"/>
      <c r="F27" s="310"/>
      <c r="G27" s="230"/>
      <c r="H27" s="230"/>
      <c r="I27" s="231"/>
      <c r="J27" s="230"/>
      <c r="K27" s="3"/>
      <c r="L27" s="3"/>
      <c r="M27" s="3"/>
      <c r="N27" s="3"/>
      <c r="O27" s="3"/>
      <c r="P27" s="3"/>
      <c r="Q27" s="3"/>
      <c r="R27" s="3"/>
      <c r="S27" s="3"/>
      <c r="T27" s="3"/>
      <c r="U27" s="3"/>
      <c r="V27" s="3"/>
    </row>
    <row r="28" ht="22.5" customHeight="1">
      <c r="A28" s="226"/>
      <c r="B28" s="230"/>
      <c r="C28" s="228"/>
      <c r="D28" s="310"/>
      <c r="E28" s="229"/>
      <c r="F28" s="310"/>
      <c r="G28" s="230"/>
      <c r="H28" s="230"/>
      <c r="I28" s="231"/>
      <c r="J28" s="230"/>
      <c r="K28" s="3"/>
      <c r="L28" s="3"/>
      <c r="M28" s="3"/>
      <c r="N28" s="3"/>
      <c r="O28" s="3"/>
      <c r="P28" s="3"/>
      <c r="Q28" s="3"/>
      <c r="R28" s="3"/>
      <c r="S28" s="3"/>
      <c r="T28" s="3"/>
      <c r="U28" s="3"/>
      <c r="V28" s="3"/>
    </row>
    <row r="29" ht="22.5" customHeight="1">
      <c r="A29" s="226"/>
      <c r="B29" s="230"/>
      <c r="C29" s="272"/>
      <c r="D29" s="229"/>
      <c r="E29" s="229"/>
      <c r="F29" s="229"/>
      <c r="G29" s="230"/>
      <c r="H29" s="230"/>
      <c r="I29" s="231"/>
      <c r="J29" s="230"/>
      <c r="K29" s="3"/>
      <c r="L29" s="3"/>
      <c r="M29" s="3"/>
      <c r="N29" s="3"/>
      <c r="O29" s="3"/>
      <c r="P29" s="3"/>
      <c r="Q29" s="3"/>
      <c r="R29" s="3"/>
      <c r="S29" s="3"/>
      <c r="T29" s="3"/>
      <c r="U29" s="3"/>
      <c r="V29" s="3"/>
    </row>
    <row r="30" ht="22.5" customHeight="1">
      <c r="A30" s="226"/>
      <c r="B30" s="230"/>
      <c r="C30" s="228"/>
      <c r="D30" s="310"/>
      <c r="E30" s="229"/>
      <c r="F30" s="310"/>
      <c r="G30" s="230"/>
      <c r="H30" s="230"/>
      <c r="I30" s="231"/>
      <c r="J30" s="230"/>
      <c r="K30" s="3"/>
      <c r="L30" s="3"/>
      <c r="M30" s="3"/>
      <c r="N30" s="3"/>
      <c r="O30" s="3"/>
      <c r="P30" s="3"/>
      <c r="Q30" s="3"/>
      <c r="R30" s="3"/>
      <c r="S30" s="3"/>
      <c r="T30" s="3"/>
      <c r="U30" s="3"/>
      <c r="V30" s="3"/>
    </row>
    <row r="31" ht="22.5" customHeight="1">
      <c r="A31" s="226"/>
      <c r="B31" s="230"/>
      <c r="C31" s="228"/>
      <c r="D31" s="310"/>
      <c r="E31" s="229"/>
      <c r="F31" s="310"/>
      <c r="G31" s="230"/>
      <c r="H31" s="230"/>
      <c r="I31" s="231"/>
      <c r="J31" s="230"/>
      <c r="K31" s="3"/>
      <c r="L31" s="3"/>
      <c r="M31" s="3"/>
      <c r="N31" s="3"/>
      <c r="O31" s="3"/>
      <c r="P31" s="3"/>
      <c r="Q31" s="3"/>
      <c r="R31" s="3"/>
      <c r="S31" s="3"/>
      <c r="T31" s="3"/>
      <c r="U31" s="3"/>
      <c r="V31" s="3"/>
    </row>
    <row r="32" ht="22.5" customHeight="1">
      <c r="A32" s="226"/>
      <c r="B32" s="230"/>
      <c r="C32" s="228"/>
      <c r="D32" s="310"/>
      <c r="E32" s="228"/>
      <c r="F32" s="310"/>
      <c r="G32" s="230"/>
      <c r="H32" s="230"/>
      <c r="I32" s="231"/>
      <c r="J32" s="230"/>
      <c r="K32" s="3"/>
      <c r="L32" s="3"/>
      <c r="M32" s="3"/>
      <c r="N32" s="3"/>
      <c r="O32" s="3"/>
      <c r="P32" s="3"/>
      <c r="Q32" s="3"/>
      <c r="R32" s="3"/>
      <c r="S32" s="3"/>
      <c r="T32" s="3"/>
      <c r="U32" s="3"/>
      <c r="V32" s="3"/>
    </row>
    <row r="33" ht="22.5" customHeight="1">
      <c r="A33" s="226"/>
      <c r="B33" s="230"/>
      <c r="C33" s="228"/>
      <c r="D33" s="310"/>
      <c r="E33" s="229"/>
      <c r="F33" s="310"/>
      <c r="G33" s="230"/>
      <c r="H33" s="230"/>
      <c r="I33" s="231"/>
      <c r="J33" s="230"/>
      <c r="K33" s="3"/>
      <c r="L33" s="3"/>
      <c r="M33" s="3"/>
      <c r="N33" s="3"/>
      <c r="O33" s="3"/>
      <c r="P33" s="3"/>
      <c r="Q33" s="3"/>
      <c r="R33" s="3"/>
      <c r="S33" s="3"/>
      <c r="T33" s="3"/>
      <c r="U33" s="3"/>
      <c r="V33" s="3"/>
    </row>
    <row r="34" ht="22.5" customHeight="1">
      <c r="A34" s="226"/>
      <c r="B34" s="230"/>
      <c r="C34" s="228"/>
      <c r="D34" s="310"/>
      <c r="E34" s="228"/>
      <c r="F34" s="310"/>
      <c r="G34" s="230"/>
      <c r="H34" s="230"/>
      <c r="I34" s="231"/>
      <c r="J34" s="230"/>
      <c r="K34" s="3"/>
      <c r="L34" s="3"/>
      <c r="M34" s="3"/>
      <c r="N34" s="3"/>
      <c r="O34" s="3"/>
      <c r="P34" s="3"/>
      <c r="Q34" s="3"/>
      <c r="R34" s="3"/>
      <c r="S34" s="3"/>
      <c r="T34" s="3"/>
      <c r="U34" s="3"/>
      <c r="V34" s="3"/>
    </row>
    <row r="35" ht="22.5" customHeight="1">
      <c r="A35" s="226"/>
      <c r="B35" s="230"/>
      <c r="C35" s="228"/>
      <c r="D35" s="310"/>
      <c r="E35" s="229"/>
      <c r="F35" s="310"/>
      <c r="G35" s="230"/>
      <c r="H35" s="230"/>
      <c r="I35" s="231"/>
      <c r="J35" s="230"/>
      <c r="K35" s="3"/>
      <c r="L35" s="3"/>
      <c r="M35" s="3"/>
      <c r="N35" s="3"/>
      <c r="O35" s="3"/>
      <c r="P35" s="3"/>
      <c r="Q35" s="3"/>
      <c r="R35" s="3"/>
      <c r="S35" s="3"/>
      <c r="T35" s="3"/>
      <c r="U35" s="3"/>
      <c r="V35" s="3"/>
    </row>
    <row r="36" ht="22.5" customHeight="1">
      <c r="A36" s="226"/>
      <c r="B36" s="230"/>
      <c r="C36" s="251"/>
      <c r="D36" s="310"/>
      <c r="E36" s="229"/>
      <c r="F36" s="310"/>
      <c r="G36" s="230"/>
      <c r="H36" s="230"/>
      <c r="I36" s="231"/>
      <c r="J36" s="294"/>
      <c r="K36" s="3"/>
      <c r="L36" s="3"/>
      <c r="M36" s="3"/>
      <c r="N36" s="3"/>
      <c r="O36" s="3"/>
      <c r="P36" s="3"/>
      <c r="Q36" s="3"/>
      <c r="R36" s="3"/>
      <c r="S36" s="3"/>
      <c r="T36" s="3"/>
      <c r="U36" s="3"/>
      <c r="V36" s="3"/>
    </row>
    <row r="37" ht="22.5" customHeight="1">
      <c r="A37" s="226"/>
      <c r="B37" s="230"/>
      <c r="C37" s="228"/>
      <c r="D37" s="310"/>
      <c r="E37" s="229"/>
      <c r="F37" s="310"/>
      <c r="G37" s="230"/>
      <c r="H37" s="230"/>
      <c r="I37" s="231"/>
      <c r="J37" s="294"/>
      <c r="K37" s="3"/>
      <c r="L37" s="3"/>
      <c r="M37" s="3"/>
      <c r="N37" s="3"/>
      <c r="O37" s="3"/>
      <c r="P37" s="3"/>
      <c r="Q37" s="3"/>
      <c r="R37" s="3"/>
      <c r="S37" s="3"/>
      <c r="T37" s="3"/>
      <c r="U37" s="3"/>
      <c r="V37" s="3"/>
    </row>
    <row r="38" ht="22.5" customHeight="1">
      <c r="A38" s="226"/>
      <c r="B38" s="230"/>
      <c r="C38" s="251"/>
      <c r="D38" s="310"/>
      <c r="E38" s="229"/>
      <c r="F38" s="310"/>
      <c r="G38" s="230"/>
      <c r="H38" s="230"/>
      <c r="I38" s="231"/>
      <c r="J38" s="230"/>
      <c r="K38" s="3"/>
      <c r="L38" s="3"/>
      <c r="M38" s="3"/>
      <c r="N38" s="3"/>
      <c r="O38" s="3"/>
      <c r="P38" s="3"/>
      <c r="Q38" s="3"/>
      <c r="R38" s="3"/>
      <c r="S38" s="3"/>
      <c r="T38" s="3"/>
      <c r="U38" s="3"/>
      <c r="V38" s="3"/>
    </row>
    <row r="39" ht="22.5" customHeight="1">
      <c r="A39" s="226"/>
      <c r="B39" s="230"/>
      <c r="C39" s="228"/>
      <c r="D39" s="310"/>
      <c r="E39" s="228"/>
      <c r="F39" s="310"/>
      <c r="G39" s="230"/>
      <c r="H39" s="230"/>
      <c r="I39" s="231"/>
      <c r="J39" s="230"/>
      <c r="K39" s="3"/>
      <c r="L39" s="3"/>
      <c r="M39" s="3"/>
      <c r="N39" s="3"/>
      <c r="O39" s="3"/>
      <c r="P39" s="3"/>
      <c r="Q39" s="3"/>
      <c r="R39" s="3"/>
      <c r="S39" s="3"/>
      <c r="T39" s="3"/>
      <c r="U39" s="3"/>
      <c r="V39" s="3"/>
    </row>
    <row r="40" ht="22.5" customHeight="1">
      <c r="A40" s="226"/>
      <c r="B40" s="230"/>
      <c r="C40" s="228"/>
      <c r="D40" s="310"/>
      <c r="E40" s="228"/>
      <c r="F40" s="310"/>
      <c r="G40" s="230"/>
      <c r="H40" s="230"/>
      <c r="I40" s="231"/>
      <c r="J40" s="230"/>
      <c r="K40" s="3"/>
      <c r="L40" s="3"/>
      <c r="M40" s="3"/>
      <c r="N40" s="3"/>
      <c r="O40" s="3"/>
      <c r="P40" s="3"/>
      <c r="Q40" s="3"/>
      <c r="R40" s="3"/>
      <c r="S40" s="3"/>
      <c r="T40" s="3"/>
      <c r="U40" s="3"/>
      <c r="V40" s="3"/>
    </row>
    <row r="41" ht="22.5" customHeight="1">
      <c r="A41" s="226"/>
      <c r="B41" s="230"/>
      <c r="C41" s="228"/>
      <c r="D41" s="310"/>
      <c r="E41" s="228"/>
      <c r="F41" s="310"/>
      <c r="G41" s="230"/>
      <c r="H41" s="230"/>
      <c r="I41" s="231"/>
      <c r="J41" s="230"/>
      <c r="K41" s="3"/>
      <c r="L41" s="3"/>
      <c r="M41" s="3"/>
      <c r="N41" s="3"/>
      <c r="O41" s="3"/>
      <c r="P41" s="3"/>
      <c r="Q41" s="3"/>
      <c r="R41" s="3"/>
      <c r="S41" s="3"/>
      <c r="T41" s="3"/>
      <c r="U41" s="3"/>
      <c r="V41" s="3"/>
    </row>
    <row r="42" ht="22.5" customHeight="1">
      <c r="A42" s="226"/>
      <c r="B42" s="230"/>
      <c r="C42" s="228"/>
      <c r="D42" s="310"/>
      <c r="E42" s="229"/>
      <c r="F42" s="310"/>
      <c r="G42" s="230"/>
      <c r="H42" s="230"/>
      <c r="I42" s="231"/>
      <c r="J42" s="230"/>
      <c r="K42" s="3"/>
      <c r="L42" s="3"/>
      <c r="M42" s="3"/>
      <c r="N42" s="3"/>
      <c r="O42" s="3"/>
      <c r="P42" s="3"/>
      <c r="Q42" s="3"/>
      <c r="R42" s="3"/>
      <c r="S42" s="3"/>
      <c r="T42" s="3"/>
      <c r="U42" s="3"/>
      <c r="V42" s="3"/>
    </row>
    <row r="43" ht="22.5" customHeight="1">
      <c r="A43" s="226"/>
      <c r="B43" s="230"/>
      <c r="C43" s="228"/>
      <c r="D43" s="310"/>
      <c r="E43" s="228"/>
      <c r="F43" s="310"/>
      <c r="G43" s="230"/>
      <c r="H43" s="230"/>
      <c r="I43" s="231"/>
      <c r="J43" s="230"/>
      <c r="K43" s="3"/>
      <c r="L43" s="3"/>
      <c r="M43" s="3"/>
      <c r="N43" s="3"/>
      <c r="O43" s="3"/>
      <c r="P43" s="3"/>
      <c r="Q43" s="3"/>
      <c r="R43" s="3"/>
      <c r="S43" s="3"/>
      <c r="T43" s="3"/>
      <c r="U43" s="3"/>
      <c r="V43" s="3"/>
    </row>
    <row r="44" ht="22.5" customHeight="1">
      <c r="A44" s="226"/>
      <c r="B44" s="230"/>
      <c r="C44" s="251"/>
      <c r="D44" s="310"/>
      <c r="E44" s="229"/>
      <c r="F44" s="310"/>
      <c r="G44" s="230"/>
      <c r="H44" s="230"/>
      <c r="I44" s="231"/>
      <c r="J44" s="230"/>
      <c r="K44" s="3"/>
      <c r="L44" s="3"/>
      <c r="M44" s="3"/>
      <c r="N44" s="3"/>
      <c r="O44" s="3"/>
      <c r="P44" s="3"/>
      <c r="Q44" s="3"/>
      <c r="R44" s="3"/>
      <c r="S44" s="3"/>
      <c r="T44" s="3"/>
      <c r="U44" s="3"/>
      <c r="V44" s="3"/>
    </row>
    <row r="45" ht="22.5" customHeight="1">
      <c r="A45" s="226"/>
      <c r="B45" s="230"/>
      <c r="C45" s="228"/>
      <c r="D45" s="310"/>
      <c r="E45" s="228"/>
      <c r="F45" s="310"/>
      <c r="G45" s="230"/>
      <c r="H45" s="230"/>
      <c r="I45" s="231"/>
      <c r="J45" s="230"/>
      <c r="K45" s="3"/>
      <c r="L45" s="3"/>
      <c r="M45" s="3"/>
      <c r="N45" s="3"/>
      <c r="O45" s="3"/>
      <c r="P45" s="3"/>
      <c r="Q45" s="3"/>
      <c r="R45" s="3"/>
      <c r="S45" s="3"/>
      <c r="T45" s="3"/>
      <c r="U45" s="3"/>
      <c r="V45" s="3"/>
    </row>
    <row r="46" ht="22.5" customHeight="1">
      <c r="A46" s="226"/>
      <c r="B46" s="230"/>
      <c r="C46" s="228"/>
      <c r="D46" s="310"/>
      <c r="E46" s="228"/>
      <c r="F46" s="310"/>
      <c r="G46" s="230"/>
      <c r="H46" s="230"/>
      <c r="I46" s="231"/>
      <c r="J46" s="230"/>
      <c r="K46" s="3"/>
      <c r="L46" s="3"/>
      <c r="M46" s="3"/>
      <c r="N46" s="3"/>
      <c r="O46" s="3"/>
      <c r="P46" s="3"/>
      <c r="Q46" s="3"/>
      <c r="R46" s="3"/>
      <c r="S46" s="3"/>
      <c r="T46" s="3"/>
      <c r="U46" s="3"/>
      <c r="V46" s="3"/>
    </row>
    <row r="47" ht="22.5" customHeight="1">
      <c r="A47" s="226"/>
      <c r="B47" s="230"/>
      <c r="C47" s="228"/>
      <c r="D47" s="310"/>
      <c r="E47" s="228"/>
      <c r="F47" s="310"/>
      <c r="G47" s="230"/>
      <c r="H47" s="230"/>
      <c r="I47" s="231"/>
      <c r="J47" s="230"/>
      <c r="K47" s="6"/>
      <c r="L47" s="3"/>
      <c r="M47" s="3"/>
      <c r="N47" s="3"/>
      <c r="O47" s="3"/>
      <c r="P47" s="3"/>
      <c r="Q47" s="3"/>
      <c r="R47" s="3"/>
      <c r="S47" s="3"/>
      <c r="T47" s="3"/>
      <c r="U47" s="3"/>
      <c r="V47" s="3"/>
    </row>
    <row r="48" ht="22.5" customHeight="1">
      <c r="A48" s="281"/>
      <c r="B48" s="230"/>
      <c r="C48" s="228"/>
      <c r="D48" s="310"/>
      <c r="E48" s="228"/>
      <c r="F48" s="310"/>
      <c r="G48" s="230"/>
      <c r="H48" s="230"/>
      <c r="I48" s="231"/>
      <c r="J48" s="230"/>
      <c r="K48" s="3"/>
      <c r="L48" s="3"/>
      <c r="M48" s="3"/>
      <c r="N48" s="3"/>
      <c r="O48" s="3"/>
      <c r="P48" s="3"/>
      <c r="Q48" s="3"/>
      <c r="R48" s="3"/>
      <c r="S48" s="3"/>
      <c r="T48" s="3"/>
      <c r="U48" s="3"/>
      <c r="V48" s="3"/>
    </row>
    <row r="49" ht="22.5" customHeight="1">
      <c r="A49" s="281"/>
      <c r="B49" s="230"/>
      <c r="C49" s="228"/>
      <c r="D49" s="310"/>
      <c r="E49" s="228"/>
      <c r="F49" s="310"/>
      <c r="G49" s="230"/>
      <c r="H49" s="230"/>
      <c r="I49" s="231"/>
      <c r="J49" s="230"/>
      <c r="K49" s="3"/>
      <c r="L49" s="3"/>
      <c r="M49" s="3"/>
      <c r="N49" s="3"/>
      <c r="O49" s="3"/>
      <c r="P49" s="3"/>
      <c r="Q49" s="3"/>
      <c r="R49" s="3"/>
      <c r="S49" s="3"/>
      <c r="T49" s="3"/>
      <c r="U49" s="3"/>
      <c r="V49" s="3"/>
    </row>
    <row r="50" ht="22.5" customHeight="1">
      <c r="A50" s="283"/>
      <c r="B50" s="227"/>
      <c r="C50" s="228"/>
      <c r="D50" s="310"/>
      <c r="E50" s="228"/>
      <c r="F50" s="310"/>
      <c r="G50" s="230"/>
      <c r="H50" s="230"/>
      <c r="I50" s="231"/>
      <c r="J50" s="230"/>
      <c r="K50" s="3"/>
      <c r="L50" s="3"/>
      <c r="M50" s="3"/>
      <c r="N50" s="3"/>
      <c r="O50" s="3"/>
      <c r="P50" s="3"/>
      <c r="Q50" s="3"/>
      <c r="R50" s="3"/>
      <c r="S50" s="3"/>
      <c r="T50" s="3"/>
      <c r="U50" s="3"/>
      <c r="V50" s="3"/>
    </row>
    <row r="51" ht="22.5" customHeight="1">
      <c r="A51" s="283"/>
      <c r="B51" s="227"/>
      <c r="C51" s="228"/>
      <c r="D51" s="310"/>
      <c r="E51" s="228"/>
      <c r="F51" s="310"/>
      <c r="G51" s="230"/>
      <c r="H51" s="230"/>
      <c r="I51" s="231"/>
      <c r="J51" s="230"/>
      <c r="K51" s="3"/>
      <c r="L51" s="3"/>
      <c r="M51" s="3"/>
      <c r="N51" s="3"/>
      <c r="O51" s="3"/>
      <c r="P51" s="3"/>
      <c r="Q51" s="3"/>
      <c r="R51" s="3"/>
      <c r="S51" s="3"/>
      <c r="T51" s="3"/>
      <c r="U51" s="3"/>
      <c r="V51" s="3"/>
    </row>
    <row r="52" ht="22.5" customHeight="1">
      <c r="A52" s="250"/>
      <c r="B52" s="230"/>
      <c r="C52" s="228"/>
      <c r="D52" s="310"/>
      <c r="E52" s="229"/>
      <c r="F52" s="310"/>
      <c r="G52" s="230"/>
      <c r="H52" s="230"/>
      <c r="I52" s="231"/>
      <c r="J52" s="230"/>
      <c r="K52" s="3"/>
      <c r="L52" s="3"/>
      <c r="M52" s="3"/>
      <c r="N52" s="3"/>
      <c r="O52" s="3"/>
      <c r="P52" s="3"/>
      <c r="Q52" s="3"/>
      <c r="R52" s="3"/>
      <c r="S52" s="3"/>
      <c r="T52" s="3"/>
      <c r="U52" s="3"/>
      <c r="V52" s="3"/>
    </row>
    <row r="53" ht="22.5" customHeight="1">
      <c r="A53" s="283"/>
      <c r="B53" s="227"/>
      <c r="C53" s="228"/>
      <c r="D53" s="310"/>
      <c r="E53" s="229"/>
      <c r="F53" s="310"/>
      <c r="G53" s="230"/>
      <c r="H53" s="230"/>
      <c r="I53" s="231"/>
      <c r="J53" s="230"/>
      <c r="K53" s="3"/>
      <c r="L53" s="3"/>
      <c r="M53" s="3"/>
      <c r="N53" s="3"/>
      <c r="O53" s="3"/>
      <c r="P53" s="3"/>
      <c r="Q53" s="3"/>
      <c r="R53" s="3"/>
      <c r="S53" s="3"/>
      <c r="T53" s="3"/>
      <c r="U53" s="3"/>
      <c r="V53" s="3"/>
    </row>
    <row r="54" ht="22.5" customHeight="1">
      <c r="A54" s="250"/>
      <c r="B54" s="230"/>
      <c r="C54" s="228"/>
      <c r="D54" s="310"/>
      <c r="E54" s="228"/>
      <c r="F54" s="310"/>
      <c r="G54" s="230"/>
      <c r="H54" s="230"/>
      <c r="I54" s="231"/>
      <c r="J54" s="230"/>
      <c r="K54" s="3"/>
      <c r="L54" s="3"/>
      <c r="M54" s="3"/>
      <c r="N54" s="3"/>
      <c r="O54" s="3"/>
      <c r="P54" s="3"/>
      <c r="Q54" s="3"/>
      <c r="R54" s="3"/>
      <c r="S54" s="3"/>
      <c r="T54" s="3"/>
      <c r="U54" s="3"/>
      <c r="V54" s="3"/>
    </row>
    <row r="55" ht="22.5" customHeight="1">
      <c r="A55" s="283"/>
      <c r="B55" s="227"/>
      <c r="C55" s="228"/>
      <c r="D55" s="310"/>
      <c r="E55" s="228"/>
      <c r="F55" s="310"/>
      <c r="G55" s="230"/>
      <c r="H55" s="230"/>
      <c r="I55" s="231"/>
      <c r="J55" s="230"/>
      <c r="K55" s="3"/>
      <c r="L55" s="3"/>
      <c r="M55" s="3"/>
      <c r="N55" s="3"/>
      <c r="O55" s="3"/>
      <c r="P55" s="3"/>
      <c r="Q55" s="3"/>
      <c r="R55" s="3"/>
      <c r="S55" s="3"/>
      <c r="T55" s="3"/>
      <c r="U55" s="3"/>
      <c r="V55" s="3"/>
    </row>
    <row r="56" ht="22.5" customHeight="1">
      <c r="A56" s="283"/>
      <c r="B56" s="227"/>
      <c r="C56" s="228"/>
      <c r="D56" s="310"/>
      <c r="E56" s="228"/>
      <c r="F56" s="310"/>
      <c r="G56" s="230"/>
      <c r="H56" s="230"/>
      <c r="I56" s="231"/>
      <c r="J56" s="230"/>
      <c r="K56" s="3"/>
      <c r="L56" s="3"/>
      <c r="M56" s="3"/>
      <c r="N56" s="3"/>
      <c r="O56" s="3"/>
      <c r="P56" s="3"/>
      <c r="Q56" s="3"/>
      <c r="R56" s="3"/>
      <c r="S56" s="3"/>
      <c r="T56" s="3"/>
      <c r="U56" s="3"/>
      <c r="V56" s="3"/>
    </row>
    <row r="57" ht="22.5" customHeight="1">
      <c r="A57" s="287"/>
      <c r="B57" s="230"/>
      <c r="C57" s="228"/>
      <c r="D57" s="310"/>
      <c r="E57" s="229"/>
      <c r="F57" s="310"/>
      <c r="G57" s="230"/>
      <c r="H57" s="230"/>
      <c r="I57" s="231"/>
      <c r="J57" s="230"/>
      <c r="K57" s="3"/>
      <c r="L57" s="3"/>
      <c r="M57" s="3"/>
      <c r="N57" s="3"/>
      <c r="O57" s="3"/>
      <c r="P57" s="3"/>
      <c r="Q57" s="3"/>
      <c r="R57" s="3"/>
      <c r="S57" s="3"/>
      <c r="T57" s="3"/>
      <c r="U57" s="3"/>
      <c r="V57" s="3"/>
    </row>
    <row r="58" ht="22.5" customHeight="1">
      <c r="A58" s="283"/>
      <c r="B58" s="227"/>
      <c r="C58" s="228"/>
      <c r="D58" s="310"/>
      <c r="E58" s="229"/>
      <c r="F58" s="310"/>
      <c r="G58" s="230"/>
      <c r="H58" s="230"/>
      <c r="I58" s="231"/>
      <c r="J58" s="230"/>
      <c r="K58" s="3"/>
      <c r="L58" s="3"/>
      <c r="M58" s="3"/>
      <c r="N58" s="3"/>
      <c r="O58" s="3"/>
      <c r="P58" s="3"/>
      <c r="Q58" s="3"/>
      <c r="R58" s="3"/>
      <c r="S58" s="3"/>
      <c r="T58" s="3"/>
      <c r="U58" s="3"/>
      <c r="V58" s="3"/>
    </row>
    <row r="59" ht="22.5" customHeight="1">
      <c r="A59" s="287"/>
      <c r="B59" s="230"/>
      <c r="C59" s="228"/>
      <c r="D59" s="310"/>
      <c r="E59" s="228"/>
      <c r="F59" s="310"/>
      <c r="G59" s="230"/>
      <c r="H59" s="230"/>
      <c r="I59" s="231"/>
      <c r="J59" s="289"/>
      <c r="K59" s="3"/>
      <c r="L59" s="3"/>
      <c r="M59" s="3"/>
      <c r="N59" s="3"/>
      <c r="O59" s="3"/>
      <c r="P59" s="3"/>
      <c r="Q59" s="3"/>
      <c r="R59" s="3"/>
      <c r="S59" s="3"/>
      <c r="T59" s="3"/>
      <c r="U59" s="3"/>
      <c r="V59" s="3"/>
    </row>
    <row r="60" ht="22.5" customHeight="1">
      <c r="A60" s="283"/>
      <c r="B60" s="227"/>
      <c r="C60" s="228"/>
      <c r="D60" s="310"/>
      <c r="E60" s="228"/>
      <c r="F60" s="310"/>
      <c r="G60" s="230"/>
      <c r="H60" s="230"/>
      <c r="I60" s="231"/>
      <c r="J60" s="230"/>
      <c r="K60" s="3"/>
      <c r="L60" s="3"/>
      <c r="M60" s="3"/>
      <c r="N60" s="3"/>
      <c r="O60" s="3"/>
      <c r="P60" s="3"/>
      <c r="Q60" s="3"/>
      <c r="R60" s="3"/>
      <c r="S60" s="3"/>
      <c r="T60" s="3"/>
      <c r="U60" s="3"/>
      <c r="V60" s="3"/>
    </row>
    <row r="61" ht="22.5" customHeight="1">
      <c r="A61" s="226"/>
      <c r="B61" s="227"/>
      <c r="C61" s="228"/>
      <c r="D61" s="310"/>
      <c r="E61" s="228"/>
      <c r="F61" s="310"/>
      <c r="G61" s="230"/>
      <c r="H61" s="230"/>
      <c r="I61" s="291"/>
      <c r="J61" s="289"/>
      <c r="K61" s="3"/>
      <c r="L61" s="3"/>
      <c r="M61" s="3"/>
      <c r="N61" s="3"/>
      <c r="O61" s="3"/>
      <c r="P61" s="3"/>
      <c r="Q61" s="3"/>
      <c r="R61" s="3"/>
      <c r="S61" s="3"/>
      <c r="T61" s="3"/>
      <c r="U61" s="3"/>
      <c r="V61" s="3"/>
    </row>
    <row r="62" ht="22.5" customHeight="1">
      <c r="A62" s="182"/>
      <c r="B62" s="227"/>
      <c r="C62" s="290"/>
      <c r="D62" s="229"/>
      <c r="E62" s="229"/>
      <c r="F62" s="229"/>
      <c r="G62" s="230"/>
      <c r="H62" s="230"/>
      <c r="I62" s="291"/>
      <c r="J62" s="289"/>
      <c r="K62" s="3"/>
      <c r="L62" s="3"/>
      <c r="M62" s="3"/>
      <c r="N62" s="3"/>
      <c r="O62" s="3"/>
      <c r="P62" s="3"/>
      <c r="Q62" s="3"/>
      <c r="R62" s="3"/>
      <c r="S62" s="3"/>
      <c r="T62" s="3"/>
      <c r="U62" s="3"/>
      <c r="V62" s="3"/>
    </row>
    <row r="63" ht="22.5" customHeight="1">
      <c r="A63" s="250"/>
      <c r="B63" s="230"/>
      <c r="C63" s="290"/>
      <c r="D63" s="229"/>
      <c r="E63" s="229"/>
      <c r="F63" s="229"/>
      <c r="G63" s="230"/>
      <c r="H63" s="230"/>
      <c r="I63" s="291"/>
      <c r="J63" s="289"/>
      <c r="K63" s="3"/>
      <c r="L63" s="3"/>
      <c r="M63" s="3"/>
      <c r="N63" s="3"/>
      <c r="O63" s="3"/>
      <c r="P63" s="3"/>
      <c r="Q63" s="3"/>
      <c r="R63" s="3"/>
      <c r="S63" s="3"/>
      <c r="T63" s="3"/>
      <c r="U63" s="3"/>
      <c r="V63" s="3"/>
    </row>
    <row r="64" ht="22.5" customHeight="1">
      <c r="A64" s="283"/>
      <c r="B64" s="227"/>
      <c r="C64" s="228"/>
      <c r="D64" s="229"/>
      <c r="E64" s="229"/>
      <c r="F64" s="229"/>
      <c r="G64" s="230"/>
      <c r="H64" s="230"/>
      <c r="I64" s="230"/>
      <c r="J64" s="230"/>
      <c r="K64" s="3"/>
      <c r="L64" s="3"/>
      <c r="M64" s="3"/>
      <c r="N64" s="3"/>
      <c r="O64" s="3"/>
      <c r="P64" s="3"/>
      <c r="Q64" s="3"/>
      <c r="R64" s="3"/>
      <c r="S64" s="3"/>
      <c r="T64" s="3"/>
      <c r="U64" s="3"/>
      <c r="V64" s="3"/>
    </row>
    <row r="65" ht="22.5" customHeight="1">
      <c r="A65" s="283"/>
      <c r="B65" s="227"/>
      <c r="C65" s="228"/>
      <c r="D65" s="229"/>
      <c r="E65" s="229"/>
      <c r="F65" s="229"/>
      <c r="G65" s="230"/>
      <c r="H65" s="289"/>
      <c r="I65" s="230"/>
      <c r="J65" s="230"/>
      <c r="K65" s="3"/>
      <c r="L65" s="3"/>
      <c r="M65" s="3"/>
      <c r="N65" s="3"/>
      <c r="O65" s="3"/>
      <c r="P65" s="3"/>
      <c r="Q65" s="3"/>
      <c r="R65" s="3"/>
      <c r="S65" s="3"/>
      <c r="T65" s="3"/>
      <c r="U65" s="3"/>
      <c r="V65" s="3"/>
    </row>
    <row r="66" ht="22.5" customHeight="1">
      <c r="A66" s="287"/>
      <c r="B66" s="230"/>
      <c r="C66" s="228"/>
      <c r="D66" s="229"/>
      <c r="E66" s="229"/>
      <c r="F66" s="229"/>
      <c r="G66" s="230"/>
      <c r="H66" s="230"/>
      <c r="I66" s="230"/>
      <c r="J66" s="230"/>
      <c r="K66" s="3"/>
      <c r="L66" s="3"/>
      <c r="M66" s="3"/>
      <c r="N66" s="3"/>
      <c r="O66" s="3"/>
      <c r="P66" s="3"/>
      <c r="Q66" s="3"/>
      <c r="R66" s="3"/>
      <c r="S66" s="3"/>
      <c r="T66" s="3"/>
      <c r="U66" s="3"/>
      <c r="V66" s="3"/>
    </row>
    <row r="67" ht="22.5" customHeight="1">
      <c r="A67" s="226"/>
      <c r="B67" s="227"/>
      <c r="C67" s="251"/>
      <c r="D67" s="229"/>
      <c r="E67" s="229"/>
      <c r="F67" s="229"/>
      <c r="G67" s="230"/>
      <c r="H67" s="230"/>
      <c r="I67" s="230"/>
      <c r="J67" s="230"/>
      <c r="K67" s="3"/>
      <c r="L67" s="3"/>
      <c r="M67" s="3"/>
      <c r="N67" s="3"/>
      <c r="O67" s="3"/>
      <c r="P67" s="3"/>
      <c r="Q67" s="3"/>
      <c r="R67" s="3"/>
      <c r="S67" s="3"/>
      <c r="T67" s="3"/>
      <c r="U67" s="3"/>
      <c r="V67" s="3"/>
    </row>
    <row r="68" ht="22.5" customHeight="1">
      <c r="A68" s="226"/>
      <c r="B68" s="227"/>
      <c r="C68" s="251"/>
      <c r="D68" s="229"/>
      <c r="E68" s="229"/>
      <c r="F68" s="229"/>
      <c r="G68" s="230"/>
      <c r="H68" s="230"/>
      <c r="I68" s="230"/>
      <c r="J68" s="230"/>
      <c r="K68" s="3"/>
      <c r="L68" s="3"/>
      <c r="M68" s="3"/>
      <c r="N68" s="3"/>
      <c r="O68" s="3"/>
      <c r="P68" s="3"/>
      <c r="Q68" s="3"/>
      <c r="R68" s="3"/>
      <c r="S68" s="3"/>
      <c r="T68" s="3"/>
      <c r="U68" s="3"/>
      <c r="V68" s="3"/>
    </row>
    <row r="69" ht="22.5" customHeight="1">
      <c r="A69" s="292"/>
      <c r="B69" s="227"/>
      <c r="C69" s="290"/>
      <c r="D69" s="229"/>
      <c r="E69" s="229"/>
      <c r="F69" s="229"/>
      <c r="G69" s="230"/>
      <c r="H69" s="289"/>
      <c r="I69" s="289"/>
      <c r="J69" s="289"/>
      <c r="K69" s="3"/>
      <c r="L69" s="3"/>
      <c r="M69" s="3"/>
      <c r="N69" s="3"/>
      <c r="O69" s="3"/>
      <c r="P69" s="3"/>
      <c r="Q69" s="3"/>
      <c r="R69" s="3"/>
      <c r="S69" s="3"/>
      <c r="T69" s="3"/>
      <c r="U69" s="3"/>
      <c r="V69" s="3"/>
    </row>
    <row r="70" ht="22.5" customHeight="1">
      <c r="A70" s="4"/>
      <c r="B70" s="227"/>
      <c r="C70" s="290"/>
      <c r="D70" s="229"/>
      <c r="E70" s="229"/>
      <c r="F70" s="229"/>
      <c r="G70" s="230"/>
      <c r="H70" s="289"/>
      <c r="I70" s="289"/>
      <c r="J70" s="289"/>
      <c r="K70" s="3"/>
      <c r="L70" s="3"/>
      <c r="M70" s="3"/>
      <c r="N70" s="3"/>
      <c r="O70" s="3"/>
      <c r="P70" s="3"/>
      <c r="Q70" s="3"/>
      <c r="R70" s="3"/>
      <c r="S70" s="3"/>
      <c r="T70" s="3"/>
      <c r="U70" s="3"/>
      <c r="V70" s="3"/>
    </row>
    <row r="71" ht="22.5" customHeight="1">
      <c r="A71" s="4"/>
      <c r="B71" s="227"/>
      <c r="C71" s="290"/>
      <c r="D71" s="229"/>
      <c r="E71" s="229"/>
      <c r="F71" s="229"/>
      <c r="G71" s="230"/>
      <c r="H71" s="289"/>
      <c r="I71" s="289"/>
      <c r="J71" s="289"/>
      <c r="K71" s="3"/>
      <c r="L71" s="3"/>
      <c r="M71" s="3"/>
      <c r="N71" s="3"/>
      <c r="O71" s="3"/>
      <c r="P71" s="3"/>
      <c r="Q71" s="3"/>
      <c r="R71" s="3"/>
      <c r="S71" s="3"/>
      <c r="T71" s="3"/>
      <c r="U71" s="3"/>
      <c r="V71" s="3"/>
    </row>
    <row r="72" ht="22.5" customHeight="1">
      <c r="A72" s="4"/>
      <c r="B72" s="227"/>
      <c r="C72" s="251"/>
      <c r="D72" s="229"/>
      <c r="E72" s="229"/>
      <c r="F72" s="229"/>
      <c r="G72" s="230"/>
      <c r="H72" s="230"/>
      <c r="I72" s="230"/>
      <c r="J72" s="230"/>
      <c r="K72" s="3"/>
      <c r="L72" s="3"/>
      <c r="M72" s="3"/>
      <c r="N72" s="3"/>
      <c r="O72" s="3"/>
      <c r="P72" s="3"/>
      <c r="Q72" s="3"/>
      <c r="R72" s="3"/>
      <c r="S72" s="3"/>
      <c r="T72" s="3"/>
      <c r="U72" s="3"/>
      <c r="V72" s="3"/>
    </row>
    <row r="73" ht="22.5" customHeight="1">
      <c r="A73" s="4"/>
      <c r="B73" s="227"/>
      <c r="C73" s="228"/>
      <c r="D73" s="229"/>
      <c r="E73" s="229"/>
      <c r="F73" s="229"/>
      <c r="G73" s="230"/>
      <c r="H73" s="289"/>
      <c r="I73" s="230"/>
      <c r="J73" s="230"/>
      <c r="K73" s="3"/>
      <c r="L73" s="3"/>
      <c r="M73" s="3"/>
      <c r="N73" s="3"/>
      <c r="O73" s="3"/>
      <c r="P73" s="3"/>
      <c r="Q73" s="3"/>
      <c r="R73" s="3"/>
      <c r="S73" s="3"/>
      <c r="T73" s="3"/>
      <c r="U73" s="3"/>
      <c r="V73" s="3"/>
    </row>
    <row r="74" ht="22.5" customHeight="1">
      <c r="A74" s="226"/>
      <c r="B74" s="227"/>
      <c r="C74" s="228"/>
      <c r="D74" s="229"/>
      <c r="E74" s="229"/>
      <c r="F74" s="229"/>
      <c r="G74" s="230"/>
      <c r="H74" s="230"/>
      <c r="I74" s="231"/>
      <c r="J74" s="230"/>
      <c r="K74" s="3"/>
      <c r="L74" s="3"/>
      <c r="M74" s="3"/>
      <c r="N74" s="3"/>
      <c r="O74" s="3"/>
      <c r="P74" s="3"/>
      <c r="Q74" s="3"/>
      <c r="R74" s="3"/>
      <c r="S74" s="3"/>
      <c r="T74" s="3"/>
      <c r="U74" s="3"/>
      <c r="V74" s="3"/>
    </row>
    <row r="75" ht="22.5" customHeight="1">
      <c r="A75" s="4"/>
      <c r="B75" s="227"/>
      <c r="C75" s="290"/>
      <c r="D75" s="229"/>
      <c r="E75" s="229"/>
      <c r="F75" s="229"/>
      <c r="G75" s="230"/>
      <c r="H75" s="289"/>
      <c r="I75" s="289"/>
      <c r="J75" s="289"/>
      <c r="K75" s="3"/>
      <c r="L75" s="3"/>
      <c r="M75" s="3"/>
      <c r="N75" s="3"/>
      <c r="O75" s="3"/>
      <c r="P75" s="3"/>
      <c r="Q75" s="3"/>
      <c r="R75" s="3"/>
      <c r="S75" s="3"/>
      <c r="T75" s="3"/>
      <c r="U75" s="3"/>
      <c r="V75" s="3"/>
    </row>
    <row r="76" ht="22.5" customHeight="1">
      <c r="A76" s="4"/>
      <c r="B76" s="227"/>
      <c r="C76" s="290"/>
      <c r="D76" s="229"/>
      <c r="E76" s="229"/>
      <c r="F76" s="229"/>
      <c r="G76" s="230"/>
      <c r="H76" s="289"/>
      <c r="I76" s="289"/>
      <c r="J76" s="289"/>
      <c r="K76" s="3"/>
      <c r="L76" s="3"/>
      <c r="M76" s="3"/>
      <c r="N76" s="3"/>
      <c r="O76" s="3"/>
      <c r="P76" s="3"/>
      <c r="Q76" s="3"/>
      <c r="R76" s="3"/>
      <c r="S76" s="3"/>
      <c r="T76" s="3"/>
      <c r="U76" s="3"/>
      <c r="V76" s="3"/>
    </row>
    <row r="77" ht="22.5" customHeight="1">
      <c r="A77" s="4"/>
      <c r="B77" s="227"/>
      <c r="C77" s="290"/>
      <c r="D77" s="229"/>
      <c r="E77" s="229"/>
      <c r="F77" s="229"/>
      <c r="G77" s="230"/>
      <c r="H77" s="289"/>
      <c r="I77" s="289"/>
      <c r="J77" s="289"/>
      <c r="K77" s="3"/>
      <c r="L77" s="3"/>
      <c r="M77" s="3"/>
      <c r="N77" s="3"/>
      <c r="O77" s="3"/>
      <c r="P77" s="3"/>
      <c r="Q77" s="3"/>
      <c r="R77" s="3"/>
      <c r="S77" s="3"/>
      <c r="T77" s="3"/>
      <c r="U77" s="3"/>
      <c r="V77" s="3"/>
    </row>
    <row r="78" ht="22.5" customHeight="1">
      <c r="A78" s="4"/>
      <c r="B78" s="227"/>
      <c r="C78" s="228"/>
      <c r="D78" s="229"/>
      <c r="E78" s="229"/>
      <c r="F78" s="229"/>
      <c r="G78" s="230"/>
      <c r="H78" s="230"/>
      <c r="I78" s="230"/>
      <c r="J78" s="230"/>
      <c r="K78" s="3"/>
      <c r="L78" s="3"/>
      <c r="M78" s="3"/>
      <c r="N78" s="3"/>
      <c r="O78" s="3"/>
      <c r="P78" s="3"/>
      <c r="Q78" s="3"/>
      <c r="R78" s="3"/>
      <c r="S78" s="3"/>
      <c r="T78" s="3"/>
      <c r="U78" s="3"/>
      <c r="V78" s="3"/>
    </row>
    <row r="79" ht="22.5" customHeight="1">
      <c r="A79" s="4"/>
      <c r="B79" s="227"/>
      <c r="C79" s="228"/>
      <c r="D79" s="229"/>
      <c r="E79" s="229"/>
      <c r="F79" s="229"/>
      <c r="G79" s="230"/>
      <c r="H79" s="230"/>
      <c r="I79" s="230"/>
      <c r="J79" s="230"/>
      <c r="K79" s="3"/>
      <c r="L79" s="3"/>
      <c r="M79" s="3"/>
      <c r="N79" s="3"/>
      <c r="O79" s="3"/>
      <c r="P79" s="3"/>
      <c r="Q79" s="3"/>
      <c r="R79" s="3"/>
      <c r="S79" s="3"/>
      <c r="T79" s="3"/>
      <c r="U79" s="3"/>
      <c r="V79" s="3"/>
    </row>
    <row r="80" ht="22.5" customHeight="1">
      <c r="A80" s="226"/>
      <c r="B80" s="227"/>
      <c r="C80" s="251"/>
      <c r="D80" s="229"/>
      <c r="E80" s="229"/>
      <c r="F80" s="229"/>
      <c r="G80" s="230"/>
      <c r="H80" s="230"/>
      <c r="I80" s="230"/>
      <c r="J80" s="230"/>
      <c r="K80" s="3"/>
      <c r="L80" s="3"/>
      <c r="M80" s="3"/>
      <c r="N80" s="3"/>
      <c r="O80" s="3"/>
      <c r="P80" s="3"/>
      <c r="Q80" s="3"/>
      <c r="R80" s="3"/>
      <c r="S80" s="3"/>
      <c r="T80" s="3"/>
      <c r="U80" s="3"/>
      <c r="V80" s="3"/>
    </row>
    <row r="81" ht="22.5" customHeight="1">
      <c r="A81" s="182"/>
      <c r="B81" s="227"/>
      <c r="C81" s="228"/>
      <c r="D81" s="229"/>
      <c r="E81" s="229"/>
      <c r="F81" s="229"/>
      <c r="G81" s="230"/>
      <c r="H81" s="230"/>
      <c r="I81" s="230"/>
      <c r="J81" s="230"/>
      <c r="K81" s="3"/>
      <c r="L81" s="3"/>
      <c r="M81" s="3"/>
      <c r="N81" s="3"/>
      <c r="O81" s="3"/>
      <c r="P81" s="3"/>
      <c r="Q81" s="3"/>
      <c r="R81" s="3"/>
      <c r="S81" s="3"/>
      <c r="T81" s="3"/>
      <c r="U81" s="3"/>
      <c r="V81" s="3"/>
    </row>
    <row r="82" ht="22.5" customHeight="1">
      <c r="A82" s="4"/>
      <c r="B82" s="227"/>
      <c r="C82" s="290"/>
      <c r="D82" s="229"/>
      <c r="E82" s="229"/>
      <c r="F82" s="229"/>
      <c r="G82" s="289"/>
      <c r="H82" s="289"/>
      <c r="I82" s="289"/>
      <c r="J82" s="289"/>
      <c r="K82" s="3"/>
      <c r="L82" s="3"/>
      <c r="M82" s="3"/>
      <c r="N82" s="3"/>
      <c r="O82" s="3"/>
      <c r="P82" s="3"/>
      <c r="Q82" s="3"/>
      <c r="R82" s="3"/>
      <c r="S82" s="3"/>
      <c r="T82" s="3"/>
      <c r="U82" s="3"/>
      <c r="V82" s="3"/>
    </row>
    <row r="83" ht="22.5" customHeight="1">
      <c r="A83" s="4"/>
      <c r="B83" s="227"/>
      <c r="C83" s="290"/>
      <c r="D83" s="229"/>
      <c r="E83" s="229"/>
      <c r="F83" s="229"/>
      <c r="G83" s="289"/>
      <c r="H83" s="289"/>
      <c r="I83" s="289"/>
      <c r="J83" s="289"/>
      <c r="K83" s="3"/>
      <c r="L83" s="3"/>
      <c r="M83" s="3"/>
      <c r="N83" s="3"/>
      <c r="O83" s="3"/>
      <c r="P83" s="3"/>
      <c r="Q83" s="3"/>
      <c r="R83" s="3"/>
      <c r="S83" s="3"/>
      <c r="T83" s="3"/>
      <c r="U83" s="3"/>
      <c r="V83" s="3"/>
    </row>
    <row r="84" ht="22.5" customHeight="1">
      <c r="A84" s="4"/>
      <c r="B84" s="227"/>
      <c r="C84" s="290"/>
      <c r="D84" s="229"/>
      <c r="E84" s="229"/>
      <c r="F84" s="229"/>
      <c r="G84" s="289"/>
      <c r="H84" s="289"/>
      <c r="I84" s="289"/>
      <c r="J84" s="289"/>
      <c r="K84" s="3"/>
      <c r="L84" s="3"/>
      <c r="M84" s="3"/>
      <c r="N84" s="3"/>
      <c r="O84" s="3"/>
      <c r="P84" s="3"/>
      <c r="Q84" s="3"/>
      <c r="R84" s="3"/>
      <c r="S84" s="3"/>
      <c r="T84" s="3"/>
      <c r="U84" s="3"/>
      <c r="V84" s="3"/>
    </row>
    <row r="85" ht="22.5" customHeight="1">
      <c r="A85" s="4"/>
      <c r="B85" s="227"/>
      <c r="C85" s="228"/>
      <c r="D85" s="229"/>
      <c r="E85" s="229"/>
      <c r="F85" s="229"/>
      <c r="G85" s="230"/>
      <c r="H85" s="230"/>
      <c r="I85" s="230"/>
      <c r="J85" s="230"/>
      <c r="K85" s="3"/>
      <c r="L85" s="3"/>
      <c r="M85" s="3"/>
      <c r="N85" s="3"/>
      <c r="O85" s="3"/>
      <c r="P85" s="3"/>
      <c r="Q85" s="3"/>
      <c r="R85" s="3"/>
      <c r="S85" s="3"/>
      <c r="T85" s="3"/>
      <c r="U85" s="3"/>
      <c r="V85" s="3"/>
    </row>
    <row r="86" ht="22.5" customHeight="1">
      <c r="A86" s="4"/>
      <c r="B86" s="227"/>
      <c r="C86" s="228"/>
      <c r="D86" s="229"/>
      <c r="E86" s="229"/>
      <c r="F86" s="229"/>
      <c r="G86" s="230"/>
      <c r="H86" s="230"/>
      <c r="I86" s="230"/>
      <c r="J86" s="230"/>
      <c r="K86" s="3"/>
      <c r="L86" s="3"/>
      <c r="M86" s="3"/>
      <c r="N86" s="3"/>
      <c r="O86" s="3"/>
      <c r="P86" s="3"/>
      <c r="Q86" s="3"/>
      <c r="R86" s="3"/>
      <c r="S86" s="3"/>
      <c r="T86" s="3"/>
      <c r="U86" s="3"/>
      <c r="V86" s="3"/>
    </row>
    <row r="87" ht="22.5" customHeight="1">
      <c r="A87" s="4"/>
      <c r="B87" s="227"/>
      <c r="C87" s="228"/>
      <c r="D87" s="229"/>
      <c r="E87" s="229"/>
      <c r="F87" s="229"/>
      <c r="G87" s="230"/>
      <c r="H87" s="289"/>
      <c r="I87" s="230"/>
      <c r="J87" s="230"/>
      <c r="K87" s="3"/>
      <c r="L87" s="3"/>
      <c r="M87" s="3"/>
      <c r="N87" s="3"/>
      <c r="O87" s="3"/>
      <c r="P87" s="3"/>
      <c r="Q87" s="3"/>
      <c r="R87" s="3"/>
      <c r="S87" s="3"/>
      <c r="T87" s="3"/>
      <c r="U87" s="3"/>
      <c r="V87" s="3"/>
    </row>
    <row r="88" ht="22.5" customHeight="1">
      <c r="A88" s="4"/>
      <c r="B88" s="227"/>
      <c r="C88" s="293"/>
      <c r="D88" s="229"/>
      <c r="E88" s="229"/>
      <c r="F88" s="229"/>
      <c r="G88" s="230"/>
      <c r="H88" s="289"/>
      <c r="I88" s="230"/>
      <c r="J88" s="230"/>
      <c r="K88" s="3"/>
      <c r="L88" s="3"/>
      <c r="M88" s="3"/>
      <c r="N88" s="3"/>
      <c r="O88" s="3"/>
      <c r="P88" s="3"/>
      <c r="Q88" s="3"/>
      <c r="R88" s="3"/>
      <c r="S88" s="3"/>
      <c r="T88" s="3"/>
      <c r="U88" s="3"/>
      <c r="V88" s="3"/>
    </row>
    <row r="89">
      <c r="A89" s="4"/>
      <c r="B89" s="227"/>
      <c r="C89" s="228"/>
      <c r="D89" s="229"/>
      <c r="E89" s="229"/>
      <c r="F89" s="229"/>
      <c r="G89" s="230"/>
      <c r="H89" s="230"/>
      <c r="I89" s="230"/>
      <c r="J89" s="230"/>
      <c r="K89" s="3"/>
      <c r="L89" s="3"/>
      <c r="M89" s="3"/>
      <c r="N89" s="3"/>
      <c r="O89" s="3"/>
      <c r="P89" s="3"/>
      <c r="Q89" s="3"/>
      <c r="R89" s="3"/>
      <c r="S89" s="3"/>
      <c r="T89" s="3"/>
      <c r="U89" s="3"/>
      <c r="V89" s="3"/>
    </row>
    <row r="90" ht="36.0" customHeight="1">
      <c r="A90" s="226"/>
      <c r="B90" s="227"/>
      <c r="C90" s="293"/>
      <c r="D90" s="229"/>
      <c r="E90" s="229"/>
      <c r="F90" s="229"/>
      <c r="G90" s="230"/>
      <c r="H90" s="289"/>
      <c r="I90" s="230"/>
      <c r="J90" s="294"/>
      <c r="K90" s="3"/>
      <c r="L90" s="3"/>
      <c r="M90" s="3"/>
      <c r="N90" s="3"/>
      <c r="O90" s="3"/>
      <c r="P90" s="3"/>
      <c r="Q90" s="3"/>
      <c r="R90" s="3"/>
      <c r="S90" s="3"/>
      <c r="T90" s="3"/>
      <c r="U90" s="3"/>
      <c r="V90" s="3"/>
    </row>
    <row r="91" ht="22.5" customHeight="1">
      <c r="A91" s="182"/>
      <c r="B91" s="227"/>
      <c r="C91" s="228"/>
      <c r="D91" s="229"/>
      <c r="E91" s="229"/>
      <c r="F91" s="229"/>
      <c r="G91" s="230"/>
      <c r="H91" s="230"/>
      <c r="I91" s="230"/>
      <c r="J91" s="230"/>
      <c r="K91" s="3"/>
      <c r="L91" s="3"/>
      <c r="M91" s="3"/>
      <c r="N91" s="3"/>
      <c r="O91" s="3"/>
      <c r="P91" s="3"/>
      <c r="Q91" s="3"/>
      <c r="R91" s="3"/>
      <c r="S91" s="3"/>
      <c r="T91" s="3"/>
      <c r="U91" s="3"/>
      <c r="V91" s="3"/>
    </row>
    <row r="92" ht="22.5" customHeight="1">
      <c r="A92" s="4"/>
      <c r="B92" s="227"/>
      <c r="C92" s="228"/>
      <c r="D92" s="229"/>
      <c r="E92" s="229"/>
      <c r="F92" s="229"/>
      <c r="G92" s="230"/>
      <c r="H92" s="230"/>
      <c r="I92" s="230"/>
      <c r="J92" s="230"/>
      <c r="K92" s="3"/>
      <c r="L92" s="3"/>
      <c r="M92" s="3"/>
      <c r="N92" s="3"/>
      <c r="O92" s="3"/>
      <c r="P92" s="3"/>
      <c r="Q92" s="3"/>
      <c r="R92" s="3"/>
      <c r="S92" s="3"/>
      <c r="T92" s="3"/>
      <c r="U92" s="3"/>
      <c r="V92" s="3"/>
    </row>
    <row r="93" ht="22.5" customHeight="1">
      <c r="A93" s="4"/>
      <c r="B93" s="227"/>
      <c r="C93" s="228"/>
      <c r="D93" s="229"/>
      <c r="E93" s="229"/>
      <c r="F93" s="229"/>
      <c r="G93" s="230"/>
      <c r="H93" s="230"/>
      <c r="I93" s="230"/>
      <c r="J93" s="230"/>
      <c r="K93" s="3"/>
      <c r="L93" s="3"/>
      <c r="M93" s="3"/>
      <c r="N93" s="3"/>
      <c r="O93" s="3"/>
      <c r="P93" s="3"/>
      <c r="Q93" s="3"/>
      <c r="R93" s="3"/>
      <c r="S93" s="3"/>
      <c r="T93" s="3"/>
      <c r="U93" s="3"/>
      <c r="V93" s="3"/>
    </row>
    <row r="94" ht="22.5" customHeight="1">
      <c r="A94" s="4"/>
      <c r="B94" s="227"/>
      <c r="C94" s="228"/>
      <c r="D94" s="229"/>
      <c r="E94" s="229"/>
      <c r="F94" s="229"/>
      <c r="G94" s="230"/>
      <c r="H94" s="289"/>
      <c r="I94" s="230"/>
      <c r="J94" s="230"/>
      <c r="K94" s="3"/>
      <c r="L94" s="3"/>
      <c r="M94" s="3"/>
      <c r="N94" s="3"/>
      <c r="O94" s="3"/>
      <c r="P94" s="3"/>
      <c r="Q94" s="3"/>
      <c r="R94" s="3"/>
      <c r="S94" s="3"/>
      <c r="T94" s="3"/>
      <c r="U94" s="3"/>
      <c r="V94" s="3"/>
    </row>
    <row r="95" ht="22.5" customHeight="1">
      <c r="A95" s="4"/>
      <c r="B95" s="227"/>
      <c r="C95" s="228"/>
      <c r="D95" s="229"/>
      <c r="E95" s="229"/>
      <c r="F95" s="229"/>
      <c r="G95" s="230"/>
      <c r="H95" s="289"/>
      <c r="I95" s="230"/>
      <c r="J95" s="230"/>
      <c r="K95" s="3"/>
      <c r="L95" s="3"/>
      <c r="M95" s="3"/>
      <c r="N95" s="3"/>
      <c r="O95" s="3"/>
      <c r="P95" s="3"/>
      <c r="Q95" s="3"/>
      <c r="R95" s="3"/>
      <c r="S95" s="3"/>
      <c r="T95" s="3"/>
      <c r="U95" s="3"/>
      <c r="V95" s="3"/>
    </row>
    <row r="96" ht="22.5" customHeight="1">
      <c r="A96" s="4"/>
      <c r="B96" s="227"/>
      <c r="C96" s="228"/>
      <c r="D96" s="229"/>
      <c r="E96" s="229"/>
      <c r="F96" s="229"/>
      <c r="G96" s="230"/>
      <c r="H96" s="230"/>
      <c r="I96" s="230"/>
      <c r="J96" s="230"/>
      <c r="K96" s="3"/>
      <c r="L96" s="3"/>
      <c r="M96" s="3"/>
      <c r="N96" s="3"/>
      <c r="O96" s="3"/>
      <c r="P96" s="3"/>
      <c r="Q96" s="3"/>
      <c r="R96" s="3"/>
      <c r="S96" s="3"/>
      <c r="T96" s="3"/>
      <c r="U96" s="3"/>
      <c r="V96" s="3"/>
    </row>
    <row r="97" ht="22.5" customHeight="1">
      <c r="A97" s="4"/>
      <c r="B97" s="227"/>
      <c r="C97" s="290"/>
      <c r="D97" s="229"/>
      <c r="E97" s="229"/>
      <c r="F97" s="229"/>
      <c r="G97" s="289"/>
      <c r="H97" s="289"/>
      <c r="I97" s="289"/>
      <c r="J97" s="289"/>
      <c r="K97" s="3"/>
      <c r="L97" s="3"/>
      <c r="M97" s="3"/>
      <c r="N97" s="3"/>
      <c r="O97" s="3"/>
      <c r="P97" s="3"/>
      <c r="Q97" s="3"/>
      <c r="R97" s="3"/>
      <c r="S97" s="3"/>
      <c r="T97" s="3"/>
      <c r="U97" s="3"/>
      <c r="V97" s="3"/>
    </row>
    <row r="98" ht="22.5" customHeight="1">
      <c r="A98" s="4"/>
      <c r="B98" s="227"/>
      <c r="C98" s="290"/>
      <c r="D98" s="229"/>
      <c r="E98" s="229"/>
      <c r="F98" s="229"/>
      <c r="G98" s="289"/>
      <c r="H98" s="289"/>
      <c r="I98" s="289"/>
      <c r="J98" s="289"/>
      <c r="K98" s="3"/>
      <c r="L98" s="3"/>
      <c r="M98" s="3"/>
      <c r="N98" s="3"/>
      <c r="O98" s="3"/>
      <c r="P98" s="3"/>
      <c r="Q98" s="3"/>
      <c r="R98" s="3"/>
      <c r="S98" s="3"/>
      <c r="T98" s="3"/>
      <c r="U98" s="3"/>
      <c r="V98" s="3"/>
    </row>
    <row r="99" ht="22.5" customHeight="1">
      <c r="A99" s="4"/>
      <c r="B99" s="227"/>
      <c r="C99" s="290"/>
      <c r="D99" s="229"/>
      <c r="E99" s="229"/>
      <c r="F99" s="229"/>
      <c r="G99" s="289"/>
      <c r="H99" s="289"/>
      <c r="I99" s="289"/>
      <c r="J99" s="289"/>
      <c r="K99" s="3"/>
      <c r="L99" s="3"/>
      <c r="M99" s="3"/>
      <c r="N99" s="3"/>
      <c r="O99" s="3"/>
      <c r="P99" s="3"/>
      <c r="Q99" s="3"/>
      <c r="R99" s="3"/>
      <c r="S99" s="3"/>
      <c r="T99" s="3"/>
      <c r="U99" s="3"/>
      <c r="V99" s="3"/>
    </row>
    <row r="100" ht="22.5" customHeight="1">
      <c r="A100" s="226"/>
      <c r="B100" s="227"/>
      <c r="C100" s="228"/>
      <c r="D100" s="229"/>
      <c r="E100" s="229"/>
      <c r="F100" s="229"/>
      <c r="G100" s="230"/>
      <c r="H100" s="230"/>
      <c r="I100" s="230"/>
      <c r="J100" s="230"/>
      <c r="K100" s="3"/>
      <c r="L100" s="3"/>
      <c r="M100" s="3"/>
      <c r="N100" s="3"/>
      <c r="O100" s="3"/>
      <c r="P100" s="3"/>
      <c r="Q100" s="3"/>
      <c r="R100" s="3"/>
      <c r="S100" s="3"/>
      <c r="T100" s="3"/>
      <c r="U100" s="3"/>
      <c r="V100" s="3"/>
    </row>
    <row r="101" ht="22.5" customHeight="1">
      <c r="A101" s="226"/>
      <c r="B101" s="227"/>
      <c r="C101" s="228"/>
      <c r="D101" s="229"/>
      <c r="E101" s="229"/>
      <c r="F101" s="229"/>
      <c r="G101" s="230"/>
      <c r="H101" s="289"/>
      <c r="I101" s="230"/>
      <c r="J101" s="230"/>
      <c r="K101" s="3"/>
      <c r="L101" s="3"/>
      <c r="M101" s="3"/>
      <c r="N101" s="3"/>
      <c r="O101" s="3"/>
      <c r="P101" s="3"/>
      <c r="Q101" s="3"/>
      <c r="R101" s="3"/>
      <c r="S101" s="3"/>
      <c r="T101" s="3"/>
      <c r="U101" s="3"/>
      <c r="V101" s="3"/>
    </row>
    <row r="102" ht="22.5" customHeight="1">
      <c r="A102" s="182"/>
      <c r="B102" s="227"/>
      <c r="C102" s="228"/>
      <c r="D102" s="229"/>
      <c r="E102" s="229"/>
      <c r="F102" s="229"/>
      <c r="G102" s="230"/>
      <c r="H102" s="230"/>
      <c r="I102" s="230"/>
      <c r="J102" s="230"/>
      <c r="K102" s="3"/>
      <c r="L102" s="3"/>
      <c r="M102" s="3"/>
      <c r="N102" s="3"/>
      <c r="O102" s="3"/>
      <c r="P102" s="3"/>
      <c r="Q102" s="3"/>
      <c r="R102" s="3"/>
      <c r="S102" s="3"/>
      <c r="T102" s="3"/>
      <c r="U102" s="3"/>
      <c r="V102" s="3"/>
    </row>
    <row r="103" ht="22.5" customHeight="1">
      <c r="A103" s="4"/>
      <c r="B103" s="227"/>
      <c r="C103" s="228"/>
      <c r="D103" s="229"/>
      <c r="E103" s="229"/>
      <c r="F103" s="229"/>
      <c r="G103" s="230"/>
      <c r="H103" s="289"/>
      <c r="I103" s="230"/>
      <c r="J103" s="230"/>
      <c r="K103" s="3"/>
      <c r="L103" s="3"/>
      <c r="M103" s="3"/>
      <c r="N103" s="3"/>
      <c r="O103" s="3"/>
      <c r="P103" s="3"/>
      <c r="Q103" s="3"/>
      <c r="R103" s="3"/>
      <c r="S103" s="3"/>
      <c r="T103" s="3"/>
      <c r="U103" s="3"/>
      <c r="V103" s="3"/>
    </row>
    <row r="104" ht="22.5" customHeight="1">
      <c r="A104" s="4"/>
      <c r="B104" s="227"/>
      <c r="C104" s="228"/>
      <c r="D104" s="229"/>
      <c r="E104" s="229"/>
      <c r="F104" s="229"/>
      <c r="G104" s="230"/>
      <c r="H104" s="230"/>
      <c r="I104" s="230"/>
      <c r="J104" s="230"/>
      <c r="K104" s="3"/>
      <c r="L104" s="3"/>
      <c r="M104" s="3"/>
      <c r="N104" s="3"/>
      <c r="O104" s="3"/>
      <c r="P104" s="3"/>
      <c r="Q104" s="3"/>
      <c r="R104" s="3"/>
      <c r="S104" s="3"/>
      <c r="T104" s="3"/>
      <c r="U104" s="3"/>
      <c r="V104" s="3"/>
    </row>
    <row r="105" ht="22.5" customHeight="1">
      <c r="A105" s="4"/>
      <c r="B105" s="227"/>
      <c r="C105" s="228"/>
      <c r="D105" s="229"/>
      <c r="E105" s="229"/>
      <c r="F105" s="229"/>
      <c r="G105" s="230"/>
      <c r="H105" s="289"/>
      <c r="I105" s="230"/>
      <c r="J105" s="230"/>
      <c r="K105" s="3"/>
      <c r="L105" s="3"/>
      <c r="M105" s="3"/>
      <c r="N105" s="3"/>
      <c r="O105" s="3"/>
      <c r="P105" s="3"/>
      <c r="Q105" s="3"/>
      <c r="R105" s="3"/>
      <c r="S105" s="3"/>
      <c r="T105" s="3"/>
      <c r="U105" s="3"/>
      <c r="V105" s="3"/>
    </row>
    <row r="106" ht="22.5" customHeight="1">
      <c r="A106" s="4"/>
      <c r="B106" s="227"/>
      <c r="C106" s="228"/>
      <c r="D106" s="229"/>
      <c r="E106" s="229"/>
      <c r="F106" s="229"/>
      <c r="G106" s="230"/>
      <c r="H106" s="230"/>
      <c r="I106" s="230"/>
      <c r="J106" s="230"/>
      <c r="K106" s="3"/>
      <c r="L106" s="3"/>
      <c r="M106" s="3"/>
      <c r="N106" s="3"/>
      <c r="O106" s="3"/>
      <c r="P106" s="3"/>
      <c r="Q106" s="3"/>
      <c r="R106" s="3"/>
      <c r="S106" s="3"/>
      <c r="T106" s="3"/>
      <c r="U106" s="3"/>
      <c r="V106" s="3"/>
    </row>
    <row r="107" ht="22.5" customHeight="1">
      <c r="A107" s="3"/>
      <c r="B107" s="295"/>
      <c r="C107" s="296"/>
      <c r="D107" s="297"/>
      <c r="E107" s="297"/>
      <c r="F107" s="297"/>
      <c r="G107" s="298"/>
      <c r="H107" s="298"/>
      <c r="I107" s="298"/>
      <c r="J107" s="298"/>
      <c r="K107" s="3"/>
      <c r="L107" s="3"/>
      <c r="M107" s="3"/>
      <c r="N107" s="3"/>
      <c r="O107" s="3"/>
      <c r="P107" s="3"/>
      <c r="Q107" s="3"/>
      <c r="R107" s="3"/>
      <c r="S107" s="3"/>
      <c r="T107" s="3"/>
      <c r="U107" s="3"/>
      <c r="V107" s="3"/>
    </row>
    <row r="108" ht="22.5" customHeight="1">
      <c r="A108" s="3"/>
      <c r="B108" s="295"/>
      <c r="C108" s="296"/>
      <c r="D108" s="299"/>
      <c r="E108" s="299"/>
      <c r="F108" s="299"/>
      <c r="G108" s="300"/>
      <c r="H108" s="300"/>
      <c r="I108" s="300"/>
      <c r="J108" s="300"/>
      <c r="K108" s="3"/>
      <c r="L108" s="3"/>
      <c r="M108" s="3"/>
      <c r="N108" s="3"/>
      <c r="O108" s="3"/>
      <c r="P108" s="3"/>
      <c r="Q108" s="3"/>
      <c r="R108" s="3"/>
      <c r="S108" s="3"/>
      <c r="T108" s="3"/>
      <c r="U108" s="3"/>
      <c r="V108" s="3"/>
    </row>
    <row r="109" ht="22.5" customHeight="1">
      <c r="A109" s="3"/>
      <c r="B109" s="15"/>
      <c r="C109" s="4"/>
      <c r="D109" s="1"/>
      <c r="E109" s="1"/>
      <c r="F109" s="1"/>
      <c r="G109" s="301"/>
      <c r="H109" s="301"/>
      <c r="I109" s="301"/>
      <c r="J109" s="301"/>
      <c r="K109" s="3"/>
      <c r="L109" s="3"/>
      <c r="M109" s="3"/>
      <c r="N109" s="3"/>
      <c r="O109" s="3"/>
      <c r="P109" s="3"/>
      <c r="Q109" s="3"/>
      <c r="R109" s="3"/>
      <c r="S109" s="3"/>
      <c r="T109" s="3"/>
      <c r="U109" s="3"/>
      <c r="V109" s="3"/>
    </row>
    <row r="110" ht="22.5" customHeight="1">
      <c r="A110" s="3"/>
      <c r="B110" s="15"/>
      <c r="C110" s="4"/>
      <c r="D110" s="1"/>
      <c r="E110" s="1"/>
      <c r="F110" s="1"/>
      <c r="G110" s="301"/>
      <c r="H110" s="301"/>
      <c r="I110" s="301"/>
      <c r="J110" s="301"/>
      <c r="K110" s="3"/>
      <c r="L110" s="3"/>
      <c r="M110" s="3"/>
      <c r="N110" s="3"/>
      <c r="O110" s="3"/>
      <c r="P110" s="3"/>
      <c r="Q110" s="3"/>
      <c r="R110" s="3"/>
      <c r="S110" s="3"/>
      <c r="T110" s="3"/>
      <c r="U110" s="3"/>
      <c r="V110" s="3"/>
    </row>
    <row r="111" ht="22.5" customHeight="1">
      <c r="A111" s="3"/>
      <c r="B111" s="15"/>
      <c r="C111" s="4"/>
      <c r="D111" s="1"/>
      <c r="E111" s="1"/>
      <c r="F111" s="1"/>
      <c r="G111" s="301"/>
      <c r="H111" s="301"/>
      <c r="I111" s="301"/>
      <c r="J111" s="301"/>
      <c r="K111" s="3"/>
      <c r="L111" s="3"/>
      <c r="M111" s="3"/>
      <c r="N111" s="3"/>
      <c r="O111" s="3"/>
      <c r="P111" s="3"/>
      <c r="Q111" s="3"/>
      <c r="R111" s="3"/>
      <c r="S111" s="3"/>
      <c r="T111" s="3"/>
      <c r="U111" s="3"/>
      <c r="V111" s="3"/>
    </row>
    <row r="112" ht="22.5" customHeight="1">
      <c r="A112" s="3"/>
      <c r="B112" s="15"/>
      <c r="C112" s="4"/>
      <c r="D112" s="1"/>
      <c r="E112" s="1"/>
      <c r="F112" s="1"/>
      <c r="G112" s="301"/>
      <c r="H112" s="301"/>
      <c r="I112" s="301"/>
      <c r="J112" s="301"/>
      <c r="K112" s="3"/>
      <c r="L112" s="3"/>
      <c r="M112" s="3"/>
      <c r="N112" s="3"/>
      <c r="O112" s="3"/>
      <c r="P112" s="3"/>
      <c r="Q112" s="3"/>
      <c r="R112" s="3"/>
      <c r="S112" s="3"/>
      <c r="T112" s="3"/>
      <c r="U112" s="3"/>
      <c r="V112" s="3"/>
    </row>
    <row r="113" ht="22.5" customHeight="1">
      <c r="A113" s="3"/>
      <c r="B113" s="15"/>
      <c r="C113" s="4"/>
      <c r="D113" s="1"/>
      <c r="E113" s="1"/>
      <c r="F113" s="1"/>
      <c r="G113" s="301"/>
      <c r="H113" s="301"/>
      <c r="I113" s="301"/>
      <c r="J113" s="301"/>
      <c r="K113" s="3"/>
      <c r="L113" s="3"/>
      <c r="M113" s="3"/>
      <c r="N113" s="3"/>
      <c r="O113" s="3"/>
      <c r="P113" s="3"/>
      <c r="Q113" s="3"/>
      <c r="R113" s="3"/>
      <c r="S113" s="3"/>
      <c r="T113" s="3"/>
      <c r="U113" s="3"/>
      <c r="V113" s="3"/>
    </row>
    <row r="114" ht="22.5" customHeight="1">
      <c r="A114" s="3"/>
      <c r="B114" s="15"/>
      <c r="C114" s="4"/>
      <c r="D114" s="1"/>
      <c r="E114" s="1"/>
      <c r="F114" s="1"/>
      <c r="G114" s="301"/>
      <c r="H114" s="301"/>
      <c r="I114" s="301"/>
      <c r="J114" s="301"/>
      <c r="K114" s="3"/>
      <c r="L114" s="3"/>
      <c r="M114" s="3"/>
      <c r="N114" s="3"/>
      <c r="O114" s="3"/>
      <c r="P114" s="3"/>
      <c r="Q114" s="3"/>
      <c r="R114" s="3"/>
      <c r="S114" s="3"/>
      <c r="T114" s="3"/>
      <c r="U114" s="3"/>
      <c r="V114" s="3"/>
    </row>
    <row r="115" ht="22.5" customHeight="1">
      <c r="A115" s="3"/>
      <c r="B115" s="15"/>
      <c r="C115" s="4"/>
      <c r="D115" s="1"/>
      <c r="E115" s="1"/>
      <c r="F115" s="1"/>
      <c r="G115" s="301"/>
      <c r="H115" s="301"/>
      <c r="I115" s="301"/>
      <c r="J115" s="301"/>
      <c r="K115" s="3"/>
      <c r="L115" s="3"/>
      <c r="M115" s="3"/>
      <c r="N115" s="3"/>
      <c r="O115" s="3"/>
      <c r="P115" s="3"/>
      <c r="Q115" s="3"/>
      <c r="R115" s="3"/>
      <c r="S115" s="3"/>
      <c r="T115" s="3"/>
      <c r="U115" s="3"/>
      <c r="V115" s="3"/>
    </row>
    <row r="116" ht="22.5" customHeight="1">
      <c r="A116" s="3"/>
      <c r="B116" s="15"/>
      <c r="C116" s="4"/>
      <c r="D116" s="1"/>
      <c r="E116" s="1"/>
      <c r="F116" s="1"/>
      <c r="G116" s="301"/>
      <c r="H116" s="301"/>
      <c r="I116" s="301"/>
      <c r="J116" s="301"/>
      <c r="K116" s="3"/>
      <c r="L116" s="3"/>
      <c r="M116" s="3"/>
      <c r="N116" s="3"/>
      <c r="O116" s="3"/>
      <c r="P116" s="3"/>
      <c r="Q116" s="3"/>
      <c r="R116" s="3"/>
      <c r="S116" s="3"/>
      <c r="T116" s="3"/>
      <c r="U116" s="3"/>
      <c r="V116" s="3"/>
    </row>
    <row r="117" ht="22.5" customHeight="1">
      <c r="A117" s="3"/>
      <c r="B117" s="15"/>
      <c r="C117" s="4"/>
      <c r="D117" s="1"/>
      <c r="E117" s="1"/>
      <c r="F117" s="1"/>
      <c r="G117" s="301"/>
      <c r="H117" s="301"/>
      <c r="I117" s="301"/>
      <c r="J117" s="301"/>
      <c r="K117" s="3"/>
      <c r="L117" s="3"/>
      <c r="M117" s="3"/>
      <c r="N117" s="3"/>
      <c r="O117" s="3"/>
      <c r="P117" s="3"/>
      <c r="Q117" s="3"/>
      <c r="R117" s="3"/>
      <c r="S117" s="3"/>
      <c r="T117" s="3"/>
      <c r="U117" s="3"/>
      <c r="V117" s="3"/>
    </row>
    <row r="118" ht="22.5" customHeight="1">
      <c r="A118" s="3"/>
      <c r="B118" s="15"/>
      <c r="C118" s="4"/>
      <c r="D118" s="1"/>
      <c r="E118" s="1"/>
      <c r="F118" s="1"/>
      <c r="G118" s="301"/>
      <c r="H118" s="301"/>
      <c r="I118" s="301"/>
      <c r="J118" s="301"/>
      <c r="K118" s="3"/>
      <c r="L118" s="3"/>
      <c r="M118" s="3"/>
      <c r="N118" s="3"/>
      <c r="O118" s="3"/>
      <c r="P118" s="3"/>
      <c r="Q118" s="3"/>
      <c r="R118" s="3"/>
      <c r="S118" s="3"/>
      <c r="T118" s="3"/>
      <c r="U118" s="3"/>
      <c r="V118" s="3"/>
    </row>
    <row r="119" ht="22.5" customHeight="1">
      <c r="A119" s="3"/>
      <c r="B119" s="15"/>
      <c r="C119" s="4"/>
      <c r="D119" s="1"/>
      <c r="E119" s="1"/>
      <c r="F119" s="1"/>
      <c r="G119" s="301"/>
      <c r="H119" s="301"/>
      <c r="I119" s="301"/>
      <c r="J119" s="301"/>
      <c r="K119" s="3"/>
      <c r="L119" s="3"/>
      <c r="M119" s="3"/>
      <c r="N119" s="3"/>
      <c r="O119" s="3"/>
      <c r="P119" s="3"/>
      <c r="Q119" s="3"/>
      <c r="R119" s="3"/>
      <c r="S119" s="3"/>
      <c r="T119" s="3"/>
      <c r="U119" s="3"/>
      <c r="V119" s="3"/>
    </row>
    <row r="120" ht="22.5" customHeight="1">
      <c r="A120" s="3"/>
      <c r="B120" s="15"/>
      <c r="C120" s="4"/>
      <c r="D120" s="1"/>
      <c r="E120" s="1"/>
      <c r="F120" s="1"/>
      <c r="G120" s="301"/>
      <c r="H120" s="301"/>
      <c r="I120" s="301"/>
      <c r="J120" s="301"/>
      <c r="K120" s="3"/>
      <c r="L120" s="3"/>
      <c r="M120" s="3"/>
      <c r="N120" s="3"/>
      <c r="O120" s="3"/>
      <c r="P120" s="3"/>
      <c r="Q120" s="3"/>
      <c r="R120" s="3"/>
      <c r="S120" s="3"/>
      <c r="T120" s="3"/>
      <c r="U120" s="3"/>
      <c r="V120" s="3"/>
    </row>
    <row r="121" ht="22.5" customHeight="1">
      <c r="A121" s="3"/>
      <c r="B121" s="15"/>
      <c r="C121" s="4"/>
      <c r="D121" s="1"/>
      <c r="E121" s="1"/>
      <c r="F121" s="1"/>
      <c r="G121" s="301"/>
      <c r="H121" s="301"/>
      <c r="I121" s="301"/>
      <c r="J121" s="301"/>
      <c r="K121" s="3"/>
      <c r="L121" s="3"/>
      <c r="M121" s="3"/>
      <c r="N121" s="3"/>
      <c r="O121" s="3"/>
      <c r="P121" s="3"/>
      <c r="Q121" s="3"/>
      <c r="R121" s="3"/>
      <c r="S121" s="3"/>
      <c r="T121" s="3"/>
      <c r="U121" s="3"/>
      <c r="V121" s="3"/>
    </row>
    <row r="122" ht="22.5" customHeight="1">
      <c r="A122" s="3"/>
      <c r="B122" s="15"/>
      <c r="C122" s="4"/>
      <c r="D122" s="1"/>
      <c r="E122" s="1"/>
      <c r="F122" s="1"/>
      <c r="G122" s="301"/>
      <c r="H122" s="301"/>
      <c r="I122" s="301"/>
      <c r="J122" s="301"/>
      <c r="K122" s="3"/>
      <c r="L122" s="3"/>
      <c r="M122" s="3"/>
      <c r="N122" s="3"/>
      <c r="O122" s="3"/>
      <c r="P122" s="3"/>
      <c r="Q122" s="3"/>
      <c r="R122" s="3"/>
      <c r="S122" s="3"/>
      <c r="T122" s="3"/>
      <c r="U122" s="3"/>
      <c r="V122" s="3"/>
    </row>
    <row r="123" ht="22.5" customHeight="1">
      <c r="A123" s="3"/>
      <c r="B123" s="15"/>
      <c r="C123" s="4"/>
      <c r="D123" s="1"/>
      <c r="E123" s="1"/>
      <c r="F123" s="1"/>
      <c r="G123" s="301"/>
      <c r="H123" s="301"/>
      <c r="I123" s="301"/>
      <c r="J123" s="301"/>
      <c r="K123" s="3"/>
      <c r="L123" s="3"/>
      <c r="M123" s="3"/>
      <c r="N123" s="3"/>
      <c r="O123" s="3"/>
      <c r="P123" s="3"/>
      <c r="Q123" s="3"/>
      <c r="R123" s="3"/>
      <c r="S123" s="3"/>
      <c r="T123" s="3"/>
      <c r="U123" s="3"/>
      <c r="V123" s="3"/>
    </row>
    <row r="124" ht="22.5" customHeight="1">
      <c r="A124" s="3"/>
      <c r="B124" s="15"/>
      <c r="C124" s="4"/>
      <c r="D124" s="1"/>
      <c r="E124" s="1"/>
      <c r="F124" s="1"/>
      <c r="G124" s="301"/>
      <c r="H124" s="301"/>
      <c r="I124" s="301"/>
      <c r="J124" s="301"/>
      <c r="K124" s="3"/>
      <c r="L124" s="3"/>
      <c r="M124" s="3"/>
      <c r="N124" s="3"/>
      <c r="O124" s="3"/>
      <c r="P124" s="3"/>
      <c r="Q124" s="3"/>
      <c r="R124" s="3"/>
      <c r="S124" s="3"/>
      <c r="T124" s="3"/>
      <c r="U124" s="3"/>
      <c r="V124" s="3"/>
    </row>
    <row r="125" ht="22.5" customHeight="1">
      <c r="A125" s="3"/>
      <c r="B125" s="15"/>
      <c r="C125" s="4"/>
      <c r="D125" s="1"/>
      <c r="E125" s="1"/>
      <c r="F125" s="1"/>
      <c r="G125" s="301"/>
      <c r="H125" s="301"/>
      <c r="I125" s="301"/>
      <c r="J125" s="301"/>
      <c r="K125" s="3"/>
      <c r="L125" s="3"/>
      <c r="M125" s="3"/>
      <c r="N125" s="3"/>
      <c r="O125" s="3"/>
      <c r="P125" s="3"/>
      <c r="Q125" s="3"/>
      <c r="R125" s="3"/>
      <c r="S125" s="3"/>
      <c r="T125" s="3"/>
      <c r="U125" s="3"/>
      <c r="V125" s="3"/>
    </row>
    <row r="126" ht="22.5" customHeight="1">
      <c r="A126" s="3"/>
      <c r="B126" s="15"/>
      <c r="C126" s="4"/>
      <c r="D126" s="1"/>
      <c r="E126" s="1"/>
      <c r="F126" s="1"/>
      <c r="G126" s="301"/>
      <c r="H126" s="301"/>
      <c r="I126" s="301"/>
      <c r="J126" s="301"/>
      <c r="K126" s="3"/>
      <c r="L126" s="3"/>
      <c r="M126" s="3"/>
      <c r="N126" s="3"/>
      <c r="O126" s="3"/>
      <c r="P126" s="3"/>
      <c r="Q126" s="3"/>
      <c r="R126" s="3"/>
      <c r="S126" s="3"/>
      <c r="T126" s="3"/>
      <c r="U126" s="3"/>
      <c r="V126" s="3"/>
    </row>
    <row r="127" ht="22.5" customHeight="1">
      <c r="A127" s="3"/>
      <c r="B127" s="15"/>
      <c r="C127" s="4"/>
      <c r="D127" s="1"/>
      <c r="E127" s="1"/>
      <c r="F127" s="1"/>
      <c r="G127" s="301"/>
      <c r="H127" s="301"/>
      <c r="I127" s="301"/>
      <c r="J127" s="301"/>
      <c r="K127" s="3"/>
      <c r="L127" s="3"/>
      <c r="M127" s="3"/>
      <c r="N127" s="3"/>
      <c r="O127" s="3"/>
      <c r="P127" s="3"/>
      <c r="Q127" s="3"/>
      <c r="R127" s="3"/>
      <c r="S127" s="3"/>
      <c r="T127" s="3"/>
      <c r="U127" s="3"/>
      <c r="V127" s="3"/>
    </row>
    <row r="128" ht="22.5" customHeight="1">
      <c r="A128" s="3"/>
      <c r="B128" s="15"/>
      <c r="C128" s="4"/>
      <c r="D128" s="1"/>
      <c r="E128" s="1"/>
      <c r="F128" s="1"/>
      <c r="G128" s="301"/>
      <c r="H128" s="301"/>
      <c r="I128" s="301"/>
      <c r="J128" s="301"/>
      <c r="K128" s="3"/>
      <c r="L128" s="3"/>
      <c r="M128" s="3"/>
      <c r="N128" s="3"/>
      <c r="O128" s="3"/>
      <c r="P128" s="3"/>
      <c r="Q128" s="3"/>
      <c r="R128" s="3"/>
      <c r="S128" s="3"/>
      <c r="T128" s="3"/>
      <c r="U128" s="3"/>
      <c r="V128" s="3"/>
    </row>
    <row r="129" ht="22.5" customHeight="1">
      <c r="A129" s="3"/>
      <c r="B129" s="15"/>
      <c r="C129" s="4"/>
      <c r="D129" s="1"/>
      <c r="E129" s="1"/>
      <c r="F129" s="1"/>
      <c r="G129" s="301"/>
      <c r="H129" s="301"/>
      <c r="I129" s="301"/>
      <c r="J129" s="301"/>
      <c r="K129" s="3"/>
      <c r="L129" s="3"/>
      <c r="M129" s="3"/>
      <c r="N129" s="3"/>
      <c r="O129" s="3"/>
      <c r="P129" s="3"/>
      <c r="Q129" s="3"/>
      <c r="R129" s="3"/>
      <c r="S129" s="3"/>
      <c r="T129" s="3"/>
      <c r="U129" s="3"/>
      <c r="V129" s="3"/>
    </row>
    <row r="130" ht="22.5" customHeight="1">
      <c r="A130" s="3"/>
      <c r="B130" s="15"/>
      <c r="C130" s="4"/>
      <c r="D130" s="1"/>
      <c r="E130" s="1"/>
      <c r="F130" s="1"/>
      <c r="G130" s="301"/>
      <c r="H130" s="301"/>
      <c r="I130" s="301"/>
      <c r="J130" s="301"/>
      <c r="K130" s="3"/>
      <c r="L130" s="3"/>
      <c r="M130" s="3"/>
      <c r="N130" s="3"/>
      <c r="O130" s="3"/>
      <c r="P130" s="3"/>
      <c r="Q130" s="3"/>
      <c r="R130" s="3"/>
      <c r="S130" s="3"/>
      <c r="T130" s="3"/>
      <c r="U130" s="3"/>
      <c r="V130" s="3"/>
    </row>
    <row r="131" ht="22.5" customHeight="1">
      <c r="A131" s="3"/>
      <c r="B131" s="15"/>
      <c r="C131" s="4"/>
      <c r="D131" s="1"/>
      <c r="E131" s="1"/>
      <c r="F131" s="1"/>
      <c r="G131" s="301"/>
      <c r="H131" s="301"/>
      <c r="I131" s="301"/>
      <c r="J131" s="301"/>
      <c r="K131" s="3"/>
      <c r="L131" s="3"/>
      <c r="M131" s="3"/>
      <c r="N131" s="3"/>
      <c r="O131" s="3"/>
      <c r="P131" s="3"/>
      <c r="Q131" s="3"/>
      <c r="R131" s="3"/>
      <c r="S131" s="3"/>
      <c r="T131" s="3"/>
      <c r="U131" s="3"/>
      <c r="V131" s="3"/>
    </row>
    <row r="132" ht="22.5" customHeight="1">
      <c r="A132" s="3"/>
      <c r="B132" s="15"/>
      <c r="C132" s="4"/>
      <c r="D132" s="1"/>
      <c r="E132" s="1"/>
      <c r="F132" s="1"/>
      <c r="G132" s="301"/>
      <c r="H132" s="301"/>
      <c r="I132" s="301"/>
      <c r="J132" s="301"/>
      <c r="K132" s="3"/>
      <c r="L132" s="3"/>
      <c r="M132" s="3"/>
      <c r="N132" s="3"/>
      <c r="O132" s="3"/>
      <c r="P132" s="3"/>
      <c r="Q132" s="3"/>
      <c r="R132" s="3"/>
      <c r="S132" s="3"/>
      <c r="T132" s="3"/>
      <c r="U132" s="3"/>
      <c r="V132" s="3"/>
    </row>
    <row r="133" ht="22.5" customHeight="1">
      <c r="A133" s="3"/>
      <c r="B133" s="15"/>
      <c r="C133" s="4"/>
      <c r="D133" s="1"/>
      <c r="E133" s="1"/>
      <c r="F133" s="1"/>
      <c r="G133" s="301"/>
      <c r="H133" s="301"/>
      <c r="I133" s="301"/>
      <c r="J133" s="301"/>
      <c r="K133" s="3"/>
      <c r="L133" s="3"/>
      <c r="M133" s="3"/>
      <c r="N133" s="3"/>
      <c r="O133" s="3"/>
      <c r="P133" s="3"/>
      <c r="Q133" s="3"/>
      <c r="R133" s="3"/>
      <c r="S133" s="3"/>
      <c r="T133" s="3"/>
      <c r="U133" s="3"/>
      <c r="V133" s="3"/>
    </row>
    <row r="134" ht="22.5" customHeight="1">
      <c r="A134" s="3"/>
      <c r="B134" s="15"/>
      <c r="C134" s="4"/>
      <c r="D134" s="1"/>
      <c r="E134" s="1"/>
      <c r="F134" s="1"/>
      <c r="G134" s="301"/>
      <c r="H134" s="301"/>
      <c r="I134" s="301"/>
      <c r="J134" s="301"/>
      <c r="K134" s="3"/>
      <c r="L134" s="3"/>
      <c r="M134" s="3"/>
      <c r="N134" s="3"/>
      <c r="O134" s="3"/>
      <c r="P134" s="3"/>
      <c r="Q134" s="3"/>
      <c r="R134" s="3"/>
      <c r="S134" s="3"/>
      <c r="T134" s="3"/>
      <c r="U134" s="3"/>
      <c r="V134" s="3"/>
    </row>
    <row r="135" ht="22.5" customHeight="1">
      <c r="A135" s="3"/>
      <c r="B135" s="15"/>
      <c r="C135" s="4"/>
      <c r="D135" s="1"/>
      <c r="E135" s="1"/>
      <c r="F135" s="1"/>
      <c r="G135" s="301"/>
      <c r="H135" s="301"/>
      <c r="I135" s="301"/>
      <c r="J135" s="301"/>
      <c r="K135" s="3"/>
      <c r="L135" s="3"/>
      <c r="M135" s="3"/>
      <c r="N135" s="3"/>
      <c r="O135" s="3"/>
      <c r="P135" s="3"/>
      <c r="Q135" s="3"/>
      <c r="R135" s="3"/>
      <c r="S135" s="3"/>
      <c r="T135" s="3"/>
      <c r="U135" s="3"/>
      <c r="V135" s="3"/>
    </row>
    <row r="136" ht="22.5" customHeight="1">
      <c r="A136" s="3"/>
      <c r="B136" s="15"/>
      <c r="C136" s="4"/>
      <c r="D136" s="1"/>
      <c r="E136" s="1"/>
      <c r="F136" s="1"/>
      <c r="G136" s="301"/>
      <c r="H136" s="301"/>
      <c r="I136" s="301"/>
      <c r="J136" s="301"/>
      <c r="K136" s="3"/>
      <c r="L136" s="3"/>
      <c r="M136" s="3"/>
      <c r="N136" s="3"/>
      <c r="O136" s="3"/>
      <c r="P136" s="3"/>
      <c r="Q136" s="3"/>
      <c r="R136" s="3"/>
      <c r="S136" s="3"/>
      <c r="T136" s="3"/>
      <c r="U136" s="3"/>
      <c r="V136" s="3"/>
    </row>
    <row r="137" ht="22.5" customHeight="1">
      <c r="A137" s="3"/>
      <c r="B137" s="15"/>
      <c r="C137" s="4"/>
      <c r="D137" s="1"/>
      <c r="E137" s="1"/>
      <c r="F137" s="1"/>
      <c r="G137" s="301"/>
      <c r="H137" s="301"/>
      <c r="I137" s="301"/>
      <c r="J137" s="301"/>
      <c r="K137" s="3"/>
      <c r="L137" s="3"/>
      <c r="M137" s="3"/>
      <c r="N137" s="3"/>
      <c r="O137" s="3"/>
      <c r="P137" s="3"/>
      <c r="Q137" s="3"/>
      <c r="R137" s="3"/>
      <c r="S137" s="3"/>
      <c r="T137" s="3"/>
      <c r="U137" s="3"/>
      <c r="V137" s="3"/>
    </row>
    <row r="138" ht="22.5" customHeight="1">
      <c r="A138" s="3"/>
      <c r="B138" s="15"/>
      <c r="C138" s="4"/>
      <c r="D138" s="1"/>
      <c r="E138" s="1"/>
      <c r="F138" s="1"/>
      <c r="G138" s="301"/>
      <c r="H138" s="301"/>
      <c r="I138" s="301"/>
      <c r="J138" s="301"/>
      <c r="K138" s="3"/>
      <c r="L138" s="3"/>
      <c r="M138" s="3"/>
      <c r="N138" s="3"/>
      <c r="O138" s="3"/>
      <c r="P138" s="3"/>
      <c r="Q138" s="3"/>
      <c r="R138" s="3"/>
      <c r="S138" s="3"/>
      <c r="T138" s="3"/>
      <c r="U138" s="3"/>
      <c r="V138" s="3"/>
    </row>
    <row r="139" ht="22.5" customHeight="1">
      <c r="A139" s="3"/>
      <c r="B139" s="15"/>
      <c r="C139" s="4"/>
      <c r="D139" s="1"/>
      <c r="E139" s="1"/>
      <c r="F139" s="1"/>
      <c r="G139" s="301"/>
      <c r="H139" s="301"/>
      <c r="I139" s="301"/>
      <c r="J139" s="301"/>
      <c r="K139" s="3"/>
      <c r="L139" s="3"/>
      <c r="M139" s="3"/>
      <c r="N139" s="3"/>
      <c r="O139" s="3"/>
      <c r="P139" s="3"/>
      <c r="Q139" s="3"/>
      <c r="R139" s="3"/>
      <c r="S139" s="3"/>
      <c r="T139" s="3"/>
      <c r="U139" s="3"/>
      <c r="V139" s="3"/>
    </row>
    <row r="140" ht="22.5" customHeight="1">
      <c r="A140" s="3"/>
      <c r="B140" s="15"/>
      <c r="C140" s="4"/>
      <c r="D140" s="1"/>
      <c r="E140" s="1"/>
      <c r="F140" s="1"/>
      <c r="G140" s="301"/>
      <c r="H140" s="301"/>
      <c r="I140" s="301"/>
      <c r="J140" s="301"/>
      <c r="K140" s="3"/>
      <c r="L140" s="3"/>
      <c r="M140" s="3"/>
      <c r="N140" s="3"/>
      <c r="O140" s="3"/>
      <c r="P140" s="3"/>
      <c r="Q140" s="3"/>
      <c r="R140" s="3"/>
      <c r="S140" s="3"/>
      <c r="T140" s="3"/>
      <c r="U140" s="3"/>
      <c r="V140" s="3"/>
    </row>
    <row r="141" ht="22.5" customHeight="1">
      <c r="A141" s="3"/>
      <c r="B141" s="15"/>
      <c r="C141" s="4"/>
      <c r="D141" s="1"/>
      <c r="E141" s="1"/>
      <c r="F141" s="1"/>
      <c r="G141" s="301"/>
      <c r="H141" s="301"/>
      <c r="I141" s="301"/>
      <c r="J141" s="301"/>
      <c r="K141" s="3"/>
      <c r="L141" s="3"/>
      <c r="M141" s="3"/>
      <c r="N141" s="3"/>
      <c r="O141" s="3"/>
      <c r="P141" s="3"/>
      <c r="Q141" s="3"/>
      <c r="R141" s="3"/>
      <c r="S141" s="3"/>
      <c r="T141" s="3"/>
      <c r="U141" s="3"/>
      <c r="V141" s="3"/>
    </row>
    <row r="142" ht="22.5" customHeight="1">
      <c r="A142" s="3"/>
      <c r="B142" s="15"/>
      <c r="C142" s="4"/>
      <c r="D142" s="1"/>
      <c r="E142" s="1"/>
      <c r="F142" s="1"/>
      <c r="G142" s="301"/>
      <c r="H142" s="301"/>
      <c r="I142" s="301"/>
      <c r="J142" s="301"/>
      <c r="K142" s="3"/>
      <c r="L142" s="3"/>
      <c r="M142" s="3"/>
      <c r="N142" s="3"/>
      <c r="O142" s="3"/>
      <c r="P142" s="3"/>
      <c r="Q142" s="3"/>
      <c r="R142" s="3"/>
      <c r="S142" s="3"/>
      <c r="T142" s="3"/>
      <c r="U142" s="3"/>
      <c r="V142" s="3"/>
    </row>
    <row r="143" ht="22.5" customHeight="1">
      <c r="A143" s="3"/>
      <c r="B143" s="15"/>
      <c r="C143" s="4"/>
      <c r="D143" s="1"/>
      <c r="E143" s="1"/>
      <c r="F143" s="1"/>
      <c r="G143" s="301"/>
      <c r="H143" s="301"/>
      <c r="I143" s="301"/>
      <c r="J143" s="301"/>
      <c r="K143" s="3"/>
      <c r="L143" s="3"/>
      <c r="M143" s="3"/>
      <c r="N143" s="3"/>
      <c r="O143" s="3"/>
      <c r="P143" s="3"/>
      <c r="Q143" s="3"/>
      <c r="R143" s="3"/>
      <c r="S143" s="3"/>
      <c r="T143" s="3"/>
      <c r="U143" s="3"/>
      <c r="V143" s="3"/>
    </row>
    <row r="144" ht="22.5" customHeight="1">
      <c r="A144" s="3"/>
      <c r="B144" s="15"/>
      <c r="C144" s="4"/>
      <c r="D144" s="1"/>
      <c r="E144" s="1"/>
      <c r="F144" s="1"/>
      <c r="G144" s="301"/>
      <c r="H144" s="301"/>
      <c r="I144" s="301"/>
      <c r="J144" s="301"/>
      <c r="K144" s="3"/>
      <c r="L144" s="3"/>
      <c r="M144" s="3"/>
      <c r="N144" s="3"/>
      <c r="O144" s="3"/>
      <c r="P144" s="3"/>
      <c r="Q144" s="3"/>
      <c r="R144" s="3"/>
      <c r="S144" s="3"/>
      <c r="T144" s="3"/>
      <c r="U144" s="3"/>
      <c r="V144" s="3"/>
    </row>
    <row r="145" ht="22.5" customHeight="1">
      <c r="A145" s="3"/>
      <c r="B145" s="15"/>
      <c r="C145" s="4"/>
      <c r="D145" s="1"/>
      <c r="E145" s="1"/>
      <c r="F145" s="1"/>
      <c r="G145" s="301"/>
      <c r="H145" s="301"/>
      <c r="I145" s="301"/>
      <c r="J145" s="301"/>
      <c r="K145" s="3"/>
      <c r="L145" s="3"/>
      <c r="M145" s="3"/>
      <c r="N145" s="3"/>
      <c r="O145" s="3"/>
      <c r="P145" s="3"/>
      <c r="Q145" s="3"/>
      <c r="R145" s="3"/>
      <c r="S145" s="3"/>
      <c r="T145" s="3"/>
      <c r="U145" s="3"/>
      <c r="V145" s="3"/>
    </row>
    <row r="146" ht="22.5" customHeight="1">
      <c r="A146" s="3"/>
      <c r="B146" s="15"/>
      <c r="C146" s="4"/>
      <c r="D146" s="1"/>
      <c r="E146" s="1"/>
      <c r="F146" s="1"/>
      <c r="G146" s="301"/>
      <c r="H146" s="301"/>
      <c r="I146" s="301"/>
      <c r="J146" s="301"/>
      <c r="K146" s="3"/>
      <c r="L146" s="3"/>
      <c r="M146" s="3"/>
      <c r="N146" s="3"/>
      <c r="O146" s="3"/>
      <c r="P146" s="3"/>
      <c r="Q146" s="3"/>
      <c r="R146" s="3"/>
      <c r="S146" s="3"/>
      <c r="T146" s="3"/>
      <c r="U146" s="3"/>
      <c r="V146" s="3"/>
    </row>
    <row r="147" ht="22.5" customHeight="1">
      <c r="A147" s="3"/>
      <c r="B147" s="15"/>
      <c r="C147" s="4"/>
      <c r="D147" s="1"/>
      <c r="E147" s="1"/>
      <c r="F147" s="1"/>
      <c r="G147" s="301"/>
      <c r="H147" s="301"/>
      <c r="I147" s="301"/>
      <c r="J147" s="301"/>
      <c r="K147" s="3"/>
      <c r="L147" s="3"/>
      <c r="M147" s="3"/>
      <c r="N147" s="3"/>
      <c r="O147" s="3"/>
      <c r="P147" s="3"/>
      <c r="Q147" s="3"/>
      <c r="R147" s="3"/>
      <c r="S147" s="3"/>
      <c r="T147" s="3"/>
      <c r="U147" s="3"/>
      <c r="V147" s="3"/>
    </row>
    <row r="148" ht="22.5" customHeight="1">
      <c r="A148" s="3"/>
      <c r="B148" s="15"/>
      <c r="C148" s="4"/>
      <c r="D148" s="1"/>
      <c r="E148" s="1"/>
      <c r="F148" s="1"/>
      <c r="G148" s="301"/>
      <c r="H148" s="301"/>
      <c r="I148" s="301"/>
      <c r="J148" s="301"/>
      <c r="K148" s="3"/>
      <c r="L148" s="3"/>
      <c r="M148" s="3"/>
      <c r="N148" s="3"/>
      <c r="O148" s="3"/>
      <c r="P148" s="3"/>
      <c r="Q148" s="3"/>
      <c r="R148" s="3"/>
      <c r="S148" s="3"/>
      <c r="T148" s="3"/>
      <c r="U148" s="3"/>
      <c r="V148" s="3"/>
    </row>
    <row r="149" ht="22.5" customHeight="1">
      <c r="A149" s="3"/>
      <c r="B149" s="15"/>
      <c r="C149" s="4"/>
      <c r="D149" s="1"/>
      <c r="E149" s="1"/>
      <c r="F149" s="1"/>
      <c r="G149" s="301"/>
      <c r="H149" s="301"/>
      <c r="I149" s="301"/>
      <c r="J149" s="301"/>
      <c r="K149" s="3"/>
      <c r="L149" s="3"/>
      <c r="M149" s="3"/>
      <c r="N149" s="3"/>
      <c r="O149" s="3"/>
      <c r="P149" s="3"/>
      <c r="Q149" s="3"/>
      <c r="R149" s="3"/>
      <c r="S149" s="3"/>
      <c r="T149" s="3"/>
      <c r="U149" s="3"/>
      <c r="V149" s="3"/>
    </row>
    <row r="150" ht="22.5" customHeight="1">
      <c r="A150" s="3"/>
      <c r="B150" s="15"/>
      <c r="C150" s="4"/>
      <c r="D150" s="1"/>
      <c r="E150" s="1"/>
      <c r="F150" s="1"/>
      <c r="G150" s="301"/>
      <c r="H150" s="301"/>
      <c r="I150" s="301"/>
      <c r="J150" s="301"/>
      <c r="K150" s="3"/>
      <c r="L150" s="3"/>
      <c r="M150" s="3"/>
      <c r="N150" s="3"/>
      <c r="O150" s="3"/>
      <c r="P150" s="3"/>
      <c r="Q150" s="3"/>
      <c r="R150" s="3"/>
      <c r="S150" s="3"/>
      <c r="T150" s="3"/>
      <c r="U150" s="3"/>
      <c r="V150" s="3"/>
    </row>
    <row r="151" ht="22.5" customHeight="1">
      <c r="A151" s="3"/>
      <c r="B151" s="15"/>
      <c r="C151" s="4"/>
      <c r="D151" s="1"/>
      <c r="E151" s="1"/>
      <c r="F151" s="1"/>
      <c r="G151" s="301"/>
      <c r="H151" s="301"/>
      <c r="I151" s="301"/>
      <c r="J151" s="301"/>
      <c r="K151" s="3"/>
      <c r="L151" s="3"/>
      <c r="M151" s="3"/>
      <c r="N151" s="3"/>
      <c r="O151" s="3"/>
      <c r="P151" s="3"/>
      <c r="Q151" s="3"/>
      <c r="R151" s="3"/>
      <c r="S151" s="3"/>
      <c r="T151" s="3"/>
      <c r="U151" s="3"/>
      <c r="V151" s="3"/>
    </row>
    <row r="152" ht="22.5" customHeight="1">
      <c r="A152" s="3"/>
      <c r="B152" s="15"/>
      <c r="C152" s="4"/>
      <c r="D152" s="1"/>
      <c r="E152" s="1"/>
      <c r="F152" s="1"/>
      <c r="G152" s="301"/>
      <c r="H152" s="301"/>
      <c r="I152" s="301"/>
      <c r="J152" s="301"/>
      <c r="K152" s="3"/>
      <c r="L152" s="3"/>
      <c r="M152" s="3"/>
      <c r="N152" s="3"/>
      <c r="O152" s="3"/>
      <c r="P152" s="3"/>
      <c r="Q152" s="3"/>
      <c r="R152" s="3"/>
      <c r="S152" s="3"/>
      <c r="T152" s="3"/>
      <c r="U152" s="3"/>
      <c r="V152" s="3"/>
    </row>
    <row r="153" ht="22.5" customHeight="1">
      <c r="A153" s="3"/>
      <c r="B153" s="15"/>
      <c r="C153" s="4"/>
      <c r="D153" s="1"/>
      <c r="E153" s="1"/>
      <c r="F153" s="1"/>
      <c r="G153" s="301"/>
      <c r="H153" s="301"/>
      <c r="I153" s="301"/>
      <c r="J153" s="301"/>
      <c r="K153" s="3"/>
      <c r="L153" s="3"/>
      <c r="M153" s="3"/>
      <c r="N153" s="3"/>
      <c r="O153" s="3"/>
      <c r="P153" s="3"/>
      <c r="Q153" s="3"/>
      <c r="R153" s="3"/>
      <c r="S153" s="3"/>
      <c r="T153" s="3"/>
      <c r="U153" s="3"/>
      <c r="V153" s="3"/>
    </row>
    <row r="154" ht="22.5" customHeight="1">
      <c r="B154" s="15"/>
      <c r="C154" s="4"/>
      <c r="D154" s="302"/>
      <c r="E154" s="302"/>
      <c r="F154" s="302"/>
      <c r="G154" s="303"/>
      <c r="H154" s="303"/>
      <c r="I154" s="303"/>
      <c r="J154" s="303"/>
    </row>
    <row r="155" ht="22.5" customHeight="1">
      <c r="B155" s="15"/>
      <c r="C155" s="4"/>
      <c r="D155" s="302"/>
      <c r="E155" s="302"/>
      <c r="F155" s="302"/>
      <c r="G155" s="303"/>
      <c r="H155" s="303"/>
      <c r="I155" s="303"/>
      <c r="J155" s="303"/>
    </row>
    <row r="156" ht="22.5" customHeight="1">
      <c r="B156" s="15"/>
      <c r="C156" s="4"/>
      <c r="D156" s="302"/>
      <c r="E156" s="302"/>
      <c r="F156" s="302"/>
      <c r="G156" s="303"/>
      <c r="H156" s="303"/>
      <c r="I156" s="303"/>
      <c r="J156" s="303"/>
    </row>
    <row r="157" ht="22.5" customHeight="1">
      <c r="B157" s="15"/>
      <c r="C157" s="4"/>
      <c r="D157" s="302"/>
      <c r="E157" s="302"/>
      <c r="F157" s="302"/>
      <c r="G157" s="303"/>
      <c r="H157" s="303"/>
      <c r="I157" s="303"/>
      <c r="J157" s="303"/>
    </row>
    <row r="158" ht="22.5" customHeight="1">
      <c r="B158" s="15"/>
      <c r="C158" s="4"/>
      <c r="D158" s="302"/>
      <c r="E158" s="302"/>
      <c r="F158" s="302"/>
      <c r="G158" s="303"/>
      <c r="H158" s="303"/>
      <c r="I158" s="303"/>
      <c r="J158" s="303"/>
    </row>
    <row r="159" ht="22.5" customHeight="1">
      <c r="B159" s="15"/>
      <c r="C159" s="4"/>
      <c r="D159" s="302"/>
      <c r="E159" s="302"/>
      <c r="F159" s="302"/>
      <c r="G159" s="303"/>
      <c r="H159" s="303"/>
      <c r="I159" s="303"/>
      <c r="J159" s="303"/>
    </row>
    <row r="160" ht="22.5" customHeight="1">
      <c r="B160" s="15"/>
      <c r="C160" s="4"/>
      <c r="D160" s="302"/>
      <c r="E160" s="302"/>
      <c r="F160" s="302"/>
      <c r="G160" s="303"/>
      <c r="H160" s="303"/>
      <c r="I160" s="303"/>
      <c r="J160" s="303"/>
    </row>
    <row r="161" ht="22.5" customHeight="1">
      <c r="B161" s="15"/>
      <c r="C161" s="4"/>
      <c r="D161" s="302"/>
      <c r="E161" s="302"/>
      <c r="F161" s="302"/>
      <c r="G161" s="303"/>
      <c r="H161" s="303"/>
      <c r="I161" s="303"/>
      <c r="J161" s="303"/>
    </row>
    <row r="162" ht="22.5" customHeight="1">
      <c r="B162" s="15"/>
      <c r="C162" s="4"/>
      <c r="D162" s="302"/>
      <c r="E162" s="302"/>
      <c r="F162" s="302"/>
      <c r="G162" s="303"/>
      <c r="H162" s="303"/>
      <c r="I162" s="303"/>
      <c r="J162" s="303"/>
    </row>
    <row r="163" ht="22.5" customHeight="1">
      <c r="B163" s="15"/>
      <c r="C163" s="4"/>
      <c r="D163" s="302"/>
      <c r="E163" s="302"/>
      <c r="F163" s="302"/>
      <c r="G163" s="303"/>
      <c r="H163" s="303"/>
      <c r="I163" s="303"/>
      <c r="J163" s="303"/>
    </row>
    <row r="164" ht="22.5" customHeight="1">
      <c r="B164" s="15"/>
      <c r="C164" s="4"/>
      <c r="D164" s="302"/>
      <c r="E164" s="302"/>
      <c r="F164" s="302"/>
      <c r="G164" s="303"/>
      <c r="H164" s="303"/>
      <c r="I164" s="303"/>
      <c r="J164" s="303"/>
    </row>
    <row r="165" ht="22.5" customHeight="1">
      <c r="B165" s="15"/>
      <c r="C165" s="4"/>
      <c r="D165" s="302"/>
      <c r="E165" s="302"/>
      <c r="F165" s="302"/>
      <c r="G165" s="303"/>
      <c r="H165" s="303"/>
      <c r="I165" s="303"/>
      <c r="J165" s="303"/>
    </row>
    <row r="166" ht="22.5" customHeight="1">
      <c r="B166" s="15"/>
      <c r="C166" s="4"/>
      <c r="D166" s="302"/>
      <c r="E166" s="302"/>
      <c r="F166" s="302"/>
      <c r="G166" s="303"/>
      <c r="H166" s="303"/>
      <c r="I166" s="303"/>
      <c r="J166" s="303"/>
    </row>
    <row r="167" ht="22.5" customHeight="1">
      <c r="B167" s="15"/>
      <c r="C167" s="4"/>
      <c r="D167" s="302"/>
      <c r="E167" s="302"/>
      <c r="F167" s="302"/>
      <c r="G167" s="303"/>
      <c r="H167" s="303"/>
      <c r="I167" s="303"/>
      <c r="J167" s="303"/>
    </row>
    <row r="168" ht="22.5" customHeight="1">
      <c r="B168" s="15"/>
      <c r="C168" s="4"/>
      <c r="D168" s="302"/>
      <c r="E168" s="302"/>
      <c r="F168" s="302"/>
      <c r="G168" s="303"/>
      <c r="H168" s="303"/>
      <c r="I168" s="303"/>
      <c r="J168" s="303"/>
    </row>
    <row r="169" ht="22.5" customHeight="1">
      <c r="B169" s="15"/>
      <c r="C169" s="4"/>
      <c r="D169" s="302"/>
      <c r="E169" s="302"/>
      <c r="F169" s="302"/>
      <c r="G169" s="303"/>
      <c r="H169" s="303"/>
      <c r="I169" s="303"/>
      <c r="J169" s="303"/>
    </row>
    <row r="170" ht="22.5" customHeight="1">
      <c r="B170" s="15"/>
      <c r="C170" s="4"/>
      <c r="D170" s="302"/>
      <c r="E170" s="302"/>
      <c r="F170" s="302"/>
      <c r="G170" s="303"/>
      <c r="H170" s="303"/>
      <c r="I170" s="303"/>
      <c r="J170" s="303"/>
    </row>
    <row r="171" ht="22.5" customHeight="1">
      <c r="B171" s="15"/>
      <c r="C171" s="4"/>
      <c r="D171" s="302"/>
      <c r="E171" s="302"/>
      <c r="F171" s="302"/>
      <c r="G171" s="303"/>
      <c r="H171" s="303"/>
      <c r="I171" s="303"/>
      <c r="J171" s="303"/>
    </row>
    <row r="172" ht="22.5" customHeight="1">
      <c r="B172" s="15"/>
      <c r="C172" s="4"/>
      <c r="D172" s="302"/>
      <c r="E172" s="302"/>
      <c r="F172" s="302"/>
      <c r="G172" s="303"/>
      <c r="H172" s="303"/>
      <c r="I172" s="303"/>
      <c r="J172" s="303"/>
    </row>
    <row r="173" ht="22.5" customHeight="1">
      <c r="B173" s="15"/>
      <c r="C173" s="4"/>
      <c r="D173" s="302"/>
      <c r="E173" s="302"/>
      <c r="F173" s="302"/>
      <c r="G173" s="303"/>
      <c r="H173" s="303"/>
      <c r="I173" s="303"/>
      <c r="J173" s="303"/>
    </row>
    <row r="174" ht="22.5" customHeight="1">
      <c r="B174" s="15"/>
      <c r="C174" s="4"/>
      <c r="D174" s="302"/>
      <c r="E174" s="302"/>
      <c r="F174" s="302"/>
      <c r="G174" s="303"/>
      <c r="H174" s="303"/>
      <c r="I174" s="303"/>
      <c r="J174" s="303"/>
    </row>
    <row r="175" ht="22.5" customHeight="1">
      <c r="B175" s="15"/>
      <c r="C175" s="4"/>
      <c r="D175" s="302"/>
      <c r="E175" s="302"/>
      <c r="F175" s="302"/>
      <c r="G175" s="303"/>
      <c r="H175" s="303"/>
      <c r="I175" s="303"/>
      <c r="J175" s="303"/>
    </row>
    <row r="176" ht="22.5" customHeight="1">
      <c r="B176" s="15"/>
      <c r="C176" s="4"/>
      <c r="D176" s="302"/>
      <c r="E176" s="302"/>
      <c r="F176" s="302"/>
      <c r="G176" s="303"/>
      <c r="H176" s="303"/>
      <c r="I176" s="303"/>
      <c r="J176" s="303"/>
    </row>
    <row r="177" ht="22.5" customHeight="1">
      <c r="B177" s="15"/>
      <c r="C177" s="4"/>
      <c r="D177" s="302"/>
      <c r="E177" s="302"/>
      <c r="F177" s="302"/>
      <c r="G177" s="303"/>
      <c r="H177" s="303"/>
      <c r="I177" s="303"/>
      <c r="J177" s="303"/>
    </row>
    <row r="178" ht="22.5" customHeight="1">
      <c r="B178" s="15"/>
      <c r="C178" s="4"/>
      <c r="D178" s="302"/>
      <c r="E178" s="302"/>
      <c r="F178" s="302"/>
      <c r="G178" s="303"/>
      <c r="H178" s="303"/>
      <c r="I178" s="303"/>
      <c r="J178" s="303"/>
    </row>
    <row r="179" ht="22.5" customHeight="1">
      <c r="B179" s="15"/>
      <c r="C179" s="4"/>
      <c r="D179" s="302"/>
      <c r="E179" s="302"/>
      <c r="F179" s="302"/>
      <c r="G179" s="303"/>
      <c r="H179" s="303"/>
      <c r="I179" s="303"/>
      <c r="J179" s="303"/>
    </row>
    <row r="180" ht="22.5" customHeight="1">
      <c r="B180" s="15"/>
      <c r="C180" s="4"/>
      <c r="D180" s="302"/>
      <c r="E180" s="302"/>
      <c r="F180" s="302"/>
      <c r="G180" s="303"/>
      <c r="H180" s="303"/>
      <c r="I180" s="303"/>
      <c r="J180" s="303"/>
    </row>
    <row r="181" ht="22.5" customHeight="1">
      <c r="B181" s="15"/>
      <c r="C181" s="4"/>
      <c r="D181" s="302"/>
      <c r="E181" s="302"/>
      <c r="F181" s="302"/>
      <c r="G181" s="303"/>
      <c r="H181" s="303"/>
      <c r="I181" s="303"/>
      <c r="J181" s="303"/>
    </row>
    <row r="182" ht="22.5" customHeight="1">
      <c r="B182" s="15"/>
      <c r="C182" s="4"/>
      <c r="D182" s="302"/>
      <c r="E182" s="302"/>
      <c r="F182" s="302"/>
      <c r="G182" s="303"/>
      <c r="H182" s="303"/>
      <c r="I182" s="303"/>
      <c r="J182" s="303"/>
    </row>
    <row r="183" ht="22.5" customHeight="1">
      <c r="B183" s="15"/>
      <c r="C183" s="4"/>
      <c r="D183" s="302"/>
      <c r="E183" s="302"/>
      <c r="F183" s="302"/>
      <c r="G183" s="303"/>
      <c r="H183" s="303"/>
      <c r="I183" s="303"/>
      <c r="J183" s="303"/>
    </row>
    <row r="184" ht="22.5" customHeight="1">
      <c r="B184" s="15"/>
      <c r="C184" s="4"/>
      <c r="D184" s="302"/>
      <c r="E184" s="302"/>
      <c r="F184" s="302"/>
      <c r="G184" s="303"/>
      <c r="H184" s="303"/>
      <c r="I184" s="303"/>
      <c r="J184" s="303"/>
    </row>
    <row r="185" ht="22.5" customHeight="1">
      <c r="B185" s="15"/>
      <c r="C185" s="4"/>
      <c r="D185" s="302"/>
      <c r="E185" s="302"/>
      <c r="F185" s="302"/>
      <c r="G185" s="303"/>
      <c r="H185" s="303"/>
      <c r="I185" s="303"/>
      <c r="J185" s="303"/>
    </row>
    <row r="186" ht="22.5" customHeight="1">
      <c r="B186" s="15"/>
      <c r="C186" s="4"/>
      <c r="D186" s="302"/>
      <c r="E186" s="302"/>
      <c r="F186" s="302"/>
      <c r="G186" s="303"/>
      <c r="H186" s="303"/>
      <c r="I186" s="303"/>
      <c r="J186" s="303"/>
    </row>
    <row r="187" ht="22.5" customHeight="1">
      <c r="B187" s="15"/>
      <c r="C187" s="4"/>
      <c r="D187" s="302"/>
      <c r="E187" s="302"/>
      <c r="F187" s="302"/>
      <c r="G187" s="303"/>
      <c r="H187" s="303"/>
      <c r="I187" s="303"/>
      <c r="J187" s="303"/>
    </row>
    <row r="188" ht="22.5" customHeight="1">
      <c r="B188" s="15"/>
      <c r="C188" s="4"/>
      <c r="D188" s="302"/>
      <c r="E188" s="302"/>
      <c r="F188" s="302"/>
      <c r="G188" s="303"/>
      <c r="H188" s="303"/>
      <c r="I188" s="303"/>
      <c r="J188" s="303"/>
    </row>
    <row r="189" ht="22.5" customHeight="1">
      <c r="B189" s="15"/>
      <c r="C189" s="4"/>
      <c r="D189" s="302"/>
      <c r="E189" s="302"/>
      <c r="F189" s="302"/>
      <c r="G189" s="303"/>
      <c r="H189" s="303"/>
      <c r="I189" s="303"/>
      <c r="J189" s="303"/>
    </row>
    <row r="190" ht="22.5" customHeight="1">
      <c r="B190" s="15"/>
      <c r="C190" s="4"/>
      <c r="D190" s="302"/>
      <c r="E190" s="302"/>
      <c r="F190" s="302"/>
      <c r="G190" s="303"/>
      <c r="H190" s="303"/>
      <c r="I190" s="303"/>
      <c r="J190" s="303"/>
    </row>
    <row r="191" ht="22.5" customHeight="1">
      <c r="B191" s="15"/>
      <c r="C191" s="4"/>
      <c r="D191" s="302"/>
      <c r="E191" s="302"/>
      <c r="F191" s="302"/>
      <c r="G191" s="303"/>
      <c r="H191" s="303"/>
      <c r="I191" s="303"/>
      <c r="J191" s="303"/>
    </row>
    <row r="192" ht="22.5" customHeight="1">
      <c r="B192" s="15"/>
      <c r="C192" s="4"/>
      <c r="D192" s="302"/>
      <c r="E192" s="302"/>
      <c r="F192" s="302"/>
      <c r="G192" s="303"/>
      <c r="H192" s="303"/>
      <c r="I192" s="303"/>
      <c r="J192" s="303"/>
    </row>
    <row r="193" ht="22.5" customHeight="1">
      <c r="B193" s="15"/>
      <c r="C193" s="4"/>
      <c r="D193" s="302"/>
      <c r="E193" s="302"/>
      <c r="F193" s="302"/>
      <c r="G193" s="303"/>
      <c r="H193" s="303"/>
      <c r="I193" s="303"/>
      <c r="J193" s="303"/>
    </row>
    <row r="194" ht="22.5" customHeight="1">
      <c r="B194" s="15"/>
      <c r="C194" s="4"/>
      <c r="D194" s="302"/>
      <c r="E194" s="302"/>
      <c r="F194" s="302"/>
      <c r="G194" s="303"/>
      <c r="H194" s="303"/>
      <c r="I194" s="303"/>
      <c r="J194" s="303"/>
    </row>
    <row r="195" ht="22.5" customHeight="1">
      <c r="B195" s="15"/>
      <c r="C195" s="4"/>
      <c r="D195" s="302"/>
      <c r="E195" s="302"/>
      <c r="F195" s="302"/>
      <c r="G195" s="303"/>
      <c r="H195" s="303"/>
      <c r="I195" s="303"/>
      <c r="J195" s="303"/>
    </row>
    <row r="196" ht="22.5" customHeight="1">
      <c r="B196" s="15"/>
      <c r="C196" s="4"/>
      <c r="D196" s="302"/>
      <c r="E196" s="302"/>
      <c r="F196" s="302"/>
      <c r="G196" s="303"/>
      <c r="H196" s="303"/>
      <c r="I196" s="303"/>
      <c r="J196" s="303"/>
    </row>
    <row r="197" ht="22.5" customHeight="1">
      <c r="B197" s="15"/>
      <c r="C197" s="4"/>
      <c r="D197" s="302"/>
      <c r="E197" s="302"/>
      <c r="F197" s="302"/>
      <c r="G197" s="303"/>
      <c r="H197" s="303"/>
      <c r="I197" s="303"/>
      <c r="J197" s="303"/>
    </row>
    <row r="198" ht="22.5" customHeight="1">
      <c r="B198" s="15"/>
      <c r="C198" s="4"/>
      <c r="D198" s="302"/>
      <c r="E198" s="302"/>
      <c r="F198" s="302"/>
      <c r="G198" s="303"/>
      <c r="H198" s="303"/>
      <c r="I198" s="303"/>
      <c r="J198" s="303"/>
    </row>
    <row r="199" ht="22.5" customHeight="1">
      <c r="B199" s="15"/>
      <c r="C199" s="4"/>
      <c r="D199" s="302"/>
      <c r="E199" s="302"/>
      <c r="F199" s="302"/>
      <c r="G199" s="303"/>
      <c r="H199" s="303"/>
      <c r="I199" s="303"/>
      <c r="J199" s="303"/>
    </row>
    <row r="200" ht="22.5" customHeight="1">
      <c r="B200" s="15"/>
      <c r="C200" s="4"/>
      <c r="D200" s="302"/>
      <c r="E200" s="302"/>
      <c r="F200" s="302"/>
      <c r="G200" s="303"/>
      <c r="H200" s="303"/>
      <c r="I200" s="303"/>
      <c r="J200" s="303"/>
    </row>
    <row r="201" ht="22.5" customHeight="1">
      <c r="B201" s="15"/>
      <c r="C201" s="4"/>
      <c r="D201" s="302"/>
      <c r="E201" s="302"/>
      <c r="F201" s="302"/>
      <c r="G201" s="303"/>
      <c r="H201" s="303"/>
      <c r="I201" s="303"/>
      <c r="J201" s="303"/>
    </row>
    <row r="202" ht="22.5" customHeight="1">
      <c r="B202" s="15"/>
      <c r="C202" s="4"/>
      <c r="D202" s="302"/>
      <c r="E202" s="302"/>
      <c r="F202" s="302"/>
      <c r="G202" s="303"/>
      <c r="H202" s="303"/>
      <c r="I202" s="303"/>
      <c r="J202" s="303"/>
    </row>
    <row r="203" ht="22.5" customHeight="1">
      <c r="B203" s="15"/>
      <c r="C203" s="4"/>
      <c r="D203" s="302"/>
      <c r="E203" s="302"/>
      <c r="F203" s="302"/>
      <c r="G203" s="303"/>
      <c r="H203" s="303"/>
      <c r="I203" s="303"/>
      <c r="J203" s="303"/>
    </row>
    <row r="204" ht="22.5" customHeight="1">
      <c r="B204" s="15"/>
      <c r="C204" s="4"/>
      <c r="D204" s="302"/>
      <c r="E204" s="302"/>
      <c r="F204" s="302"/>
      <c r="G204" s="303"/>
      <c r="H204" s="303"/>
      <c r="I204" s="303"/>
      <c r="J204" s="303"/>
    </row>
    <row r="205" ht="22.5" customHeight="1">
      <c r="B205" s="15"/>
      <c r="C205" s="4"/>
      <c r="D205" s="302"/>
      <c r="E205" s="302"/>
      <c r="F205" s="302"/>
      <c r="G205" s="303"/>
      <c r="H205" s="303"/>
      <c r="I205" s="303"/>
      <c r="J205" s="303"/>
    </row>
    <row r="206" ht="22.5" customHeight="1">
      <c r="B206" s="15"/>
      <c r="C206" s="4"/>
      <c r="D206" s="302"/>
      <c r="E206" s="302"/>
      <c r="F206" s="302"/>
      <c r="G206" s="303"/>
      <c r="H206" s="303"/>
      <c r="I206" s="303"/>
      <c r="J206" s="303"/>
    </row>
    <row r="207" ht="22.5" customHeight="1">
      <c r="B207" s="15"/>
      <c r="C207" s="4"/>
      <c r="D207" s="302"/>
      <c r="E207" s="302"/>
      <c r="F207" s="302"/>
      <c r="G207" s="303"/>
      <c r="H207" s="303"/>
      <c r="I207" s="303"/>
      <c r="J207" s="303"/>
    </row>
    <row r="208" ht="22.5" customHeight="1">
      <c r="B208" s="15"/>
      <c r="C208" s="4"/>
      <c r="D208" s="302"/>
      <c r="E208" s="302"/>
      <c r="F208" s="302"/>
      <c r="G208" s="303"/>
      <c r="H208" s="303"/>
      <c r="I208" s="303"/>
      <c r="J208" s="303"/>
    </row>
    <row r="209" ht="22.5" customHeight="1">
      <c r="B209" s="15"/>
      <c r="C209" s="4"/>
      <c r="D209" s="302"/>
      <c r="E209" s="302"/>
      <c r="F209" s="302"/>
      <c r="G209" s="303"/>
      <c r="H209" s="303"/>
      <c r="I209" s="303"/>
      <c r="J209" s="303"/>
    </row>
    <row r="210" ht="22.5" customHeight="1">
      <c r="B210" s="15"/>
      <c r="C210" s="4"/>
      <c r="D210" s="302"/>
      <c r="E210" s="302"/>
      <c r="F210" s="302"/>
      <c r="G210" s="303"/>
      <c r="H210" s="303"/>
      <c r="I210" s="303"/>
      <c r="J210" s="303"/>
    </row>
    <row r="211" ht="22.5" customHeight="1">
      <c r="B211" s="15"/>
      <c r="C211" s="4"/>
      <c r="D211" s="302"/>
      <c r="E211" s="302"/>
      <c r="F211" s="302"/>
      <c r="G211" s="303"/>
      <c r="H211" s="303"/>
      <c r="I211" s="303"/>
      <c r="J211" s="303"/>
    </row>
    <row r="212" ht="22.5" customHeight="1">
      <c r="B212" s="15"/>
      <c r="C212" s="4"/>
      <c r="D212" s="302"/>
      <c r="E212" s="302"/>
      <c r="F212" s="302"/>
      <c r="G212" s="303"/>
      <c r="H212" s="303"/>
      <c r="I212" s="303"/>
      <c r="J212" s="303"/>
    </row>
    <row r="213" ht="22.5" customHeight="1">
      <c r="B213" s="15"/>
      <c r="C213" s="4"/>
      <c r="D213" s="302"/>
      <c r="E213" s="302"/>
      <c r="F213" s="302"/>
      <c r="G213" s="303"/>
      <c r="H213" s="303"/>
      <c r="I213" s="303"/>
      <c r="J213" s="303"/>
    </row>
    <row r="214" ht="22.5" customHeight="1">
      <c r="B214" s="15"/>
      <c r="C214" s="4"/>
      <c r="D214" s="302"/>
      <c r="E214" s="302"/>
      <c r="F214" s="302"/>
      <c r="G214" s="303"/>
      <c r="H214" s="303"/>
      <c r="I214" s="303"/>
      <c r="J214" s="303"/>
    </row>
    <row r="215" ht="22.5" customHeight="1">
      <c r="B215" s="15"/>
      <c r="C215" s="4"/>
      <c r="D215" s="302"/>
      <c r="E215" s="302"/>
      <c r="F215" s="302"/>
      <c r="G215" s="303"/>
      <c r="H215" s="303"/>
      <c r="I215" s="303"/>
      <c r="J215" s="303"/>
    </row>
    <row r="216" ht="22.5" customHeight="1">
      <c r="B216" s="15"/>
      <c r="C216" s="4"/>
      <c r="D216" s="302"/>
      <c r="E216" s="302"/>
      <c r="F216" s="302"/>
      <c r="G216" s="303"/>
      <c r="H216" s="303"/>
      <c r="I216" s="303"/>
      <c r="J216" s="303"/>
    </row>
    <row r="217" ht="22.5" customHeight="1">
      <c r="B217" s="15"/>
      <c r="C217" s="4"/>
      <c r="D217" s="302"/>
      <c r="E217" s="302"/>
      <c r="F217" s="302"/>
      <c r="G217" s="303"/>
      <c r="H217" s="303"/>
      <c r="I217" s="303"/>
      <c r="J217" s="303"/>
    </row>
    <row r="218" ht="22.5" customHeight="1">
      <c r="B218" s="15"/>
      <c r="C218" s="4"/>
      <c r="D218" s="302"/>
      <c r="E218" s="302"/>
      <c r="F218" s="302"/>
      <c r="G218" s="303"/>
      <c r="H218" s="303"/>
      <c r="I218" s="303"/>
      <c r="J218" s="303"/>
    </row>
    <row r="219" ht="22.5" customHeight="1">
      <c r="B219" s="15"/>
      <c r="C219" s="4"/>
      <c r="D219" s="302"/>
      <c r="E219" s="302"/>
      <c r="F219" s="302"/>
      <c r="G219" s="303"/>
      <c r="H219" s="303"/>
      <c r="I219" s="303"/>
      <c r="J219" s="303"/>
    </row>
    <row r="220" ht="22.5" customHeight="1">
      <c r="B220" s="15"/>
      <c r="C220" s="4"/>
      <c r="D220" s="302"/>
      <c r="E220" s="302"/>
      <c r="F220" s="302"/>
      <c r="G220" s="303"/>
      <c r="H220" s="303"/>
      <c r="I220" s="303"/>
      <c r="J220" s="303"/>
    </row>
    <row r="221" ht="22.5" customHeight="1">
      <c r="B221" s="15"/>
      <c r="C221" s="4"/>
      <c r="D221" s="302"/>
      <c r="E221" s="302"/>
      <c r="F221" s="302"/>
      <c r="G221" s="303"/>
      <c r="H221" s="303"/>
      <c r="I221" s="303"/>
      <c r="J221" s="303"/>
    </row>
    <row r="222" ht="22.5" customHeight="1">
      <c r="B222" s="15"/>
      <c r="C222" s="4"/>
      <c r="D222" s="302"/>
      <c r="E222" s="302"/>
      <c r="F222" s="302"/>
      <c r="G222" s="303"/>
      <c r="H222" s="303"/>
      <c r="I222" s="303"/>
      <c r="J222" s="303"/>
    </row>
    <row r="223" ht="22.5" customHeight="1">
      <c r="B223" s="15"/>
      <c r="C223" s="4"/>
      <c r="D223" s="302"/>
      <c r="E223" s="302"/>
      <c r="F223" s="302"/>
      <c r="G223" s="303"/>
      <c r="H223" s="303"/>
      <c r="I223" s="303"/>
      <c r="J223" s="303"/>
    </row>
    <row r="224" ht="22.5" customHeight="1">
      <c r="B224" s="15"/>
      <c r="C224" s="4"/>
      <c r="D224" s="302"/>
      <c r="E224" s="302"/>
      <c r="F224" s="302"/>
      <c r="G224" s="303"/>
      <c r="H224" s="303"/>
      <c r="I224" s="303"/>
      <c r="J224" s="303"/>
    </row>
    <row r="225" ht="22.5" customHeight="1">
      <c r="B225" s="15"/>
      <c r="C225" s="4"/>
      <c r="D225" s="302"/>
      <c r="E225" s="302"/>
      <c r="F225" s="302"/>
      <c r="G225" s="303"/>
      <c r="H225" s="303"/>
      <c r="I225" s="303"/>
      <c r="J225" s="303"/>
    </row>
    <row r="226" ht="22.5" customHeight="1">
      <c r="B226" s="15"/>
      <c r="C226" s="4"/>
      <c r="D226" s="302"/>
      <c r="E226" s="302"/>
      <c r="F226" s="302"/>
      <c r="G226" s="303"/>
      <c r="H226" s="303"/>
      <c r="I226" s="303"/>
      <c r="J226" s="303"/>
    </row>
    <row r="227" ht="22.5" customHeight="1">
      <c r="B227" s="15"/>
      <c r="C227" s="4"/>
      <c r="D227" s="302"/>
      <c r="E227" s="302"/>
      <c r="F227" s="302"/>
      <c r="G227" s="303"/>
      <c r="H227" s="303"/>
      <c r="I227" s="303"/>
      <c r="J227" s="303"/>
    </row>
    <row r="228" ht="22.5" customHeight="1">
      <c r="B228" s="15"/>
      <c r="C228" s="4"/>
      <c r="D228" s="302"/>
      <c r="E228" s="302"/>
      <c r="F228" s="302"/>
      <c r="G228" s="303"/>
      <c r="H228" s="303"/>
      <c r="I228" s="303"/>
      <c r="J228" s="303"/>
    </row>
    <row r="229" ht="22.5" customHeight="1">
      <c r="B229" s="15"/>
      <c r="C229" s="4"/>
      <c r="D229" s="302"/>
      <c r="E229" s="302"/>
      <c r="F229" s="302"/>
      <c r="G229" s="303"/>
      <c r="H229" s="303"/>
      <c r="I229" s="303"/>
      <c r="J229" s="303"/>
    </row>
    <row r="230" ht="22.5" customHeight="1">
      <c r="B230" s="15"/>
      <c r="C230" s="4"/>
      <c r="D230" s="302"/>
      <c r="E230" s="302"/>
      <c r="F230" s="302"/>
      <c r="G230" s="303"/>
      <c r="H230" s="303"/>
      <c r="I230" s="303"/>
      <c r="J230" s="303"/>
    </row>
    <row r="231" ht="22.5" customHeight="1">
      <c r="B231" s="15"/>
      <c r="C231" s="4"/>
      <c r="D231" s="302"/>
      <c r="E231" s="302"/>
      <c r="F231" s="302"/>
      <c r="G231" s="303"/>
      <c r="H231" s="303"/>
      <c r="I231" s="303"/>
      <c r="J231" s="303"/>
    </row>
    <row r="232" ht="22.5" customHeight="1">
      <c r="B232" s="15"/>
      <c r="C232" s="4"/>
      <c r="D232" s="302"/>
      <c r="E232" s="302"/>
      <c r="F232" s="302"/>
      <c r="G232" s="303"/>
      <c r="H232" s="303"/>
      <c r="I232" s="303"/>
      <c r="J232" s="303"/>
    </row>
    <row r="233" ht="22.5" customHeight="1">
      <c r="B233" s="15"/>
      <c r="C233" s="4"/>
      <c r="D233" s="302"/>
      <c r="E233" s="302"/>
      <c r="F233" s="302"/>
      <c r="G233" s="303"/>
      <c r="H233" s="303"/>
      <c r="I233" s="303"/>
      <c r="J233" s="303"/>
    </row>
    <row r="234" ht="22.5" customHeight="1">
      <c r="B234" s="15"/>
      <c r="C234" s="4"/>
      <c r="D234" s="302"/>
      <c r="E234" s="302"/>
      <c r="F234" s="302"/>
      <c r="G234" s="303"/>
      <c r="H234" s="303"/>
      <c r="I234" s="303"/>
      <c r="J234" s="303"/>
    </row>
    <row r="235" ht="22.5" customHeight="1">
      <c r="B235" s="15"/>
      <c r="C235" s="4"/>
      <c r="D235" s="302"/>
      <c r="E235" s="302"/>
      <c r="F235" s="302"/>
      <c r="G235" s="303"/>
      <c r="H235" s="303"/>
      <c r="I235" s="303"/>
      <c r="J235" s="303"/>
    </row>
    <row r="236" ht="22.5" customHeight="1">
      <c r="B236" s="15"/>
      <c r="C236" s="4"/>
      <c r="D236" s="302"/>
      <c r="E236" s="302"/>
      <c r="F236" s="302"/>
      <c r="G236" s="303"/>
      <c r="H236" s="303"/>
      <c r="I236" s="303"/>
      <c r="J236" s="303"/>
    </row>
    <row r="237" ht="22.5" customHeight="1">
      <c r="B237" s="15"/>
      <c r="C237" s="4"/>
      <c r="D237" s="302"/>
      <c r="E237" s="302"/>
      <c r="F237" s="302"/>
      <c r="G237" s="303"/>
      <c r="H237" s="303"/>
      <c r="I237" s="303"/>
      <c r="J237" s="303"/>
    </row>
    <row r="238" ht="22.5" customHeight="1">
      <c r="B238" s="15"/>
      <c r="C238" s="4"/>
      <c r="D238" s="302"/>
      <c r="E238" s="302"/>
      <c r="F238" s="302"/>
      <c r="G238" s="303"/>
      <c r="H238" s="303"/>
      <c r="I238" s="303"/>
      <c r="J238" s="303"/>
    </row>
    <row r="239" ht="22.5" customHeight="1">
      <c r="B239" s="15"/>
      <c r="C239" s="4"/>
      <c r="D239" s="302"/>
      <c r="E239" s="302"/>
      <c r="F239" s="302"/>
      <c r="G239" s="303"/>
      <c r="H239" s="303"/>
      <c r="I239" s="303"/>
      <c r="J239" s="303"/>
    </row>
    <row r="240" ht="22.5" customHeight="1">
      <c r="B240" s="15"/>
      <c r="C240" s="4"/>
      <c r="D240" s="302"/>
      <c r="E240" s="302"/>
      <c r="F240" s="302"/>
      <c r="G240" s="303"/>
      <c r="H240" s="303"/>
      <c r="I240" s="303"/>
      <c r="J240" s="303"/>
    </row>
    <row r="241" ht="22.5" customHeight="1">
      <c r="B241" s="15"/>
      <c r="C241" s="4"/>
      <c r="D241" s="302"/>
      <c r="E241" s="302"/>
      <c r="F241" s="302"/>
      <c r="G241" s="303"/>
      <c r="H241" s="303"/>
      <c r="I241" s="303"/>
      <c r="J241" s="303"/>
    </row>
    <row r="242" ht="22.5" customHeight="1">
      <c r="B242" s="15"/>
      <c r="C242" s="4"/>
      <c r="D242" s="302"/>
      <c r="E242" s="302"/>
      <c r="F242" s="302"/>
      <c r="G242" s="303"/>
      <c r="H242" s="303"/>
      <c r="I242" s="303"/>
      <c r="J242" s="303"/>
    </row>
    <row r="243" ht="22.5" customHeight="1">
      <c r="B243" s="15"/>
      <c r="C243" s="4"/>
      <c r="D243" s="302"/>
      <c r="E243" s="302"/>
      <c r="F243" s="302"/>
      <c r="G243" s="303"/>
      <c r="H243" s="303"/>
      <c r="I243" s="303"/>
      <c r="J243" s="303"/>
    </row>
    <row r="244" ht="22.5" customHeight="1">
      <c r="B244" s="15"/>
      <c r="C244" s="4"/>
      <c r="D244" s="302"/>
      <c r="E244" s="302"/>
      <c r="F244" s="302"/>
      <c r="G244" s="303"/>
      <c r="H244" s="303"/>
      <c r="I244" s="303"/>
      <c r="J244" s="303"/>
    </row>
    <row r="245" ht="22.5" customHeight="1">
      <c r="B245" s="15"/>
      <c r="C245" s="4"/>
      <c r="D245" s="302"/>
      <c r="E245" s="302"/>
      <c r="F245" s="302"/>
      <c r="G245" s="303"/>
      <c r="H245" s="303"/>
      <c r="I245" s="303"/>
      <c r="J245" s="303"/>
    </row>
    <row r="246" ht="22.5" customHeight="1">
      <c r="B246" s="15"/>
      <c r="C246" s="4"/>
      <c r="D246" s="302"/>
      <c r="E246" s="302"/>
      <c r="F246" s="302"/>
      <c r="G246" s="303"/>
      <c r="H246" s="303"/>
      <c r="I246" s="303"/>
      <c r="J246" s="303"/>
    </row>
    <row r="247" ht="22.5" customHeight="1">
      <c r="B247" s="15"/>
      <c r="C247" s="4"/>
      <c r="D247" s="302"/>
      <c r="E247" s="302"/>
      <c r="F247" s="302"/>
      <c r="G247" s="303"/>
      <c r="H247" s="303"/>
      <c r="I247" s="303"/>
      <c r="J247" s="303"/>
    </row>
    <row r="248" ht="22.5" customHeight="1">
      <c r="B248" s="15"/>
      <c r="C248" s="4"/>
      <c r="D248" s="302"/>
      <c r="E248" s="302"/>
      <c r="F248" s="302"/>
      <c r="G248" s="303"/>
      <c r="H248" s="303"/>
      <c r="I248" s="303"/>
      <c r="J248" s="303"/>
    </row>
    <row r="249" ht="22.5" customHeight="1">
      <c r="B249" s="15"/>
      <c r="C249" s="4"/>
      <c r="D249" s="302"/>
      <c r="E249" s="302"/>
      <c r="F249" s="302"/>
      <c r="G249" s="303"/>
      <c r="H249" s="303"/>
      <c r="I249" s="303"/>
      <c r="J249" s="303"/>
    </row>
    <row r="250" ht="22.5" customHeight="1">
      <c r="B250" s="15"/>
      <c r="C250" s="4"/>
      <c r="D250" s="302"/>
      <c r="E250" s="302"/>
      <c r="F250" s="302"/>
      <c r="G250" s="303"/>
      <c r="H250" s="303"/>
      <c r="I250" s="303"/>
      <c r="J250" s="303"/>
    </row>
    <row r="251" ht="22.5" customHeight="1">
      <c r="B251" s="15"/>
      <c r="C251" s="4"/>
      <c r="D251" s="302"/>
      <c r="E251" s="302"/>
      <c r="F251" s="302"/>
      <c r="G251" s="303"/>
      <c r="H251" s="303"/>
      <c r="I251" s="303"/>
      <c r="J251" s="303"/>
    </row>
    <row r="252" ht="22.5" customHeight="1">
      <c r="B252" s="15"/>
      <c r="C252" s="4"/>
      <c r="D252" s="302"/>
      <c r="E252" s="302"/>
      <c r="F252" s="302"/>
      <c r="G252" s="303"/>
      <c r="H252" s="303"/>
      <c r="I252" s="303"/>
      <c r="J252" s="303"/>
    </row>
    <row r="253" ht="22.5" customHeight="1">
      <c r="B253" s="15"/>
      <c r="C253" s="4"/>
      <c r="D253" s="302"/>
      <c r="E253" s="302"/>
      <c r="F253" s="302"/>
      <c r="G253" s="303"/>
      <c r="H253" s="303"/>
      <c r="I253" s="303"/>
      <c r="J253" s="303"/>
    </row>
    <row r="254" ht="22.5" customHeight="1">
      <c r="B254" s="15"/>
      <c r="C254" s="4"/>
      <c r="D254" s="302"/>
      <c r="E254" s="302"/>
      <c r="F254" s="302"/>
      <c r="G254" s="303"/>
      <c r="H254" s="303"/>
      <c r="I254" s="303"/>
      <c r="J254" s="303"/>
    </row>
    <row r="255" ht="22.5" customHeight="1">
      <c r="B255" s="15"/>
      <c r="C255" s="4"/>
      <c r="D255" s="302"/>
      <c r="E255" s="302"/>
      <c r="F255" s="302"/>
      <c r="G255" s="303"/>
      <c r="H255" s="303"/>
      <c r="I255" s="303"/>
      <c r="J255" s="303"/>
    </row>
    <row r="256" ht="22.5" customHeight="1">
      <c r="B256" s="15"/>
      <c r="C256" s="4"/>
      <c r="D256" s="302"/>
      <c r="E256" s="302"/>
      <c r="F256" s="302"/>
      <c r="G256" s="303"/>
      <c r="H256" s="303"/>
      <c r="I256" s="303"/>
      <c r="J256" s="303"/>
    </row>
    <row r="257" ht="22.5" customHeight="1">
      <c r="B257" s="15"/>
      <c r="C257" s="4"/>
      <c r="D257" s="302"/>
      <c r="E257" s="302"/>
      <c r="F257" s="302"/>
      <c r="G257" s="303"/>
      <c r="H257" s="303"/>
      <c r="I257" s="303"/>
      <c r="J257" s="303"/>
    </row>
    <row r="258" ht="22.5" customHeight="1">
      <c r="B258" s="15"/>
      <c r="C258" s="4"/>
      <c r="D258" s="302"/>
      <c r="E258" s="302"/>
      <c r="F258" s="302"/>
      <c r="G258" s="303"/>
      <c r="H258" s="303"/>
      <c r="I258" s="303"/>
      <c r="J258" s="303"/>
    </row>
    <row r="259" ht="22.5" customHeight="1">
      <c r="B259" s="15"/>
      <c r="C259" s="4"/>
      <c r="D259" s="302"/>
      <c r="E259" s="302"/>
      <c r="F259" s="302"/>
      <c r="G259" s="303"/>
      <c r="H259" s="303"/>
      <c r="I259" s="303"/>
      <c r="J259" s="303"/>
    </row>
    <row r="260" ht="22.5" customHeight="1">
      <c r="B260" s="15"/>
      <c r="C260" s="4"/>
      <c r="D260" s="302"/>
      <c r="E260" s="302"/>
      <c r="F260" s="302"/>
      <c r="G260" s="303"/>
      <c r="H260" s="303"/>
      <c r="I260" s="303"/>
      <c r="J260" s="303"/>
    </row>
    <row r="261" ht="22.5" customHeight="1">
      <c r="B261" s="15"/>
      <c r="C261" s="4"/>
      <c r="D261" s="302"/>
      <c r="E261" s="302"/>
      <c r="F261" s="302"/>
      <c r="G261" s="303"/>
      <c r="H261" s="303"/>
      <c r="I261" s="303"/>
      <c r="J261" s="303"/>
    </row>
    <row r="262" ht="22.5" customHeight="1">
      <c r="B262" s="15"/>
      <c r="C262" s="4"/>
      <c r="D262" s="302"/>
      <c r="E262" s="302"/>
      <c r="F262" s="302"/>
      <c r="G262" s="303"/>
      <c r="H262" s="303"/>
      <c r="I262" s="303"/>
      <c r="J262" s="303"/>
    </row>
    <row r="263" ht="22.5" customHeight="1">
      <c r="B263" s="15"/>
      <c r="C263" s="4"/>
      <c r="D263" s="302"/>
      <c r="E263" s="302"/>
      <c r="F263" s="302"/>
      <c r="G263" s="303"/>
      <c r="H263" s="303"/>
      <c r="I263" s="303"/>
      <c r="J263" s="303"/>
    </row>
    <row r="264" ht="22.5" customHeight="1">
      <c r="B264" s="15"/>
      <c r="C264" s="4"/>
      <c r="D264" s="302"/>
      <c r="E264" s="302"/>
      <c r="F264" s="302"/>
      <c r="G264" s="303"/>
      <c r="H264" s="303"/>
      <c r="I264" s="303"/>
      <c r="J264" s="303"/>
    </row>
    <row r="265" ht="22.5" customHeight="1">
      <c r="B265" s="15"/>
      <c r="C265" s="4"/>
      <c r="D265" s="302"/>
      <c r="E265" s="302"/>
      <c r="F265" s="302"/>
      <c r="G265" s="303"/>
      <c r="H265" s="303"/>
      <c r="I265" s="303"/>
      <c r="J265" s="303"/>
    </row>
    <row r="266" ht="22.5" customHeight="1">
      <c r="B266" s="15"/>
      <c r="C266" s="4"/>
      <c r="D266" s="302"/>
      <c r="E266" s="302"/>
      <c r="F266" s="302"/>
      <c r="G266" s="303"/>
      <c r="H266" s="303"/>
      <c r="I266" s="303"/>
      <c r="J266" s="303"/>
    </row>
    <row r="267" ht="22.5" customHeight="1">
      <c r="B267" s="15"/>
      <c r="C267" s="4"/>
      <c r="D267" s="302"/>
      <c r="E267" s="302"/>
      <c r="F267" s="302"/>
      <c r="G267" s="303"/>
      <c r="H267" s="303"/>
      <c r="I267" s="303"/>
      <c r="J267" s="303"/>
    </row>
    <row r="268" ht="22.5" customHeight="1">
      <c r="B268" s="15"/>
      <c r="C268" s="4"/>
      <c r="D268" s="302"/>
      <c r="E268" s="302"/>
      <c r="F268" s="302"/>
      <c r="G268" s="303"/>
      <c r="H268" s="303"/>
      <c r="I268" s="303"/>
      <c r="J268" s="303"/>
    </row>
    <row r="269" ht="22.5" customHeight="1">
      <c r="B269" s="15"/>
      <c r="C269" s="4"/>
      <c r="D269" s="302"/>
      <c r="E269" s="302"/>
      <c r="F269" s="302"/>
      <c r="G269" s="303"/>
      <c r="H269" s="303"/>
      <c r="I269" s="303"/>
      <c r="J269" s="303"/>
    </row>
    <row r="270" ht="22.5" customHeight="1">
      <c r="B270" s="15"/>
      <c r="C270" s="4"/>
      <c r="D270" s="302"/>
      <c r="E270" s="302"/>
      <c r="F270" s="302"/>
      <c r="G270" s="303"/>
      <c r="H270" s="303"/>
      <c r="I270" s="303"/>
      <c r="J270" s="303"/>
    </row>
    <row r="271" ht="22.5" customHeight="1">
      <c r="B271" s="15"/>
      <c r="C271" s="4"/>
      <c r="D271" s="302"/>
      <c r="E271" s="302"/>
      <c r="F271" s="302"/>
      <c r="G271" s="303"/>
      <c r="H271" s="303"/>
      <c r="I271" s="303"/>
      <c r="J271" s="303"/>
    </row>
    <row r="272" ht="22.5" customHeight="1">
      <c r="B272" s="15"/>
      <c r="C272" s="4"/>
      <c r="D272" s="302"/>
      <c r="E272" s="302"/>
      <c r="F272" s="302"/>
      <c r="G272" s="303"/>
      <c r="H272" s="303"/>
      <c r="I272" s="303"/>
      <c r="J272" s="303"/>
    </row>
    <row r="273" ht="22.5" customHeight="1">
      <c r="B273" s="15"/>
      <c r="C273" s="4"/>
      <c r="D273" s="302"/>
      <c r="E273" s="302"/>
      <c r="F273" s="302"/>
      <c r="G273" s="303"/>
      <c r="H273" s="303"/>
      <c r="I273" s="303"/>
      <c r="J273" s="303"/>
    </row>
    <row r="274" ht="22.5" customHeight="1">
      <c r="B274" s="15"/>
      <c r="C274" s="4"/>
      <c r="D274" s="302"/>
      <c r="E274" s="302"/>
      <c r="F274" s="302"/>
      <c r="G274" s="303"/>
      <c r="H274" s="303"/>
      <c r="I274" s="303"/>
      <c r="J274" s="303"/>
    </row>
    <row r="275" ht="22.5" customHeight="1">
      <c r="B275" s="15"/>
      <c r="C275" s="4"/>
      <c r="D275" s="302"/>
      <c r="E275" s="302"/>
      <c r="F275" s="302"/>
      <c r="G275" s="303"/>
      <c r="H275" s="303"/>
      <c r="I275" s="303"/>
      <c r="J275" s="303"/>
    </row>
    <row r="276" ht="22.5" customHeight="1">
      <c r="B276" s="15"/>
      <c r="C276" s="4"/>
      <c r="D276" s="302"/>
      <c r="E276" s="302"/>
      <c r="F276" s="302"/>
      <c r="G276" s="303"/>
      <c r="H276" s="303"/>
      <c r="I276" s="303"/>
      <c r="J276" s="303"/>
    </row>
    <row r="277" ht="22.5" customHeight="1">
      <c r="B277" s="15"/>
      <c r="C277" s="4"/>
      <c r="D277" s="302"/>
      <c r="E277" s="302"/>
      <c r="F277" s="302"/>
      <c r="G277" s="303"/>
      <c r="H277" s="303"/>
      <c r="I277" s="303"/>
      <c r="J277" s="303"/>
    </row>
    <row r="278" ht="22.5" customHeight="1">
      <c r="B278" s="15"/>
      <c r="C278" s="4"/>
      <c r="D278" s="302"/>
      <c r="E278" s="302"/>
      <c r="F278" s="302"/>
      <c r="G278" s="303"/>
      <c r="H278" s="303"/>
      <c r="I278" s="303"/>
      <c r="J278" s="303"/>
    </row>
    <row r="279" ht="22.5" customHeight="1">
      <c r="B279" s="15"/>
      <c r="C279" s="4"/>
      <c r="D279" s="302"/>
      <c r="E279" s="302"/>
      <c r="F279" s="302"/>
      <c r="G279" s="303"/>
      <c r="H279" s="303"/>
      <c r="I279" s="303"/>
      <c r="J279" s="303"/>
    </row>
    <row r="280" ht="22.5" customHeight="1">
      <c r="B280" s="15"/>
      <c r="C280" s="4"/>
      <c r="D280" s="302"/>
      <c r="E280" s="302"/>
      <c r="F280" s="302"/>
      <c r="G280" s="303"/>
      <c r="H280" s="303"/>
      <c r="I280" s="303"/>
      <c r="J280" s="303"/>
    </row>
    <row r="281" ht="22.5" customHeight="1">
      <c r="B281" s="15"/>
      <c r="C281" s="4"/>
      <c r="D281" s="302"/>
      <c r="E281" s="302"/>
      <c r="F281" s="302"/>
      <c r="G281" s="303"/>
      <c r="H281" s="303"/>
      <c r="I281" s="303"/>
      <c r="J281" s="303"/>
    </row>
    <row r="282" ht="22.5" customHeight="1">
      <c r="B282" s="15"/>
      <c r="C282" s="4"/>
      <c r="D282" s="302"/>
      <c r="E282" s="302"/>
      <c r="F282" s="302"/>
      <c r="G282" s="303"/>
      <c r="H282" s="303"/>
      <c r="I282" s="303"/>
      <c r="J282" s="303"/>
    </row>
    <row r="283" ht="22.5" customHeight="1">
      <c r="B283" s="15"/>
      <c r="C283" s="4"/>
      <c r="D283" s="302"/>
      <c r="E283" s="302"/>
      <c r="F283" s="302"/>
      <c r="G283" s="303"/>
      <c r="H283" s="303"/>
      <c r="I283" s="303"/>
      <c r="J283" s="303"/>
    </row>
    <row r="284" ht="22.5" customHeight="1">
      <c r="B284" s="15"/>
      <c r="C284" s="4"/>
      <c r="D284" s="302"/>
      <c r="E284" s="302"/>
      <c r="F284" s="302"/>
      <c r="G284" s="303"/>
      <c r="H284" s="303"/>
      <c r="I284" s="303"/>
      <c r="J284" s="303"/>
    </row>
    <row r="285" ht="22.5" customHeight="1">
      <c r="B285" s="15"/>
      <c r="C285" s="4"/>
      <c r="D285" s="302"/>
      <c r="E285" s="302"/>
      <c r="F285" s="302"/>
      <c r="G285" s="303"/>
      <c r="H285" s="303"/>
      <c r="I285" s="303"/>
      <c r="J285" s="303"/>
    </row>
    <row r="286" ht="22.5" customHeight="1">
      <c r="B286" s="15"/>
      <c r="C286" s="4"/>
      <c r="D286" s="302"/>
      <c r="E286" s="302"/>
      <c r="F286" s="302"/>
      <c r="G286" s="303"/>
      <c r="H286" s="303"/>
      <c r="I286" s="303"/>
      <c r="J286" s="303"/>
    </row>
    <row r="287" ht="22.5" customHeight="1">
      <c r="B287" s="15"/>
      <c r="C287" s="4"/>
      <c r="D287" s="302"/>
      <c r="E287" s="302"/>
      <c r="F287" s="302"/>
      <c r="G287" s="303"/>
      <c r="H287" s="303"/>
      <c r="I287" s="303"/>
      <c r="J287" s="303"/>
    </row>
    <row r="288" ht="22.5" customHeight="1">
      <c r="B288" s="15"/>
      <c r="C288" s="4"/>
      <c r="D288" s="302"/>
      <c r="E288" s="302"/>
      <c r="F288" s="302"/>
      <c r="G288" s="303"/>
      <c r="H288" s="303"/>
      <c r="I288" s="303"/>
      <c r="J288" s="303"/>
    </row>
    <row r="289" ht="22.5" customHeight="1">
      <c r="B289" s="15"/>
      <c r="C289" s="4"/>
      <c r="D289" s="302"/>
      <c r="E289" s="302"/>
      <c r="F289" s="302"/>
      <c r="G289" s="303"/>
      <c r="H289" s="303"/>
      <c r="I289" s="303"/>
      <c r="J289" s="303"/>
    </row>
    <row r="290" ht="22.5" customHeight="1">
      <c r="B290" s="15"/>
      <c r="C290" s="4"/>
      <c r="D290" s="302"/>
      <c r="E290" s="302"/>
      <c r="F290" s="302"/>
      <c r="G290" s="303"/>
      <c r="H290" s="303"/>
      <c r="I290" s="303"/>
      <c r="J290" s="303"/>
    </row>
    <row r="291" ht="22.5" customHeight="1">
      <c r="B291" s="15"/>
      <c r="C291" s="4"/>
      <c r="D291" s="302"/>
      <c r="E291" s="302"/>
      <c r="F291" s="302"/>
      <c r="G291" s="303"/>
      <c r="H291" s="303"/>
      <c r="I291" s="303"/>
      <c r="J291" s="303"/>
    </row>
    <row r="292" ht="22.5" customHeight="1">
      <c r="B292" s="15"/>
      <c r="C292" s="4"/>
      <c r="D292" s="302"/>
      <c r="E292" s="302"/>
      <c r="F292" s="302"/>
      <c r="G292" s="303"/>
      <c r="H292" s="303"/>
      <c r="I292" s="303"/>
      <c r="J292" s="303"/>
    </row>
    <row r="293" ht="22.5" customHeight="1">
      <c r="B293" s="15"/>
      <c r="C293" s="4"/>
      <c r="D293" s="302"/>
      <c r="E293" s="302"/>
      <c r="F293" s="302"/>
      <c r="G293" s="303"/>
      <c r="H293" s="303"/>
      <c r="I293" s="303"/>
      <c r="J293" s="303"/>
    </row>
    <row r="294" ht="22.5" customHeight="1">
      <c r="B294" s="15"/>
      <c r="C294" s="4"/>
      <c r="D294" s="302"/>
      <c r="E294" s="302"/>
      <c r="F294" s="302"/>
      <c r="G294" s="303"/>
      <c r="H294" s="303"/>
      <c r="I294" s="303"/>
      <c r="J294" s="303"/>
    </row>
    <row r="295" ht="22.5" customHeight="1">
      <c r="B295" s="15"/>
      <c r="C295" s="4"/>
      <c r="D295" s="302"/>
      <c r="E295" s="302"/>
      <c r="F295" s="302"/>
      <c r="G295" s="303"/>
      <c r="H295" s="303"/>
      <c r="I295" s="303"/>
      <c r="J295" s="303"/>
    </row>
    <row r="296" ht="22.5" customHeight="1">
      <c r="B296" s="15"/>
      <c r="C296" s="4"/>
      <c r="D296" s="302"/>
      <c r="E296" s="302"/>
      <c r="F296" s="302"/>
      <c r="G296" s="303"/>
      <c r="H296" s="303"/>
      <c r="I296" s="303"/>
      <c r="J296" s="303"/>
    </row>
    <row r="297" ht="22.5" customHeight="1">
      <c r="B297" s="15"/>
      <c r="C297" s="4"/>
      <c r="D297" s="302"/>
      <c r="E297" s="302"/>
      <c r="F297" s="302"/>
      <c r="G297" s="303"/>
      <c r="H297" s="303"/>
      <c r="I297" s="303"/>
      <c r="J297" s="303"/>
    </row>
    <row r="298" ht="22.5" customHeight="1">
      <c r="B298" s="15"/>
      <c r="C298" s="4"/>
      <c r="D298" s="302"/>
      <c r="E298" s="302"/>
      <c r="F298" s="302"/>
      <c r="G298" s="303"/>
      <c r="H298" s="303"/>
      <c r="I298" s="303"/>
      <c r="J298" s="303"/>
    </row>
    <row r="299" ht="22.5" customHeight="1">
      <c r="B299" s="15"/>
      <c r="C299" s="4"/>
      <c r="D299" s="302"/>
      <c r="E299" s="302"/>
      <c r="F299" s="302"/>
      <c r="G299" s="303"/>
      <c r="H299" s="303"/>
      <c r="I299" s="303"/>
      <c r="J299" s="303"/>
    </row>
    <row r="300" ht="22.5" customHeight="1">
      <c r="B300" s="15"/>
      <c r="C300" s="4"/>
      <c r="D300" s="302"/>
      <c r="E300" s="302"/>
      <c r="F300" s="302"/>
      <c r="G300" s="303"/>
      <c r="H300" s="303"/>
      <c r="I300" s="303"/>
      <c r="J300" s="303"/>
    </row>
    <row r="301" ht="22.5" customHeight="1">
      <c r="B301" s="15"/>
      <c r="C301" s="4"/>
      <c r="D301" s="302"/>
      <c r="E301" s="302"/>
      <c r="F301" s="302"/>
      <c r="G301" s="303"/>
      <c r="H301" s="303"/>
      <c r="I301" s="303"/>
      <c r="J301" s="303"/>
    </row>
    <row r="302" ht="22.5" customHeight="1">
      <c r="B302" s="15"/>
      <c r="C302" s="4"/>
      <c r="D302" s="302"/>
      <c r="E302" s="302"/>
      <c r="F302" s="302"/>
      <c r="G302" s="303"/>
      <c r="H302" s="303"/>
      <c r="I302" s="303"/>
      <c r="J302" s="303"/>
    </row>
    <row r="303" ht="22.5" customHeight="1">
      <c r="B303" s="15"/>
      <c r="C303" s="4"/>
      <c r="D303" s="302"/>
      <c r="E303" s="302"/>
      <c r="F303" s="302"/>
      <c r="G303" s="303"/>
      <c r="H303" s="303"/>
      <c r="I303" s="303"/>
      <c r="J303" s="303"/>
    </row>
    <row r="304" ht="22.5" customHeight="1">
      <c r="B304" s="15"/>
      <c r="C304" s="4"/>
      <c r="D304" s="302"/>
      <c r="E304" s="302"/>
      <c r="F304" s="302"/>
      <c r="G304" s="303"/>
      <c r="H304" s="303"/>
      <c r="I304" s="303"/>
      <c r="J304" s="303"/>
    </row>
    <row r="305" ht="22.5" customHeight="1">
      <c r="B305" s="15"/>
      <c r="C305" s="4"/>
      <c r="D305" s="302"/>
      <c r="E305" s="302"/>
      <c r="F305" s="302"/>
      <c r="G305" s="303"/>
      <c r="H305" s="303"/>
      <c r="I305" s="303"/>
      <c r="J305" s="303"/>
    </row>
    <row r="306" ht="22.5" customHeight="1">
      <c r="B306" s="15"/>
      <c r="C306" s="4"/>
      <c r="D306" s="302"/>
      <c r="E306" s="302"/>
      <c r="F306" s="302"/>
      <c r="G306" s="303"/>
      <c r="H306" s="303"/>
      <c r="I306" s="303"/>
      <c r="J306" s="303"/>
    </row>
    <row r="307" ht="22.5" customHeight="1">
      <c r="B307" s="15"/>
      <c r="C307" s="4"/>
      <c r="D307" s="302"/>
      <c r="E307" s="302"/>
      <c r="F307" s="302"/>
      <c r="G307" s="303"/>
      <c r="H307" s="303"/>
      <c r="I307" s="303"/>
      <c r="J307" s="303"/>
    </row>
    <row r="308" ht="22.5" customHeight="1">
      <c r="B308" s="15"/>
      <c r="C308" s="4"/>
      <c r="D308" s="302"/>
      <c r="E308" s="302"/>
      <c r="F308" s="302"/>
      <c r="G308" s="303"/>
      <c r="H308" s="303"/>
      <c r="I308" s="303"/>
      <c r="J308" s="303"/>
    </row>
    <row r="309" ht="22.5" customHeight="1">
      <c r="B309" s="15"/>
      <c r="C309" s="4"/>
      <c r="D309" s="302"/>
      <c r="E309" s="302"/>
      <c r="F309" s="302"/>
      <c r="G309" s="303"/>
      <c r="H309" s="303"/>
      <c r="I309" s="303"/>
      <c r="J309" s="303"/>
    </row>
    <row r="310" ht="22.5" customHeight="1">
      <c r="B310" s="15"/>
      <c r="C310" s="4"/>
      <c r="D310" s="302"/>
      <c r="E310" s="302"/>
      <c r="F310" s="302"/>
      <c r="G310" s="303"/>
      <c r="H310" s="303"/>
      <c r="I310" s="303"/>
      <c r="J310" s="303"/>
    </row>
    <row r="311" ht="22.5" customHeight="1">
      <c r="B311" s="15"/>
      <c r="C311" s="4"/>
      <c r="D311" s="302"/>
      <c r="E311" s="302"/>
      <c r="F311" s="302"/>
      <c r="G311" s="303"/>
      <c r="H311" s="303"/>
      <c r="I311" s="303"/>
      <c r="J311" s="303"/>
    </row>
    <row r="312" ht="22.5" customHeight="1">
      <c r="B312" s="15"/>
      <c r="C312" s="4"/>
      <c r="D312" s="302"/>
      <c r="E312" s="302"/>
      <c r="F312" s="302"/>
      <c r="G312" s="303"/>
      <c r="H312" s="303"/>
      <c r="I312" s="303"/>
      <c r="J312" s="303"/>
    </row>
    <row r="313" ht="22.5" customHeight="1">
      <c r="B313" s="15"/>
      <c r="C313" s="4"/>
      <c r="D313" s="302"/>
      <c r="E313" s="302"/>
      <c r="F313" s="302"/>
      <c r="G313" s="303"/>
      <c r="H313" s="303"/>
      <c r="I313" s="303"/>
      <c r="J313" s="303"/>
    </row>
    <row r="314" ht="22.5" customHeight="1">
      <c r="B314" s="15"/>
      <c r="C314" s="4"/>
      <c r="D314" s="302"/>
      <c r="E314" s="302"/>
      <c r="F314" s="302"/>
      <c r="G314" s="303"/>
      <c r="H314" s="303"/>
      <c r="I314" s="303"/>
      <c r="J314" s="303"/>
    </row>
    <row r="315" ht="22.5" customHeight="1">
      <c r="B315" s="15"/>
      <c r="C315" s="4"/>
      <c r="D315" s="302"/>
      <c r="E315" s="302"/>
      <c r="F315" s="302"/>
      <c r="G315" s="303"/>
      <c r="H315" s="303"/>
      <c r="I315" s="303"/>
      <c r="J315" s="303"/>
    </row>
    <row r="316" ht="22.5" customHeight="1">
      <c r="B316" s="15"/>
      <c r="C316" s="4"/>
      <c r="D316" s="302"/>
      <c r="E316" s="302"/>
      <c r="F316" s="302"/>
      <c r="G316" s="303"/>
      <c r="H316" s="303"/>
      <c r="I316" s="303"/>
      <c r="J316" s="303"/>
    </row>
    <row r="317" ht="22.5" customHeight="1">
      <c r="B317" s="15"/>
      <c r="C317" s="4"/>
      <c r="D317" s="302"/>
      <c r="E317" s="302"/>
      <c r="F317" s="302"/>
      <c r="G317" s="303"/>
      <c r="H317" s="303"/>
      <c r="I317" s="303"/>
      <c r="J317" s="303"/>
    </row>
    <row r="318" ht="22.5" customHeight="1">
      <c r="B318" s="15"/>
      <c r="C318" s="4"/>
      <c r="D318" s="302"/>
      <c r="E318" s="302"/>
      <c r="F318" s="302"/>
      <c r="G318" s="303"/>
      <c r="H318" s="303"/>
      <c r="I318" s="303"/>
      <c r="J318" s="303"/>
    </row>
    <row r="319" ht="22.5" customHeight="1">
      <c r="B319" s="15"/>
      <c r="C319" s="4"/>
      <c r="D319" s="302"/>
      <c r="E319" s="302"/>
      <c r="F319" s="302"/>
      <c r="G319" s="303"/>
      <c r="H319" s="303"/>
      <c r="I319" s="303"/>
      <c r="J319" s="303"/>
    </row>
    <row r="320" ht="22.5" customHeight="1">
      <c r="B320" s="15"/>
      <c r="C320" s="4"/>
      <c r="D320" s="302"/>
      <c r="E320" s="302"/>
      <c r="F320" s="302"/>
      <c r="G320" s="303"/>
      <c r="H320" s="303"/>
      <c r="I320" s="303"/>
      <c r="J320" s="303"/>
    </row>
    <row r="321" ht="22.5" customHeight="1">
      <c r="B321" s="15"/>
      <c r="C321" s="4"/>
      <c r="D321" s="302"/>
      <c r="E321" s="302"/>
      <c r="F321" s="302"/>
      <c r="G321" s="303"/>
      <c r="H321" s="303"/>
      <c r="I321" s="303"/>
      <c r="J321" s="303"/>
    </row>
    <row r="322" ht="22.5" customHeight="1">
      <c r="B322" s="15"/>
      <c r="C322" s="4"/>
      <c r="D322" s="302"/>
      <c r="E322" s="302"/>
      <c r="F322" s="302"/>
      <c r="G322" s="303"/>
      <c r="H322" s="303"/>
      <c r="I322" s="303"/>
      <c r="J322" s="303"/>
    </row>
    <row r="323" ht="22.5" customHeight="1">
      <c r="B323" s="15"/>
      <c r="C323" s="4"/>
      <c r="D323" s="302"/>
      <c r="E323" s="302"/>
      <c r="F323" s="302"/>
      <c r="G323" s="303"/>
      <c r="H323" s="303"/>
      <c r="I323" s="303"/>
      <c r="J323" s="303"/>
    </row>
    <row r="324" ht="22.5" customHeight="1">
      <c r="B324" s="15"/>
      <c r="C324" s="4"/>
      <c r="D324" s="302"/>
      <c r="E324" s="302"/>
      <c r="F324" s="302"/>
      <c r="G324" s="303"/>
      <c r="H324" s="303"/>
      <c r="I324" s="303"/>
      <c r="J324" s="303"/>
    </row>
    <row r="325" ht="22.5" customHeight="1">
      <c r="B325" s="15"/>
      <c r="C325" s="4"/>
      <c r="D325" s="302"/>
      <c r="E325" s="302"/>
      <c r="F325" s="302"/>
      <c r="G325" s="303"/>
      <c r="H325" s="303"/>
      <c r="I325" s="303"/>
      <c r="J325" s="303"/>
    </row>
    <row r="326" ht="22.5" customHeight="1">
      <c r="B326" s="15"/>
      <c r="C326" s="4"/>
      <c r="D326" s="302"/>
      <c r="E326" s="302"/>
      <c r="F326" s="302"/>
      <c r="G326" s="303"/>
      <c r="H326" s="303"/>
      <c r="I326" s="303"/>
      <c r="J326" s="303"/>
    </row>
    <row r="327" ht="22.5" customHeight="1">
      <c r="B327" s="15"/>
      <c r="C327" s="4"/>
      <c r="D327" s="302"/>
      <c r="E327" s="302"/>
      <c r="F327" s="302"/>
      <c r="G327" s="303"/>
      <c r="H327" s="303"/>
      <c r="I327" s="303"/>
      <c r="J327" s="303"/>
    </row>
    <row r="328" ht="22.5" customHeight="1">
      <c r="B328" s="15"/>
      <c r="C328" s="4"/>
      <c r="D328" s="302"/>
      <c r="E328" s="302"/>
      <c r="F328" s="302"/>
      <c r="G328" s="303"/>
      <c r="H328" s="303"/>
      <c r="I328" s="303"/>
      <c r="J328" s="303"/>
    </row>
    <row r="329" ht="22.5" customHeight="1">
      <c r="B329" s="15"/>
      <c r="C329" s="4"/>
      <c r="D329" s="302"/>
      <c r="E329" s="302"/>
      <c r="F329" s="302"/>
      <c r="G329" s="303"/>
      <c r="H329" s="303"/>
      <c r="I329" s="303"/>
      <c r="J329" s="303"/>
    </row>
    <row r="330" ht="22.5" customHeight="1">
      <c r="B330" s="15"/>
      <c r="C330" s="4"/>
      <c r="D330" s="302"/>
      <c r="E330" s="302"/>
      <c r="F330" s="302"/>
      <c r="G330" s="303"/>
      <c r="H330" s="303"/>
      <c r="I330" s="303"/>
      <c r="J330" s="303"/>
    </row>
    <row r="331" ht="22.5" customHeight="1">
      <c r="B331" s="15"/>
      <c r="C331" s="4"/>
      <c r="D331" s="302"/>
      <c r="E331" s="302"/>
      <c r="F331" s="302"/>
      <c r="G331" s="303"/>
      <c r="H331" s="303"/>
      <c r="I331" s="303"/>
      <c r="J331" s="303"/>
    </row>
    <row r="332" ht="22.5" customHeight="1">
      <c r="B332" s="15"/>
      <c r="C332" s="4"/>
      <c r="D332" s="302"/>
      <c r="E332" s="302"/>
      <c r="F332" s="302"/>
      <c r="G332" s="303"/>
      <c r="H332" s="303"/>
      <c r="I332" s="303"/>
      <c r="J332" s="303"/>
    </row>
    <row r="333" ht="22.5" customHeight="1">
      <c r="B333" s="15"/>
      <c r="C333" s="4"/>
      <c r="D333" s="302"/>
      <c r="E333" s="302"/>
      <c r="F333" s="302"/>
      <c r="G333" s="303"/>
      <c r="H333" s="303"/>
      <c r="I333" s="303"/>
      <c r="J333" s="303"/>
    </row>
    <row r="334" ht="22.5" customHeight="1">
      <c r="B334" s="15"/>
      <c r="C334" s="4"/>
      <c r="D334" s="302"/>
      <c r="E334" s="302"/>
      <c r="F334" s="302"/>
      <c r="G334" s="303"/>
      <c r="H334" s="303"/>
      <c r="I334" s="303"/>
      <c r="J334" s="303"/>
    </row>
    <row r="335" ht="22.5" customHeight="1">
      <c r="B335" s="15"/>
      <c r="C335" s="4"/>
      <c r="D335" s="302"/>
      <c r="E335" s="302"/>
      <c r="F335" s="302"/>
      <c r="G335" s="303"/>
      <c r="H335" s="303"/>
      <c r="I335" s="303"/>
      <c r="J335" s="303"/>
    </row>
    <row r="336" ht="22.5" customHeight="1">
      <c r="B336" s="15"/>
      <c r="C336" s="4"/>
      <c r="D336" s="302"/>
      <c r="E336" s="302"/>
      <c r="F336" s="302"/>
      <c r="G336" s="303"/>
      <c r="H336" s="303"/>
      <c r="I336" s="303"/>
      <c r="J336" s="303"/>
    </row>
    <row r="337" ht="22.5" customHeight="1">
      <c r="B337" s="15"/>
      <c r="C337" s="4"/>
      <c r="D337" s="302"/>
      <c r="E337" s="302"/>
      <c r="F337" s="302"/>
      <c r="G337" s="303"/>
      <c r="H337" s="303"/>
      <c r="I337" s="303"/>
      <c r="J337" s="303"/>
    </row>
    <row r="338" ht="22.5" customHeight="1">
      <c r="B338" s="15"/>
      <c r="C338" s="4"/>
      <c r="D338" s="302"/>
      <c r="E338" s="302"/>
      <c r="F338" s="302"/>
      <c r="G338" s="303"/>
      <c r="H338" s="303"/>
      <c r="I338" s="303"/>
      <c r="J338" s="303"/>
    </row>
    <row r="339" ht="22.5" customHeight="1">
      <c r="B339" s="15"/>
      <c r="C339" s="4"/>
      <c r="D339" s="302"/>
      <c r="E339" s="302"/>
      <c r="F339" s="302"/>
      <c r="G339" s="303"/>
      <c r="H339" s="303"/>
      <c r="I339" s="303"/>
      <c r="J339" s="303"/>
    </row>
    <row r="340" ht="22.5" customHeight="1">
      <c r="B340" s="15"/>
      <c r="C340" s="4"/>
      <c r="D340" s="302"/>
      <c r="E340" s="302"/>
      <c r="F340" s="302"/>
      <c r="G340" s="303"/>
      <c r="H340" s="303"/>
      <c r="I340" s="303"/>
      <c r="J340" s="303"/>
    </row>
    <row r="341" ht="22.5" customHeight="1">
      <c r="B341" s="15"/>
      <c r="C341" s="4"/>
      <c r="D341" s="302"/>
      <c r="E341" s="302"/>
      <c r="F341" s="302"/>
      <c r="G341" s="303"/>
      <c r="H341" s="303"/>
      <c r="I341" s="303"/>
      <c r="J341" s="303"/>
    </row>
    <row r="342" ht="22.5" customHeight="1">
      <c r="B342" s="15"/>
      <c r="C342" s="4"/>
      <c r="D342" s="302"/>
      <c r="E342" s="302"/>
      <c r="F342" s="302"/>
      <c r="G342" s="303"/>
      <c r="H342" s="303"/>
      <c r="I342" s="303"/>
      <c r="J342" s="303"/>
    </row>
    <row r="343" ht="22.5" customHeight="1">
      <c r="B343" s="15"/>
      <c r="C343" s="4"/>
      <c r="D343" s="302"/>
      <c r="E343" s="302"/>
      <c r="F343" s="302"/>
      <c r="G343" s="303"/>
      <c r="H343" s="303"/>
      <c r="I343" s="303"/>
      <c r="J343" s="303"/>
    </row>
    <row r="344" ht="22.5" customHeight="1">
      <c r="B344" s="15"/>
      <c r="C344" s="4"/>
      <c r="D344" s="302"/>
      <c r="E344" s="302"/>
      <c r="F344" s="302"/>
      <c r="G344" s="303"/>
      <c r="H344" s="303"/>
      <c r="I344" s="303"/>
      <c r="J344" s="303"/>
    </row>
    <row r="345" ht="22.5" customHeight="1">
      <c r="B345" s="15"/>
      <c r="C345" s="4"/>
      <c r="D345" s="302"/>
      <c r="E345" s="302"/>
      <c r="F345" s="302"/>
      <c r="G345" s="303"/>
      <c r="H345" s="303"/>
      <c r="I345" s="303"/>
      <c r="J345" s="303"/>
    </row>
    <row r="346" ht="22.5" customHeight="1">
      <c r="B346" s="15"/>
      <c r="C346" s="4"/>
      <c r="D346" s="302"/>
      <c r="E346" s="302"/>
      <c r="F346" s="302"/>
      <c r="G346" s="303"/>
      <c r="H346" s="303"/>
      <c r="I346" s="303"/>
      <c r="J346" s="303"/>
    </row>
    <row r="347" ht="22.5" customHeight="1">
      <c r="B347" s="15"/>
      <c r="C347" s="4"/>
      <c r="D347" s="302"/>
      <c r="E347" s="302"/>
      <c r="F347" s="302"/>
      <c r="G347" s="303"/>
      <c r="H347" s="303"/>
      <c r="I347" s="303"/>
      <c r="J347" s="303"/>
    </row>
    <row r="348" ht="22.5" customHeight="1">
      <c r="B348" s="15"/>
      <c r="C348" s="4"/>
      <c r="D348" s="302"/>
      <c r="E348" s="302"/>
      <c r="F348" s="302"/>
      <c r="G348" s="303"/>
      <c r="H348" s="303"/>
      <c r="I348" s="303"/>
      <c r="J348" s="303"/>
    </row>
    <row r="349" ht="22.5" customHeight="1">
      <c r="B349" s="15"/>
      <c r="C349" s="4"/>
      <c r="D349" s="302"/>
      <c r="E349" s="302"/>
      <c r="F349" s="302"/>
      <c r="G349" s="303"/>
      <c r="H349" s="303"/>
      <c r="I349" s="303"/>
      <c r="J349" s="303"/>
    </row>
    <row r="350" ht="22.5" customHeight="1">
      <c r="B350" s="15"/>
      <c r="C350" s="4"/>
      <c r="D350" s="302"/>
      <c r="E350" s="302"/>
      <c r="F350" s="302"/>
      <c r="G350" s="303"/>
      <c r="H350" s="303"/>
      <c r="I350" s="303"/>
      <c r="J350" s="303"/>
    </row>
    <row r="351" ht="22.5" customHeight="1">
      <c r="B351" s="15"/>
      <c r="C351" s="4"/>
      <c r="D351" s="302"/>
      <c r="E351" s="302"/>
      <c r="F351" s="302"/>
      <c r="G351" s="303"/>
      <c r="H351" s="303"/>
      <c r="I351" s="303"/>
      <c r="J351" s="303"/>
    </row>
    <row r="352" ht="22.5" customHeight="1">
      <c r="B352" s="15"/>
      <c r="C352" s="4"/>
      <c r="D352" s="302"/>
      <c r="E352" s="302"/>
      <c r="F352" s="302"/>
      <c r="G352" s="303"/>
      <c r="H352" s="303"/>
      <c r="I352" s="303"/>
      <c r="J352" s="303"/>
    </row>
    <row r="353" ht="22.5" customHeight="1">
      <c r="B353" s="15"/>
      <c r="C353" s="4"/>
      <c r="D353" s="302"/>
      <c r="E353" s="302"/>
      <c r="F353" s="302"/>
      <c r="G353" s="303"/>
      <c r="H353" s="303"/>
      <c r="I353" s="303"/>
      <c r="J353" s="303"/>
    </row>
    <row r="354" ht="22.5" customHeight="1">
      <c r="B354" s="15"/>
      <c r="C354" s="4"/>
      <c r="D354" s="302"/>
      <c r="E354" s="302"/>
      <c r="F354" s="302"/>
      <c r="G354" s="303"/>
      <c r="H354" s="303"/>
      <c r="I354" s="303"/>
      <c r="J354" s="303"/>
    </row>
    <row r="355" ht="22.5" customHeight="1">
      <c r="B355" s="15"/>
      <c r="C355" s="4"/>
      <c r="D355" s="302"/>
      <c r="E355" s="302"/>
      <c r="F355" s="302"/>
      <c r="G355" s="303"/>
      <c r="H355" s="303"/>
      <c r="I355" s="303"/>
      <c r="J355" s="303"/>
    </row>
    <row r="356" ht="22.5" customHeight="1">
      <c r="B356" s="15"/>
      <c r="C356" s="4"/>
      <c r="D356" s="302"/>
      <c r="E356" s="302"/>
      <c r="F356" s="302"/>
      <c r="G356" s="303"/>
      <c r="H356" s="303"/>
      <c r="I356" s="303"/>
      <c r="J356" s="303"/>
    </row>
    <row r="357" ht="22.5" customHeight="1">
      <c r="B357" s="15"/>
      <c r="C357" s="4"/>
      <c r="D357" s="302"/>
      <c r="E357" s="302"/>
      <c r="F357" s="302"/>
      <c r="G357" s="303"/>
      <c r="H357" s="303"/>
      <c r="I357" s="303"/>
      <c r="J357" s="303"/>
    </row>
    <row r="358" ht="22.5" customHeight="1">
      <c r="B358" s="15"/>
      <c r="C358" s="4"/>
      <c r="D358" s="302"/>
      <c r="E358" s="302"/>
      <c r="F358" s="302"/>
      <c r="G358" s="303"/>
      <c r="H358" s="303"/>
      <c r="I358" s="303"/>
      <c r="J358" s="303"/>
    </row>
    <row r="359" ht="22.5" customHeight="1">
      <c r="B359" s="15"/>
      <c r="C359" s="4"/>
      <c r="D359" s="302"/>
      <c r="E359" s="302"/>
      <c r="F359" s="302"/>
      <c r="G359" s="303"/>
      <c r="H359" s="303"/>
      <c r="I359" s="303"/>
      <c r="J359" s="303"/>
    </row>
    <row r="360" ht="22.5" customHeight="1">
      <c r="B360" s="15"/>
      <c r="C360" s="4"/>
      <c r="D360" s="302"/>
      <c r="E360" s="302"/>
      <c r="F360" s="302"/>
      <c r="G360" s="303"/>
      <c r="H360" s="303"/>
      <c r="I360" s="303"/>
      <c r="J360" s="303"/>
    </row>
    <row r="361" ht="22.5" customHeight="1">
      <c r="B361" s="15"/>
      <c r="C361" s="4"/>
      <c r="D361" s="302"/>
      <c r="E361" s="302"/>
      <c r="F361" s="302"/>
      <c r="G361" s="303"/>
      <c r="H361" s="303"/>
      <c r="I361" s="303"/>
      <c r="J361" s="303"/>
    </row>
    <row r="362" ht="22.5" customHeight="1">
      <c r="B362" s="15"/>
      <c r="C362" s="4"/>
      <c r="D362" s="302"/>
      <c r="E362" s="302"/>
      <c r="F362" s="302"/>
      <c r="G362" s="303"/>
      <c r="H362" s="303"/>
      <c r="I362" s="303"/>
      <c r="J362" s="303"/>
    </row>
    <row r="363" ht="22.5" customHeight="1">
      <c r="B363" s="15"/>
      <c r="C363" s="4"/>
      <c r="D363" s="302"/>
      <c r="E363" s="302"/>
      <c r="F363" s="302"/>
      <c r="G363" s="303"/>
      <c r="H363" s="303"/>
      <c r="I363" s="303"/>
      <c r="J363" s="303"/>
    </row>
    <row r="364" ht="22.5" customHeight="1">
      <c r="B364" s="15"/>
      <c r="C364" s="4"/>
      <c r="D364" s="302"/>
      <c r="E364" s="302"/>
      <c r="F364" s="302"/>
      <c r="G364" s="303"/>
      <c r="H364" s="303"/>
      <c r="I364" s="303"/>
      <c r="J364" s="303"/>
    </row>
    <row r="365" ht="22.5" customHeight="1">
      <c r="B365" s="15"/>
      <c r="C365" s="4"/>
      <c r="D365" s="302"/>
      <c r="E365" s="302"/>
      <c r="F365" s="302"/>
      <c r="G365" s="303"/>
      <c r="H365" s="303"/>
      <c r="I365" s="303"/>
      <c r="J365" s="303"/>
    </row>
    <row r="366" ht="22.5" customHeight="1">
      <c r="B366" s="15"/>
      <c r="C366" s="4"/>
      <c r="D366" s="302"/>
      <c r="E366" s="302"/>
      <c r="F366" s="302"/>
      <c r="G366" s="303"/>
      <c r="H366" s="303"/>
      <c r="I366" s="303"/>
      <c r="J366" s="303"/>
    </row>
    <row r="367" ht="22.5" customHeight="1">
      <c r="B367" s="15"/>
      <c r="C367" s="4"/>
      <c r="D367" s="302"/>
      <c r="E367" s="302"/>
      <c r="F367" s="302"/>
      <c r="G367" s="303"/>
      <c r="H367" s="303"/>
      <c r="I367" s="303"/>
      <c r="J367" s="303"/>
    </row>
    <row r="368" ht="22.5" customHeight="1">
      <c r="B368" s="15"/>
      <c r="C368" s="4"/>
      <c r="D368" s="302"/>
      <c r="E368" s="302"/>
      <c r="F368" s="302"/>
      <c r="G368" s="303"/>
      <c r="H368" s="303"/>
      <c r="I368" s="303"/>
      <c r="J368" s="303"/>
    </row>
    <row r="369" ht="22.5" customHeight="1">
      <c r="B369" s="15"/>
      <c r="C369" s="4"/>
      <c r="D369" s="302"/>
      <c r="E369" s="302"/>
      <c r="F369" s="302"/>
      <c r="G369" s="303"/>
      <c r="H369" s="303"/>
      <c r="I369" s="303"/>
      <c r="J369" s="303"/>
    </row>
    <row r="370" ht="22.5" customHeight="1">
      <c r="B370" s="15"/>
      <c r="C370" s="4"/>
      <c r="D370" s="302"/>
      <c r="E370" s="302"/>
      <c r="F370" s="302"/>
      <c r="G370" s="303"/>
      <c r="H370" s="303"/>
      <c r="I370" s="303"/>
      <c r="J370" s="303"/>
    </row>
    <row r="371" ht="22.5" customHeight="1">
      <c r="B371" s="15"/>
      <c r="C371" s="4"/>
      <c r="D371" s="302"/>
      <c r="E371" s="302"/>
      <c r="F371" s="302"/>
      <c r="G371" s="303"/>
      <c r="H371" s="303"/>
      <c r="I371" s="303"/>
      <c r="J371" s="303"/>
    </row>
    <row r="372" ht="22.5" customHeight="1">
      <c r="B372" s="15"/>
      <c r="C372" s="4"/>
      <c r="D372" s="302"/>
      <c r="E372" s="302"/>
      <c r="F372" s="302"/>
      <c r="G372" s="303"/>
      <c r="H372" s="303"/>
      <c r="I372" s="303"/>
      <c r="J372" s="303"/>
    </row>
    <row r="373" ht="22.5" customHeight="1">
      <c r="B373" s="15"/>
      <c r="C373" s="4"/>
      <c r="D373" s="302"/>
      <c r="E373" s="302"/>
      <c r="F373" s="302"/>
      <c r="G373" s="303"/>
      <c r="H373" s="303"/>
      <c r="I373" s="303"/>
      <c r="J373" s="303"/>
    </row>
    <row r="374" ht="22.5" customHeight="1">
      <c r="B374" s="15"/>
      <c r="C374" s="4"/>
      <c r="D374" s="302"/>
      <c r="E374" s="302"/>
      <c r="F374" s="302"/>
      <c r="G374" s="303"/>
      <c r="H374" s="303"/>
      <c r="I374" s="303"/>
      <c r="J374" s="303"/>
    </row>
    <row r="375" ht="22.5" customHeight="1">
      <c r="B375" s="15"/>
      <c r="C375" s="4"/>
      <c r="D375" s="302"/>
      <c r="E375" s="302"/>
      <c r="F375" s="302"/>
      <c r="G375" s="303"/>
      <c r="H375" s="303"/>
      <c r="I375" s="303"/>
      <c r="J375" s="303"/>
    </row>
    <row r="376" ht="22.5" customHeight="1">
      <c r="B376" s="15"/>
      <c r="C376" s="4"/>
      <c r="D376" s="302"/>
      <c r="E376" s="302"/>
      <c r="F376" s="302"/>
      <c r="G376" s="303"/>
      <c r="H376" s="303"/>
      <c r="I376" s="303"/>
      <c r="J376" s="303"/>
    </row>
    <row r="377" ht="22.5" customHeight="1">
      <c r="B377" s="15"/>
      <c r="C377" s="4"/>
      <c r="D377" s="302"/>
      <c r="E377" s="302"/>
      <c r="F377" s="302"/>
      <c r="G377" s="303"/>
      <c r="H377" s="303"/>
      <c r="I377" s="303"/>
      <c r="J377" s="303"/>
    </row>
    <row r="378" ht="22.5" customHeight="1">
      <c r="B378" s="15"/>
      <c r="C378" s="4"/>
      <c r="D378" s="302"/>
      <c r="E378" s="302"/>
      <c r="F378" s="302"/>
      <c r="G378" s="303"/>
      <c r="H378" s="303"/>
      <c r="I378" s="303"/>
      <c r="J378" s="303"/>
    </row>
    <row r="379" ht="22.5" customHeight="1">
      <c r="B379" s="15"/>
      <c r="C379" s="4"/>
      <c r="D379" s="302"/>
      <c r="E379" s="302"/>
      <c r="F379" s="302"/>
      <c r="G379" s="303"/>
      <c r="H379" s="303"/>
      <c r="I379" s="303"/>
      <c r="J379" s="303"/>
    </row>
    <row r="380" ht="22.5" customHeight="1">
      <c r="B380" s="15"/>
      <c r="C380" s="4"/>
      <c r="D380" s="302"/>
      <c r="E380" s="302"/>
      <c r="F380" s="302"/>
      <c r="G380" s="303"/>
      <c r="H380" s="303"/>
      <c r="I380" s="303"/>
      <c r="J380" s="303"/>
    </row>
    <row r="381" ht="22.5" customHeight="1">
      <c r="B381" s="15"/>
      <c r="C381" s="4"/>
      <c r="D381" s="302"/>
      <c r="E381" s="302"/>
      <c r="F381" s="302"/>
      <c r="G381" s="303"/>
      <c r="H381" s="303"/>
      <c r="I381" s="303"/>
      <c r="J381" s="303"/>
    </row>
    <row r="382" ht="22.5" customHeight="1">
      <c r="B382" s="15"/>
      <c r="C382" s="4"/>
      <c r="D382" s="302"/>
      <c r="E382" s="302"/>
      <c r="F382" s="302"/>
      <c r="G382" s="303"/>
      <c r="H382" s="303"/>
      <c r="I382" s="303"/>
      <c r="J382" s="303"/>
    </row>
    <row r="383" ht="22.5" customHeight="1">
      <c r="B383" s="15"/>
      <c r="C383" s="4"/>
      <c r="D383" s="302"/>
      <c r="E383" s="302"/>
      <c r="F383" s="302"/>
      <c r="G383" s="303"/>
      <c r="H383" s="303"/>
      <c r="I383" s="303"/>
      <c r="J383" s="303"/>
    </row>
    <row r="384" ht="22.5" customHeight="1">
      <c r="B384" s="15"/>
      <c r="C384" s="4"/>
      <c r="D384" s="302"/>
      <c r="E384" s="302"/>
      <c r="F384" s="302"/>
      <c r="G384" s="303"/>
      <c r="H384" s="303"/>
      <c r="I384" s="303"/>
      <c r="J384" s="303"/>
    </row>
    <row r="385" ht="22.5" customHeight="1">
      <c r="B385" s="15"/>
      <c r="C385" s="4"/>
      <c r="D385" s="302"/>
      <c r="E385" s="302"/>
      <c r="F385" s="302"/>
      <c r="G385" s="303"/>
      <c r="H385" s="303"/>
      <c r="I385" s="303"/>
      <c r="J385" s="303"/>
    </row>
    <row r="386" ht="22.5" customHeight="1">
      <c r="B386" s="15"/>
      <c r="C386" s="4"/>
      <c r="D386" s="302"/>
      <c r="E386" s="302"/>
      <c r="F386" s="302"/>
      <c r="G386" s="303"/>
      <c r="H386" s="303"/>
      <c r="I386" s="303"/>
      <c r="J386" s="303"/>
    </row>
    <row r="387" ht="22.5" customHeight="1">
      <c r="B387" s="15"/>
      <c r="C387" s="4"/>
      <c r="D387" s="302"/>
      <c r="E387" s="302"/>
      <c r="F387" s="302"/>
      <c r="G387" s="303"/>
      <c r="H387" s="303"/>
      <c r="I387" s="303"/>
      <c r="J387" s="303"/>
    </row>
    <row r="388" ht="22.5" customHeight="1">
      <c r="B388" s="15"/>
      <c r="C388" s="4"/>
      <c r="D388" s="302"/>
      <c r="E388" s="302"/>
      <c r="F388" s="302"/>
      <c r="G388" s="303"/>
      <c r="H388" s="303"/>
      <c r="I388" s="303"/>
      <c r="J388" s="303"/>
    </row>
    <row r="389" ht="22.5" customHeight="1">
      <c r="B389" s="15"/>
      <c r="C389" s="4"/>
      <c r="D389" s="302"/>
      <c r="E389" s="302"/>
      <c r="F389" s="302"/>
      <c r="G389" s="303"/>
      <c r="H389" s="303"/>
      <c r="I389" s="303"/>
      <c r="J389" s="303"/>
    </row>
    <row r="390" ht="22.5" customHeight="1">
      <c r="B390" s="15"/>
      <c r="C390" s="4"/>
      <c r="D390" s="302"/>
      <c r="E390" s="302"/>
      <c r="F390" s="302"/>
      <c r="G390" s="303"/>
      <c r="H390" s="303"/>
      <c r="I390" s="303"/>
      <c r="J390" s="303"/>
    </row>
    <row r="391" ht="22.5" customHeight="1">
      <c r="B391" s="15"/>
      <c r="C391" s="4"/>
      <c r="D391" s="302"/>
      <c r="E391" s="302"/>
      <c r="F391" s="302"/>
      <c r="G391" s="303"/>
      <c r="H391" s="303"/>
      <c r="I391" s="303"/>
      <c r="J391" s="303"/>
    </row>
    <row r="392" ht="22.5" customHeight="1">
      <c r="B392" s="15"/>
      <c r="C392" s="4"/>
      <c r="D392" s="302"/>
      <c r="E392" s="302"/>
      <c r="F392" s="302"/>
      <c r="G392" s="303"/>
      <c r="H392" s="303"/>
      <c r="I392" s="303"/>
      <c r="J392" s="303"/>
    </row>
    <row r="393" ht="22.5" customHeight="1">
      <c r="B393" s="15"/>
      <c r="C393" s="4"/>
      <c r="D393" s="302"/>
      <c r="E393" s="302"/>
      <c r="F393" s="302"/>
      <c r="G393" s="303"/>
      <c r="H393" s="303"/>
      <c r="I393" s="303"/>
      <c r="J393" s="303"/>
    </row>
    <row r="394" ht="22.5" customHeight="1">
      <c r="B394" s="15"/>
      <c r="C394" s="4"/>
      <c r="D394" s="302"/>
      <c r="E394" s="302"/>
      <c r="F394" s="302"/>
      <c r="G394" s="303"/>
      <c r="H394" s="303"/>
      <c r="I394" s="303"/>
      <c r="J394" s="303"/>
    </row>
    <row r="395" ht="22.5" customHeight="1">
      <c r="B395" s="15"/>
      <c r="C395" s="4"/>
      <c r="D395" s="302"/>
      <c r="E395" s="302"/>
      <c r="F395" s="302"/>
      <c r="G395" s="303"/>
      <c r="H395" s="303"/>
      <c r="I395" s="303"/>
      <c r="J395" s="303"/>
    </row>
    <row r="396" ht="22.5" customHeight="1">
      <c r="B396" s="15"/>
      <c r="C396" s="4"/>
      <c r="D396" s="302"/>
      <c r="E396" s="302"/>
      <c r="F396" s="302"/>
      <c r="G396" s="303"/>
      <c r="H396" s="303"/>
      <c r="I396" s="303"/>
      <c r="J396" s="303"/>
    </row>
    <row r="397" ht="22.5" customHeight="1">
      <c r="B397" s="15"/>
      <c r="C397" s="4"/>
      <c r="D397" s="302"/>
      <c r="E397" s="302"/>
      <c r="F397" s="302"/>
      <c r="G397" s="303"/>
      <c r="H397" s="303"/>
      <c r="I397" s="303"/>
      <c r="J397" s="303"/>
    </row>
    <row r="398" ht="22.5" customHeight="1">
      <c r="B398" s="15"/>
      <c r="C398" s="4"/>
      <c r="D398" s="302"/>
      <c r="E398" s="302"/>
      <c r="F398" s="302"/>
      <c r="G398" s="303"/>
      <c r="H398" s="303"/>
      <c r="I398" s="303"/>
      <c r="J398" s="303"/>
    </row>
    <row r="399" ht="22.5" customHeight="1">
      <c r="B399" s="15"/>
      <c r="C399" s="4"/>
      <c r="D399" s="302"/>
      <c r="E399" s="302"/>
      <c r="F399" s="302"/>
      <c r="G399" s="303"/>
      <c r="H399" s="303"/>
      <c r="I399" s="303"/>
      <c r="J399" s="303"/>
    </row>
    <row r="400" ht="22.5" customHeight="1">
      <c r="B400" s="15"/>
      <c r="C400" s="4"/>
      <c r="D400" s="302"/>
      <c r="E400" s="302"/>
      <c r="F400" s="302"/>
      <c r="G400" s="303"/>
      <c r="H400" s="303"/>
      <c r="I400" s="303"/>
      <c r="J400" s="303"/>
    </row>
    <row r="401" ht="22.5" customHeight="1">
      <c r="B401" s="15"/>
      <c r="C401" s="4"/>
      <c r="D401" s="302"/>
      <c r="E401" s="302"/>
      <c r="F401" s="302"/>
      <c r="G401" s="303"/>
      <c r="H401" s="303"/>
      <c r="I401" s="303"/>
      <c r="J401" s="303"/>
    </row>
    <row r="402" ht="22.5" customHeight="1">
      <c r="B402" s="15"/>
      <c r="C402" s="4"/>
      <c r="D402" s="302"/>
      <c r="E402" s="302"/>
      <c r="F402" s="302"/>
      <c r="G402" s="303"/>
      <c r="H402" s="303"/>
      <c r="I402" s="303"/>
      <c r="J402" s="303"/>
    </row>
    <row r="403" ht="22.5" customHeight="1">
      <c r="B403" s="15"/>
      <c r="C403" s="4"/>
      <c r="D403" s="302"/>
      <c r="E403" s="302"/>
      <c r="F403" s="302"/>
      <c r="G403" s="303"/>
      <c r="H403" s="303"/>
      <c r="I403" s="303"/>
      <c r="J403" s="303"/>
    </row>
    <row r="404" ht="22.5" customHeight="1">
      <c r="B404" s="15"/>
      <c r="C404" s="4"/>
      <c r="D404" s="302"/>
      <c r="E404" s="302"/>
      <c r="F404" s="302"/>
      <c r="G404" s="303"/>
      <c r="H404" s="303"/>
      <c r="I404" s="303"/>
      <c r="J404" s="303"/>
    </row>
    <row r="405" ht="22.5" customHeight="1">
      <c r="B405" s="15"/>
      <c r="C405" s="4"/>
      <c r="D405" s="302"/>
      <c r="E405" s="302"/>
      <c r="F405" s="302"/>
      <c r="G405" s="303"/>
      <c r="H405" s="303"/>
      <c r="I405" s="303"/>
      <c r="J405" s="303"/>
    </row>
    <row r="406" ht="22.5" customHeight="1">
      <c r="B406" s="15"/>
      <c r="C406" s="4"/>
      <c r="D406" s="302"/>
      <c r="E406" s="302"/>
      <c r="F406" s="302"/>
      <c r="G406" s="303"/>
      <c r="H406" s="303"/>
      <c r="I406" s="303"/>
      <c r="J406" s="303"/>
    </row>
    <row r="407" ht="22.5" customHeight="1">
      <c r="B407" s="15"/>
      <c r="C407" s="4"/>
      <c r="D407" s="302"/>
      <c r="E407" s="302"/>
      <c r="F407" s="302"/>
      <c r="G407" s="303"/>
      <c r="H407" s="303"/>
      <c r="I407" s="303"/>
      <c r="J407" s="303"/>
    </row>
    <row r="408" ht="22.5" customHeight="1">
      <c r="B408" s="15"/>
      <c r="C408" s="4"/>
      <c r="D408" s="302"/>
      <c r="E408" s="302"/>
      <c r="F408" s="302"/>
      <c r="G408" s="303"/>
      <c r="H408" s="303"/>
      <c r="I408" s="303"/>
      <c r="J408" s="303"/>
    </row>
    <row r="409" ht="22.5" customHeight="1">
      <c r="B409" s="15"/>
      <c r="C409" s="4"/>
      <c r="D409" s="302"/>
      <c r="E409" s="302"/>
      <c r="F409" s="302"/>
      <c r="G409" s="303"/>
      <c r="H409" s="303"/>
      <c r="I409" s="303"/>
      <c r="J409" s="303"/>
    </row>
    <row r="410" ht="22.5" customHeight="1">
      <c r="B410" s="15"/>
      <c r="C410" s="4"/>
      <c r="D410" s="302"/>
      <c r="E410" s="302"/>
      <c r="F410" s="302"/>
      <c r="G410" s="303"/>
      <c r="H410" s="303"/>
      <c r="I410" s="303"/>
      <c r="J410" s="303"/>
    </row>
    <row r="411" ht="22.5" customHeight="1">
      <c r="B411" s="15"/>
      <c r="C411" s="4"/>
      <c r="D411" s="302"/>
      <c r="E411" s="302"/>
      <c r="F411" s="302"/>
      <c r="G411" s="303"/>
      <c r="H411" s="303"/>
      <c r="I411" s="303"/>
      <c r="J411" s="303"/>
    </row>
    <row r="412" ht="22.5" customHeight="1">
      <c r="B412" s="15"/>
      <c r="C412" s="4"/>
      <c r="D412" s="302"/>
      <c r="E412" s="302"/>
      <c r="F412" s="302"/>
      <c r="G412" s="303"/>
      <c r="H412" s="303"/>
      <c r="I412" s="303"/>
      <c r="J412" s="303"/>
    </row>
    <row r="413" ht="22.5" customHeight="1">
      <c r="B413" s="15"/>
      <c r="C413" s="4"/>
      <c r="D413" s="302"/>
      <c r="E413" s="302"/>
      <c r="F413" s="302"/>
      <c r="G413" s="303"/>
      <c r="H413" s="303"/>
      <c r="I413" s="303"/>
      <c r="J413" s="303"/>
    </row>
    <row r="414" ht="22.5" customHeight="1">
      <c r="B414" s="15"/>
      <c r="C414" s="4"/>
      <c r="D414" s="302"/>
      <c r="E414" s="302"/>
      <c r="F414" s="302"/>
      <c r="G414" s="303"/>
      <c r="H414" s="303"/>
      <c r="I414" s="303"/>
      <c r="J414" s="303"/>
    </row>
    <row r="415" ht="22.5" customHeight="1">
      <c r="B415" s="15"/>
      <c r="C415" s="4"/>
      <c r="D415" s="302"/>
      <c r="E415" s="302"/>
      <c r="F415" s="302"/>
      <c r="G415" s="303"/>
      <c r="H415" s="303"/>
      <c r="I415" s="303"/>
      <c r="J415" s="303"/>
    </row>
    <row r="416" ht="22.5" customHeight="1">
      <c r="B416" s="15"/>
      <c r="C416" s="4"/>
      <c r="D416" s="302"/>
      <c r="E416" s="302"/>
      <c r="F416" s="302"/>
      <c r="G416" s="303"/>
      <c r="H416" s="303"/>
      <c r="I416" s="303"/>
      <c r="J416" s="303"/>
    </row>
    <row r="417" ht="22.5" customHeight="1">
      <c r="B417" s="15"/>
      <c r="C417" s="4"/>
      <c r="D417" s="302"/>
      <c r="E417" s="302"/>
      <c r="F417" s="302"/>
      <c r="G417" s="303"/>
      <c r="H417" s="303"/>
      <c r="I417" s="303"/>
      <c r="J417" s="303"/>
    </row>
    <row r="418" ht="22.5" customHeight="1">
      <c r="B418" s="15"/>
      <c r="C418" s="4"/>
      <c r="D418" s="302"/>
      <c r="E418" s="302"/>
      <c r="F418" s="302"/>
      <c r="G418" s="303"/>
      <c r="H418" s="303"/>
      <c r="I418" s="303"/>
      <c r="J418" s="303"/>
    </row>
    <row r="419" ht="22.5" customHeight="1">
      <c r="B419" s="15"/>
      <c r="C419" s="4"/>
      <c r="D419" s="302"/>
      <c r="E419" s="302"/>
      <c r="F419" s="302"/>
      <c r="G419" s="303"/>
      <c r="H419" s="303"/>
      <c r="I419" s="303"/>
      <c r="J419" s="303"/>
    </row>
    <row r="420" ht="22.5" customHeight="1">
      <c r="B420" s="15"/>
      <c r="C420" s="4"/>
      <c r="D420" s="302"/>
      <c r="E420" s="302"/>
      <c r="F420" s="302"/>
      <c r="G420" s="303"/>
      <c r="H420" s="303"/>
      <c r="I420" s="303"/>
      <c r="J420" s="303"/>
    </row>
    <row r="421" ht="22.5" customHeight="1">
      <c r="B421" s="15"/>
      <c r="C421" s="4"/>
      <c r="D421" s="302"/>
      <c r="E421" s="302"/>
      <c r="F421" s="302"/>
      <c r="G421" s="303"/>
      <c r="H421" s="303"/>
      <c r="I421" s="303"/>
      <c r="J421" s="303"/>
    </row>
    <row r="422" ht="22.5" customHeight="1">
      <c r="B422" s="15"/>
      <c r="C422" s="4"/>
      <c r="D422" s="302"/>
      <c r="E422" s="302"/>
      <c r="F422" s="302"/>
      <c r="G422" s="303"/>
      <c r="H422" s="303"/>
      <c r="I422" s="303"/>
      <c r="J422" s="303"/>
    </row>
    <row r="423" ht="22.5" customHeight="1">
      <c r="B423" s="15"/>
      <c r="C423" s="4"/>
      <c r="D423" s="302"/>
      <c r="E423" s="302"/>
      <c r="F423" s="302"/>
      <c r="G423" s="303"/>
      <c r="H423" s="303"/>
      <c r="I423" s="303"/>
      <c r="J423" s="303"/>
    </row>
    <row r="424" ht="22.5" customHeight="1">
      <c r="B424" s="15"/>
      <c r="C424" s="4"/>
      <c r="D424" s="302"/>
      <c r="E424" s="302"/>
      <c r="F424" s="302"/>
      <c r="G424" s="303"/>
      <c r="H424" s="303"/>
      <c r="I424" s="303"/>
      <c r="J424" s="303"/>
    </row>
    <row r="425" ht="22.5" customHeight="1">
      <c r="B425" s="15"/>
      <c r="C425" s="4"/>
      <c r="D425" s="302"/>
      <c r="E425" s="302"/>
      <c r="F425" s="302"/>
      <c r="G425" s="303"/>
      <c r="H425" s="303"/>
      <c r="I425" s="303"/>
      <c r="J425" s="303"/>
    </row>
    <row r="426" ht="22.5" customHeight="1">
      <c r="B426" s="15"/>
      <c r="C426" s="4"/>
      <c r="D426" s="302"/>
      <c r="E426" s="302"/>
      <c r="F426" s="302"/>
      <c r="G426" s="303"/>
      <c r="H426" s="303"/>
      <c r="I426" s="303"/>
      <c r="J426" s="303"/>
    </row>
    <row r="427" ht="22.5" customHeight="1">
      <c r="B427" s="15"/>
      <c r="C427" s="4"/>
      <c r="D427" s="302"/>
      <c r="E427" s="302"/>
      <c r="F427" s="302"/>
      <c r="G427" s="303"/>
      <c r="H427" s="303"/>
      <c r="I427" s="303"/>
      <c r="J427" s="303"/>
    </row>
    <row r="428" ht="22.5" customHeight="1">
      <c r="B428" s="15"/>
      <c r="C428" s="4"/>
      <c r="D428" s="302"/>
      <c r="E428" s="302"/>
      <c r="F428" s="302"/>
      <c r="G428" s="303"/>
      <c r="H428" s="303"/>
      <c r="I428" s="303"/>
      <c r="J428" s="303"/>
    </row>
    <row r="429" ht="22.5" customHeight="1">
      <c r="B429" s="15"/>
      <c r="C429" s="4"/>
      <c r="D429" s="302"/>
      <c r="E429" s="302"/>
      <c r="F429" s="302"/>
      <c r="G429" s="303"/>
      <c r="H429" s="303"/>
      <c r="I429" s="303"/>
      <c r="J429" s="303"/>
    </row>
    <row r="430" ht="22.5" customHeight="1">
      <c r="B430" s="15"/>
      <c r="C430" s="4"/>
      <c r="D430" s="302"/>
      <c r="E430" s="302"/>
      <c r="F430" s="302"/>
      <c r="G430" s="303"/>
      <c r="H430" s="303"/>
      <c r="I430" s="303"/>
      <c r="J430" s="303"/>
    </row>
    <row r="431" ht="22.5" customHeight="1">
      <c r="B431" s="15"/>
      <c r="C431" s="4"/>
      <c r="D431" s="302"/>
      <c r="E431" s="302"/>
      <c r="F431" s="302"/>
      <c r="G431" s="303"/>
      <c r="H431" s="303"/>
      <c r="I431" s="303"/>
      <c r="J431" s="303"/>
    </row>
    <row r="432" ht="22.5" customHeight="1">
      <c r="B432" s="15"/>
      <c r="C432" s="4"/>
      <c r="D432" s="302"/>
      <c r="E432" s="302"/>
      <c r="F432" s="302"/>
      <c r="G432" s="303"/>
      <c r="H432" s="303"/>
      <c r="I432" s="303"/>
      <c r="J432" s="303"/>
    </row>
    <row r="433" ht="22.5" customHeight="1">
      <c r="B433" s="15"/>
      <c r="C433" s="4"/>
      <c r="D433" s="302"/>
      <c r="E433" s="302"/>
      <c r="F433" s="302"/>
      <c r="G433" s="303"/>
      <c r="H433" s="303"/>
      <c r="I433" s="303"/>
      <c r="J433" s="303"/>
    </row>
    <row r="434" ht="22.5" customHeight="1">
      <c r="B434" s="15"/>
      <c r="C434" s="4"/>
      <c r="D434" s="302"/>
      <c r="E434" s="302"/>
      <c r="F434" s="302"/>
      <c r="G434" s="303"/>
      <c r="H434" s="303"/>
      <c r="I434" s="303"/>
      <c r="J434" s="303"/>
    </row>
    <row r="435" ht="22.5" customHeight="1">
      <c r="B435" s="15"/>
      <c r="C435" s="4"/>
      <c r="D435" s="302"/>
      <c r="E435" s="302"/>
      <c r="F435" s="302"/>
      <c r="G435" s="303"/>
      <c r="H435" s="303"/>
      <c r="I435" s="303"/>
      <c r="J435" s="303"/>
    </row>
    <row r="436" ht="22.5" customHeight="1">
      <c r="B436" s="15"/>
      <c r="C436" s="4"/>
      <c r="D436" s="302"/>
      <c r="E436" s="302"/>
      <c r="F436" s="302"/>
      <c r="G436" s="303"/>
      <c r="H436" s="303"/>
      <c r="I436" s="303"/>
      <c r="J436" s="303"/>
    </row>
    <row r="437" ht="22.5" customHeight="1">
      <c r="B437" s="15"/>
      <c r="C437" s="4"/>
      <c r="D437" s="302"/>
      <c r="E437" s="302"/>
      <c r="F437" s="302"/>
      <c r="G437" s="303"/>
      <c r="H437" s="303"/>
      <c r="I437" s="303"/>
      <c r="J437" s="303"/>
    </row>
    <row r="438" ht="22.5" customHeight="1">
      <c r="B438" s="15"/>
      <c r="C438" s="4"/>
      <c r="D438" s="302"/>
      <c r="E438" s="302"/>
      <c r="F438" s="302"/>
      <c r="G438" s="303"/>
      <c r="H438" s="303"/>
      <c r="I438" s="303"/>
      <c r="J438" s="303"/>
    </row>
    <row r="439" ht="22.5" customHeight="1">
      <c r="B439" s="15"/>
      <c r="C439" s="4"/>
      <c r="D439" s="302"/>
      <c r="E439" s="302"/>
      <c r="F439" s="302"/>
      <c r="G439" s="303"/>
      <c r="H439" s="303"/>
      <c r="I439" s="303"/>
      <c r="J439" s="303"/>
    </row>
    <row r="440" ht="22.5" customHeight="1">
      <c r="B440" s="15"/>
      <c r="C440" s="4"/>
      <c r="D440" s="302"/>
      <c r="E440" s="302"/>
      <c r="F440" s="302"/>
      <c r="G440" s="303"/>
      <c r="H440" s="303"/>
      <c r="I440" s="303"/>
      <c r="J440" s="303"/>
    </row>
    <row r="441" ht="22.5" customHeight="1">
      <c r="B441" s="15"/>
      <c r="C441" s="4"/>
      <c r="D441" s="302"/>
      <c r="E441" s="302"/>
      <c r="F441" s="302"/>
      <c r="G441" s="303"/>
      <c r="H441" s="303"/>
      <c r="I441" s="303"/>
      <c r="J441" s="303"/>
    </row>
    <row r="442" ht="22.5" customHeight="1">
      <c r="B442" s="15"/>
      <c r="C442" s="4"/>
      <c r="D442" s="302"/>
      <c r="E442" s="302"/>
      <c r="F442" s="302"/>
      <c r="G442" s="303"/>
      <c r="H442" s="303"/>
      <c r="I442" s="303"/>
      <c r="J442" s="303"/>
    </row>
    <row r="443" ht="22.5" customHeight="1">
      <c r="B443" s="15"/>
      <c r="C443" s="4"/>
      <c r="D443" s="302"/>
      <c r="E443" s="302"/>
      <c r="F443" s="302"/>
      <c r="G443" s="303"/>
      <c r="H443" s="303"/>
      <c r="I443" s="303"/>
      <c r="J443" s="303"/>
    </row>
    <row r="444" ht="22.5" customHeight="1">
      <c r="B444" s="15"/>
      <c r="C444" s="4"/>
      <c r="D444" s="302"/>
      <c r="E444" s="302"/>
      <c r="F444" s="302"/>
      <c r="G444" s="303"/>
      <c r="H444" s="303"/>
      <c r="I444" s="303"/>
      <c r="J444" s="303"/>
    </row>
    <row r="445" ht="22.5" customHeight="1">
      <c r="B445" s="15"/>
      <c r="C445" s="4"/>
      <c r="D445" s="302"/>
      <c r="E445" s="302"/>
      <c r="F445" s="302"/>
      <c r="G445" s="303"/>
      <c r="H445" s="303"/>
      <c r="I445" s="303"/>
      <c r="J445" s="303"/>
    </row>
    <row r="446" ht="22.5" customHeight="1">
      <c r="B446" s="15"/>
      <c r="C446" s="4"/>
      <c r="D446" s="302"/>
      <c r="E446" s="302"/>
      <c r="F446" s="302"/>
      <c r="G446" s="303"/>
      <c r="H446" s="303"/>
      <c r="I446" s="303"/>
      <c r="J446" s="303"/>
    </row>
    <row r="447" ht="22.5" customHeight="1">
      <c r="B447" s="15"/>
      <c r="C447" s="4"/>
      <c r="D447" s="302"/>
      <c r="E447" s="302"/>
      <c r="F447" s="302"/>
      <c r="G447" s="303"/>
      <c r="H447" s="303"/>
      <c r="I447" s="303"/>
      <c r="J447" s="303"/>
    </row>
    <row r="448" ht="22.5" customHeight="1">
      <c r="B448" s="15"/>
      <c r="C448" s="4"/>
      <c r="D448" s="302"/>
      <c r="E448" s="302"/>
      <c r="F448" s="302"/>
      <c r="G448" s="303"/>
      <c r="H448" s="303"/>
      <c r="I448" s="303"/>
      <c r="J448" s="303"/>
    </row>
    <row r="449" ht="22.5" customHeight="1">
      <c r="B449" s="15"/>
      <c r="C449" s="4"/>
      <c r="D449" s="302"/>
      <c r="E449" s="302"/>
      <c r="F449" s="302"/>
      <c r="G449" s="303"/>
      <c r="H449" s="303"/>
      <c r="I449" s="303"/>
      <c r="J449" s="303"/>
    </row>
    <row r="450" ht="22.5" customHeight="1">
      <c r="B450" s="15"/>
      <c r="C450" s="4"/>
      <c r="D450" s="302"/>
      <c r="E450" s="302"/>
      <c r="F450" s="302"/>
      <c r="G450" s="303"/>
      <c r="H450" s="303"/>
      <c r="I450" s="303"/>
      <c r="J450" s="303"/>
    </row>
    <row r="451" ht="22.5" customHeight="1">
      <c r="B451" s="15"/>
      <c r="C451" s="4"/>
      <c r="D451" s="302"/>
      <c r="E451" s="302"/>
      <c r="F451" s="302"/>
      <c r="G451" s="303"/>
      <c r="H451" s="303"/>
      <c r="I451" s="303"/>
      <c r="J451" s="303"/>
    </row>
    <row r="452" ht="22.5" customHeight="1">
      <c r="B452" s="15"/>
      <c r="C452" s="4"/>
      <c r="D452" s="302"/>
      <c r="E452" s="302"/>
      <c r="F452" s="302"/>
      <c r="G452" s="303"/>
      <c r="H452" s="303"/>
      <c r="I452" s="303"/>
      <c r="J452" s="303"/>
    </row>
    <row r="453" ht="22.5" customHeight="1">
      <c r="B453" s="15"/>
      <c r="C453" s="4"/>
      <c r="D453" s="302"/>
      <c r="E453" s="302"/>
      <c r="F453" s="302"/>
      <c r="G453" s="303"/>
      <c r="H453" s="303"/>
      <c r="I453" s="303"/>
      <c r="J453" s="303"/>
    </row>
    <row r="454" ht="22.5" customHeight="1">
      <c r="B454" s="15"/>
      <c r="C454" s="4"/>
      <c r="D454" s="302"/>
      <c r="E454" s="302"/>
      <c r="F454" s="302"/>
      <c r="G454" s="303"/>
      <c r="H454" s="303"/>
      <c r="I454" s="303"/>
      <c r="J454" s="303"/>
    </row>
    <row r="455" ht="22.5" customHeight="1">
      <c r="B455" s="15"/>
      <c r="C455" s="4"/>
      <c r="D455" s="302"/>
      <c r="E455" s="302"/>
      <c r="F455" s="302"/>
      <c r="G455" s="303"/>
      <c r="H455" s="303"/>
      <c r="I455" s="303"/>
      <c r="J455" s="303"/>
    </row>
    <row r="456" ht="22.5" customHeight="1">
      <c r="B456" s="15"/>
      <c r="C456" s="4"/>
      <c r="D456" s="302"/>
      <c r="E456" s="302"/>
      <c r="F456" s="302"/>
      <c r="G456" s="303"/>
      <c r="H456" s="303"/>
      <c r="I456" s="303"/>
      <c r="J456" s="303"/>
    </row>
    <row r="457" ht="22.5" customHeight="1">
      <c r="B457" s="15"/>
      <c r="C457" s="4"/>
      <c r="D457" s="302"/>
      <c r="E457" s="302"/>
      <c r="F457" s="302"/>
      <c r="G457" s="303"/>
      <c r="H457" s="303"/>
      <c r="I457" s="303"/>
      <c r="J457" s="303"/>
    </row>
    <row r="458" ht="22.5" customHeight="1">
      <c r="B458" s="15"/>
      <c r="C458" s="4"/>
      <c r="D458" s="302"/>
      <c r="E458" s="302"/>
      <c r="F458" s="302"/>
      <c r="G458" s="303"/>
      <c r="H458" s="303"/>
      <c r="I458" s="303"/>
      <c r="J458" s="303"/>
    </row>
    <row r="459" ht="22.5" customHeight="1">
      <c r="B459" s="15"/>
      <c r="C459" s="4"/>
      <c r="D459" s="302"/>
      <c r="E459" s="302"/>
      <c r="F459" s="302"/>
      <c r="G459" s="303"/>
      <c r="H459" s="303"/>
      <c r="I459" s="303"/>
      <c r="J459" s="303"/>
    </row>
    <row r="460" ht="22.5" customHeight="1">
      <c r="B460" s="15"/>
      <c r="C460" s="4"/>
      <c r="D460" s="302"/>
      <c r="E460" s="302"/>
      <c r="F460" s="302"/>
      <c r="G460" s="303"/>
      <c r="H460" s="303"/>
      <c r="I460" s="303"/>
      <c r="J460" s="303"/>
    </row>
    <row r="461" ht="22.5" customHeight="1">
      <c r="B461" s="15"/>
      <c r="C461" s="4"/>
      <c r="D461" s="302"/>
      <c r="E461" s="302"/>
      <c r="F461" s="302"/>
      <c r="G461" s="303"/>
      <c r="H461" s="303"/>
      <c r="I461" s="303"/>
      <c r="J461" s="303"/>
    </row>
    <row r="462" ht="22.5" customHeight="1">
      <c r="B462" s="15"/>
      <c r="C462" s="4"/>
      <c r="D462" s="302"/>
      <c r="E462" s="302"/>
      <c r="F462" s="302"/>
      <c r="G462" s="303"/>
      <c r="H462" s="303"/>
      <c r="I462" s="303"/>
      <c r="J462" s="303"/>
    </row>
    <row r="463" ht="22.5" customHeight="1">
      <c r="B463" s="15"/>
      <c r="C463" s="4"/>
      <c r="D463" s="302"/>
      <c r="E463" s="302"/>
      <c r="F463" s="302"/>
      <c r="G463" s="303"/>
      <c r="H463" s="303"/>
      <c r="I463" s="303"/>
      <c r="J463" s="303"/>
    </row>
    <row r="464" ht="22.5" customHeight="1">
      <c r="B464" s="15"/>
      <c r="C464" s="4"/>
      <c r="D464" s="302"/>
      <c r="E464" s="302"/>
      <c r="F464" s="302"/>
      <c r="G464" s="303"/>
      <c r="H464" s="303"/>
      <c r="I464" s="303"/>
      <c r="J464" s="303"/>
    </row>
    <row r="465" ht="22.5" customHeight="1">
      <c r="B465" s="15"/>
      <c r="C465" s="4"/>
      <c r="D465" s="302"/>
      <c r="E465" s="302"/>
      <c r="F465" s="302"/>
      <c r="G465" s="303"/>
      <c r="H465" s="303"/>
      <c r="I465" s="303"/>
      <c r="J465" s="303"/>
    </row>
    <row r="466" ht="22.5" customHeight="1">
      <c r="B466" s="15"/>
      <c r="C466" s="4"/>
      <c r="D466" s="302"/>
      <c r="E466" s="302"/>
      <c r="F466" s="302"/>
      <c r="G466" s="303"/>
      <c r="H466" s="303"/>
      <c r="I466" s="303"/>
      <c r="J466" s="303"/>
    </row>
    <row r="467" ht="22.5" customHeight="1">
      <c r="B467" s="15"/>
      <c r="C467" s="4"/>
      <c r="D467" s="302"/>
      <c r="E467" s="302"/>
      <c r="F467" s="302"/>
      <c r="G467" s="303"/>
      <c r="H467" s="303"/>
      <c r="I467" s="303"/>
      <c r="J467" s="303"/>
    </row>
    <row r="468" ht="22.5" customHeight="1">
      <c r="B468" s="15"/>
      <c r="C468" s="4"/>
      <c r="D468" s="302"/>
      <c r="E468" s="302"/>
      <c r="F468" s="302"/>
      <c r="G468" s="303"/>
      <c r="H468" s="303"/>
      <c r="I468" s="303"/>
      <c r="J468" s="303"/>
    </row>
    <row r="469" ht="22.5" customHeight="1">
      <c r="B469" s="15"/>
      <c r="C469" s="4"/>
      <c r="D469" s="302"/>
      <c r="E469" s="302"/>
      <c r="F469" s="302"/>
      <c r="G469" s="303"/>
      <c r="H469" s="303"/>
      <c r="I469" s="303"/>
      <c r="J469" s="303"/>
    </row>
    <row r="470" ht="22.5" customHeight="1">
      <c r="B470" s="15"/>
      <c r="C470" s="4"/>
      <c r="D470" s="302"/>
      <c r="E470" s="302"/>
      <c r="F470" s="302"/>
      <c r="G470" s="303"/>
      <c r="H470" s="303"/>
      <c r="I470" s="303"/>
      <c r="J470" s="303"/>
    </row>
    <row r="471" ht="22.5" customHeight="1">
      <c r="B471" s="15"/>
      <c r="C471" s="4"/>
      <c r="D471" s="302"/>
      <c r="E471" s="302"/>
      <c r="F471" s="302"/>
      <c r="G471" s="303"/>
      <c r="H471" s="303"/>
      <c r="I471" s="303"/>
      <c r="J471" s="303"/>
    </row>
    <row r="472" ht="22.5" customHeight="1">
      <c r="B472" s="15"/>
      <c r="C472" s="4"/>
      <c r="D472" s="302"/>
      <c r="E472" s="302"/>
      <c r="F472" s="302"/>
      <c r="G472" s="303"/>
      <c r="H472" s="303"/>
      <c r="I472" s="303"/>
      <c r="J472" s="303"/>
    </row>
    <row r="473" ht="22.5" customHeight="1">
      <c r="B473" s="15"/>
      <c r="C473" s="4"/>
      <c r="D473" s="302"/>
      <c r="E473" s="302"/>
      <c r="F473" s="302"/>
      <c r="G473" s="303"/>
      <c r="H473" s="303"/>
      <c r="I473" s="303"/>
      <c r="J473" s="303"/>
    </row>
    <row r="474" ht="22.5" customHeight="1">
      <c r="B474" s="15"/>
      <c r="C474" s="4"/>
      <c r="D474" s="302"/>
      <c r="E474" s="302"/>
      <c r="F474" s="302"/>
      <c r="G474" s="303"/>
      <c r="H474" s="303"/>
      <c r="I474" s="303"/>
      <c r="J474" s="303"/>
    </row>
    <row r="475" ht="22.5" customHeight="1">
      <c r="B475" s="15"/>
      <c r="C475" s="4"/>
      <c r="D475" s="302"/>
      <c r="E475" s="302"/>
      <c r="F475" s="302"/>
      <c r="G475" s="303"/>
      <c r="H475" s="303"/>
      <c r="I475" s="303"/>
      <c r="J475" s="303"/>
    </row>
    <row r="476" ht="22.5" customHeight="1">
      <c r="B476" s="15"/>
      <c r="C476" s="4"/>
      <c r="D476" s="302"/>
      <c r="E476" s="302"/>
      <c r="F476" s="302"/>
      <c r="G476" s="303"/>
      <c r="H476" s="303"/>
      <c r="I476" s="303"/>
      <c r="J476" s="303"/>
    </row>
    <row r="477" ht="22.5" customHeight="1">
      <c r="B477" s="15"/>
      <c r="C477" s="4"/>
      <c r="D477" s="302"/>
      <c r="E477" s="302"/>
      <c r="F477" s="302"/>
      <c r="G477" s="303"/>
      <c r="H477" s="303"/>
      <c r="I477" s="303"/>
      <c r="J477" s="303"/>
    </row>
    <row r="478" ht="22.5" customHeight="1">
      <c r="B478" s="15"/>
      <c r="C478" s="4"/>
      <c r="D478" s="302"/>
      <c r="E478" s="302"/>
      <c r="F478" s="302"/>
      <c r="G478" s="303"/>
      <c r="H478" s="303"/>
      <c r="I478" s="303"/>
      <c r="J478" s="303"/>
    </row>
    <row r="479" ht="22.5" customHeight="1">
      <c r="B479" s="15"/>
      <c r="C479" s="4"/>
      <c r="D479" s="302"/>
      <c r="E479" s="302"/>
      <c r="F479" s="302"/>
      <c r="G479" s="303"/>
      <c r="H479" s="303"/>
      <c r="I479" s="303"/>
      <c r="J479" s="303"/>
    </row>
    <row r="480" ht="22.5" customHeight="1">
      <c r="B480" s="15"/>
      <c r="C480" s="4"/>
      <c r="D480" s="302"/>
      <c r="E480" s="302"/>
      <c r="F480" s="302"/>
      <c r="G480" s="303"/>
      <c r="H480" s="303"/>
      <c r="I480" s="303"/>
      <c r="J480" s="303"/>
    </row>
    <row r="481" ht="22.5" customHeight="1">
      <c r="B481" s="15"/>
      <c r="C481" s="4"/>
      <c r="D481" s="302"/>
      <c r="E481" s="302"/>
      <c r="F481" s="302"/>
      <c r="G481" s="303"/>
      <c r="H481" s="303"/>
      <c r="I481" s="303"/>
      <c r="J481" s="303"/>
    </row>
    <row r="482" ht="22.5" customHeight="1">
      <c r="B482" s="15"/>
      <c r="C482" s="4"/>
      <c r="D482" s="302"/>
      <c r="E482" s="302"/>
      <c r="F482" s="302"/>
      <c r="G482" s="303"/>
      <c r="H482" s="303"/>
      <c r="I482" s="303"/>
      <c r="J482" s="303"/>
    </row>
    <row r="483" ht="22.5" customHeight="1">
      <c r="B483" s="15"/>
      <c r="C483" s="4"/>
      <c r="D483" s="302"/>
      <c r="E483" s="302"/>
      <c r="F483" s="302"/>
      <c r="G483" s="303"/>
      <c r="H483" s="303"/>
      <c r="I483" s="303"/>
      <c r="J483" s="303"/>
    </row>
    <row r="484" ht="22.5" customHeight="1">
      <c r="B484" s="15"/>
      <c r="C484" s="4"/>
      <c r="D484" s="302"/>
      <c r="E484" s="302"/>
      <c r="F484" s="302"/>
      <c r="G484" s="303"/>
      <c r="H484" s="303"/>
      <c r="I484" s="303"/>
      <c r="J484" s="303"/>
    </row>
    <row r="485" ht="22.5" customHeight="1">
      <c r="B485" s="15"/>
      <c r="C485" s="4"/>
      <c r="D485" s="302"/>
      <c r="E485" s="302"/>
      <c r="F485" s="302"/>
      <c r="G485" s="303"/>
      <c r="H485" s="303"/>
      <c r="I485" s="303"/>
      <c r="J485" s="303"/>
    </row>
    <row r="486" ht="22.5" customHeight="1">
      <c r="B486" s="15"/>
      <c r="C486" s="4"/>
      <c r="D486" s="302"/>
      <c r="E486" s="302"/>
      <c r="F486" s="302"/>
      <c r="G486" s="303"/>
      <c r="H486" s="303"/>
      <c r="I486" s="303"/>
      <c r="J486" s="303"/>
    </row>
    <row r="487" ht="22.5" customHeight="1">
      <c r="B487" s="15"/>
      <c r="C487" s="4"/>
      <c r="D487" s="302"/>
      <c r="E487" s="302"/>
      <c r="F487" s="302"/>
      <c r="G487" s="303"/>
      <c r="H487" s="303"/>
      <c r="I487" s="303"/>
      <c r="J487" s="303"/>
    </row>
    <row r="488" ht="22.5" customHeight="1">
      <c r="B488" s="15"/>
      <c r="C488" s="4"/>
      <c r="D488" s="302"/>
      <c r="E488" s="302"/>
      <c r="F488" s="302"/>
      <c r="G488" s="303"/>
      <c r="H488" s="303"/>
      <c r="I488" s="303"/>
      <c r="J488" s="303"/>
    </row>
    <row r="489" ht="22.5" customHeight="1">
      <c r="B489" s="15"/>
      <c r="C489" s="4"/>
      <c r="D489" s="302"/>
      <c r="E489" s="302"/>
      <c r="F489" s="302"/>
      <c r="G489" s="303"/>
      <c r="H489" s="303"/>
      <c r="I489" s="303"/>
      <c r="J489" s="303"/>
    </row>
    <row r="490" ht="22.5" customHeight="1">
      <c r="B490" s="15"/>
      <c r="C490" s="4"/>
      <c r="D490" s="302"/>
      <c r="E490" s="302"/>
      <c r="F490" s="302"/>
      <c r="G490" s="303"/>
      <c r="H490" s="303"/>
      <c r="I490" s="303"/>
      <c r="J490" s="303"/>
    </row>
    <row r="491" ht="22.5" customHeight="1">
      <c r="B491" s="15"/>
      <c r="C491" s="4"/>
      <c r="D491" s="302"/>
      <c r="E491" s="302"/>
      <c r="F491" s="302"/>
      <c r="G491" s="303"/>
      <c r="H491" s="303"/>
      <c r="I491" s="303"/>
      <c r="J491" s="303"/>
    </row>
    <row r="492" ht="22.5" customHeight="1">
      <c r="B492" s="15"/>
      <c r="C492" s="4"/>
      <c r="D492" s="302"/>
      <c r="E492" s="302"/>
      <c r="F492" s="302"/>
      <c r="G492" s="303"/>
      <c r="H492" s="303"/>
      <c r="I492" s="303"/>
      <c r="J492" s="303"/>
    </row>
    <row r="493" ht="22.5" customHeight="1">
      <c r="B493" s="15"/>
      <c r="C493" s="4"/>
      <c r="D493" s="302"/>
      <c r="E493" s="302"/>
      <c r="F493" s="302"/>
      <c r="G493" s="303"/>
      <c r="H493" s="303"/>
      <c r="I493" s="303"/>
      <c r="J493" s="303"/>
    </row>
    <row r="494" ht="22.5" customHeight="1">
      <c r="B494" s="15"/>
      <c r="C494" s="4"/>
      <c r="D494" s="302"/>
      <c r="E494" s="302"/>
      <c r="F494" s="302"/>
      <c r="G494" s="303"/>
      <c r="H494" s="303"/>
      <c r="I494" s="303"/>
      <c r="J494" s="303"/>
    </row>
    <row r="495" ht="22.5" customHeight="1">
      <c r="B495" s="15"/>
      <c r="C495" s="4"/>
      <c r="D495" s="302"/>
      <c r="E495" s="302"/>
      <c r="F495" s="302"/>
      <c r="G495" s="303"/>
      <c r="H495" s="303"/>
      <c r="I495" s="303"/>
      <c r="J495" s="303"/>
    </row>
    <row r="496" ht="22.5" customHeight="1">
      <c r="B496" s="15"/>
      <c r="C496" s="4"/>
      <c r="D496" s="302"/>
      <c r="E496" s="302"/>
      <c r="F496" s="302"/>
      <c r="G496" s="303"/>
      <c r="H496" s="303"/>
      <c r="I496" s="303"/>
      <c r="J496" s="303"/>
    </row>
    <row r="497" ht="22.5" customHeight="1">
      <c r="B497" s="15"/>
      <c r="C497" s="4"/>
      <c r="D497" s="302"/>
      <c r="E497" s="302"/>
      <c r="F497" s="302"/>
      <c r="G497" s="303"/>
      <c r="H497" s="303"/>
      <c r="I497" s="303"/>
      <c r="J497" s="303"/>
    </row>
    <row r="498" ht="22.5" customHeight="1">
      <c r="B498" s="15"/>
      <c r="C498" s="4"/>
      <c r="D498" s="302"/>
      <c r="E498" s="302"/>
      <c r="F498" s="302"/>
      <c r="G498" s="303"/>
      <c r="H498" s="303"/>
      <c r="I498" s="303"/>
      <c r="J498" s="303"/>
    </row>
    <row r="499" ht="22.5" customHeight="1">
      <c r="B499" s="15"/>
      <c r="C499" s="4"/>
      <c r="D499" s="302"/>
      <c r="E499" s="302"/>
      <c r="F499" s="302"/>
      <c r="G499" s="303"/>
      <c r="H499" s="303"/>
      <c r="I499" s="303"/>
      <c r="J499" s="303"/>
    </row>
    <row r="500" ht="22.5" customHeight="1">
      <c r="B500" s="15"/>
      <c r="C500" s="4"/>
      <c r="D500" s="302"/>
      <c r="E500" s="302"/>
      <c r="F500" s="302"/>
      <c r="G500" s="303"/>
      <c r="H500" s="303"/>
      <c r="I500" s="303"/>
      <c r="J500" s="303"/>
    </row>
    <row r="501" ht="22.5" customHeight="1">
      <c r="B501" s="15"/>
      <c r="C501" s="4"/>
      <c r="D501" s="302"/>
      <c r="E501" s="302"/>
      <c r="F501" s="302"/>
      <c r="G501" s="303"/>
      <c r="H501" s="303"/>
      <c r="I501" s="303"/>
      <c r="J501" s="303"/>
    </row>
    <row r="502" ht="22.5" customHeight="1">
      <c r="B502" s="15"/>
      <c r="C502" s="4"/>
      <c r="D502" s="302"/>
      <c r="E502" s="302"/>
      <c r="F502" s="302"/>
      <c r="G502" s="303"/>
      <c r="H502" s="303"/>
      <c r="I502" s="303"/>
      <c r="J502" s="303"/>
    </row>
    <row r="503" ht="22.5" customHeight="1">
      <c r="B503" s="15"/>
      <c r="C503" s="4"/>
      <c r="D503" s="302"/>
      <c r="E503" s="302"/>
      <c r="F503" s="302"/>
      <c r="G503" s="303"/>
      <c r="H503" s="303"/>
      <c r="I503" s="303"/>
      <c r="J503" s="303"/>
    </row>
    <row r="504" ht="22.5" customHeight="1">
      <c r="B504" s="15"/>
      <c r="C504" s="4"/>
      <c r="D504" s="302"/>
      <c r="E504" s="302"/>
      <c r="F504" s="302"/>
      <c r="G504" s="303"/>
      <c r="H504" s="303"/>
      <c r="I504" s="303"/>
      <c r="J504" s="303"/>
    </row>
    <row r="505" ht="22.5" customHeight="1">
      <c r="B505" s="15"/>
      <c r="C505" s="4"/>
      <c r="D505" s="302"/>
      <c r="E505" s="302"/>
      <c r="F505" s="302"/>
      <c r="G505" s="303"/>
      <c r="H505" s="303"/>
      <c r="I505" s="303"/>
      <c r="J505" s="303"/>
    </row>
    <row r="506" ht="22.5" customHeight="1">
      <c r="B506" s="15"/>
      <c r="C506" s="4"/>
      <c r="D506" s="302"/>
      <c r="E506" s="302"/>
      <c r="F506" s="302"/>
      <c r="G506" s="303"/>
      <c r="H506" s="303"/>
      <c r="I506" s="303"/>
      <c r="J506" s="303"/>
    </row>
    <row r="507" ht="22.5" customHeight="1">
      <c r="B507" s="15"/>
      <c r="C507" s="4"/>
      <c r="D507" s="302"/>
      <c r="E507" s="302"/>
      <c r="F507" s="302"/>
      <c r="G507" s="303"/>
      <c r="H507" s="303"/>
      <c r="I507" s="303"/>
      <c r="J507" s="303"/>
    </row>
    <row r="508" ht="22.5" customHeight="1">
      <c r="B508" s="15"/>
      <c r="C508" s="4"/>
      <c r="D508" s="302"/>
      <c r="E508" s="302"/>
      <c r="F508" s="302"/>
      <c r="G508" s="303"/>
      <c r="H508" s="303"/>
      <c r="I508" s="303"/>
      <c r="J508" s="303"/>
    </row>
    <row r="509" ht="22.5" customHeight="1">
      <c r="B509" s="15"/>
      <c r="C509" s="4"/>
      <c r="D509" s="302"/>
      <c r="E509" s="302"/>
      <c r="F509" s="302"/>
      <c r="G509" s="303"/>
      <c r="H509" s="303"/>
      <c r="I509" s="303"/>
      <c r="J509" s="303"/>
    </row>
    <row r="510" ht="22.5" customHeight="1">
      <c r="B510" s="15"/>
      <c r="C510" s="4"/>
      <c r="D510" s="302"/>
      <c r="E510" s="302"/>
      <c r="F510" s="302"/>
      <c r="G510" s="303"/>
      <c r="H510" s="303"/>
      <c r="I510" s="303"/>
      <c r="J510" s="303"/>
    </row>
    <row r="511" ht="22.5" customHeight="1">
      <c r="B511" s="15"/>
      <c r="C511" s="4"/>
      <c r="D511" s="302"/>
      <c r="E511" s="302"/>
      <c r="F511" s="302"/>
      <c r="G511" s="303"/>
      <c r="H511" s="303"/>
      <c r="I511" s="303"/>
      <c r="J511" s="303"/>
    </row>
    <row r="512" ht="22.5" customHeight="1">
      <c r="B512" s="15"/>
      <c r="C512" s="4"/>
      <c r="D512" s="302"/>
      <c r="E512" s="302"/>
      <c r="F512" s="302"/>
      <c r="G512" s="303"/>
      <c r="H512" s="303"/>
      <c r="I512" s="303"/>
      <c r="J512" s="303"/>
    </row>
    <row r="513" ht="22.5" customHeight="1">
      <c r="B513" s="15"/>
      <c r="C513" s="4"/>
      <c r="D513" s="302"/>
      <c r="E513" s="302"/>
      <c r="F513" s="302"/>
      <c r="G513" s="303"/>
      <c r="H513" s="303"/>
      <c r="I513" s="303"/>
      <c r="J513" s="303"/>
    </row>
    <row r="514" ht="22.5" customHeight="1">
      <c r="B514" s="15"/>
      <c r="C514" s="4"/>
      <c r="D514" s="302"/>
      <c r="E514" s="302"/>
      <c r="F514" s="302"/>
      <c r="G514" s="303"/>
      <c r="H514" s="303"/>
      <c r="I514" s="303"/>
      <c r="J514" s="303"/>
    </row>
    <row r="515" ht="22.5" customHeight="1">
      <c r="B515" s="15"/>
      <c r="C515" s="4"/>
      <c r="D515" s="302"/>
      <c r="E515" s="302"/>
      <c r="F515" s="302"/>
      <c r="G515" s="303"/>
      <c r="H515" s="303"/>
      <c r="I515" s="303"/>
      <c r="J515" s="303"/>
    </row>
    <row r="516" ht="22.5" customHeight="1">
      <c r="B516" s="15"/>
      <c r="C516" s="4"/>
      <c r="D516" s="302"/>
      <c r="E516" s="302"/>
      <c r="F516" s="302"/>
      <c r="G516" s="303"/>
      <c r="H516" s="303"/>
      <c r="I516" s="303"/>
      <c r="J516" s="303"/>
    </row>
    <row r="517" ht="22.5" customHeight="1">
      <c r="B517" s="15"/>
      <c r="C517" s="4"/>
      <c r="D517" s="302"/>
      <c r="E517" s="302"/>
      <c r="F517" s="302"/>
      <c r="G517" s="303"/>
      <c r="H517" s="303"/>
      <c r="I517" s="303"/>
      <c r="J517" s="303"/>
    </row>
    <row r="518" ht="22.5" customHeight="1">
      <c r="B518" s="15"/>
      <c r="C518" s="4"/>
      <c r="D518" s="302"/>
      <c r="E518" s="302"/>
      <c r="F518" s="302"/>
      <c r="G518" s="303"/>
      <c r="H518" s="303"/>
      <c r="I518" s="303"/>
      <c r="J518" s="303"/>
    </row>
    <row r="519" ht="22.5" customHeight="1">
      <c r="B519" s="15"/>
      <c r="C519" s="4"/>
      <c r="D519" s="302"/>
      <c r="E519" s="302"/>
      <c r="F519" s="302"/>
      <c r="G519" s="303"/>
      <c r="H519" s="303"/>
      <c r="I519" s="303"/>
      <c r="J519" s="303"/>
    </row>
    <row r="520" ht="22.5" customHeight="1">
      <c r="B520" s="15"/>
      <c r="C520" s="4"/>
      <c r="D520" s="302"/>
      <c r="E520" s="302"/>
      <c r="F520" s="302"/>
      <c r="G520" s="303"/>
      <c r="H520" s="303"/>
      <c r="I520" s="303"/>
      <c r="J520" s="303"/>
    </row>
    <row r="521" ht="22.5" customHeight="1">
      <c r="B521" s="15"/>
      <c r="C521" s="4"/>
      <c r="D521" s="302"/>
      <c r="E521" s="302"/>
      <c r="F521" s="302"/>
      <c r="G521" s="303"/>
      <c r="H521" s="303"/>
      <c r="I521" s="303"/>
      <c r="J521" s="303"/>
    </row>
    <row r="522" ht="22.5" customHeight="1">
      <c r="B522" s="15"/>
      <c r="C522" s="4"/>
      <c r="D522" s="302"/>
      <c r="E522" s="302"/>
      <c r="F522" s="302"/>
      <c r="G522" s="303"/>
      <c r="H522" s="303"/>
      <c r="I522" s="303"/>
      <c r="J522" s="303"/>
    </row>
    <row r="523" ht="22.5" customHeight="1">
      <c r="B523" s="15"/>
      <c r="C523" s="4"/>
      <c r="D523" s="302"/>
      <c r="E523" s="302"/>
      <c r="F523" s="302"/>
      <c r="G523" s="303"/>
      <c r="H523" s="303"/>
      <c r="I523" s="303"/>
      <c r="J523" s="303"/>
    </row>
    <row r="524" ht="22.5" customHeight="1">
      <c r="B524" s="15"/>
      <c r="C524" s="4"/>
      <c r="D524" s="302"/>
      <c r="E524" s="302"/>
      <c r="F524" s="302"/>
      <c r="G524" s="303"/>
      <c r="H524" s="303"/>
      <c r="I524" s="303"/>
      <c r="J524" s="303"/>
    </row>
    <row r="525" ht="22.5" customHeight="1">
      <c r="B525" s="15"/>
      <c r="C525" s="4"/>
      <c r="D525" s="302"/>
      <c r="E525" s="302"/>
      <c r="F525" s="302"/>
      <c r="G525" s="303"/>
      <c r="H525" s="303"/>
      <c r="I525" s="303"/>
      <c r="J525" s="303"/>
    </row>
    <row r="526" ht="22.5" customHeight="1">
      <c r="B526" s="15"/>
      <c r="C526" s="4"/>
      <c r="D526" s="302"/>
      <c r="E526" s="302"/>
      <c r="F526" s="302"/>
      <c r="G526" s="303"/>
      <c r="H526" s="303"/>
      <c r="I526" s="303"/>
      <c r="J526" s="303"/>
    </row>
    <row r="527" ht="22.5" customHeight="1">
      <c r="B527" s="15"/>
      <c r="C527" s="4"/>
      <c r="D527" s="302"/>
      <c r="E527" s="302"/>
      <c r="F527" s="302"/>
      <c r="G527" s="303"/>
      <c r="H527" s="303"/>
      <c r="I527" s="303"/>
      <c r="J527" s="303"/>
    </row>
    <row r="528" ht="22.5" customHeight="1">
      <c r="B528" s="15"/>
      <c r="C528" s="4"/>
      <c r="D528" s="302"/>
      <c r="E528" s="302"/>
      <c r="F528" s="302"/>
      <c r="G528" s="303"/>
      <c r="H528" s="303"/>
      <c r="I528" s="303"/>
      <c r="J528" s="303"/>
    </row>
    <row r="529" ht="22.5" customHeight="1">
      <c r="B529" s="15"/>
      <c r="C529" s="4"/>
      <c r="D529" s="302"/>
      <c r="E529" s="302"/>
      <c r="F529" s="302"/>
      <c r="G529" s="303"/>
      <c r="H529" s="303"/>
      <c r="I529" s="303"/>
      <c r="J529" s="303"/>
    </row>
    <row r="530" ht="22.5" customHeight="1">
      <c r="B530" s="15"/>
      <c r="C530" s="4"/>
      <c r="D530" s="302"/>
      <c r="E530" s="302"/>
      <c r="F530" s="302"/>
      <c r="G530" s="303"/>
      <c r="H530" s="303"/>
      <c r="I530" s="303"/>
      <c r="J530" s="303"/>
    </row>
    <row r="531" ht="22.5" customHeight="1">
      <c r="B531" s="15"/>
      <c r="C531" s="4"/>
      <c r="D531" s="302"/>
      <c r="E531" s="302"/>
      <c r="F531" s="302"/>
      <c r="G531" s="303"/>
      <c r="H531" s="303"/>
      <c r="I531" s="303"/>
      <c r="J531" s="303"/>
    </row>
    <row r="532" ht="22.5" customHeight="1">
      <c r="B532" s="15"/>
      <c r="C532" s="4"/>
      <c r="D532" s="302"/>
      <c r="E532" s="302"/>
      <c r="F532" s="302"/>
      <c r="G532" s="303"/>
      <c r="H532" s="303"/>
      <c r="I532" s="303"/>
      <c r="J532" s="303"/>
    </row>
    <row r="533" ht="22.5" customHeight="1">
      <c r="B533" s="15"/>
      <c r="C533" s="4"/>
      <c r="D533" s="302"/>
      <c r="E533" s="302"/>
      <c r="F533" s="302"/>
      <c r="G533" s="303"/>
      <c r="H533" s="303"/>
      <c r="I533" s="303"/>
      <c r="J533" s="303"/>
    </row>
    <row r="534" ht="22.5" customHeight="1">
      <c r="B534" s="15"/>
      <c r="C534" s="4"/>
      <c r="D534" s="302"/>
      <c r="E534" s="302"/>
      <c r="F534" s="302"/>
      <c r="G534" s="303"/>
      <c r="H534" s="303"/>
      <c r="I534" s="303"/>
      <c r="J534" s="303"/>
    </row>
    <row r="535" ht="22.5" customHeight="1">
      <c r="B535" s="15"/>
      <c r="C535" s="4"/>
      <c r="D535" s="302"/>
      <c r="E535" s="302"/>
      <c r="F535" s="302"/>
      <c r="G535" s="303"/>
      <c r="H535" s="303"/>
      <c r="I535" s="303"/>
      <c r="J535" s="303"/>
    </row>
    <row r="536" ht="22.5" customHeight="1">
      <c r="B536" s="15"/>
      <c r="C536" s="4"/>
      <c r="D536" s="302"/>
      <c r="E536" s="302"/>
      <c r="F536" s="302"/>
      <c r="G536" s="303"/>
      <c r="H536" s="303"/>
      <c r="I536" s="303"/>
      <c r="J536" s="303"/>
    </row>
    <row r="537" ht="22.5" customHeight="1">
      <c r="B537" s="15"/>
      <c r="C537" s="4"/>
      <c r="D537" s="302"/>
      <c r="E537" s="302"/>
      <c r="F537" s="302"/>
      <c r="G537" s="303"/>
      <c r="H537" s="303"/>
      <c r="I537" s="303"/>
      <c r="J537" s="303"/>
    </row>
    <row r="538" ht="22.5" customHeight="1">
      <c r="B538" s="15"/>
      <c r="C538" s="4"/>
      <c r="D538" s="302"/>
      <c r="E538" s="302"/>
      <c r="F538" s="302"/>
      <c r="G538" s="303"/>
      <c r="H538" s="303"/>
      <c r="I538" s="303"/>
      <c r="J538" s="303"/>
    </row>
    <row r="539" ht="22.5" customHeight="1">
      <c r="B539" s="15"/>
      <c r="C539" s="4"/>
      <c r="D539" s="302"/>
      <c r="E539" s="302"/>
      <c r="F539" s="302"/>
      <c r="G539" s="303"/>
      <c r="H539" s="303"/>
      <c r="I539" s="303"/>
      <c r="J539" s="303"/>
    </row>
    <row r="540" ht="22.5" customHeight="1">
      <c r="B540" s="15"/>
      <c r="C540" s="4"/>
      <c r="D540" s="302"/>
      <c r="E540" s="302"/>
      <c r="F540" s="302"/>
      <c r="G540" s="303"/>
      <c r="H540" s="303"/>
      <c r="I540" s="303"/>
      <c r="J540" s="303"/>
    </row>
    <row r="541" ht="22.5" customHeight="1">
      <c r="B541" s="15"/>
      <c r="C541" s="4"/>
      <c r="D541" s="302"/>
      <c r="E541" s="302"/>
      <c r="F541" s="302"/>
      <c r="G541" s="303"/>
      <c r="H541" s="303"/>
      <c r="I541" s="303"/>
      <c r="J541" s="303"/>
    </row>
    <row r="542" ht="22.5" customHeight="1">
      <c r="B542" s="15"/>
      <c r="C542" s="4"/>
      <c r="D542" s="302"/>
      <c r="E542" s="302"/>
      <c r="F542" s="302"/>
      <c r="G542" s="303"/>
      <c r="H542" s="303"/>
      <c r="I542" s="303"/>
      <c r="J542" s="303"/>
    </row>
    <row r="543" ht="22.5" customHeight="1">
      <c r="B543" s="15"/>
      <c r="C543" s="4"/>
      <c r="D543" s="302"/>
      <c r="E543" s="302"/>
      <c r="F543" s="302"/>
      <c r="G543" s="303"/>
      <c r="H543" s="303"/>
      <c r="I543" s="303"/>
      <c r="J543" s="303"/>
    </row>
    <row r="544" ht="22.5" customHeight="1">
      <c r="B544" s="15"/>
      <c r="C544" s="4"/>
      <c r="D544" s="302"/>
      <c r="E544" s="302"/>
      <c r="F544" s="302"/>
      <c r="G544" s="303"/>
      <c r="H544" s="303"/>
      <c r="I544" s="303"/>
      <c r="J544" s="303"/>
    </row>
    <row r="545" ht="22.5" customHeight="1">
      <c r="B545" s="15"/>
      <c r="C545" s="4"/>
      <c r="D545" s="302"/>
      <c r="E545" s="302"/>
      <c r="F545" s="302"/>
      <c r="G545" s="303"/>
      <c r="H545" s="303"/>
      <c r="I545" s="303"/>
      <c r="J545" s="303"/>
    </row>
    <row r="546" ht="22.5" customHeight="1">
      <c r="B546" s="15"/>
      <c r="C546" s="4"/>
      <c r="D546" s="302"/>
      <c r="E546" s="302"/>
      <c r="F546" s="302"/>
      <c r="G546" s="303"/>
      <c r="H546" s="303"/>
      <c r="I546" s="303"/>
      <c r="J546" s="303"/>
    </row>
    <row r="547" ht="22.5" customHeight="1">
      <c r="B547" s="15"/>
      <c r="C547" s="4"/>
      <c r="D547" s="302"/>
      <c r="E547" s="302"/>
      <c r="F547" s="302"/>
      <c r="G547" s="303"/>
      <c r="H547" s="303"/>
      <c r="I547" s="303"/>
      <c r="J547" s="303"/>
    </row>
    <row r="548" ht="22.5" customHeight="1">
      <c r="B548" s="15"/>
      <c r="C548" s="4"/>
      <c r="D548" s="302"/>
      <c r="E548" s="302"/>
      <c r="F548" s="302"/>
      <c r="G548" s="303"/>
      <c r="H548" s="303"/>
      <c r="I548" s="303"/>
      <c r="J548" s="303"/>
    </row>
    <row r="549" ht="22.5" customHeight="1">
      <c r="B549" s="15"/>
      <c r="C549" s="4"/>
      <c r="D549" s="302"/>
      <c r="E549" s="302"/>
      <c r="F549" s="302"/>
      <c r="G549" s="303"/>
      <c r="H549" s="303"/>
      <c r="I549" s="303"/>
      <c r="J549" s="303"/>
    </row>
    <row r="550" ht="22.5" customHeight="1">
      <c r="B550" s="15"/>
      <c r="C550" s="4"/>
      <c r="D550" s="302"/>
      <c r="E550" s="302"/>
      <c r="F550" s="302"/>
      <c r="G550" s="303"/>
      <c r="H550" s="303"/>
      <c r="I550" s="303"/>
      <c r="J550" s="303"/>
    </row>
    <row r="551" ht="22.5" customHeight="1">
      <c r="B551" s="15"/>
      <c r="C551" s="4"/>
      <c r="D551" s="302"/>
      <c r="E551" s="302"/>
      <c r="F551" s="302"/>
      <c r="G551" s="303"/>
      <c r="H551" s="303"/>
      <c r="I551" s="303"/>
      <c r="J551" s="303"/>
    </row>
    <row r="552" ht="22.5" customHeight="1">
      <c r="B552" s="15"/>
      <c r="C552" s="4"/>
      <c r="D552" s="302"/>
      <c r="E552" s="302"/>
      <c r="F552" s="302"/>
      <c r="G552" s="303"/>
      <c r="H552" s="303"/>
      <c r="I552" s="303"/>
      <c r="J552" s="303"/>
    </row>
    <row r="553" ht="22.5" customHeight="1">
      <c r="B553" s="15"/>
      <c r="C553" s="4"/>
      <c r="D553" s="302"/>
      <c r="E553" s="302"/>
      <c r="F553" s="302"/>
      <c r="G553" s="303"/>
      <c r="H553" s="303"/>
      <c r="I553" s="303"/>
      <c r="J553" s="303"/>
    </row>
    <row r="554" ht="22.5" customHeight="1">
      <c r="B554" s="15"/>
      <c r="C554" s="4"/>
      <c r="D554" s="302"/>
      <c r="E554" s="302"/>
      <c r="F554" s="302"/>
      <c r="G554" s="303"/>
      <c r="H554" s="303"/>
      <c r="I554" s="303"/>
      <c r="J554" s="303"/>
    </row>
    <row r="555" ht="22.5" customHeight="1">
      <c r="B555" s="15"/>
      <c r="C555" s="4"/>
      <c r="D555" s="302"/>
      <c r="E555" s="302"/>
      <c r="F555" s="302"/>
      <c r="G555" s="303"/>
      <c r="H555" s="303"/>
      <c r="I555" s="303"/>
      <c r="J555" s="303"/>
    </row>
    <row r="556" ht="22.5" customHeight="1">
      <c r="B556" s="15"/>
      <c r="C556" s="4"/>
      <c r="D556" s="302"/>
      <c r="E556" s="302"/>
      <c r="F556" s="302"/>
      <c r="G556" s="303"/>
      <c r="H556" s="303"/>
      <c r="I556" s="303"/>
      <c r="J556" s="303"/>
    </row>
    <row r="557" ht="22.5" customHeight="1">
      <c r="B557" s="15"/>
      <c r="C557" s="4"/>
      <c r="D557" s="302"/>
      <c r="E557" s="302"/>
      <c r="F557" s="302"/>
      <c r="G557" s="303"/>
      <c r="H557" s="303"/>
      <c r="I557" s="303"/>
      <c r="J557" s="303"/>
    </row>
    <row r="558" ht="22.5" customHeight="1">
      <c r="B558" s="15"/>
      <c r="C558" s="4"/>
      <c r="D558" s="302"/>
      <c r="E558" s="302"/>
      <c r="F558" s="302"/>
      <c r="G558" s="303"/>
      <c r="H558" s="303"/>
      <c r="I558" s="303"/>
      <c r="J558" s="303"/>
    </row>
    <row r="559" ht="22.5" customHeight="1">
      <c r="B559" s="15"/>
      <c r="C559" s="4"/>
      <c r="D559" s="302"/>
      <c r="E559" s="302"/>
      <c r="F559" s="302"/>
      <c r="G559" s="303"/>
      <c r="H559" s="303"/>
      <c r="I559" s="303"/>
      <c r="J559" s="303"/>
    </row>
    <row r="560" ht="22.5" customHeight="1">
      <c r="B560" s="15"/>
      <c r="C560" s="4"/>
      <c r="D560" s="302"/>
      <c r="E560" s="302"/>
      <c r="F560" s="302"/>
      <c r="G560" s="303"/>
      <c r="H560" s="303"/>
      <c r="I560" s="303"/>
      <c r="J560" s="303"/>
    </row>
    <row r="561" ht="22.5" customHeight="1">
      <c r="B561" s="15"/>
      <c r="C561" s="4"/>
      <c r="D561" s="302"/>
      <c r="E561" s="302"/>
      <c r="F561" s="302"/>
      <c r="G561" s="303"/>
      <c r="H561" s="303"/>
      <c r="I561" s="303"/>
      <c r="J561" s="303"/>
    </row>
    <row r="562" ht="22.5" customHeight="1">
      <c r="B562" s="15"/>
      <c r="C562" s="4"/>
      <c r="D562" s="302"/>
      <c r="E562" s="302"/>
      <c r="F562" s="302"/>
      <c r="G562" s="303"/>
      <c r="H562" s="303"/>
      <c r="I562" s="303"/>
      <c r="J562" s="303"/>
    </row>
    <row r="563" ht="22.5" customHeight="1">
      <c r="B563" s="15"/>
      <c r="C563" s="4"/>
      <c r="D563" s="302"/>
      <c r="E563" s="302"/>
      <c r="F563" s="302"/>
      <c r="G563" s="303"/>
      <c r="H563" s="303"/>
      <c r="I563" s="303"/>
      <c r="J563" s="303"/>
    </row>
    <row r="564" ht="22.5" customHeight="1">
      <c r="B564" s="15"/>
      <c r="C564" s="4"/>
      <c r="D564" s="302"/>
      <c r="E564" s="302"/>
      <c r="F564" s="302"/>
      <c r="G564" s="303"/>
      <c r="H564" s="303"/>
      <c r="I564" s="303"/>
      <c r="J564" s="303"/>
    </row>
    <row r="565" ht="22.5" customHeight="1">
      <c r="B565" s="15"/>
      <c r="C565" s="4"/>
      <c r="D565" s="302"/>
      <c r="E565" s="302"/>
      <c r="F565" s="302"/>
      <c r="G565" s="303"/>
      <c r="H565" s="303"/>
      <c r="I565" s="303"/>
      <c r="J565" s="303"/>
    </row>
    <row r="566" ht="22.5" customHeight="1">
      <c r="B566" s="15"/>
      <c r="C566" s="4"/>
      <c r="D566" s="302"/>
      <c r="E566" s="302"/>
      <c r="F566" s="302"/>
      <c r="G566" s="303"/>
      <c r="H566" s="303"/>
      <c r="I566" s="303"/>
      <c r="J566" s="303"/>
    </row>
    <row r="567" ht="22.5" customHeight="1">
      <c r="B567" s="15"/>
      <c r="C567" s="4"/>
      <c r="D567" s="302"/>
      <c r="E567" s="302"/>
      <c r="F567" s="302"/>
      <c r="G567" s="303"/>
      <c r="H567" s="303"/>
      <c r="I567" s="303"/>
      <c r="J567" s="303"/>
    </row>
    <row r="568" ht="22.5" customHeight="1">
      <c r="B568" s="15"/>
      <c r="C568" s="4"/>
      <c r="D568" s="302"/>
      <c r="E568" s="302"/>
      <c r="F568" s="302"/>
      <c r="G568" s="303"/>
      <c r="H568" s="303"/>
      <c r="I568" s="303"/>
      <c r="J568" s="303"/>
    </row>
    <row r="569" ht="22.5" customHeight="1">
      <c r="B569" s="15"/>
      <c r="C569" s="4"/>
      <c r="D569" s="302"/>
      <c r="E569" s="302"/>
      <c r="F569" s="302"/>
      <c r="G569" s="303"/>
      <c r="H569" s="303"/>
      <c r="I569" s="303"/>
      <c r="J569" s="303"/>
    </row>
    <row r="570" ht="22.5" customHeight="1">
      <c r="B570" s="15"/>
      <c r="C570" s="4"/>
      <c r="D570" s="302"/>
      <c r="E570" s="302"/>
      <c r="F570" s="302"/>
      <c r="G570" s="303"/>
      <c r="H570" s="303"/>
      <c r="I570" s="303"/>
      <c r="J570" s="303"/>
    </row>
    <row r="571" ht="22.5" customHeight="1">
      <c r="B571" s="15"/>
      <c r="C571" s="4"/>
      <c r="D571" s="302"/>
      <c r="E571" s="302"/>
      <c r="F571" s="302"/>
      <c r="G571" s="303"/>
      <c r="H571" s="303"/>
      <c r="I571" s="303"/>
      <c r="J571" s="303"/>
    </row>
    <row r="572" ht="22.5" customHeight="1">
      <c r="B572" s="15"/>
      <c r="C572" s="4"/>
      <c r="D572" s="302"/>
      <c r="E572" s="302"/>
      <c r="F572" s="302"/>
      <c r="G572" s="303"/>
      <c r="H572" s="303"/>
      <c r="I572" s="303"/>
      <c r="J572" s="303"/>
    </row>
    <row r="573" ht="22.5" customHeight="1">
      <c r="B573" s="15"/>
      <c r="C573" s="4"/>
      <c r="D573" s="302"/>
      <c r="E573" s="302"/>
      <c r="F573" s="302"/>
      <c r="G573" s="303"/>
      <c r="H573" s="303"/>
      <c r="I573" s="303"/>
      <c r="J573" s="303"/>
    </row>
    <row r="574" ht="22.5" customHeight="1">
      <c r="B574" s="15"/>
      <c r="C574" s="4"/>
      <c r="D574" s="302"/>
      <c r="E574" s="302"/>
      <c r="F574" s="302"/>
      <c r="G574" s="303"/>
      <c r="H574" s="303"/>
      <c r="I574" s="303"/>
      <c r="J574" s="303"/>
    </row>
    <row r="575" ht="22.5" customHeight="1">
      <c r="B575" s="15"/>
      <c r="C575" s="4"/>
      <c r="D575" s="302"/>
      <c r="E575" s="302"/>
      <c r="F575" s="302"/>
      <c r="G575" s="303"/>
      <c r="H575" s="303"/>
      <c r="I575" s="303"/>
      <c r="J575" s="303"/>
    </row>
    <row r="576" ht="22.5" customHeight="1">
      <c r="B576" s="15"/>
      <c r="C576" s="4"/>
      <c r="D576" s="302"/>
      <c r="E576" s="302"/>
      <c r="F576" s="302"/>
      <c r="G576" s="303"/>
      <c r="H576" s="303"/>
      <c r="I576" s="303"/>
      <c r="J576" s="303"/>
    </row>
    <row r="577" ht="22.5" customHeight="1">
      <c r="B577" s="15"/>
      <c r="C577" s="4"/>
      <c r="D577" s="302"/>
      <c r="E577" s="302"/>
      <c r="F577" s="302"/>
      <c r="G577" s="303"/>
      <c r="H577" s="303"/>
      <c r="I577" s="303"/>
      <c r="J577" s="303"/>
    </row>
    <row r="578" ht="22.5" customHeight="1">
      <c r="B578" s="15"/>
      <c r="C578" s="4"/>
      <c r="D578" s="302"/>
      <c r="E578" s="302"/>
      <c r="F578" s="302"/>
      <c r="G578" s="303"/>
      <c r="H578" s="303"/>
      <c r="I578" s="303"/>
      <c r="J578" s="303"/>
    </row>
    <row r="579" ht="22.5" customHeight="1">
      <c r="B579" s="15"/>
      <c r="C579" s="4"/>
      <c r="D579" s="302"/>
      <c r="E579" s="302"/>
      <c r="F579" s="302"/>
      <c r="G579" s="303"/>
      <c r="H579" s="303"/>
      <c r="I579" s="303"/>
      <c r="J579" s="303"/>
    </row>
    <row r="580" ht="22.5" customHeight="1">
      <c r="B580" s="15"/>
      <c r="C580" s="4"/>
      <c r="D580" s="302"/>
      <c r="E580" s="302"/>
      <c r="F580" s="302"/>
      <c r="G580" s="303"/>
      <c r="H580" s="303"/>
      <c r="I580" s="303"/>
      <c r="J580" s="303"/>
    </row>
    <row r="581" ht="22.5" customHeight="1">
      <c r="B581" s="15"/>
      <c r="C581" s="4"/>
      <c r="D581" s="302"/>
      <c r="E581" s="302"/>
      <c r="F581" s="302"/>
      <c r="G581" s="303"/>
      <c r="H581" s="303"/>
      <c r="I581" s="303"/>
      <c r="J581" s="303"/>
    </row>
    <row r="582" ht="22.5" customHeight="1">
      <c r="B582" s="15"/>
      <c r="C582" s="4"/>
      <c r="D582" s="302"/>
      <c r="E582" s="302"/>
      <c r="F582" s="302"/>
      <c r="G582" s="303"/>
      <c r="H582" s="303"/>
      <c r="I582" s="303"/>
      <c r="J582" s="303"/>
    </row>
    <row r="583" ht="22.5" customHeight="1">
      <c r="B583" s="15"/>
      <c r="C583" s="4"/>
      <c r="D583" s="302"/>
      <c r="E583" s="302"/>
      <c r="F583" s="302"/>
      <c r="G583" s="303"/>
      <c r="H583" s="303"/>
      <c r="I583" s="303"/>
      <c r="J583" s="303"/>
    </row>
    <row r="584" ht="22.5" customHeight="1">
      <c r="B584" s="15"/>
      <c r="C584" s="4"/>
      <c r="D584" s="302"/>
      <c r="E584" s="302"/>
      <c r="F584" s="302"/>
      <c r="G584" s="303"/>
      <c r="H584" s="303"/>
      <c r="I584" s="303"/>
      <c r="J584" s="303"/>
    </row>
    <row r="585" ht="22.5" customHeight="1">
      <c r="B585" s="15"/>
      <c r="C585" s="4"/>
      <c r="D585" s="302"/>
      <c r="E585" s="302"/>
      <c r="F585" s="302"/>
      <c r="G585" s="303"/>
      <c r="H585" s="303"/>
      <c r="I585" s="303"/>
      <c r="J585" s="303"/>
    </row>
    <row r="586" ht="22.5" customHeight="1">
      <c r="B586" s="15"/>
      <c r="C586" s="4"/>
      <c r="D586" s="302"/>
      <c r="E586" s="302"/>
      <c r="F586" s="302"/>
      <c r="G586" s="303"/>
      <c r="H586" s="303"/>
      <c r="I586" s="303"/>
      <c r="J586" s="303"/>
    </row>
    <row r="587" ht="22.5" customHeight="1">
      <c r="B587" s="15"/>
      <c r="C587" s="4"/>
      <c r="D587" s="302"/>
      <c r="E587" s="302"/>
      <c r="F587" s="302"/>
      <c r="G587" s="303"/>
      <c r="H587" s="303"/>
      <c r="I587" s="303"/>
      <c r="J587" s="303"/>
    </row>
    <row r="588" ht="22.5" customHeight="1">
      <c r="B588" s="15"/>
      <c r="C588" s="4"/>
      <c r="D588" s="302"/>
      <c r="E588" s="302"/>
      <c r="F588" s="302"/>
      <c r="G588" s="303"/>
      <c r="H588" s="303"/>
      <c r="I588" s="303"/>
      <c r="J588" s="303"/>
    </row>
    <row r="589" ht="22.5" customHeight="1">
      <c r="B589" s="15"/>
      <c r="C589" s="4"/>
      <c r="D589" s="302"/>
      <c r="E589" s="302"/>
      <c r="F589" s="302"/>
      <c r="G589" s="303"/>
      <c r="H589" s="303"/>
      <c r="I589" s="303"/>
      <c r="J589" s="303"/>
    </row>
    <row r="590" ht="22.5" customHeight="1">
      <c r="B590" s="15"/>
      <c r="C590" s="4"/>
      <c r="D590" s="302"/>
      <c r="E590" s="302"/>
      <c r="F590" s="302"/>
      <c r="G590" s="303"/>
      <c r="H590" s="303"/>
      <c r="I590" s="303"/>
      <c r="J590" s="303"/>
    </row>
    <row r="591" ht="22.5" customHeight="1">
      <c r="B591" s="15"/>
      <c r="C591" s="4"/>
      <c r="D591" s="302"/>
      <c r="E591" s="302"/>
      <c r="F591" s="302"/>
      <c r="G591" s="303"/>
      <c r="H591" s="303"/>
      <c r="I591" s="303"/>
      <c r="J591" s="303"/>
    </row>
    <row r="592" ht="22.5" customHeight="1">
      <c r="B592" s="15"/>
      <c r="C592" s="4"/>
      <c r="D592" s="302"/>
      <c r="E592" s="302"/>
      <c r="F592" s="302"/>
      <c r="G592" s="303"/>
      <c r="H592" s="303"/>
      <c r="I592" s="303"/>
      <c r="J592" s="303"/>
    </row>
    <row r="593" ht="22.5" customHeight="1">
      <c r="B593" s="15"/>
      <c r="C593" s="4"/>
      <c r="D593" s="302"/>
      <c r="E593" s="302"/>
      <c r="F593" s="302"/>
      <c r="G593" s="303"/>
      <c r="H593" s="303"/>
      <c r="I593" s="303"/>
      <c r="J593" s="303"/>
    </row>
    <row r="594" ht="22.5" customHeight="1">
      <c r="B594" s="15"/>
      <c r="C594" s="4"/>
      <c r="D594" s="302"/>
      <c r="E594" s="302"/>
      <c r="F594" s="302"/>
      <c r="G594" s="303"/>
      <c r="H594" s="303"/>
      <c r="I594" s="303"/>
      <c r="J594" s="303"/>
    </row>
    <row r="595" ht="22.5" customHeight="1">
      <c r="B595" s="15"/>
      <c r="C595" s="4"/>
      <c r="D595" s="302"/>
      <c r="E595" s="302"/>
      <c r="F595" s="302"/>
      <c r="G595" s="303"/>
      <c r="H595" s="303"/>
      <c r="I595" s="303"/>
      <c r="J595" s="303"/>
    </row>
    <row r="596" ht="22.5" customHeight="1">
      <c r="B596" s="15"/>
      <c r="C596" s="4"/>
      <c r="D596" s="302"/>
      <c r="E596" s="302"/>
      <c r="F596" s="302"/>
      <c r="G596" s="303"/>
      <c r="H596" s="303"/>
      <c r="I596" s="303"/>
      <c r="J596" s="303"/>
    </row>
    <row r="597" ht="22.5" customHeight="1">
      <c r="B597" s="15"/>
      <c r="C597" s="4"/>
      <c r="D597" s="302"/>
      <c r="E597" s="302"/>
      <c r="F597" s="302"/>
      <c r="G597" s="303"/>
      <c r="H597" s="303"/>
      <c r="I597" s="303"/>
      <c r="J597" s="303"/>
    </row>
    <row r="598" ht="22.5" customHeight="1">
      <c r="B598" s="15"/>
      <c r="C598" s="4"/>
      <c r="D598" s="302"/>
      <c r="E598" s="302"/>
      <c r="F598" s="302"/>
      <c r="G598" s="303"/>
      <c r="H598" s="303"/>
      <c r="I598" s="303"/>
      <c r="J598" s="303"/>
    </row>
    <row r="599" ht="22.5" customHeight="1">
      <c r="B599" s="15"/>
      <c r="C599" s="4"/>
      <c r="D599" s="302"/>
      <c r="E599" s="302"/>
      <c r="F599" s="302"/>
      <c r="G599" s="303"/>
      <c r="H599" s="303"/>
      <c r="I599" s="303"/>
      <c r="J599" s="303"/>
    </row>
    <row r="600" ht="22.5" customHeight="1">
      <c r="B600" s="15"/>
      <c r="C600" s="4"/>
      <c r="D600" s="302"/>
      <c r="E600" s="302"/>
      <c r="F600" s="302"/>
      <c r="G600" s="303"/>
      <c r="H600" s="303"/>
      <c r="I600" s="303"/>
      <c r="J600" s="303"/>
    </row>
    <row r="601" ht="22.5" customHeight="1">
      <c r="B601" s="15"/>
      <c r="C601" s="4"/>
      <c r="D601" s="302"/>
      <c r="E601" s="302"/>
      <c r="F601" s="302"/>
      <c r="G601" s="303"/>
      <c r="H601" s="303"/>
      <c r="I601" s="303"/>
      <c r="J601" s="303"/>
    </row>
    <row r="602" ht="22.5" customHeight="1">
      <c r="B602" s="15"/>
      <c r="C602" s="4"/>
      <c r="D602" s="302"/>
      <c r="E602" s="302"/>
      <c r="F602" s="302"/>
      <c r="G602" s="303"/>
      <c r="H602" s="303"/>
      <c r="I602" s="303"/>
      <c r="J602" s="303"/>
    </row>
    <row r="603" ht="22.5" customHeight="1">
      <c r="B603" s="15"/>
      <c r="C603" s="4"/>
      <c r="D603" s="302"/>
      <c r="E603" s="302"/>
      <c r="F603" s="302"/>
      <c r="G603" s="303"/>
      <c r="H603" s="303"/>
      <c r="I603" s="303"/>
      <c r="J603" s="303"/>
    </row>
    <row r="604" ht="22.5" customHeight="1">
      <c r="B604" s="15"/>
      <c r="C604" s="4"/>
      <c r="D604" s="302"/>
      <c r="E604" s="302"/>
      <c r="F604" s="302"/>
      <c r="G604" s="303"/>
      <c r="H604" s="303"/>
      <c r="I604" s="303"/>
      <c r="J604" s="303"/>
    </row>
    <row r="605" ht="22.5" customHeight="1">
      <c r="B605" s="15"/>
      <c r="C605" s="4"/>
      <c r="D605" s="302"/>
      <c r="E605" s="302"/>
      <c r="F605" s="302"/>
      <c r="G605" s="303"/>
      <c r="H605" s="303"/>
      <c r="I605" s="303"/>
      <c r="J605" s="303"/>
    </row>
    <row r="606" ht="22.5" customHeight="1">
      <c r="B606" s="15"/>
      <c r="C606" s="4"/>
      <c r="D606" s="302"/>
      <c r="E606" s="302"/>
      <c r="F606" s="302"/>
      <c r="G606" s="303"/>
      <c r="H606" s="303"/>
      <c r="I606" s="303"/>
      <c r="J606" s="303"/>
    </row>
    <row r="607" ht="22.5" customHeight="1">
      <c r="B607" s="15"/>
      <c r="C607" s="4"/>
      <c r="D607" s="302"/>
      <c r="E607" s="302"/>
      <c r="F607" s="302"/>
      <c r="G607" s="303"/>
      <c r="H607" s="303"/>
      <c r="I607" s="303"/>
      <c r="J607" s="303"/>
    </row>
    <row r="608" ht="22.5" customHeight="1">
      <c r="B608" s="15"/>
      <c r="C608" s="4"/>
      <c r="D608" s="302"/>
      <c r="E608" s="302"/>
      <c r="F608" s="302"/>
      <c r="G608" s="303"/>
      <c r="H608" s="303"/>
      <c r="I608" s="303"/>
      <c r="J608" s="303"/>
    </row>
    <row r="609" ht="22.5" customHeight="1">
      <c r="B609" s="15"/>
      <c r="C609" s="4"/>
      <c r="D609" s="302"/>
      <c r="E609" s="302"/>
      <c r="F609" s="302"/>
      <c r="G609" s="303"/>
      <c r="H609" s="303"/>
      <c r="I609" s="303"/>
      <c r="J609" s="303"/>
    </row>
    <row r="610" ht="22.5" customHeight="1">
      <c r="B610" s="15"/>
      <c r="C610" s="4"/>
      <c r="D610" s="302"/>
      <c r="E610" s="302"/>
      <c r="F610" s="302"/>
      <c r="G610" s="303"/>
      <c r="H610" s="303"/>
      <c r="I610" s="303"/>
      <c r="J610" s="303"/>
    </row>
    <row r="611" ht="22.5" customHeight="1">
      <c r="B611" s="15"/>
      <c r="C611" s="4"/>
      <c r="D611" s="302"/>
      <c r="E611" s="302"/>
      <c r="F611" s="302"/>
      <c r="G611" s="303"/>
      <c r="H611" s="303"/>
      <c r="I611" s="303"/>
      <c r="J611" s="303"/>
    </row>
    <row r="612" ht="22.5" customHeight="1">
      <c r="B612" s="15"/>
      <c r="C612" s="4"/>
      <c r="D612" s="302"/>
      <c r="E612" s="302"/>
      <c r="F612" s="302"/>
      <c r="G612" s="303"/>
      <c r="H612" s="303"/>
      <c r="I612" s="303"/>
      <c r="J612" s="303"/>
    </row>
    <row r="613" ht="22.5" customHeight="1">
      <c r="B613" s="15"/>
      <c r="C613" s="4"/>
      <c r="D613" s="302"/>
      <c r="E613" s="302"/>
      <c r="F613" s="302"/>
      <c r="G613" s="303"/>
      <c r="H613" s="303"/>
      <c r="I613" s="303"/>
      <c r="J613" s="303"/>
    </row>
    <row r="614" ht="22.5" customHeight="1">
      <c r="B614" s="15"/>
      <c r="C614" s="4"/>
      <c r="D614" s="302"/>
      <c r="E614" s="302"/>
      <c r="F614" s="302"/>
      <c r="G614" s="303"/>
      <c r="H614" s="303"/>
      <c r="I614" s="303"/>
      <c r="J614" s="303"/>
    </row>
    <row r="615" ht="22.5" customHeight="1">
      <c r="B615" s="15"/>
      <c r="C615" s="4"/>
      <c r="D615" s="302"/>
      <c r="E615" s="302"/>
      <c r="F615" s="302"/>
      <c r="G615" s="303"/>
      <c r="H615" s="303"/>
      <c r="I615" s="303"/>
      <c r="J615" s="303"/>
    </row>
    <row r="616" ht="22.5" customHeight="1">
      <c r="B616" s="15"/>
      <c r="C616" s="4"/>
      <c r="D616" s="302"/>
      <c r="E616" s="302"/>
      <c r="F616" s="302"/>
      <c r="G616" s="303"/>
      <c r="H616" s="303"/>
      <c r="I616" s="303"/>
      <c r="J616" s="303"/>
    </row>
    <row r="617" ht="22.5" customHeight="1">
      <c r="B617" s="15"/>
      <c r="C617" s="4"/>
      <c r="D617" s="302"/>
      <c r="E617" s="302"/>
      <c r="F617" s="302"/>
      <c r="G617" s="303"/>
      <c r="H617" s="303"/>
      <c r="I617" s="303"/>
      <c r="J617" s="303"/>
    </row>
    <row r="618" ht="22.5" customHeight="1">
      <c r="B618" s="15"/>
      <c r="C618" s="4"/>
      <c r="D618" s="302"/>
      <c r="E618" s="302"/>
      <c r="F618" s="302"/>
      <c r="G618" s="303"/>
      <c r="H618" s="303"/>
      <c r="I618" s="303"/>
      <c r="J618" s="303"/>
    </row>
    <row r="619" ht="22.5" customHeight="1">
      <c r="B619" s="15"/>
      <c r="C619" s="4"/>
      <c r="D619" s="302"/>
      <c r="E619" s="302"/>
      <c r="F619" s="302"/>
      <c r="G619" s="303"/>
      <c r="H619" s="303"/>
      <c r="I619" s="303"/>
      <c r="J619" s="303"/>
    </row>
    <row r="620" ht="22.5" customHeight="1">
      <c r="B620" s="15"/>
      <c r="C620" s="4"/>
      <c r="D620" s="302"/>
      <c r="E620" s="302"/>
      <c r="F620" s="302"/>
      <c r="G620" s="303"/>
      <c r="H620" s="303"/>
      <c r="I620" s="303"/>
      <c r="J620" s="303"/>
    </row>
    <row r="621" ht="22.5" customHeight="1">
      <c r="B621" s="15"/>
      <c r="C621" s="4"/>
      <c r="D621" s="302"/>
      <c r="E621" s="302"/>
      <c r="F621" s="302"/>
      <c r="G621" s="303"/>
      <c r="H621" s="303"/>
      <c r="I621" s="303"/>
      <c r="J621" s="303"/>
    </row>
    <row r="622" ht="22.5" customHeight="1">
      <c r="B622" s="15"/>
      <c r="C622" s="4"/>
      <c r="D622" s="302"/>
      <c r="E622" s="302"/>
      <c r="F622" s="302"/>
      <c r="G622" s="303"/>
      <c r="H622" s="303"/>
      <c r="I622" s="303"/>
      <c r="J622" s="303"/>
    </row>
    <row r="623" ht="22.5" customHeight="1">
      <c r="B623" s="15"/>
      <c r="C623" s="4"/>
      <c r="D623" s="302"/>
      <c r="E623" s="302"/>
      <c r="F623" s="302"/>
      <c r="G623" s="303"/>
      <c r="H623" s="303"/>
      <c r="I623" s="303"/>
      <c r="J623" s="303"/>
    </row>
    <row r="624" ht="22.5" customHeight="1">
      <c r="B624" s="15"/>
      <c r="C624" s="4"/>
      <c r="D624" s="302"/>
      <c r="E624" s="302"/>
      <c r="F624" s="302"/>
      <c r="G624" s="303"/>
      <c r="H624" s="303"/>
      <c r="I624" s="303"/>
      <c r="J624" s="303"/>
    </row>
    <row r="625" ht="22.5" customHeight="1">
      <c r="B625" s="15"/>
      <c r="C625" s="4"/>
      <c r="D625" s="302"/>
      <c r="E625" s="302"/>
      <c r="F625" s="302"/>
      <c r="G625" s="303"/>
      <c r="H625" s="303"/>
      <c r="I625" s="303"/>
      <c r="J625" s="303"/>
    </row>
    <row r="626" ht="22.5" customHeight="1">
      <c r="B626" s="15"/>
      <c r="C626" s="4"/>
      <c r="D626" s="302"/>
      <c r="E626" s="302"/>
      <c r="F626" s="302"/>
      <c r="G626" s="303"/>
      <c r="H626" s="303"/>
      <c r="I626" s="303"/>
      <c r="J626" s="303"/>
    </row>
    <row r="627" ht="22.5" customHeight="1">
      <c r="B627" s="15"/>
      <c r="C627" s="4"/>
      <c r="D627" s="302"/>
      <c r="E627" s="302"/>
      <c r="F627" s="302"/>
      <c r="G627" s="303"/>
      <c r="H627" s="303"/>
      <c r="I627" s="303"/>
      <c r="J627" s="303"/>
    </row>
    <row r="628" ht="22.5" customHeight="1">
      <c r="B628" s="15"/>
      <c r="C628" s="4"/>
      <c r="D628" s="302"/>
      <c r="E628" s="302"/>
      <c r="F628" s="302"/>
      <c r="G628" s="303"/>
      <c r="H628" s="303"/>
      <c r="I628" s="303"/>
      <c r="J628" s="303"/>
    </row>
    <row r="629" ht="22.5" customHeight="1">
      <c r="B629" s="15"/>
      <c r="C629" s="4"/>
      <c r="D629" s="302"/>
      <c r="E629" s="302"/>
      <c r="F629" s="302"/>
      <c r="G629" s="303"/>
      <c r="H629" s="303"/>
      <c r="I629" s="303"/>
      <c r="J629" s="303"/>
    </row>
    <row r="630" ht="22.5" customHeight="1">
      <c r="B630" s="15"/>
      <c r="C630" s="4"/>
      <c r="D630" s="302"/>
      <c r="E630" s="302"/>
      <c r="F630" s="302"/>
      <c r="G630" s="303"/>
      <c r="H630" s="303"/>
      <c r="I630" s="303"/>
      <c r="J630" s="303"/>
    </row>
    <row r="631" ht="22.5" customHeight="1">
      <c r="B631" s="15"/>
      <c r="C631" s="4"/>
      <c r="D631" s="302"/>
      <c r="E631" s="302"/>
      <c r="F631" s="302"/>
      <c r="G631" s="303"/>
      <c r="H631" s="303"/>
      <c r="I631" s="303"/>
      <c r="J631" s="303"/>
    </row>
    <row r="632" ht="22.5" customHeight="1">
      <c r="B632" s="15"/>
      <c r="C632" s="4"/>
      <c r="D632" s="302"/>
      <c r="E632" s="302"/>
      <c r="F632" s="302"/>
      <c r="G632" s="303"/>
      <c r="H632" s="303"/>
      <c r="I632" s="303"/>
      <c r="J632" s="303"/>
    </row>
    <row r="633" ht="22.5" customHeight="1">
      <c r="B633" s="15"/>
      <c r="C633" s="4"/>
      <c r="D633" s="302"/>
      <c r="E633" s="302"/>
      <c r="F633" s="302"/>
      <c r="G633" s="303"/>
      <c r="H633" s="303"/>
      <c r="I633" s="303"/>
      <c r="J633" s="303"/>
    </row>
    <row r="634" ht="22.5" customHeight="1">
      <c r="B634" s="15"/>
      <c r="C634" s="4"/>
      <c r="D634" s="302"/>
      <c r="E634" s="302"/>
      <c r="F634" s="302"/>
      <c r="G634" s="303"/>
      <c r="H634" s="303"/>
      <c r="I634" s="303"/>
      <c r="J634" s="303"/>
    </row>
    <row r="635" ht="22.5" customHeight="1">
      <c r="B635" s="15"/>
      <c r="C635" s="4"/>
      <c r="D635" s="302"/>
      <c r="E635" s="302"/>
      <c r="F635" s="302"/>
      <c r="G635" s="303"/>
      <c r="H635" s="303"/>
      <c r="I635" s="303"/>
      <c r="J635" s="303"/>
    </row>
    <row r="636" ht="22.5" customHeight="1">
      <c r="B636" s="15"/>
      <c r="C636" s="4"/>
      <c r="D636" s="302"/>
      <c r="E636" s="302"/>
      <c r="F636" s="302"/>
      <c r="G636" s="303"/>
      <c r="H636" s="303"/>
      <c r="I636" s="303"/>
      <c r="J636" s="303"/>
    </row>
    <row r="637" ht="22.5" customHeight="1">
      <c r="B637" s="15"/>
      <c r="C637" s="4"/>
      <c r="D637" s="302"/>
      <c r="E637" s="302"/>
      <c r="F637" s="302"/>
      <c r="G637" s="303"/>
      <c r="H637" s="303"/>
      <c r="I637" s="303"/>
      <c r="J637" s="303"/>
    </row>
    <row r="638" ht="22.5" customHeight="1">
      <c r="B638" s="15"/>
      <c r="C638" s="4"/>
      <c r="D638" s="302"/>
      <c r="E638" s="302"/>
      <c r="F638" s="302"/>
      <c r="G638" s="303"/>
      <c r="H638" s="303"/>
      <c r="I638" s="303"/>
      <c r="J638" s="303"/>
    </row>
    <row r="639" ht="22.5" customHeight="1">
      <c r="B639" s="15"/>
      <c r="C639" s="4"/>
      <c r="D639" s="302"/>
      <c r="E639" s="302"/>
      <c r="F639" s="302"/>
      <c r="G639" s="303"/>
      <c r="H639" s="303"/>
      <c r="I639" s="303"/>
      <c r="J639" s="303"/>
    </row>
    <row r="640" ht="22.5" customHeight="1">
      <c r="B640" s="15"/>
      <c r="C640" s="4"/>
      <c r="D640" s="302"/>
      <c r="E640" s="302"/>
      <c r="F640" s="302"/>
      <c r="G640" s="303"/>
      <c r="H640" s="303"/>
      <c r="I640" s="303"/>
      <c r="J640" s="303"/>
    </row>
    <row r="641" ht="22.5" customHeight="1">
      <c r="B641" s="15"/>
      <c r="C641" s="4"/>
      <c r="D641" s="302"/>
      <c r="E641" s="302"/>
      <c r="F641" s="302"/>
      <c r="G641" s="303"/>
      <c r="H641" s="303"/>
      <c r="I641" s="303"/>
      <c r="J641" s="303"/>
    </row>
    <row r="642" ht="22.5" customHeight="1">
      <c r="B642" s="15"/>
      <c r="C642" s="4"/>
      <c r="D642" s="302"/>
      <c r="E642" s="302"/>
      <c r="F642" s="302"/>
      <c r="G642" s="303"/>
      <c r="H642" s="303"/>
      <c r="I642" s="303"/>
      <c r="J642" s="303"/>
    </row>
    <row r="643" ht="22.5" customHeight="1">
      <c r="B643" s="15"/>
      <c r="C643" s="4"/>
      <c r="D643" s="302"/>
      <c r="E643" s="302"/>
      <c r="F643" s="302"/>
      <c r="G643" s="303"/>
      <c r="H643" s="303"/>
      <c r="I643" s="303"/>
      <c r="J643" s="303"/>
    </row>
    <row r="644" ht="22.5" customHeight="1">
      <c r="B644" s="15"/>
      <c r="C644" s="4"/>
      <c r="D644" s="302"/>
      <c r="E644" s="302"/>
      <c r="F644" s="302"/>
      <c r="G644" s="303"/>
      <c r="H644" s="303"/>
      <c r="I644" s="303"/>
      <c r="J644" s="303"/>
    </row>
    <row r="645" ht="22.5" customHeight="1">
      <c r="B645" s="15"/>
      <c r="C645" s="4"/>
      <c r="D645" s="302"/>
      <c r="E645" s="302"/>
      <c r="F645" s="302"/>
      <c r="G645" s="303"/>
      <c r="H645" s="303"/>
      <c r="I645" s="303"/>
      <c r="J645" s="303"/>
    </row>
    <row r="646" ht="22.5" customHeight="1">
      <c r="B646" s="15"/>
      <c r="C646" s="4"/>
      <c r="D646" s="302"/>
      <c r="E646" s="302"/>
      <c r="F646" s="302"/>
      <c r="G646" s="303"/>
      <c r="H646" s="303"/>
      <c r="I646" s="303"/>
      <c r="J646" s="303"/>
    </row>
    <row r="647" ht="22.5" customHeight="1">
      <c r="B647" s="15"/>
      <c r="C647" s="4"/>
      <c r="D647" s="302"/>
      <c r="E647" s="302"/>
      <c r="F647" s="302"/>
      <c r="G647" s="303"/>
      <c r="H647" s="303"/>
      <c r="I647" s="303"/>
      <c r="J647" s="303"/>
    </row>
    <row r="648" ht="22.5" customHeight="1">
      <c r="B648" s="15"/>
      <c r="C648" s="4"/>
      <c r="D648" s="302"/>
      <c r="E648" s="302"/>
      <c r="F648" s="302"/>
      <c r="G648" s="303"/>
      <c r="H648" s="303"/>
      <c r="I648" s="303"/>
      <c r="J648" s="303"/>
    </row>
    <row r="649" ht="22.5" customHeight="1">
      <c r="B649" s="15"/>
      <c r="C649" s="4"/>
      <c r="D649" s="302"/>
      <c r="E649" s="302"/>
      <c r="F649" s="302"/>
      <c r="G649" s="303"/>
      <c r="H649" s="303"/>
      <c r="I649" s="303"/>
      <c r="J649" s="303"/>
    </row>
    <row r="650" ht="22.5" customHeight="1">
      <c r="B650" s="15"/>
      <c r="C650" s="4"/>
      <c r="D650" s="302"/>
      <c r="E650" s="302"/>
      <c r="F650" s="302"/>
      <c r="G650" s="303"/>
      <c r="H650" s="303"/>
      <c r="I650" s="303"/>
      <c r="J650" s="303"/>
    </row>
    <row r="651" ht="22.5" customHeight="1">
      <c r="B651" s="15"/>
      <c r="C651" s="4"/>
      <c r="D651" s="302"/>
      <c r="E651" s="302"/>
      <c r="F651" s="302"/>
      <c r="G651" s="303"/>
      <c r="H651" s="303"/>
      <c r="I651" s="303"/>
      <c r="J651" s="303"/>
    </row>
    <row r="652" ht="22.5" customHeight="1">
      <c r="B652" s="15"/>
      <c r="C652" s="4"/>
      <c r="D652" s="302"/>
      <c r="E652" s="302"/>
      <c r="F652" s="302"/>
      <c r="G652" s="303"/>
      <c r="H652" s="303"/>
      <c r="I652" s="303"/>
      <c r="J652" s="303"/>
    </row>
    <row r="653" ht="22.5" customHeight="1">
      <c r="B653" s="15"/>
      <c r="C653" s="4"/>
      <c r="D653" s="302"/>
      <c r="E653" s="302"/>
      <c r="F653" s="302"/>
      <c r="G653" s="303"/>
      <c r="H653" s="303"/>
      <c r="I653" s="303"/>
      <c r="J653" s="303"/>
    </row>
    <row r="654" ht="22.5" customHeight="1">
      <c r="B654" s="15"/>
      <c r="C654" s="4"/>
      <c r="D654" s="302"/>
      <c r="E654" s="302"/>
      <c r="F654" s="302"/>
      <c r="G654" s="303"/>
      <c r="H654" s="303"/>
      <c r="I654" s="303"/>
      <c r="J654" s="303"/>
    </row>
    <row r="655" ht="22.5" customHeight="1">
      <c r="B655" s="15"/>
      <c r="C655" s="4"/>
      <c r="D655" s="302"/>
      <c r="E655" s="302"/>
      <c r="F655" s="302"/>
      <c r="G655" s="303"/>
      <c r="H655" s="303"/>
      <c r="I655" s="303"/>
      <c r="J655" s="303"/>
    </row>
    <row r="656" ht="22.5" customHeight="1">
      <c r="B656" s="15"/>
      <c r="C656" s="4"/>
      <c r="D656" s="302"/>
      <c r="E656" s="302"/>
      <c r="F656" s="302"/>
      <c r="G656" s="303"/>
      <c r="H656" s="303"/>
      <c r="I656" s="303"/>
      <c r="J656" s="303"/>
    </row>
    <row r="657" ht="22.5" customHeight="1">
      <c r="B657" s="15"/>
      <c r="C657" s="4"/>
      <c r="D657" s="302"/>
      <c r="E657" s="302"/>
      <c r="F657" s="302"/>
      <c r="G657" s="303"/>
      <c r="H657" s="303"/>
      <c r="I657" s="303"/>
      <c r="J657" s="303"/>
    </row>
    <row r="658" ht="22.5" customHeight="1">
      <c r="B658" s="15"/>
      <c r="C658" s="4"/>
      <c r="D658" s="302"/>
      <c r="E658" s="302"/>
      <c r="F658" s="302"/>
      <c r="G658" s="303"/>
      <c r="H658" s="303"/>
      <c r="I658" s="303"/>
      <c r="J658" s="303"/>
    </row>
    <row r="659" ht="22.5" customHeight="1">
      <c r="B659" s="15"/>
      <c r="C659" s="4"/>
      <c r="D659" s="302"/>
      <c r="E659" s="302"/>
      <c r="F659" s="302"/>
      <c r="G659" s="303"/>
      <c r="H659" s="303"/>
      <c r="I659" s="303"/>
      <c r="J659" s="303"/>
    </row>
    <row r="660" ht="22.5" customHeight="1">
      <c r="B660" s="15"/>
      <c r="C660" s="4"/>
      <c r="D660" s="302"/>
      <c r="E660" s="302"/>
      <c r="F660" s="302"/>
      <c r="G660" s="303"/>
      <c r="H660" s="303"/>
      <c r="I660" s="303"/>
      <c r="J660" s="303"/>
    </row>
    <row r="661" ht="22.5" customHeight="1">
      <c r="B661" s="15"/>
      <c r="C661" s="4"/>
      <c r="D661" s="302"/>
      <c r="E661" s="302"/>
      <c r="F661" s="302"/>
      <c r="G661" s="303"/>
      <c r="H661" s="303"/>
      <c r="I661" s="303"/>
      <c r="J661" s="303"/>
    </row>
    <row r="662" ht="22.5" customHeight="1">
      <c r="B662" s="15"/>
      <c r="C662" s="4"/>
      <c r="D662" s="302"/>
      <c r="E662" s="302"/>
      <c r="F662" s="302"/>
      <c r="G662" s="303"/>
      <c r="H662" s="303"/>
      <c r="I662" s="303"/>
      <c r="J662" s="303"/>
    </row>
    <row r="663" ht="22.5" customHeight="1">
      <c r="B663" s="15"/>
      <c r="C663" s="4"/>
      <c r="D663" s="302"/>
      <c r="E663" s="302"/>
      <c r="F663" s="302"/>
      <c r="G663" s="303"/>
      <c r="H663" s="303"/>
      <c r="I663" s="303"/>
      <c r="J663" s="303"/>
    </row>
    <row r="664" ht="22.5" customHeight="1">
      <c r="B664" s="15"/>
      <c r="C664" s="4"/>
      <c r="D664" s="302"/>
      <c r="E664" s="302"/>
      <c r="F664" s="302"/>
      <c r="G664" s="303"/>
      <c r="H664" s="303"/>
      <c r="I664" s="303"/>
      <c r="J664" s="303"/>
    </row>
    <row r="665" ht="22.5" customHeight="1">
      <c r="B665" s="15"/>
      <c r="C665" s="4"/>
      <c r="D665" s="302"/>
      <c r="E665" s="302"/>
      <c r="F665" s="302"/>
      <c r="G665" s="303"/>
      <c r="H665" s="303"/>
      <c r="I665" s="303"/>
      <c r="J665" s="303"/>
    </row>
    <row r="666" ht="22.5" customHeight="1">
      <c r="B666" s="15"/>
      <c r="C666" s="4"/>
      <c r="D666" s="302"/>
      <c r="E666" s="302"/>
      <c r="F666" s="302"/>
      <c r="G666" s="303"/>
      <c r="H666" s="303"/>
      <c r="I666" s="303"/>
      <c r="J666" s="303"/>
    </row>
    <row r="667" ht="22.5" customHeight="1">
      <c r="B667" s="15"/>
      <c r="C667" s="4"/>
      <c r="D667" s="302"/>
      <c r="E667" s="302"/>
      <c r="F667" s="302"/>
      <c r="G667" s="303"/>
      <c r="H667" s="303"/>
      <c r="I667" s="303"/>
      <c r="J667" s="303"/>
    </row>
    <row r="668" ht="22.5" customHeight="1">
      <c r="B668" s="15"/>
      <c r="C668" s="4"/>
      <c r="D668" s="302"/>
      <c r="E668" s="302"/>
      <c r="F668" s="302"/>
      <c r="G668" s="303"/>
      <c r="H668" s="303"/>
      <c r="I668" s="303"/>
      <c r="J668" s="303"/>
    </row>
    <row r="669" ht="22.5" customHeight="1">
      <c r="B669" s="15"/>
      <c r="C669" s="4"/>
      <c r="D669" s="302"/>
      <c r="E669" s="302"/>
      <c r="F669" s="302"/>
      <c r="G669" s="303"/>
      <c r="H669" s="303"/>
      <c r="I669" s="303"/>
      <c r="J669" s="303"/>
    </row>
    <row r="670" ht="22.5" customHeight="1">
      <c r="B670" s="15"/>
      <c r="C670" s="4"/>
      <c r="D670" s="302"/>
      <c r="E670" s="302"/>
      <c r="F670" s="302"/>
      <c r="G670" s="303"/>
      <c r="H670" s="303"/>
      <c r="I670" s="303"/>
      <c r="J670" s="303"/>
    </row>
    <row r="671" ht="22.5" customHeight="1">
      <c r="B671" s="15"/>
      <c r="C671" s="4"/>
      <c r="D671" s="302"/>
      <c r="E671" s="302"/>
      <c r="F671" s="302"/>
      <c r="G671" s="303"/>
      <c r="H671" s="303"/>
      <c r="I671" s="303"/>
      <c r="J671" s="303"/>
    </row>
    <row r="672" ht="22.5" customHeight="1">
      <c r="B672" s="15"/>
      <c r="C672" s="4"/>
      <c r="D672" s="302"/>
      <c r="E672" s="302"/>
      <c r="F672" s="302"/>
      <c r="G672" s="303"/>
      <c r="H672" s="303"/>
      <c r="I672" s="303"/>
      <c r="J672" s="303"/>
    </row>
    <row r="673" ht="22.5" customHeight="1">
      <c r="B673" s="15"/>
      <c r="C673" s="4"/>
      <c r="D673" s="302"/>
      <c r="E673" s="302"/>
      <c r="F673" s="302"/>
      <c r="G673" s="303"/>
      <c r="H673" s="303"/>
      <c r="I673" s="303"/>
      <c r="J673" s="303"/>
    </row>
    <row r="674" ht="22.5" customHeight="1">
      <c r="B674" s="15"/>
      <c r="C674" s="4"/>
      <c r="D674" s="302"/>
      <c r="E674" s="302"/>
      <c r="F674" s="302"/>
      <c r="G674" s="303"/>
      <c r="H674" s="303"/>
      <c r="I674" s="303"/>
      <c r="J674" s="303"/>
    </row>
    <row r="675" ht="22.5" customHeight="1">
      <c r="B675" s="15"/>
      <c r="C675" s="4"/>
      <c r="D675" s="302"/>
      <c r="E675" s="302"/>
      <c r="F675" s="302"/>
      <c r="G675" s="303"/>
      <c r="H675" s="303"/>
      <c r="I675" s="303"/>
      <c r="J675" s="303"/>
    </row>
    <row r="676" ht="22.5" customHeight="1">
      <c r="B676" s="15"/>
      <c r="C676" s="4"/>
      <c r="D676" s="302"/>
      <c r="E676" s="302"/>
      <c r="F676" s="302"/>
      <c r="G676" s="303"/>
      <c r="H676" s="303"/>
      <c r="I676" s="303"/>
      <c r="J676" s="303"/>
    </row>
    <row r="677" ht="22.5" customHeight="1">
      <c r="B677" s="15"/>
      <c r="C677" s="4"/>
      <c r="D677" s="302"/>
      <c r="E677" s="302"/>
      <c r="F677" s="302"/>
      <c r="G677" s="303"/>
      <c r="H677" s="303"/>
      <c r="I677" s="303"/>
      <c r="J677" s="303"/>
    </row>
    <row r="678" ht="22.5" customHeight="1">
      <c r="B678" s="15"/>
      <c r="C678" s="4"/>
      <c r="D678" s="302"/>
      <c r="E678" s="302"/>
      <c r="F678" s="302"/>
      <c r="G678" s="303"/>
      <c r="H678" s="303"/>
      <c r="I678" s="303"/>
      <c r="J678" s="303"/>
    </row>
    <row r="679" ht="22.5" customHeight="1">
      <c r="B679" s="15"/>
      <c r="C679" s="4"/>
      <c r="D679" s="302"/>
      <c r="E679" s="302"/>
      <c r="F679" s="302"/>
      <c r="G679" s="303"/>
      <c r="H679" s="303"/>
      <c r="I679" s="303"/>
      <c r="J679" s="303"/>
    </row>
    <row r="680" ht="22.5" customHeight="1">
      <c r="B680" s="15"/>
      <c r="C680" s="4"/>
      <c r="D680" s="302"/>
      <c r="E680" s="302"/>
      <c r="F680" s="302"/>
      <c r="G680" s="303"/>
      <c r="H680" s="303"/>
      <c r="I680" s="303"/>
      <c r="J680" s="303"/>
    </row>
    <row r="681" ht="22.5" customHeight="1">
      <c r="B681" s="15"/>
      <c r="C681" s="4"/>
      <c r="D681" s="302"/>
      <c r="E681" s="302"/>
      <c r="F681" s="302"/>
      <c r="G681" s="303"/>
      <c r="H681" s="303"/>
      <c r="I681" s="303"/>
      <c r="J681" s="303"/>
    </row>
    <row r="682" ht="22.5" customHeight="1">
      <c r="B682" s="15"/>
      <c r="C682" s="4"/>
      <c r="D682" s="302"/>
      <c r="E682" s="302"/>
      <c r="F682" s="302"/>
      <c r="G682" s="303"/>
      <c r="H682" s="303"/>
      <c r="I682" s="303"/>
      <c r="J682" s="303"/>
    </row>
    <row r="683" ht="22.5" customHeight="1">
      <c r="B683" s="15"/>
      <c r="C683" s="4"/>
      <c r="D683" s="302"/>
      <c r="E683" s="302"/>
      <c r="F683" s="302"/>
      <c r="G683" s="303"/>
      <c r="H683" s="303"/>
      <c r="I683" s="303"/>
      <c r="J683" s="303"/>
    </row>
    <row r="684" ht="22.5" customHeight="1">
      <c r="B684" s="15"/>
      <c r="C684" s="4"/>
      <c r="D684" s="302"/>
      <c r="E684" s="302"/>
      <c r="F684" s="302"/>
      <c r="G684" s="303"/>
      <c r="H684" s="303"/>
      <c r="I684" s="303"/>
      <c r="J684" s="303"/>
    </row>
    <row r="685" ht="22.5" customHeight="1">
      <c r="B685" s="15"/>
      <c r="C685" s="4"/>
      <c r="D685" s="302"/>
      <c r="E685" s="302"/>
      <c r="F685" s="302"/>
      <c r="G685" s="303"/>
      <c r="H685" s="303"/>
      <c r="I685" s="303"/>
      <c r="J685" s="303"/>
    </row>
    <row r="686" ht="22.5" customHeight="1">
      <c r="B686" s="15"/>
      <c r="C686" s="4"/>
      <c r="D686" s="302"/>
      <c r="E686" s="302"/>
      <c r="F686" s="302"/>
      <c r="G686" s="303"/>
      <c r="H686" s="303"/>
      <c r="I686" s="303"/>
      <c r="J686" s="303"/>
    </row>
    <row r="687" ht="22.5" customHeight="1">
      <c r="B687" s="15"/>
      <c r="C687" s="4"/>
      <c r="D687" s="302"/>
      <c r="E687" s="302"/>
      <c r="F687" s="302"/>
      <c r="G687" s="303"/>
      <c r="H687" s="303"/>
      <c r="I687" s="303"/>
      <c r="J687" s="303"/>
    </row>
    <row r="688" ht="22.5" customHeight="1">
      <c r="B688" s="15"/>
      <c r="C688" s="4"/>
      <c r="D688" s="302"/>
      <c r="E688" s="302"/>
      <c r="F688" s="302"/>
      <c r="G688" s="303"/>
      <c r="H688" s="303"/>
      <c r="I688" s="303"/>
      <c r="J688" s="303"/>
    </row>
    <row r="689" ht="22.5" customHeight="1">
      <c r="B689" s="15"/>
      <c r="C689" s="4"/>
      <c r="D689" s="302"/>
      <c r="E689" s="302"/>
      <c r="F689" s="302"/>
      <c r="G689" s="303"/>
      <c r="H689" s="303"/>
      <c r="I689" s="303"/>
      <c r="J689" s="303"/>
    </row>
    <row r="690" ht="22.5" customHeight="1">
      <c r="B690" s="15"/>
      <c r="C690" s="4"/>
      <c r="D690" s="302"/>
      <c r="E690" s="302"/>
      <c r="F690" s="302"/>
      <c r="G690" s="303"/>
      <c r="H690" s="303"/>
      <c r="I690" s="303"/>
      <c r="J690" s="303"/>
    </row>
    <row r="691" ht="22.5" customHeight="1">
      <c r="B691" s="15"/>
      <c r="C691" s="4"/>
      <c r="D691" s="302"/>
      <c r="E691" s="302"/>
      <c r="F691" s="302"/>
      <c r="G691" s="303"/>
      <c r="H691" s="303"/>
      <c r="I691" s="303"/>
      <c r="J691" s="303"/>
    </row>
    <row r="692" ht="22.5" customHeight="1">
      <c r="B692" s="15"/>
      <c r="C692" s="4"/>
      <c r="D692" s="302"/>
      <c r="E692" s="302"/>
      <c r="F692" s="302"/>
      <c r="G692" s="303"/>
      <c r="H692" s="303"/>
      <c r="I692" s="303"/>
      <c r="J692" s="303"/>
    </row>
    <row r="693" ht="22.5" customHeight="1">
      <c r="B693" s="15"/>
      <c r="C693" s="4"/>
      <c r="D693" s="302"/>
      <c r="E693" s="302"/>
      <c r="F693" s="302"/>
      <c r="G693" s="303"/>
      <c r="H693" s="303"/>
      <c r="I693" s="303"/>
      <c r="J693" s="303"/>
    </row>
    <row r="694" ht="22.5" customHeight="1">
      <c r="B694" s="15"/>
      <c r="C694" s="4"/>
      <c r="D694" s="302"/>
      <c r="E694" s="302"/>
      <c r="F694" s="302"/>
      <c r="G694" s="303"/>
      <c r="H694" s="303"/>
      <c r="I694" s="303"/>
      <c r="J694" s="303"/>
    </row>
    <row r="695" ht="22.5" customHeight="1">
      <c r="B695" s="15"/>
      <c r="C695" s="4"/>
      <c r="D695" s="302"/>
      <c r="E695" s="302"/>
      <c r="F695" s="302"/>
      <c r="G695" s="303"/>
      <c r="H695" s="303"/>
      <c r="I695" s="303"/>
      <c r="J695" s="303"/>
    </row>
    <row r="696" ht="22.5" customHeight="1">
      <c r="B696" s="15"/>
      <c r="C696" s="4"/>
      <c r="D696" s="302"/>
      <c r="E696" s="302"/>
      <c r="F696" s="302"/>
      <c r="G696" s="303"/>
      <c r="H696" s="303"/>
      <c r="I696" s="303"/>
      <c r="J696" s="303"/>
    </row>
    <row r="697" ht="22.5" customHeight="1">
      <c r="B697" s="15"/>
      <c r="C697" s="4"/>
      <c r="D697" s="302"/>
      <c r="E697" s="302"/>
      <c r="F697" s="302"/>
      <c r="G697" s="303"/>
      <c r="H697" s="303"/>
      <c r="I697" s="303"/>
      <c r="J697" s="303"/>
    </row>
    <row r="698" ht="22.5" customHeight="1">
      <c r="B698" s="15"/>
      <c r="C698" s="4"/>
      <c r="D698" s="302"/>
      <c r="E698" s="302"/>
      <c r="F698" s="302"/>
      <c r="G698" s="303"/>
      <c r="H698" s="303"/>
      <c r="I698" s="303"/>
      <c r="J698" s="303"/>
    </row>
    <row r="699" ht="22.5" customHeight="1">
      <c r="B699" s="15"/>
      <c r="C699" s="4"/>
      <c r="D699" s="302"/>
      <c r="E699" s="302"/>
      <c r="F699" s="302"/>
      <c r="G699" s="303"/>
      <c r="H699" s="303"/>
      <c r="I699" s="303"/>
      <c r="J699" s="303"/>
    </row>
    <row r="700" ht="22.5" customHeight="1">
      <c r="B700" s="15"/>
      <c r="C700" s="4"/>
      <c r="D700" s="302"/>
      <c r="E700" s="302"/>
      <c r="F700" s="302"/>
      <c r="G700" s="303"/>
      <c r="H700" s="303"/>
      <c r="I700" s="303"/>
      <c r="J700" s="303"/>
    </row>
    <row r="701" ht="22.5" customHeight="1">
      <c r="B701" s="15"/>
      <c r="C701" s="4"/>
      <c r="D701" s="302"/>
      <c r="E701" s="302"/>
      <c r="F701" s="302"/>
      <c r="G701" s="303"/>
      <c r="H701" s="303"/>
      <c r="I701" s="303"/>
      <c r="J701" s="303"/>
    </row>
    <row r="702" ht="22.5" customHeight="1">
      <c r="B702" s="15"/>
      <c r="C702" s="4"/>
      <c r="D702" s="302"/>
      <c r="E702" s="302"/>
      <c r="F702" s="302"/>
      <c r="G702" s="303"/>
      <c r="H702" s="303"/>
      <c r="I702" s="303"/>
      <c r="J702" s="303"/>
    </row>
    <row r="703" ht="22.5" customHeight="1">
      <c r="B703" s="15"/>
      <c r="C703" s="4"/>
      <c r="D703" s="302"/>
      <c r="E703" s="302"/>
      <c r="F703" s="302"/>
      <c r="G703" s="303"/>
      <c r="H703" s="303"/>
      <c r="I703" s="303"/>
      <c r="J703" s="303"/>
    </row>
    <row r="704" ht="22.5" customHeight="1">
      <c r="B704" s="15"/>
      <c r="C704" s="4"/>
      <c r="D704" s="302"/>
      <c r="E704" s="302"/>
      <c r="F704" s="302"/>
      <c r="G704" s="303"/>
      <c r="H704" s="303"/>
      <c r="I704" s="303"/>
      <c r="J704" s="303"/>
    </row>
    <row r="705" ht="22.5" customHeight="1">
      <c r="B705" s="15"/>
      <c r="C705" s="4"/>
      <c r="D705" s="302"/>
      <c r="E705" s="302"/>
      <c r="F705" s="302"/>
      <c r="G705" s="303"/>
      <c r="H705" s="303"/>
      <c r="I705" s="303"/>
      <c r="J705" s="303"/>
    </row>
    <row r="706" ht="22.5" customHeight="1">
      <c r="B706" s="15"/>
      <c r="C706" s="4"/>
      <c r="D706" s="302"/>
      <c r="E706" s="302"/>
      <c r="F706" s="302"/>
      <c r="G706" s="303"/>
      <c r="H706" s="303"/>
      <c r="I706" s="303"/>
      <c r="J706" s="303"/>
    </row>
    <row r="707" ht="22.5" customHeight="1">
      <c r="B707" s="15"/>
      <c r="C707" s="4"/>
      <c r="D707" s="302"/>
      <c r="E707" s="302"/>
      <c r="F707" s="302"/>
      <c r="G707" s="303"/>
      <c r="H707" s="303"/>
      <c r="I707" s="303"/>
      <c r="J707" s="303"/>
    </row>
    <row r="708" ht="22.5" customHeight="1">
      <c r="B708" s="15"/>
      <c r="C708" s="4"/>
      <c r="D708" s="302"/>
      <c r="E708" s="302"/>
      <c r="F708" s="302"/>
      <c r="G708" s="303"/>
      <c r="H708" s="303"/>
      <c r="I708" s="303"/>
      <c r="J708" s="303"/>
    </row>
    <row r="709" ht="22.5" customHeight="1">
      <c r="B709" s="15"/>
      <c r="C709" s="4"/>
      <c r="D709" s="302"/>
      <c r="E709" s="302"/>
      <c r="F709" s="302"/>
      <c r="G709" s="303"/>
      <c r="H709" s="303"/>
      <c r="I709" s="303"/>
      <c r="J709" s="303"/>
    </row>
    <row r="710" ht="22.5" customHeight="1">
      <c r="B710" s="15"/>
      <c r="C710" s="4"/>
      <c r="D710" s="302"/>
      <c r="E710" s="302"/>
      <c r="F710" s="302"/>
      <c r="G710" s="303"/>
      <c r="H710" s="303"/>
      <c r="I710" s="303"/>
      <c r="J710" s="303"/>
    </row>
    <row r="711" ht="22.5" customHeight="1">
      <c r="B711" s="15"/>
      <c r="C711" s="4"/>
      <c r="D711" s="302"/>
      <c r="E711" s="302"/>
      <c r="F711" s="302"/>
      <c r="G711" s="303"/>
      <c r="H711" s="303"/>
      <c r="I711" s="303"/>
      <c r="J711" s="303"/>
    </row>
    <row r="712" ht="22.5" customHeight="1">
      <c r="B712" s="15"/>
      <c r="C712" s="4"/>
      <c r="D712" s="302"/>
      <c r="E712" s="302"/>
      <c r="F712" s="302"/>
      <c r="G712" s="303"/>
      <c r="H712" s="303"/>
      <c r="I712" s="303"/>
      <c r="J712" s="303"/>
    </row>
    <row r="713" ht="22.5" customHeight="1">
      <c r="B713" s="15"/>
      <c r="C713" s="4"/>
      <c r="D713" s="302"/>
      <c r="E713" s="302"/>
      <c r="F713" s="302"/>
      <c r="G713" s="303"/>
      <c r="H713" s="303"/>
      <c r="I713" s="303"/>
      <c r="J713" s="303"/>
    </row>
    <row r="714" ht="22.5" customHeight="1">
      <c r="B714" s="15"/>
      <c r="C714" s="4"/>
      <c r="D714" s="302"/>
      <c r="E714" s="302"/>
      <c r="F714" s="302"/>
      <c r="G714" s="303"/>
      <c r="H714" s="303"/>
      <c r="I714" s="303"/>
      <c r="J714" s="303"/>
    </row>
    <row r="715" ht="22.5" customHeight="1">
      <c r="B715" s="15"/>
      <c r="C715" s="4"/>
      <c r="D715" s="302"/>
      <c r="E715" s="302"/>
      <c r="F715" s="302"/>
      <c r="G715" s="303"/>
      <c r="H715" s="303"/>
      <c r="I715" s="303"/>
      <c r="J715" s="303"/>
    </row>
    <row r="716" ht="22.5" customHeight="1">
      <c r="B716" s="15"/>
      <c r="C716" s="4"/>
      <c r="D716" s="302"/>
      <c r="E716" s="302"/>
      <c r="F716" s="302"/>
      <c r="G716" s="303"/>
      <c r="H716" s="303"/>
      <c r="I716" s="303"/>
      <c r="J716" s="303"/>
    </row>
    <row r="717" ht="22.5" customHeight="1">
      <c r="B717" s="15"/>
      <c r="C717" s="4"/>
      <c r="D717" s="302"/>
      <c r="E717" s="302"/>
      <c r="F717" s="302"/>
      <c r="G717" s="303"/>
      <c r="H717" s="303"/>
      <c r="I717" s="303"/>
      <c r="J717" s="303"/>
    </row>
    <row r="718" ht="22.5" customHeight="1">
      <c r="B718" s="15"/>
      <c r="C718" s="4"/>
      <c r="D718" s="302"/>
      <c r="E718" s="302"/>
      <c r="F718" s="302"/>
      <c r="G718" s="303"/>
      <c r="H718" s="303"/>
      <c r="I718" s="303"/>
      <c r="J718" s="303"/>
    </row>
    <row r="719" ht="22.5" customHeight="1">
      <c r="B719" s="15"/>
      <c r="C719" s="4"/>
      <c r="D719" s="302"/>
      <c r="E719" s="302"/>
      <c r="F719" s="302"/>
      <c r="G719" s="303"/>
      <c r="H719" s="303"/>
      <c r="I719" s="303"/>
      <c r="J719" s="303"/>
    </row>
    <row r="720" ht="22.5" customHeight="1">
      <c r="B720" s="15"/>
      <c r="C720" s="4"/>
      <c r="D720" s="302"/>
      <c r="E720" s="302"/>
      <c r="F720" s="302"/>
      <c r="G720" s="303"/>
      <c r="H720" s="303"/>
      <c r="I720" s="303"/>
      <c r="J720" s="303"/>
    </row>
    <row r="721" ht="22.5" customHeight="1">
      <c r="B721" s="15"/>
      <c r="C721" s="4"/>
      <c r="D721" s="302"/>
      <c r="E721" s="302"/>
      <c r="F721" s="302"/>
      <c r="G721" s="303"/>
      <c r="H721" s="303"/>
      <c r="I721" s="303"/>
      <c r="J721" s="303"/>
    </row>
    <row r="722" ht="22.5" customHeight="1">
      <c r="B722" s="15"/>
      <c r="C722" s="4"/>
      <c r="D722" s="302"/>
      <c r="E722" s="302"/>
      <c r="F722" s="302"/>
      <c r="G722" s="303"/>
      <c r="H722" s="303"/>
      <c r="I722" s="303"/>
      <c r="J722" s="303"/>
    </row>
    <row r="723" ht="22.5" customHeight="1">
      <c r="B723" s="15"/>
      <c r="C723" s="4"/>
      <c r="D723" s="302"/>
      <c r="E723" s="302"/>
      <c r="F723" s="302"/>
      <c r="G723" s="303"/>
      <c r="H723" s="303"/>
      <c r="I723" s="303"/>
      <c r="J723" s="303"/>
    </row>
    <row r="724" ht="22.5" customHeight="1">
      <c r="B724" s="15"/>
      <c r="C724" s="4"/>
      <c r="D724" s="302"/>
      <c r="E724" s="302"/>
      <c r="F724" s="302"/>
      <c r="G724" s="303"/>
      <c r="H724" s="303"/>
      <c r="I724" s="303"/>
      <c r="J724" s="303"/>
    </row>
    <row r="725" ht="22.5" customHeight="1">
      <c r="B725" s="15"/>
      <c r="C725" s="4"/>
      <c r="D725" s="302"/>
      <c r="E725" s="302"/>
      <c r="F725" s="302"/>
      <c r="G725" s="303"/>
      <c r="H725" s="303"/>
      <c r="I725" s="303"/>
      <c r="J725" s="303"/>
    </row>
    <row r="726" ht="22.5" customHeight="1">
      <c r="B726" s="15"/>
      <c r="C726" s="4"/>
      <c r="D726" s="302"/>
      <c r="E726" s="302"/>
      <c r="F726" s="302"/>
      <c r="G726" s="303"/>
      <c r="H726" s="303"/>
      <c r="I726" s="303"/>
      <c r="J726" s="303"/>
    </row>
    <row r="727" ht="22.5" customHeight="1">
      <c r="B727" s="15"/>
      <c r="C727" s="4"/>
      <c r="D727" s="302"/>
      <c r="E727" s="302"/>
      <c r="F727" s="302"/>
      <c r="G727" s="303"/>
      <c r="H727" s="303"/>
      <c r="I727" s="303"/>
      <c r="J727" s="303"/>
    </row>
    <row r="728" ht="22.5" customHeight="1">
      <c r="B728" s="15"/>
      <c r="C728" s="4"/>
      <c r="D728" s="302"/>
      <c r="E728" s="302"/>
      <c r="F728" s="302"/>
      <c r="G728" s="303"/>
      <c r="H728" s="303"/>
      <c r="I728" s="303"/>
      <c r="J728" s="303"/>
    </row>
    <row r="729" ht="22.5" customHeight="1">
      <c r="B729" s="15"/>
      <c r="C729" s="4"/>
      <c r="D729" s="302"/>
      <c r="E729" s="302"/>
      <c r="F729" s="302"/>
      <c r="G729" s="303"/>
      <c r="H729" s="303"/>
      <c r="I729" s="303"/>
      <c r="J729" s="303"/>
    </row>
    <row r="730" ht="22.5" customHeight="1">
      <c r="B730" s="15"/>
      <c r="C730" s="4"/>
      <c r="D730" s="302"/>
      <c r="E730" s="302"/>
      <c r="F730" s="302"/>
      <c r="G730" s="303"/>
      <c r="H730" s="303"/>
      <c r="I730" s="303"/>
      <c r="J730" s="303"/>
    </row>
    <row r="731" ht="22.5" customHeight="1">
      <c r="B731" s="15"/>
      <c r="C731" s="4"/>
      <c r="D731" s="302"/>
      <c r="E731" s="302"/>
      <c r="F731" s="302"/>
      <c r="G731" s="303"/>
      <c r="H731" s="303"/>
      <c r="I731" s="303"/>
      <c r="J731" s="303"/>
    </row>
    <row r="732" ht="22.5" customHeight="1">
      <c r="B732" s="15"/>
      <c r="C732" s="4"/>
      <c r="D732" s="302"/>
      <c r="E732" s="302"/>
      <c r="F732" s="302"/>
      <c r="G732" s="303"/>
      <c r="H732" s="303"/>
      <c r="I732" s="303"/>
      <c r="J732" s="303"/>
    </row>
    <row r="733" ht="22.5" customHeight="1">
      <c r="B733" s="15"/>
      <c r="C733" s="4"/>
      <c r="D733" s="302"/>
      <c r="E733" s="302"/>
      <c r="F733" s="302"/>
      <c r="G733" s="303"/>
      <c r="H733" s="303"/>
      <c r="I733" s="303"/>
      <c r="J733" s="303"/>
    </row>
    <row r="734" ht="22.5" customHeight="1">
      <c r="B734" s="15"/>
      <c r="C734" s="4"/>
      <c r="D734" s="302"/>
      <c r="E734" s="302"/>
      <c r="F734" s="302"/>
      <c r="G734" s="303"/>
      <c r="H734" s="303"/>
      <c r="I734" s="303"/>
      <c r="J734" s="303"/>
    </row>
    <row r="735" ht="22.5" customHeight="1">
      <c r="B735" s="15"/>
      <c r="C735" s="4"/>
      <c r="D735" s="302"/>
      <c r="E735" s="302"/>
      <c r="F735" s="302"/>
      <c r="G735" s="303"/>
      <c r="H735" s="303"/>
      <c r="I735" s="303"/>
      <c r="J735" s="303"/>
    </row>
    <row r="736" ht="22.5" customHeight="1">
      <c r="B736" s="15"/>
      <c r="C736" s="4"/>
      <c r="D736" s="302"/>
      <c r="E736" s="302"/>
      <c r="F736" s="302"/>
      <c r="G736" s="303"/>
      <c r="H736" s="303"/>
      <c r="I736" s="303"/>
      <c r="J736" s="303"/>
    </row>
    <row r="737" ht="22.5" customHeight="1">
      <c r="B737" s="15"/>
      <c r="C737" s="4"/>
      <c r="D737" s="302"/>
      <c r="E737" s="302"/>
      <c r="F737" s="302"/>
      <c r="G737" s="303"/>
      <c r="H737" s="303"/>
      <c r="I737" s="303"/>
      <c r="J737" s="303"/>
    </row>
    <row r="738" ht="22.5" customHeight="1">
      <c r="B738" s="15"/>
      <c r="C738" s="4"/>
      <c r="D738" s="302"/>
      <c r="E738" s="302"/>
      <c r="F738" s="302"/>
      <c r="G738" s="303"/>
      <c r="H738" s="303"/>
      <c r="I738" s="303"/>
      <c r="J738" s="303"/>
    </row>
    <row r="739" ht="22.5" customHeight="1">
      <c r="B739" s="15"/>
      <c r="C739" s="4"/>
      <c r="D739" s="302"/>
      <c r="E739" s="302"/>
      <c r="F739" s="302"/>
      <c r="G739" s="303"/>
      <c r="H739" s="303"/>
      <c r="I739" s="303"/>
      <c r="J739" s="303"/>
    </row>
    <row r="740" ht="22.5" customHeight="1">
      <c r="B740" s="15"/>
      <c r="C740" s="4"/>
      <c r="D740" s="302"/>
      <c r="E740" s="302"/>
      <c r="F740" s="302"/>
      <c r="G740" s="303"/>
      <c r="H740" s="303"/>
      <c r="I740" s="303"/>
      <c r="J740" s="303"/>
    </row>
    <row r="741" ht="22.5" customHeight="1">
      <c r="B741" s="15"/>
      <c r="C741" s="4"/>
      <c r="D741" s="302"/>
      <c r="E741" s="302"/>
      <c r="F741" s="302"/>
      <c r="G741" s="303"/>
      <c r="H741" s="303"/>
      <c r="I741" s="303"/>
      <c r="J741" s="303"/>
    </row>
    <row r="742" ht="22.5" customHeight="1">
      <c r="B742" s="15"/>
      <c r="C742" s="4"/>
      <c r="D742" s="302"/>
      <c r="E742" s="302"/>
      <c r="F742" s="302"/>
      <c r="G742" s="303"/>
      <c r="H742" s="303"/>
      <c r="I742" s="303"/>
      <c r="J742" s="303"/>
    </row>
    <row r="743" ht="22.5" customHeight="1">
      <c r="B743" s="15"/>
      <c r="C743" s="4"/>
      <c r="D743" s="302"/>
      <c r="E743" s="302"/>
      <c r="F743" s="302"/>
      <c r="G743" s="303"/>
      <c r="H743" s="303"/>
      <c r="I743" s="303"/>
      <c r="J743" s="303"/>
    </row>
    <row r="744" ht="22.5" customHeight="1">
      <c r="B744" s="15"/>
      <c r="C744" s="4"/>
      <c r="D744" s="302"/>
      <c r="E744" s="302"/>
      <c r="F744" s="302"/>
      <c r="G744" s="303"/>
      <c r="H744" s="303"/>
      <c r="I744" s="303"/>
      <c r="J744" s="303"/>
    </row>
    <row r="745" ht="22.5" customHeight="1">
      <c r="B745" s="15"/>
      <c r="C745" s="4"/>
      <c r="D745" s="302"/>
      <c r="E745" s="302"/>
      <c r="F745" s="302"/>
      <c r="G745" s="303"/>
      <c r="H745" s="303"/>
      <c r="I745" s="303"/>
      <c r="J745" s="303"/>
    </row>
    <row r="746" ht="22.5" customHeight="1">
      <c r="B746" s="15"/>
      <c r="C746" s="4"/>
      <c r="D746" s="302"/>
      <c r="E746" s="302"/>
      <c r="F746" s="302"/>
      <c r="G746" s="303"/>
      <c r="H746" s="303"/>
      <c r="I746" s="303"/>
      <c r="J746" s="303"/>
    </row>
    <row r="747" ht="22.5" customHeight="1">
      <c r="B747" s="15"/>
      <c r="C747" s="4"/>
      <c r="D747" s="302"/>
      <c r="E747" s="302"/>
      <c r="F747" s="302"/>
      <c r="G747" s="303"/>
      <c r="H747" s="303"/>
      <c r="I747" s="303"/>
      <c r="J747" s="303"/>
    </row>
    <row r="748" ht="22.5" customHeight="1">
      <c r="B748" s="15"/>
      <c r="C748" s="4"/>
      <c r="D748" s="302"/>
      <c r="E748" s="302"/>
      <c r="F748" s="302"/>
      <c r="G748" s="303"/>
      <c r="H748" s="303"/>
      <c r="I748" s="303"/>
      <c r="J748" s="303"/>
    </row>
    <row r="749" ht="22.5" customHeight="1">
      <c r="B749" s="15"/>
      <c r="C749" s="4"/>
      <c r="D749" s="302"/>
      <c r="E749" s="302"/>
      <c r="F749" s="302"/>
      <c r="G749" s="303"/>
      <c r="H749" s="303"/>
      <c r="I749" s="303"/>
      <c r="J749" s="303"/>
    </row>
    <row r="750" ht="22.5" customHeight="1">
      <c r="B750" s="15"/>
      <c r="C750" s="4"/>
      <c r="D750" s="302"/>
      <c r="E750" s="302"/>
      <c r="F750" s="302"/>
      <c r="G750" s="303"/>
      <c r="H750" s="303"/>
      <c r="I750" s="303"/>
      <c r="J750" s="303"/>
    </row>
    <row r="751" ht="22.5" customHeight="1">
      <c r="B751" s="15"/>
      <c r="C751" s="4"/>
      <c r="D751" s="302"/>
      <c r="E751" s="302"/>
      <c r="F751" s="302"/>
      <c r="G751" s="303"/>
      <c r="H751" s="303"/>
      <c r="I751" s="303"/>
      <c r="J751" s="303"/>
    </row>
    <row r="752" ht="22.5" customHeight="1">
      <c r="B752" s="15"/>
      <c r="C752" s="4"/>
      <c r="D752" s="302"/>
      <c r="E752" s="302"/>
      <c r="F752" s="302"/>
      <c r="G752" s="303"/>
      <c r="H752" s="303"/>
      <c r="I752" s="303"/>
      <c r="J752" s="303"/>
    </row>
    <row r="753" ht="22.5" customHeight="1">
      <c r="B753" s="15"/>
      <c r="C753" s="4"/>
      <c r="D753" s="302"/>
      <c r="E753" s="302"/>
      <c r="F753" s="302"/>
      <c r="G753" s="303"/>
      <c r="H753" s="303"/>
      <c r="I753" s="303"/>
      <c r="J753" s="303"/>
    </row>
    <row r="754" ht="22.5" customHeight="1">
      <c r="B754" s="15"/>
      <c r="C754" s="4"/>
      <c r="D754" s="302"/>
      <c r="E754" s="302"/>
      <c r="F754" s="302"/>
      <c r="G754" s="303"/>
      <c r="H754" s="303"/>
      <c r="I754" s="303"/>
      <c r="J754" s="303"/>
    </row>
    <row r="755" ht="22.5" customHeight="1">
      <c r="B755" s="15"/>
      <c r="C755" s="4"/>
      <c r="D755" s="302"/>
      <c r="E755" s="302"/>
      <c r="F755" s="302"/>
      <c r="G755" s="303"/>
      <c r="H755" s="303"/>
      <c r="I755" s="303"/>
      <c r="J755" s="303"/>
    </row>
    <row r="756" ht="22.5" customHeight="1">
      <c r="B756" s="15"/>
      <c r="C756" s="4"/>
      <c r="D756" s="302"/>
      <c r="E756" s="302"/>
      <c r="F756" s="302"/>
      <c r="G756" s="303"/>
      <c r="H756" s="303"/>
      <c r="I756" s="303"/>
      <c r="J756" s="303"/>
    </row>
    <row r="757" ht="22.5" customHeight="1">
      <c r="B757" s="15"/>
      <c r="C757" s="4"/>
      <c r="D757" s="302"/>
      <c r="E757" s="302"/>
      <c r="F757" s="302"/>
      <c r="G757" s="303"/>
      <c r="H757" s="303"/>
      <c r="I757" s="303"/>
      <c r="J757" s="303"/>
    </row>
    <row r="758" ht="22.5" customHeight="1">
      <c r="B758" s="15"/>
      <c r="C758" s="4"/>
      <c r="D758" s="302"/>
      <c r="E758" s="302"/>
      <c r="F758" s="302"/>
      <c r="G758" s="303"/>
      <c r="H758" s="303"/>
      <c r="I758" s="303"/>
      <c r="J758" s="303"/>
    </row>
    <row r="759" ht="22.5" customHeight="1">
      <c r="B759" s="15"/>
      <c r="C759" s="4"/>
      <c r="D759" s="302"/>
      <c r="E759" s="302"/>
      <c r="F759" s="302"/>
      <c r="G759" s="303"/>
      <c r="H759" s="303"/>
      <c r="I759" s="303"/>
      <c r="J759" s="303"/>
    </row>
    <row r="760" ht="22.5" customHeight="1">
      <c r="B760" s="15"/>
      <c r="C760" s="4"/>
      <c r="D760" s="302"/>
      <c r="E760" s="302"/>
      <c r="F760" s="302"/>
      <c r="G760" s="303"/>
      <c r="H760" s="303"/>
      <c r="I760" s="303"/>
      <c r="J760" s="303"/>
    </row>
    <row r="761" ht="22.5" customHeight="1">
      <c r="B761" s="15"/>
      <c r="C761" s="4"/>
      <c r="D761" s="302"/>
      <c r="E761" s="302"/>
      <c r="F761" s="302"/>
      <c r="G761" s="303"/>
      <c r="H761" s="303"/>
      <c r="I761" s="303"/>
      <c r="J761" s="303"/>
    </row>
    <row r="762" ht="22.5" customHeight="1">
      <c r="B762" s="15"/>
      <c r="C762" s="4"/>
      <c r="D762" s="302"/>
      <c r="E762" s="302"/>
      <c r="F762" s="302"/>
      <c r="G762" s="303"/>
      <c r="H762" s="303"/>
      <c r="I762" s="303"/>
      <c r="J762" s="303"/>
    </row>
    <row r="763" ht="22.5" customHeight="1">
      <c r="B763" s="15"/>
      <c r="C763" s="4"/>
      <c r="D763" s="302"/>
      <c r="E763" s="302"/>
      <c r="F763" s="302"/>
      <c r="G763" s="303"/>
      <c r="H763" s="303"/>
      <c r="I763" s="303"/>
      <c r="J763" s="303"/>
    </row>
    <row r="764" ht="22.5" customHeight="1">
      <c r="B764" s="15"/>
      <c r="C764" s="4"/>
      <c r="D764" s="302"/>
      <c r="E764" s="302"/>
      <c r="F764" s="302"/>
      <c r="G764" s="303"/>
      <c r="H764" s="303"/>
      <c r="I764" s="303"/>
      <c r="J764" s="303"/>
    </row>
    <row r="765" ht="22.5" customHeight="1">
      <c r="B765" s="15"/>
      <c r="C765" s="4"/>
      <c r="D765" s="302"/>
      <c r="E765" s="302"/>
      <c r="F765" s="302"/>
      <c r="G765" s="303"/>
      <c r="H765" s="303"/>
      <c r="I765" s="303"/>
      <c r="J765" s="303"/>
    </row>
    <row r="766" ht="22.5" customHeight="1">
      <c r="B766" s="15"/>
      <c r="C766" s="4"/>
      <c r="D766" s="302"/>
      <c r="E766" s="302"/>
      <c r="F766" s="302"/>
      <c r="G766" s="303"/>
      <c r="H766" s="303"/>
      <c r="I766" s="303"/>
      <c r="J766" s="303"/>
    </row>
    <row r="767" ht="22.5" customHeight="1">
      <c r="B767" s="15"/>
      <c r="C767" s="4"/>
      <c r="D767" s="302"/>
      <c r="E767" s="302"/>
      <c r="F767" s="302"/>
      <c r="G767" s="303"/>
      <c r="H767" s="303"/>
      <c r="I767" s="303"/>
      <c r="J767" s="303"/>
    </row>
    <row r="768" ht="22.5" customHeight="1">
      <c r="B768" s="15"/>
      <c r="C768" s="4"/>
      <c r="D768" s="302"/>
      <c r="E768" s="302"/>
      <c r="F768" s="302"/>
      <c r="G768" s="303"/>
      <c r="H768" s="303"/>
      <c r="I768" s="303"/>
      <c r="J768" s="303"/>
    </row>
    <row r="769" ht="22.5" customHeight="1">
      <c r="B769" s="15"/>
      <c r="C769" s="4"/>
      <c r="D769" s="302"/>
      <c r="E769" s="302"/>
      <c r="F769" s="302"/>
      <c r="G769" s="303"/>
      <c r="H769" s="303"/>
      <c r="I769" s="303"/>
      <c r="J769" s="303"/>
    </row>
    <row r="770" ht="22.5" customHeight="1">
      <c r="B770" s="15"/>
      <c r="C770" s="4"/>
      <c r="D770" s="302"/>
      <c r="E770" s="302"/>
      <c r="F770" s="302"/>
      <c r="G770" s="303"/>
      <c r="H770" s="303"/>
      <c r="I770" s="303"/>
      <c r="J770" s="303"/>
    </row>
    <row r="771" ht="22.5" customHeight="1">
      <c r="B771" s="15"/>
      <c r="C771" s="4"/>
      <c r="D771" s="302"/>
      <c r="E771" s="302"/>
      <c r="F771" s="302"/>
      <c r="G771" s="303"/>
      <c r="H771" s="303"/>
      <c r="I771" s="303"/>
      <c r="J771" s="303"/>
    </row>
    <row r="772" ht="22.5" customHeight="1">
      <c r="B772" s="15"/>
      <c r="C772" s="4"/>
      <c r="D772" s="302"/>
      <c r="E772" s="302"/>
      <c r="F772" s="302"/>
      <c r="G772" s="303"/>
      <c r="H772" s="303"/>
      <c r="I772" s="303"/>
      <c r="J772" s="303"/>
    </row>
    <row r="773" ht="22.5" customHeight="1">
      <c r="B773" s="15"/>
      <c r="C773" s="4"/>
      <c r="D773" s="302"/>
      <c r="E773" s="302"/>
      <c r="F773" s="302"/>
      <c r="G773" s="303"/>
      <c r="H773" s="303"/>
      <c r="I773" s="303"/>
      <c r="J773" s="303"/>
    </row>
    <row r="774" ht="22.5" customHeight="1">
      <c r="B774" s="15"/>
      <c r="C774" s="4"/>
      <c r="D774" s="302"/>
      <c r="E774" s="302"/>
      <c r="F774" s="302"/>
      <c r="G774" s="303"/>
      <c r="H774" s="303"/>
      <c r="I774" s="303"/>
      <c r="J774" s="303"/>
    </row>
    <row r="775" ht="22.5" customHeight="1">
      <c r="B775" s="15"/>
      <c r="C775" s="4"/>
      <c r="D775" s="302"/>
      <c r="E775" s="302"/>
      <c r="F775" s="302"/>
      <c r="G775" s="303"/>
      <c r="H775" s="303"/>
      <c r="I775" s="303"/>
      <c r="J775" s="303"/>
    </row>
    <row r="776" ht="22.5" customHeight="1">
      <c r="B776" s="15"/>
      <c r="C776" s="4"/>
      <c r="D776" s="302"/>
      <c r="E776" s="302"/>
      <c r="F776" s="302"/>
      <c r="G776" s="303"/>
      <c r="H776" s="303"/>
      <c r="I776" s="303"/>
      <c r="J776" s="303"/>
    </row>
    <row r="777" ht="22.5" customHeight="1">
      <c r="B777" s="15"/>
      <c r="C777" s="4"/>
      <c r="D777" s="302"/>
      <c r="E777" s="302"/>
      <c r="F777" s="302"/>
      <c r="G777" s="303"/>
      <c r="H777" s="303"/>
      <c r="I777" s="303"/>
      <c r="J777" s="303"/>
    </row>
    <row r="778" ht="22.5" customHeight="1">
      <c r="B778" s="15"/>
      <c r="C778" s="4"/>
      <c r="D778" s="302"/>
      <c r="E778" s="302"/>
      <c r="F778" s="302"/>
      <c r="G778" s="303"/>
      <c r="H778" s="303"/>
      <c r="I778" s="303"/>
      <c r="J778" s="303"/>
    </row>
    <row r="779" ht="22.5" customHeight="1">
      <c r="B779" s="15"/>
      <c r="C779" s="4"/>
      <c r="D779" s="302"/>
      <c r="E779" s="302"/>
      <c r="F779" s="302"/>
      <c r="G779" s="303"/>
      <c r="H779" s="303"/>
      <c r="I779" s="303"/>
      <c r="J779" s="303"/>
    </row>
    <row r="780" ht="22.5" customHeight="1">
      <c r="B780" s="15"/>
      <c r="C780" s="4"/>
      <c r="D780" s="302"/>
      <c r="E780" s="302"/>
      <c r="F780" s="302"/>
      <c r="G780" s="303"/>
      <c r="H780" s="303"/>
      <c r="I780" s="303"/>
      <c r="J780" s="303"/>
    </row>
    <row r="781" ht="22.5" customHeight="1">
      <c r="B781" s="15"/>
      <c r="C781" s="4"/>
      <c r="D781" s="302"/>
      <c r="E781" s="302"/>
      <c r="F781" s="302"/>
      <c r="G781" s="303"/>
      <c r="H781" s="303"/>
      <c r="I781" s="303"/>
      <c r="J781" s="303"/>
    </row>
    <row r="782" ht="22.5" customHeight="1">
      <c r="B782" s="15"/>
      <c r="C782" s="4"/>
      <c r="D782" s="302"/>
      <c r="E782" s="302"/>
      <c r="F782" s="302"/>
      <c r="G782" s="303"/>
      <c r="H782" s="303"/>
      <c r="I782" s="303"/>
      <c r="J782" s="303"/>
    </row>
    <row r="783" ht="22.5" customHeight="1">
      <c r="B783" s="15"/>
      <c r="C783" s="4"/>
      <c r="D783" s="302"/>
      <c r="E783" s="302"/>
      <c r="F783" s="302"/>
      <c r="G783" s="303"/>
      <c r="H783" s="303"/>
      <c r="I783" s="303"/>
      <c r="J783" s="303"/>
    </row>
    <row r="784" ht="22.5" customHeight="1">
      <c r="B784" s="15"/>
      <c r="C784" s="4"/>
      <c r="D784" s="302"/>
      <c r="E784" s="302"/>
      <c r="F784" s="302"/>
      <c r="G784" s="303"/>
      <c r="H784" s="303"/>
      <c r="I784" s="303"/>
      <c r="J784" s="303"/>
    </row>
    <row r="785" ht="22.5" customHeight="1">
      <c r="B785" s="15"/>
      <c r="C785" s="4"/>
      <c r="D785" s="302"/>
      <c r="E785" s="302"/>
      <c r="F785" s="302"/>
      <c r="G785" s="303"/>
      <c r="H785" s="303"/>
      <c r="I785" s="303"/>
      <c r="J785" s="303"/>
    </row>
    <row r="786" ht="22.5" customHeight="1">
      <c r="B786" s="15"/>
      <c r="C786" s="4"/>
      <c r="D786" s="302"/>
      <c r="E786" s="302"/>
      <c r="F786" s="302"/>
      <c r="G786" s="303"/>
      <c r="H786" s="303"/>
      <c r="I786" s="303"/>
      <c r="J786" s="303"/>
    </row>
    <row r="787" ht="22.5" customHeight="1">
      <c r="B787" s="15"/>
      <c r="C787" s="4"/>
      <c r="D787" s="302"/>
      <c r="E787" s="302"/>
      <c r="F787" s="302"/>
      <c r="G787" s="303"/>
      <c r="H787" s="303"/>
      <c r="I787" s="303"/>
      <c r="J787" s="303"/>
    </row>
    <row r="788" ht="22.5" customHeight="1">
      <c r="B788" s="15"/>
      <c r="C788" s="4"/>
      <c r="D788" s="302"/>
      <c r="E788" s="302"/>
      <c r="F788" s="302"/>
      <c r="G788" s="303"/>
      <c r="H788" s="303"/>
      <c r="I788" s="303"/>
      <c r="J788" s="303"/>
    </row>
    <row r="789" ht="22.5" customHeight="1">
      <c r="B789" s="15"/>
      <c r="C789" s="4"/>
      <c r="D789" s="302"/>
      <c r="E789" s="302"/>
      <c r="F789" s="302"/>
      <c r="G789" s="303"/>
      <c r="H789" s="303"/>
      <c r="I789" s="303"/>
      <c r="J789" s="303"/>
    </row>
    <row r="790" ht="22.5" customHeight="1">
      <c r="B790" s="15"/>
      <c r="C790" s="4"/>
      <c r="D790" s="302"/>
      <c r="E790" s="302"/>
      <c r="F790" s="302"/>
      <c r="G790" s="303"/>
      <c r="H790" s="303"/>
      <c r="I790" s="303"/>
      <c r="J790" s="303"/>
    </row>
    <row r="791" ht="22.5" customHeight="1">
      <c r="B791" s="15"/>
      <c r="C791" s="4"/>
      <c r="D791" s="302"/>
      <c r="E791" s="302"/>
      <c r="F791" s="302"/>
      <c r="G791" s="303"/>
      <c r="H791" s="303"/>
      <c r="I791" s="303"/>
      <c r="J791" s="303"/>
    </row>
    <row r="792" ht="22.5" customHeight="1">
      <c r="B792" s="15"/>
      <c r="C792" s="4"/>
      <c r="D792" s="302"/>
      <c r="E792" s="302"/>
      <c r="F792" s="302"/>
      <c r="G792" s="303"/>
      <c r="H792" s="303"/>
      <c r="I792" s="303"/>
      <c r="J792" s="303"/>
    </row>
    <row r="793" ht="22.5" customHeight="1">
      <c r="B793" s="15"/>
      <c r="C793" s="4"/>
      <c r="D793" s="302"/>
      <c r="E793" s="302"/>
      <c r="F793" s="302"/>
      <c r="G793" s="303"/>
      <c r="H793" s="303"/>
      <c r="I793" s="303"/>
      <c r="J793" s="303"/>
    </row>
    <row r="794" ht="22.5" customHeight="1">
      <c r="B794" s="15"/>
      <c r="C794" s="4"/>
      <c r="D794" s="302"/>
      <c r="E794" s="302"/>
      <c r="F794" s="302"/>
      <c r="G794" s="303"/>
      <c r="H794" s="303"/>
      <c r="I794" s="303"/>
      <c r="J794" s="303"/>
    </row>
    <row r="795" ht="22.5" customHeight="1">
      <c r="B795" s="15"/>
      <c r="C795" s="4"/>
      <c r="D795" s="302"/>
      <c r="E795" s="302"/>
      <c r="F795" s="302"/>
      <c r="G795" s="303"/>
      <c r="H795" s="303"/>
      <c r="I795" s="303"/>
      <c r="J795" s="303"/>
    </row>
    <row r="796" ht="22.5" customHeight="1">
      <c r="B796" s="15"/>
      <c r="C796" s="4"/>
      <c r="D796" s="302"/>
      <c r="E796" s="302"/>
      <c r="F796" s="302"/>
      <c r="G796" s="303"/>
      <c r="H796" s="303"/>
      <c r="I796" s="303"/>
      <c r="J796" s="303"/>
    </row>
    <row r="797" ht="22.5" customHeight="1">
      <c r="B797" s="15"/>
      <c r="C797" s="4"/>
      <c r="D797" s="302"/>
      <c r="E797" s="302"/>
      <c r="F797" s="302"/>
      <c r="G797" s="303"/>
      <c r="H797" s="303"/>
      <c r="I797" s="303"/>
      <c r="J797" s="303"/>
    </row>
    <row r="798" ht="22.5" customHeight="1">
      <c r="B798" s="15"/>
      <c r="C798" s="4"/>
      <c r="D798" s="302"/>
      <c r="E798" s="302"/>
      <c r="F798" s="302"/>
      <c r="G798" s="303"/>
      <c r="H798" s="303"/>
      <c r="I798" s="303"/>
      <c r="J798" s="303"/>
    </row>
    <row r="799" ht="22.5" customHeight="1">
      <c r="B799" s="15"/>
      <c r="C799" s="4"/>
      <c r="D799" s="302"/>
      <c r="E799" s="302"/>
      <c r="F799" s="302"/>
      <c r="G799" s="303"/>
      <c r="H799" s="303"/>
      <c r="I799" s="303"/>
      <c r="J799" s="303"/>
    </row>
    <row r="800" ht="22.5" customHeight="1">
      <c r="B800" s="15"/>
      <c r="C800" s="4"/>
      <c r="D800" s="302"/>
      <c r="E800" s="302"/>
      <c r="F800" s="302"/>
      <c r="G800" s="303"/>
      <c r="H800" s="303"/>
      <c r="I800" s="303"/>
      <c r="J800" s="303"/>
    </row>
    <row r="801" ht="22.5" customHeight="1">
      <c r="B801" s="15"/>
      <c r="C801" s="4"/>
      <c r="D801" s="302"/>
      <c r="E801" s="302"/>
      <c r="F801" s="302"/>
      <c r="G801" s="303"/>
      <c r="H801" s="303"/>
      <c r="I801" s="303"/>
      <c r="J801" s="303"/>
    </row>
    <row r="802" ht="22.5" customHeight="1">
      <c r="B802" s="15"/>
      <c r="C802" s="4"/>
      <c r="D802" s="302"/>
      <c r="E802" s="302"/>
      <c r="F802" s="302"/>
      <c r="G802" s="303"/>
      <c r="H802" s="303"/>
      <c r="I802" s="303"/>
      <c r="J802" s="303"/>
    </row>
    <row r="803" ht="22.5" customHeight="1">
      <c r="B803" s="15"/>
      <c r="C803" s="4"/>
      <c r="D803" s="302"/>
      <c r="E803" s="302"/>
      <c r="F803" s="302"/>
      <c r="G803" s="303"/>
      <c r="H803" s="303"/>
      <c r="I803" s="303"/>
      <c r="J803" s="303"/>
    </row>
    <row r="804" ht="22.5" customHeight="1">
      <c r="B804" s="15"/>
      <c r="C804" s="4"/>
      <c r="D804" s="302"/>
      <c r="E804" s="302"/>
      <c r="F804" s="302"/>
      <c r="G804" s="303"/>
      <c r="H804" s="303"/>
      <c r="I804" s="303"/>
      <c r="J804" s="303"/>
    </row>
    <row r="805" ht="22.5" customHeight="1">
      <c r="B805" s="15"/>
      <c r="C805" s="4"/>
      <c r="D805" s="302"/>
      <c r="E805" s="302"/>
      <c r="F805" s="302"/>
      <c r="G805" s="303"/>
      <c r="H805" s="303"/>
      <c r="I805" s="303"/>
      <c r="J805" s="303"/>
    </row>
    <row r="806" ht="22.5" customHeight="1">
      <c r="B806" s="15"/>
      <c r="C806" s="4"/>
      <c r="D806" s="302"/>
      <c r="E806" s="302"/>
      <c r="F806" s="302"/>
      <c r="G806" s="303"/>
      <c r="H806" s="303"/>
      <c r="I806" s="303"/>
      <c r="J806" s="303"/>
    </row>
    <row r="807" ht="22.5" customHeight="1">
      <c r="B807" s="15"/>
      <c r="C807" s="4"/>
      <c r="D807" s="302"/>
      <c r="E807" s="302"/>
      <c r="F807" s="302"/>
      <c r="G807" s="303"/>
      <c r="H807" s="303"/>
      <c r="I807" s="303"/>
      <c r="J807" s="303"/>
    </row>
    <row r="808" ht="22.5" customHeight="1">
      <c r="B808" s="15"/>
      <c r="C808" s="4"/>
      <c r="D808" s="302"/>
      <c r="E808" s="302"/>
      <c r="F808" s="302"/>
      <c r="G808" s="303"/>
      <c r="H808" s="303"/>
      <c r="I808" s="303"/>
      <c r="J808" s="303"/>
    </row>
    <row r="809" ht="22.5" customHeight="1">
      <c r="B809" s="15"/>
      <c r="C809" s="4"/>
      <c r="D809" s="302"/>
      <c r="E809" s="302"/>
      <c r="F809" s="302"/>
      <c r="G809" s="303"/>
      <c r="H809" s="303"/>
      <c r="I809" s="303"/>
      <c r="J809" s="303"/>
    </row>
    <row r="810" ht="22.5" customHeight="1">
      <c r="B810" s="15"/>
      <c r="C810" s="4"/>
      <c r="D810" s="302"/>
      <c r="E810" s="302"/>
      <c r="F810" s="302"/>
      <c r="G810" s="303"/>
      <c r="H810" s="303"/>
      <c r="I810" s="303"/>
      <c r="J810" s="303"/>
    </row>
    <row r="811" ht="22.5" customHeight="1">
      <c r="B811" s="15"/>
      <c r="C811" s="4"/>
      <c r="D811" s="302"/>
      <c r="E811" s="302"/>
      <c r="F811" s="302"/>
      <c r="G811" s="303"/>
      <c r="H811" s="303"/>
      <c r="I811" s="303"/>
      <c r="J811" s="303"/>
    </row>
    <row r="812" ht="22.5" customHeight="1">
      <c r="B812" s="15"/>
      <c r="C812" s="4"/>
      <c r="D812" s="302"/>
      <c r="E812" s="302"/>
      <c r="F812" s="302"/>
      <c r="G812" s="303"/>
      <c r="H812" s="303"/>
      <c r="I812" s="303"/>
      <c r="J812" s="303"/>
    </row>
    <row r="813" ht="22.5" customHeight="1">
      <c r="B813" s="15"/>
      <c r="C813" s="4"/>
      <c r="D813" s="302"/>
      <c r="E813" s="302"/>
      <c r="F813" s="302"/>
      <c r="G813" s="303"/>
      <c r="H813" s="303"/>
      <c r="I813" s="303"/>
      <c r="J813" s="303"/>
    </row>
    <row r="814" ht="22.5" customHeight="1">
      <c r="B814" s="15"/>
      <c r="C814" s="4"/>
      <c r="D814" s="302"/>
      <c r="E814" s="302"/>
      <c r="F814" s="302"/>
      <c r="G814" s="303"/>
      <c r="H814" s="303"/>
      <c r="I814" s="303"/>
      <c r="J814" s="303"/>
    </row>
    <row r="815" ht="22.5" customHeight="1">
      <c r="B815" s="15"/>
      <c r="C815" s="4"/>
      <c r="D815" s="302"/>
      <c r="E815" s="302"/>
      <c r="F815" s="302"/>
      <c r="G815" s="303"/>
      <c r="H815" s="303"/>
      <c r="I815" s="303"/>
      <c r="J815" s="303"/>
    </row>
    <row r="816" ht="22.5" customHeight="1">
      <c r="B816" s="15"/>
      <c r="C816" s="4"/>
      <c r="D816" s="302"/>
      <c r="E816" s="302"/>
      <c r="F816" s="302"/>
      <c r="G816" s="303"/>
      <c r="H816" s="303"/>
      <c r="I816" s="303"/>
      <c r="J816" s="303"/>
    </row>
    <row r="817" ht="22.5" customHeight="1">
      <c r="B817" s="15"/>
      <c r="C817" s="4"/>
      <c r="D817" s="302"/>
      <c r="E817" s="302"/>
      <c r="F817" s="302"/>
      <c r="G817" s="303"/>
      <c r="H817" s="303"/>
      <c r="I817" s="303"/>
      <c r="J817" s="303"/>
    </row>
    <row r="818" ht="22.5" customHeight="1">
      <c r="B818" s="15"/>
      <c r="C818" s="4"/>
      <c r="D818" s="302"/>
      <c r="E818" s="302"/>
      <c r="F818" s="302"/>
      <c r="G818" s="303"/>
      <c r="H818" s="303"/>
      <c r="I818" s="303"/>
      <c r="J818" s="303"/>
    </row>
    <row r="819" ht="22.5" customHeight="1">
      <c r="B819" s="15"/>
      <c r="C819" s="4"/>
      <c r="D819" s="302"/>
      <c r="E819" s="302"/>
      <c r="F819" s="302"/>
      <c r="G819" s="303"/>
      <c r="H819" s="303"/>
      <c r="I819" s="303"/>
      <c r="J819" s="303"/>
    </row>
    <row r="820" ht="22.5" customHeight="1">
      <c r="B820" s="15"/>
      <c r="C820" s="4"/>
      <c r="D820" s="302"/>
      <c r="E820" s="302"/>
      <c r="F820" s="302"/>
      <c r="G820" s="303"/>
      <c r="H820" s="303"/>
      <c r="I820" s="303"/>
      <c r="J820" s="303"/>
    </row>
    <row r="821" ht="22.5" customHeight="1">
      <c r="B821" s="15"/>
      <c r="C821" s="4"/>
      <c r="D821" s="302"/>
      <c r="E821" s="302"/>
      <c r="F821" s="302"/>
      <c r="G821" s="303"/>
      <c r="H821" s="303"/>
      <c r="I821" s="303"/>
      <c r="J821" s="303"/>
    </row>
    <row r="822" ht="22.5" customHeight="1">
      <c r="B822" s="15"/>
      <c r="C822" s="4"/>
      <c r="D822" s="302"/>
      <c r="E822" s="302"/>
      <c r="F822" s="302"/>
      <c r="G822" s="303"/>
      <c r="H822" s="303"/>
      <c r="I822" s="303"/>
      <c r="J822" s="303"/>
    </row>
    <row r="823" ht="22.5" customHeight="1">
      <c r="B823" s="15"/>
      <c r="C823" s="4"/>
      <c r="D823" s="302"/>
      <c r="E823" s="302"/>
      <c r="F823" s="302"/>
      <c r="G823" s="303"/>
      <c r="H823" s="303"/>
      <c r="I823" s="303"/>
      <c r="J823" s="303"/>
    </row>
    <row r="824" ht="22.5" customHeight="1">
      <c r="B824" s="15"/>
      <c r="C824" s="4"/>
      <c r="D824" s="302"/>
      <c r="E824" s="302"/>
      <c r="F824" s="302"/>
      <c r="G824" s="303"/>
      <c r="H824" s="303"/>
      <c r="I824" s="303"/>
      <c r="J824" s="303"/>
    </row>
    <row r="825" ht="22.5" customHeight="1">
      <c r="B825" s="15"/>
      <c r="C825" s="4"/>
      <c r="D825" s="302"/>
      <c r="E825" s="302"/>
      <c r="F825" s="302"/>
      <c r="G825" s="303"/>
      <c r="H825" s="303"/>
      <c r="I825" s="303"/>
      <c r="J825" s="303"/>
    </row>
    <row r="826" ht="22.5" customHeight="1">
      <c r="B826" s="15"/>
      <c r="C826" s="4"/>
      <c r="D826" s="302"/>
      <c r="E826" s="302"/>
      <c r="F826" s="302"/>
      <c r="G826" s="303"/>
      <c r="H826" s="303"/>
      <c r="I826" s="303"/>
      <c r="J826" s="303"/>
    </row>
    <row r="827" ht="22.5" customHeight="1">
      <c r="B827" s="15"/>
      <c r="C827" s="4"/>
      <c r="D827" s="302"/>
      <c r="E827" s="302"/>
      <c r="F827" s="302"/>
      <c r="G827" s="303"/>
      <c r="H827" s="303"/>
      <c r="I827" s="303"/>
      <c r="J827" s="303"/>
    </row>
    <row r="828" ht="22.5" customHeight="1">
      <c r="B828" s="15"/>
      <c r="C828" s="4"/>
      <c r="D828" s="302"/>
      <c r="E828" s="302"/>
      <c r="F828" s="302"/>
      <c r="G828" s="303"/>
      <c r="H828" s="303"/>
      <c r="I828" s="303"/>
      <c r="J828" s="303"/>
    </row>
    <row r="829" ht="22.5" customHeight="1">
      <c r="B829" s="15"/>
      <c r="C829" s="4"/>
      <c r="D829" s="302"/>
      <c r="E829" s="302"/>
      <c r="F829" s="302"/>
      <c r="G829" s="303"/>
      <c r="H829" s="303"/>
      <c r="I829" s="303"/>
      <c r="J829" s="303"/>
    </row>
    <row r="830" ht="22.5" customHeight="1">
      <c r="B830" s="15"/>
      <c r="C830" s="4"/>
      <c r="D830" s="302"/>
      <c r="E830" s="302"/>
      <c r="F830" s="302"/>
      <c r="G830" s="303"/>
      <c r="H830" s="303"/>
      <c r="I830" s="303"/>
      <c r="J830" s="303"/>
    </row>
    <row r="831" ht="22.5" customHeight="1">
      <c r="B831" s="15"/>
      <c r="C831" s="4"/>
      <c r="D831" s="302"/>
      <c r="E831" s="302"/>
      <c r="F831" s="302"/>
      <c r="G831" s="303"/>
      <c r="H831" s="303"/>
      <c r="I831" s="303"/>
      <c r="J831" s="303"/>
    </row>
    <row r="832" ht="22.5" customHeight="1">
      <c r="B832" s="15"/>
      <c r="C832" s="4"/>
      <c r="D832" s="302"/>
      <c r="E832" s="302"/>
      <c r="F832" s="302"/>
      <c r="G832" s="303"/>
      <c r="H832" s="303"/>
      <c r="I832" s="303"/>
      <c r="J832" s="303"/>
    </row>
    <row r="833" ht="22.5" customHeight="1">
      <c r="B833" s="15"/>
      <c r="C833" s="4"/>
      <c r="D833" s="302"/>
      <c r="E833" s="302"/>
      <c r="F833" s="302"/>
      <c r="G833" s="303"/>
      <c r="H833" s="303"/>
      <c r="I833" s="303"/>
      <c r="J833" s="303"/>
    </row>
    <row r="834" ht="22.5" customHeight="1">
      <c r="B834" s="15"/>
      <c r="C834" s="4"/>
      <c r="D834" s="302"/>
      <c r="E834" s="302"/>
      <c r="F834" s="302"/>
      <c r="G834" s="303"/>
      <c r="H834" s="303"/>
      <c r="I834" s="303"/>
      <c r="J834" s="303"/>
    </row>
    <row r="835" ht="22.5" customHeight="1">
      <c r="B835" s="15"/>
      <c r="C835" s="4"/>
      <c r="D835" s="302"/>
      <c r="E835" s="302"/>
      <c r="F835" s="302"/>
      <c r="G835" s="303"/>
      <c r="H835" s="303"/>
      <c r="I835" s="303"/>
      <c r="J835" s="303"/>
    </row>
    <row r="836" ht="22.5" customHeight="1">
      <c r="B836" s="15"/>
      <c r="C836" s="4"/>
      <c r="D836" s="302"/>
      <c r="E836" s="302"/>
      <c r="F836" s="302"/>
      <c r="G836" s="303"/>
      <c r="H836" s="303"/>
      <c r="I836" s="303"/>
      <c r="J836" s="303"/>
    </row>
    <row r="837" ht="22.5" customHeight="1">
      <c r="B837" s="15"/>
      <c r="C837" s="4"/>
      <c r="D837" s="302"/>
      <c r="E837" s="302"/>
      <c r="F837" s="302"/>
      <c r="G837" s="303"/>
      <c r="H837" s="303"/>
      <c r="I837" s="303"/>
      <c r="J837" s="303"/>
    </row>
    <row r="838" ht="22.5" customHeight="1">
      <c r="B838" s="15"/>
      <c r="C838" s="4"/>
      <c r="D838" s="302"/>
      <c r="E838" s="302"/>
      <c r="F838" s="302"/>
      <c r="G838" s="303"/>
      <c r="H838" s="303"/>
      <c r="I838" s="303"/>
      <c r="J838" s="303"/>
    </row>
    <row r="839" ht="22.5" customHeight="1">
      <c r="B839" s="15"/>
      <c r="C839" s="4"/>
      <c r="D839" s="302"/>
      <c r="E839" s="302"/>
      <c r="F839" s="302"/>
      <c r="G839" s="303"/>
      <c r="H839" s="303"/>
      <c r="I839" s="303"/>
      <c r="J839" s="303"/>
    </row>
    <row r="840" ht="22.5" customHeight="1">
      <c r="B840" s="15"/>
      <c r="C840" s="4"/>
      <c r="D840" s="302"/>
      <c r="E840" s="302"/>
      <c r="F840" s="302"/>
      <c r="G840" s="303"/>
      <c r="H840" s="303"/>
      <c r="I840" s="303"/>
      <c r="J840" s="303"/>
    </row>
    <row r="841" ht="22.5" customHeight="1">
      <c r="B841" s="15"/>
      <c r="C841" s="4"/>
      <c r="D841" s="302"/>
      <c r="E841" s="302"/>
      <c r="F841" s="302"/>
      <c r="G841" s="303"/>
      <c r="H841" s="303"/>
      <c r="I841" s="303"/>
      <c r="J841" s="303"/>
    </row>
    <row r="842" ht="22.5" customHeight="1">
      <c r="B842" s="15"/>
      <c r="C842" s="4"/>
      <c r="D842" s="302"/>
      <c r="E842" s="302"/>
      <c r="F842" s="302"/>
      <c r="G842" s="303"/>
      <c r="H842" s="303"/>
      <c r="I842" s="303"/>
      <c r="J842" s="303"/>
    </row>
    <row r="843" ht="22.5" customHeight="1">
      <c r="B843" s="15"/>
      <c r="C843" s="4"/>
      <c r="D843" s="302"/>
      <c r="E843" s="302"/>
      <c r="F843" s="302"/>
      <c r="G843" s="303"/>
      <c r="H843" s="303"/>
      <c r="I843" s="303"/>
      <c r="J843" s="303"/>
    </row>
    <row r="844" ht="22.5" customHeight="1">
      <c r="B844" s="15"/>
      <c r="C844" s="4"/>
      <c r="D844" s="302"/>
      <c r="E844" s="302"/>
      <c r="F844" s="302"/>
      <c r="G844" s="303"/>
      <c r="H844" s="303"/>
      <c r="I844" s="303"/>
      <c r="J844" s="303"/>
    </row>
    <row r="845" ht="22.5" customHeight="1">
      <c r="B845" s="15"/>
      <c r="C845" s="4"/>
      <c r="D845" s="302"/>
      <c r="E845" s="302"/>
      <c r="F845" s="302"/>
      <c r="G845" s="303"/>
      <c r="H845" s="303"/>
      <c r="I845" s="303"/>
      <c r="J845" s="303"/>
    </row>
    <row r="846" ht="22.5" customHeight="1">
      <c r="B846" s="15"/>
      <c r="C846" s="4"/>
      <c r="D846" s="302"/>
      <c r="E846" s="302"/>
      <c r="F846" s="302"/>
      <c r="G846" s="303"/>
      <c r="H846" s="303"/>
      <c r="I846" s="303"/>
      <c r="J846" s="303"/>
    </row>
    <row r="847" ht="22.5" customHeight="1">
      <c r="B847" s="15"/>
      <c r="C847" s="4"/>
      <c r="D847" s="302"/>
      <c r="E847" s="302"/>
      <c r="F847" s="302"/>
      <c r="G847" s="303"/>
      <c r="H847" s="303"/>
      <c r="I847" s="303"/>
      <c r="J847" s="303"/>
    </row>
    <row r="848" ht="22.5" customHeight="1">
      <c r="B848" s="15"/>
      <c r="C848" s="4"/>
      <c r="D848" s="302"/>
      <c r="E848" s="302"/>
      <c r="F848" s="302"/>
      <c r="G848" s="303"/>
      <c r="H848" s="303"/>
      <c r="I848" s="303"/>
      <c r="J848" s="303"/>
    </row>
    <row r="849" ht="22.5" customHeight="1">
      <c r="B849" s="15"/>
      <c r="C849" s="4"/>
      <c r="D849" s="302"/>
      <c r="E849" s="302"/>
      <c r="F849" s="302"/>
      <c r="G849" s="303"/>
      <c r="H849" s="303"/>
      <c r="I849" s="303"/>
      <c r="J849" s="303"/>
    </row>
    <row r="850" ht="22.5" customHeight="1">
      <c r="B850" s="15"/>
      <c r="C850" s="4"/>
      <c r="D850" s="302"/>
      <c r="E850" s="302"/>
      <c r="F850" s="302"/>
      <c r="G850" s="303"/>
      <c r="H850" s="303"/>
      <c r="I850" s="303"/>
      <c r="J850" s="303"/>
    </row>
    <row r="851" ht="22.5" customHeight="1">
      <c r="B851" s="15"/>
      <c r="C851" s="4"/>
      <c r="D851" s="302"/>
      <c r="E851" s="302"/>
      <c r="F851" s="302"/>
      <c r="G851" s="303"/>
      <c r="H851" s="303"/>
      <c r="I851" s="303"/>
      <c r="J851" s="303"/>
    </row>
    <row r="852" ht="22.5" customHeight="1">
      <c r="B852" s="15"/>
      <c r="C852" s="4"/>
      <c r="D852" s="302"/>
      <c r="E852" s="302"/>
      <c r="F852" s="302"/>
      <c r="G852" s="303"/>
      <c r="H852" s="303"/>
      <c r="I852" s="303"/>
      <c r="J852" s="303"/>
    </row>
    <row r="853" ht="22.5" customHeight="1">
      <c r="B853" s="15"/>
      <c r="C853" s="4"/>
      <c r="D853" s="302"/>
      <c r="E853" s="302"/>
      <c r="F853" s="302"/>
      <c r="G853" s="303"/>
      <c r="H853" s="303"/>
      <c r="I853" s="303"/>
      <c r="J853" s="303"/>
    </row>
    <row r="854" ht="22.5" customHeight="1">
      <c r="B854" s="15"/>
      <c r="C854" s="4"/>
      <c r="D854" s="302"/>
      <c r="E854" s="302"/>
      <c r="F854" s="302"/>
      <c r="G854" s="303"/>
      <c r="H854" s="303"/>
      <c r="I854" s="303"/>
      <c r="J854" s="303"/>
    </row>
    <row r="855" ht="22.5" customHeight="1">
      <c r="B855" s="15"/>
      <c r="C855" s="4"/>
      <c r="D855" s="302"/>
      <c r="E855" s="302"/>
      <c r="F855" s="302"/>
      <c r="G855" s="303"/>
      <c r="H855" s="303"/>
      <c r="I855" s="303"/>
      <c r="J855" s="303"/>
    </row>
    <row r="856" ht="22.5" customHeight="1">
      <c r="B856" s="15"/>
      <c r="C856" s="4"/>
      <c r="D856" s="302"/>
      <c r="E856" s="302"/>
      <c r="F856" s="302"/>
      <c r="G856" s="303"/>
      <c r="H856" s="303"/>
      <c r="I856" s="303"/>
      <c r="J856" s="303"/>
    </row>
    <row r="857" ht="22.5" customHeight="1">
      <c r="B857" s="15"/>
      <c r="C857" s="4"/>
      <c r="D857" s="302"/>
      <c r="E857" s="302"/>
      <c r="F857" s="302"/>
      <c r="G857" s="303"/>
      <c r="H857" s="303"/>
      <c r="I857" s="303"/>
      <c r="J857" s="303"/>
    </row>
    <row r="858" ht="22.5" customHeight="1">
      <c r="B858" s="15"/>
      <c r="C858" s="4"/>
      <c r="D858" s="302"/>
      <c r="E858" s="302"/>
      <c r="F858" s="302"/>
      <c r="G858" s="303"/>
      <c r="H858" s="303"/>
      <c r="I858" s="303"/>
      <c r="J858" s="303"/>
    </row>
    <row r="859" ht="22.5" customHeight="1">
      <c r="B859" s="15"/>
      <c r="C859" s="4"/>
      <c r="D859" s="302"/>
      <c r="E859" s="302"/>
      <c r="F859" s="302"/>
      <c r="G859" s="303"/>
      <c r="H859" s="303"/>
      <c r="I859" s="303"/>
      <c r="J859" s="303"/>
    </row>
    <row r="860" ht="22.5" customHeight="1">
      <c r="B860" s="15"/>
      <c r="C860" s="4"/>
      <c r="D860" s="302"/>
      <c r="E860" s="302"/>
      <c r="F860" s="302"/>
      <c r="G860" s="303"/>
      <c r="H860" s="303"/>
      <c r="I860" s="303"/>
      <c r="J860" s="303"/>
    </row>
    <row r="861" ht="22.5" customHeight="1">
      <c r="B861" s="15"/>
      <c r="C861" s="4"/>
      <c r="D861" s="302"/>
      <c r="E861" s="302"/>
      <c r="F861" s="302"/>
      <c r="G861" s="303"/>
      <c r="H861" s="303"/>
      <c r="I861" s="303"/>
      <c r="J861" s="303"/>
    </row>
    <row r="862" ht="22.5" customHeight="1">
      <c r="B862" s="15"/>
      <c r="C862" s="4"/>
      <c r="D862" s="302"/>
      <c r="E862" s="302"/>
      <c r="F862" s="302"/>
      <c r="G862" s="303"/>
      <c r="H862" s="303"/>
      <c r="I862" s="303"/>
      <c r="J862" s="303"/>
    </row>
    <row r="863" ht="22.5" customHeight="1">
      <c r="B863" s="15"/>
      <c r="C863" s="4"/>
      <c r="D863" s="302"/>
      <c r="E863" s="302"/>
      <c r="F863" s="302"/>
      <c r="G863" s="303"/>
      <c r="H863" s="303"/>
      <c r="I863" s="303"/>
      <c r="J863" s="303"/>
    </row>
    <row r="864" ht="22.5" customHeight="1">
      <c r="B864" s="15"/>
      <c r="C864" s="4"/>
      <c r="D864" s="302"/>
      <c r="E864" s="302"/>
      <c r="F864" s="302"/>
      <c r="G864" s="303"/>
      <c r="H864" s="303"/>
      <c r="I864" s="303"/>
      <c r="J864" s="303"/>
    </row>
    <row r="865" ht="22.5" customHeight="1">
      <c r="B865" s="15"/>
      <c r="C865" s="4"/>
      <c r="D865" s="302"/>
      <c r="E865" s="302"/>
      <c r="F865" s="302"/>
      <c r="G865" s="303"/>
      <c r="H865" s="303"/>
      <c r="I865" s="303"/>
      <c r="J865" s="303"/>
    </row>
    <row r="866" ht="22.5" customHeight="1">
      <c r="B866" s="15"/>
      <c r="C866" s="4"/>
      <c r="D866" s="302"/>
      <c r="E866" s="302"/>
      <c r="F866" s="302"/>
      <c r="G866" s="303"/>
      <c r="H866" s="303"/>
      <c r="I866" s="303"/>
      <c r="J866" s="303"/>
    </row>
    <row r="867" ht="22.5" customHeight="1">
      <c r="B867" s="15"/>
      <c r="C867" s="4"/>
      <c r="D867" s="302"/>
      <c r="E867" s="302"/>
      <c r="F867" s="302"/>
      <c r="G867" s="303"/>
      <c r="H867" s="303"/>
      <c r="I867" s="303"/>
      <c r="J867" s="303"/>
    </row>
    <row r="868" ht="22.5" customHeight="1">
      <c r="B868" s="15"/>
      <c r="C868" s="4"/>
      <c r="D868" s="302"/>
      <c r="E868" s="302"/>
      <c r="F868" s="302"/>
      <c r="G868" s="303"/>
      <c r="H868" s="303"/>
      <c r="I868" s="303"/>
      <c r="J868" s="303"/>
    </row>
    <row r="869" ht="22.5" customHeight="1">
      <c r="B869" s="15"/>
      <c r="C869" s="4"/>
      <c r="D869" s="302"/>
      <c r="E869" s="302"/>
      <c r="F869" s="302"/>
      <c r="G869" s="303"/>
      <c r="H869" s="303"/>
      <c r="I869" s="303"/>
      <c r="J869" s="303"/>
    </row>
    <row r="870" ht="22.5" customHeight="1">
      <c r="B870" s="15"/>
      <c r="C870" s="4"/>
      <c r="D870" s="302"/>
      <c r="E870" s="302"/>
      <c r="F870" s="302"/>
      <c r="G870" s="303"/>
      <c r="H870" s="303"/>
      <c r="I870" s="303"/>
      <c r="J870" s="303"/>
    </row>
    <row r="871" ht="22.5" customHeight="1">
      <c r="B871" s="15"/>
      <c r="C871" s="4"/>
      <c r="D871" s="302"/>
      <c r="E871" s="302"/>
      <c r="F871" s="302"/>
      <c r="G871" s="303"/>
      <c r="H871" s="303"/>
      <c r="I871" s="303"/>
      <c r="J871" s="303"/>
    </row>
    <row r="872" ht="22.5" customHeight="1">
      <c r="B872" s="15"/>
      <c r="C872" s="4"/>
      <c r="D872" s="302"/>
      <c r="E872" s="302"/>
      <c r="F872" s="302"/>
      <c r="G872" s="303"/>
      <c r="H872" s="303"/>
      <c r="I872" s="303"/>
      <c r="J872" s="303"/>
    </row>
    <row r="873" ht="22.5" customHeight="1">
      <c r="B873" s="15"/>
      <c r="C873" s="4"/>
      <c r="D873" s="302"/>
      <c r="E873" s="302"/>
      <c r="F873" s="302"/>
      <c r="G873" s="303"/>
      <c r="H873" s="303"/>
      <c r="I873" s="303"/>
      <c r="J873" s="303"/>
    </row>
    <row r="874" ht="22.5" customHeight="1">
      <c r="B874" s="15"/>
      <c r="C874" s="4"/>
      <c r="D874" s="302"/>
      <c r="E874" s="302"/>
      <c r="F874" s="302"/>
      <c r="G874" s="303"/>
      <c r="H874" s="303"/>
      <c r="I874" s="303"/>
      <c r="J874" s="303"/>
    </row>
    <row r="875" ht="22.5" customHeight="1">
      <c r="B875" s="15"/>
      <c r="C875" s="4"/>
      <c r="D875" s="302"/>
      <c r="E875" s="302"/>
      <c r="F875" s="302"/>
      <c r="G875" s="303"/>
      <c r="H875" s="303"/>
      <c r="I875" s="303"/>
      <c r="J875" s="303"/>
    </row>
    <row r="876" ht="22.5" customHeight="1">
      <c r="B876" s="15"/>
      <c r="C876" s="4"/>
      <c r="D876" s="302"/>
      <c r="E876" s="302"/>
      <c r="F876" s="302"/>
      <c r="G876" s="303"/>
      <c r="H876" s="303"/>
      <c r="I876" s="303"/>
      <c r="J876" s="303"/>
    </row>
    <row r="877" ht="22.5" customHeight="1">
      <c r="B877" s="15"/>
      <c r="C877" s="4"/>
      <c r="D877" s="302"/>
      <c r="E877" s="302"/>
      <c r="F877" s="302"/>
      <c r="G877" s="303"/>
      <c r="H877" s="303"/>
      <c r="I877" s="303"/>
      <c r="J877" s="303"/>
    </row>
    <row r="878" ht="22.5" customHeight="1">
      <c r="B878" s="15"/>
      <c r="C878" s="4"/>
      <c r="D878" s="302"/>
      <c r="E878" s="302"/>
      <c r="F878" s="302"/>
      <c r="G878" s="303"/>
      <c r="H878" s="303"/>
      <c r="I878" s="303"/>
      <c r="J878" s="303"/>
    </row>
    <row r="879" ht="22.5" customHeight="1">
      <c r="B879" s="15"/>
      <c r="C879" s="4"/>
      <c r="D879" s="302"/>
      <c r="E879" s="302"/>
      <c r="F879" s="302"/>
      <c r="G879" s="303"/>
      <c r="H879" s="303"/>
      <c r="I879" s="303"/>
      <c r="J879" s="303"/>
    </row>
    <row r="880" ht="22.5" customHeight="1">
      <c r="B880" s="15"/>
      <c r="C880" s="4"/>
      <c r="D880" s="302"/>
      <c r="E880" s="302"/>
      <c r="F880" s="302"/>
      <c r="G880" s="303"/>
      <c r="H880" s="303"/>
      <c r="I880" s="303"/>
      <c r="J880" s="303"/>
    </row>
    <row r="881" ht="22.5" customHeight="1">
      <c r="B881" s="15"/>
      <c r="C881" s="4"/>
      <c r="D881" s="302"/>
      <c r="E881" s="302"/>
      <c r="F881" s="302"/>
      <c r="G881" s="303"/>
      <c r="H881" s="303"/>
      <c r="I881" s="303"/>
      <c r="J881" s="303"/>
    </row>
    <row r="882" ht="22.5" customHeight="1">
      <c r="B882" s="15"/>
      <c r="C882" s="4"/>
      <c r="D882" s="302"/>
      <c r="E882" s="302"/>
      <c r="F882" s="302"/>
      <c r="G882" s="303"/>
      <c r="H882" s="303"/>
      <c r="I882" s="303"/>
      <c r="J882" s="303"/>
    </row>
    <row r="883" ht="22.5" customHeight="1">
      <c r="B883" s="15"/>
      <c r="C883" s="4"/>
      <c r="D883" s="302"/>
      <c r="E883" s="302"/>
      <c r="F883" s="302"/>
      <c r="G883" s="303"/>
      <c r="H883" s="303"/>
      <c r="I883" s="303"/>
      <c r="J883" s="303"/>
    </row>
    <row r="884" ht="22.5" customHeight="1">
      <c r="B884" s="15"/>
      <c r="C884" s="4"/>
      <c r="D884" s="302"/>
      <c r="E884" s="302"/>
      <c r="F884" s="302"/>
      <c r="G884" s="303"/>
      <c r="H884" s="303"/>
      <c r="I884" s="303"/>
      <c r="J884" s="303"/>
    </row>
    <row r="885" ht="22.5" customHeight="1">
      <c r="B885" s="15"/>
      <c r="C885" s="4"/>
      <c r="D885" s="302"/>
      <c r="E885" s="302"/>
      <c r="F885" s="302"/>
      <c r="G885" s="303"/>
      <c r="H885" s="303"/>
      <c r="I885" s="303"/>
      <c r="J885" s="303"/>
    </row>
    <row r="886" ht="22.5" customHeight="1">
      <c r="B886" s="15"/>
      <c r="C886" s="4"/>
      <c r="D886" s="302"/>
      <c r="E886" s="302"/>
      <c r="F886" s="302"/>
      <c r="G886" s="303"/>
      <c r="H886" s="303"/>
      <c r="I886" s="303"/>
      <c r="J886" s="303"/>
    </row>
    <row r="887" ht="22.5" customHeight="1">
      <c r="B887" s="15"/>
      <c r="C887" s="4"/>
      <c r="D887" s="302"/>
      <c r="E887" s="302"/>
      <c r="F887" s="302"/>
      <c r="G887" s="303"/>
      <c r="H887" s="303"/>
      <c r="I887" s="303"/>
      <c r="J887" s="303"/>
    </row>
    <row r="888" ht="22.5" customHeight="1">
      <c r="B888" s="15"/>
      <c r="C888" s="4"/>
      <c r="D888" s="302"/>
      <c r="E888" s="302"/>
      <c r="F888" s="302"/>
      <c r="G888" s="303"/>
      <c r="H888" s="303"/>
      <c r="I888" s="303"/>
      <c r="J888" s="303"/>
    </row>
    <row r="889" ht="22.5" customHeight="1">
      <c r="B889" s="15"/>
      <c r="C889" s="4"/>
      <c r="D889" s="302"/>
      <c r="E889" s="302"/>
      <c r="F889" s="302"/>
      <c r="G889" s="303"/>
      <c r="H889" s="303"/>
      <c r="I889" s="303"/>
      <c r="J889" s="303"/>
    </row>
    <row r="890" ht="22.5" customHeight="1">
      <c r="B890" s="15"/>
      <c r="C890" s="4"/>
      <c r="D890" s="302"/>
      <c r="E890" s="302"/>
      <c r="F890" s="302"/>
      <c r="G890" s="303"/>
      <c r="H890" s="303"/>
      <c r="I890" s="303"/>
      <c r="J890" s="303"/>
    </row>
    <row r="891" ht="22.5" customHeight="1">
      <c r="B891" s="15"/>
      <c r="C891" s="4"/>
      <c r="D891" s="302"/>
      <c r="E891" s="302"/>
      <c r="F891" s="302"/>
      <c r="G891" s="303"/>
      <c r="H891" s="303"/>
      <c r="I891" s="303"/>
      <c r="J891" s="303"/>
    </row>
    <row r="892" ht="22.5" customHeight="1">
      <c r="B892" s="15"/>
      <c r="C892" s="4"/>
      <c r="D892" s="302"/>
      <c r="E892" s="302"/>
      <c r="F892" s="302"/>
      <c r="G892" s="303"/>
      <c r="H892" s="303"/>
      <c r="I892" s="303"/>
      <c r="J892" s="303"/>
    </row>
    <row r="893" ht="22.5" customHeight="1">
      <c r="B893" s="15"/>
      <c r="C893" s="4"/>
      <c r="D893" s="302"/>
      <c r="E893" s="302"/>
      <c r="F893" s="302"/>
      <c r="G893" s="303"/>
      <c r="H893" s="303"/>
      <c r="I893" s="303"/>
      <c r="J893" s="303"/>
    </row>
    <row r="894" ht="22.5" customHeight="1">
      <c r="B894" s="15"/>
      <c r="C894" s="4"/>
      <c r="D894" s="302"/>
      <c r="E894" s="302"/>
      <c r="F894" s="302"/>
      <c r="G894" s="303"/>
      <c r="H894" s="303"/>
      <c r="I894" s="303"/>
      <c r="J894" s="303"/>
    </row>
    <row r="895" ht="22.5" customHeight="1">
      <c r="B895" s="15"/>
      <c r="C895" s="4"/>
      <c r="D895" s="302"/>
      <c r="E895" s="302"/>
      <c r="F895" s="302"/>
      <c r="G895" s="303"/>
      <c r="H895" s="303"/>
      <c r="I895" s="303"/>
      <c r="J895" s="303"/>
    </row>
    <row r="896" ht="22.5" customHeight="1">
      <c r="B896" s="15"/>
      <c r="C896" s="4"/>
      <c r="D896" s="302"/>
      <c r="E896" s="302"/>
      <c r="F896" s="302"/>
      <c r="G896" s="303"/>
      <c r="H896" s="303"/>
      <c r="I896" s="303"/>
      <c r="J896" s="303"/>
    </row>
    <row r="897" ht="22.5" customHeight="1">
      <c r="B897" s="15"/>
      <c r="C897" s="4"/>
      <c r="D897" s="302"/>
      <c r="E897" s="302"/>
      <c r="F897" s="302"/>
      <c r="G897" s="303"/>
      <c r="H897" s="303"/>
      <c r="I897" s="303"/>
      <c r="J897" s="303"/>
    </row>
    <row r="898" ht="22.5" customHeight="1">
      <c r="B898" s="15"/>
      <c r="C898" s="4"/>
      <c r="D898" s="302"/>
      <c r="E898" s="302"/>
      <c r="F898" s="302"/>
      <c r="G898" s="303"/>
      <c r="H898" s="303"/>
      <c r="I898" s="303"/>
      <c r="J898" s="303"/>
    </row>
    <row r="899" ht="22.5" customHeight="1">
      <c r="B899" s="15"/>
      <c r="C899" s="4"/>
      <c r="D899" s="302"/>
      <c r="E899" s="302"/>
      <c r="F899" s="302"/>
      <c r="G899" s="303"/>
      <c r="H899" s="303"/>
      <c r="I899" s="303"/>
      <c r="J899" s="303"/>
    </row>
    <row r="900" ht="22.5" customHeight="1">
      <c r="B900" s="15"/>
      <c r="C900" s="4"/>
      <c r="D900" s="302"/>
      <c r="E900" s="302"/>
      <c r="F900" s="302"/>
      <c r="G900" s="303"/>
      <c r="H900" s="303"/>
      <c r="I900" s="303"/>
      <c r="J900" s="303"/>
    </row>
    <row r="901" ht="22.5" customHeight="1">
      <c r="B901" s="15"/>
      <c r="C901" s="4"/>
      <c r="D901" s="302"/>
      <c r="E901" s="302"/>
      <c r="F901" s="302"/>
      <c r="G901" s="303"/>
      <c r="H901" s="303"/>
      <c r="I901" s="303"/>
      <c r="J901" s="303"/>
    </row>
    <row r="902" ht="22.5" customHeight="1">
      <c r="B902" s="15"/>
      <c r="C902" s="4"/>
      <c r="D902" s="302"/>
      <c r="E902" s="302"/>
      <c r="F902" s="302"/>
      <c r="G902" s="303"/>
      <c r="H902" s="303"/>
      <c r="I902" s="303"/>
      <c r="J902" s="303"/>
    </row>
    <row r="903" ht="22.5" customHeight="1">
      <c r="B903" s="15"/>
      <c r="C903" s="4"/>
      <c r="D903" s="302"/>
      <c r="E903" s="302"/>
      <c r="F903" s="302"/>
      <c r="G903" s="303"/>
      <c r="H903" s="303"/>
      <c r="I903" s="303"/>
      <c r="J903" s="303"/>
    </row>
    <row r="904" ht="22.5" customHeight="1">
      <c r="B904" s="15"/>
      <c r="C904" s="4"/>
      <c r="D904" s="302"/>
      <c r="E904" s="302"/>
      <c r="F904" s="302"/>
      <c r="G904" s="303"/>
      <c r="H904" s="303"/>
      <c r="I904" s="303"/>
      <c r="J904" s="303"/>
    </row>
    <row r="905" ht="22.5" customHeight="1">
      <c r="B905" s="15"/>
      <c r="C905" s="4"/>
      <c r="D905" s="302"/>
      <c r="E905" s="302"/>
      <c r="F905" s="302"/>
      <c r="G905" s="303"/>
      <c r="H905" s="303"/>
      <c r="I905" s="303"/>
      <c r="J905" s="303"/>
    </row>
    <row r="906" ht="22.5" customHeight="1">
      <c r="B906" s="15"/>
      <c r="C906" s="4"/>
      <c r="D906" s="302"/>
      <c r="E906" s="302"/>
      <c r="F906" s="302"/>
      <c r="G906" s="303"/>
      <c r="H906" s="303"/>
      <c r="I906" s="303"/>
      <c r="J906" s="303"/>
    </row>
    <row r="907" ht="22.5" customHeight="1">
      <c r="B907" s="15"/>
      <c r="C907" s="4"/>
      <c r="D907" s="302"/>
      <c r="E907" s="302"/>
      <c r="F907" s="302"/>
      <c r="G907" s="303"/>
      <c r="H907" s="303"/>
      <c r="I907" s="303"/>
      <c r="J907" s="303"/>
    </row>
    <row r="908" ht="22.5" customHeight="1">
      <c r="B908" s="15"/>
      <c r="C908" s="4"/>
      <c r="D908" s="302"/>
      <c r="E908" s="302"/>
      <c r="F908" s="302"/>
      <c r="G908" s="303"/>
      <c r="H908" s="303"/>
      <c r="I908" s="303"/>
      <c r="J908" s="303"/>
    </row>
    <row r="909" ht="22.5" customHeight="1">
      <c r="B909" s="15"/>
      <c r="C909" s="4"/>
      <c r="D909" s="302"/>
      <c r="E909" s="302"/>
      <c r="F909" s="302"/>
      <c r="G909" s="303"/>
      <c r="H909" s="303"/>
      <c r="I909" s="303"/>
      <c r="J909" s="303"/>
    </row>
    <row r="910" ht="22.5" customHeight="1">
      <c r="B910" s="15"/>
      <c r="C910" s="4"/>
      <c r="D910" s="302"/>
      <c r="E910" s="302"/>
      <c r="F910" s="302"/>
      <c r="G910" s="303"/>
      <c r="H910" s="303"/>
      <c r="I910" s="303"/>
      <c r="J910" s="303"/>
    </row>
    <row r="911" ht="22.5" customHeight="1">
      <c r="B911" s="15"/>
      <c r="C911" s="4"/>
      <c r="D911" s="302"/>
      <c r="E911" s="302"/>
      <c r="F911" s="302"/>
      <c r="G911" s="303"/>
      <c r="H911" s="303"/>
      <c r="I911" s="303"/>
      <c r="J911" s="303"/>
    </row>
    <row r="912" ht="22.5" customHeight="1">
      <c r="B912" s="15"/>
      <c r="C912" s="4"/>
      <c r="D912" s="302"/>
      <c r="E912" s="302"/>
      <c r="F912" s="302"/>
      <c r="G912" s="303"/>
      <c r="H912" s="303"/>
      <c r="I912" s="303"/>
      <c r="J912" s="303"/>
    </row>
    <row r="913" ht="22.5" customHeight="1">
      <c r="B913" s="15"/>
      <c r="C913" s="4"/>
      <c r="D913" s="302"/>
      <c r="E913" s="302"/>
      <c r="F913" s="302"/>
      <c r="G913" s="303"/>
      <c r="H913" s="303"/>
      <c r="I913" s="303"/>
      <c r="J913" s="303"/>
    </row>
    <row r="914" ht="22.5" customHeight="1">
      <c r="B914" s="15"/>
      <c r="C914" s="4"/>
      <c r="D914" s="302"/>
      <c r="E914" s="302"/>
      <c r="F914" s="302"/>
      <c r="G914" s="303"/>
      <c r="H914" s="303"/>
      <c r="I914" s="303"/>
      <c r="J914" s="303"/>
    </row>
    <row r="915" ht="22.5" customHeight="1">
      <c r="B915" s="15"/>
      <c r="C915" s="4"/>
      <c r="D915" s="302"/>
      <c r="E915" s="302"/>
      <c r="F915" s="302"/>
      <c r="G915" s="303"/>
      <c r="H915" s="303"/>
      <c r="I915" s="303"/>
      <c r="J915" s="303"/>
    </row>
    <row r="916" ht="22.5" customHeight="1">
      <c r="B916" s="15"/>
      <c r="C916" s="4"/>
      <c r="D916" s="302"/>
      <c r="E916" s="302"/>
      <c r="F916" s="302"/>
      <c r="G916" s="303"/>
      <c r="H916" s="303"/>
      <c r="I916" s="303"/>
      <c r="J916" s="303"/>
    </row>
    <row r="917" ht="22.5" customHeight="1">
      <c r="B917" s="15"/>
      <c r="C917" s="4"/>
      <c r="D917" s="302"/>
      <c r="E917" s="302"/>
      <c r="F917" s="302"/>
      <c r="G917" s="303"/>
      <c r="H917" s="303"/>
      <c r="I917" s="303"/>
      <c r="J917" s="303"/>
    </row>
    <row r="918" ht="22.5" customHeight="1">
      <c r="B918" s="15"/>
      <c r="C918" s="4"/>
      <c r="D918" s="302"/>
      <c r="E918" s="302"/>
      <c r="F918" s="302"/>
      <c r="G918" s="303"/>
      <c r="H918" s="303"/>
      <c r="I918" s="303"/>
      <c r="J918" s="303"/>
    </row>
    <row r="919" ht="22.5" customHeight="1">
      <c r="B919" s="15"/>
      <c r="C919" s="4"/>
      <c r="D919" s="302"/>
      <c r="E919" s="302"/>
      <c r="F919" s="302"/>
      <c r="G919" s="303"/>
      <c r="H919" s="303"/>
      <c r="I919" s="303"/>
      <c r="J919" s="303"/>
    </row>
    <row r="920" ht="22.5" customHeight="1">
      <c r="B920" s="15"/>
      <c r="C920" s="4"/>
      <c r="D920" s="302"/>
      <c r="E920" s="302"/>
      <c r="F920" s="302"/>
      <c r="G920" s="303"/>
      <c r="H920" s="303"/>
      <c r="I920" s="303"/>
      <c r="J920" s="303"/>
    </row>
    <row r="921" ht="22.5" customHeight="1">
      <c r="B921" s="15"/>
      <c r="C921" s="4"/>
      <c r="D921" s="302"/>
      <c r="E921" s="302"/>
      <c r="F921" s="302"/>
      <c r="G921" s="303"/>
      <c r="H921" s="303"/>
      <c r="I921" s="303"/>
      <c r="J921" s="303"/>
    </row>
    <row r="922" ht="22.5" customHeight="1">
      <c r="B922" s="15"/>
      <c r="C922" s="4"/>
      <c r="D922" s="302"/>
      <c r="E922" s="302"/>
      <c r="F922" s="302"/>
      <c r="G922" s="303"/>
      <c r="H922" s="303"/>
      <c r="I922" s="303"/>
      <c r="J922" s="303"/>
    </row>
    <row r="923" ht="22.5" customHeight="1">
      <c r="B923" s="15"/>
      <c r="C923" s="4"/>
      <c r="D923" s="302"/>
      <c r="E923" s="302"/>
      <c r="F923" s="302"/>
      <c r="G923" s="303"/>
      <c r="H923" s="303"/>
      <c r="I923" s="303"/>
      <c r="J923" s="303"/>
    </row>
    <row r="924" ht="22.5" customHeight="1">
      <c r="B924" s="15"/>
      <c r="C924" s="4"/>
      <c r="D924" s="302"/>
      <c r="E924" s="302"/>
      <c r="F924" s="302"/>
      <c r="G924" s="303"/>
      <c r="H924" s="303"/>
      <c r="I924" s="303"/>
      <c r="J924" s="303"/>
    </row>
    <row r="925" ht="22.5" customHeight="1">
      <c r="B925" s="15"/>
      <c r="C925" s="4"/>
      <c r="D925" s="302"/>
      <c r="E925" s="302"/>
      <c r="F925" s="302"/>
      <c r="G925" s="303"/>
      <c r="H925" s="303"/>
      <c r="I925" s="303"/>
      <c r="J925" s="303"/>
    </row>
    <row r="926" ht="22.5" customHeight="1">
      <c r="B926" s="15"/>
      <c r="C926" s="4"/>
      <c r="D926" s="302"/>
      <c r="E926" s="302"/>
      <c r="F926" s="302"/>
      <c r="G926" s="303"/>
      <c r="H926" s="303"/>
      <c r="I926" s="303"/>
      <c r="J926" s="303"/>
    </row>
    <row r="927" ht="22.5" customHeight="1">
      <c r="B927" s="15"/>
      <c r="C927" s="4"/>
      <c r="D927" s="302"/>
      <c r="E927" s="302"/>
      <c r="F927" s="302"/>
      <c r="G927" s="303"/>
      <c r="H927" s="303"/>
      <c r="I927" s="303"/>
      <c r="J927" s="303"/>
    </row>
    <row r="928" ht="22.5" customHeight="1">
      <c r="B928" s="15"/>
      <c r="C928" s="4"/>
      <c r="D928" s="302"/>
      <c r="E928" s="302"/>
      <c r="F928" s="302"/>
      <c r="G928" s="303"/>
      <c r="H928" s="303"/>
      <c r="I928" s="303"/>
      <c r="J928" s="303"/>
    </row>
    <row r="929" ht="22.5" customHeight="1">
      <c r="B929" s="15"/>
      <c r="C929" s="4"/>
      <c r="D929" s="302"/>
      <c r="E929" s="302"/>
      <c r="F929" s="302"/>
      <c r="G929" s="303"/>
      <c r="H929" s="303"/>
      <c r="I929" s="303"/>
      <c r="J929" s="303"/>
    </row>
    <row r="930" ht="22.5" customHeight="1">
      <c r="B930" s="15"/>
      <c r="C930" s="4"/>
      <c r="D930" s="302"/>
      <c r="E930" s="302"/>
      <c r="F930" s="302"/>
      <c r="G930" s="303"/>
      <c r="H930" s="303"/>
      <c r="I930" s="303"/>
      <c r="J930" s="303"/>
    </row>
    <row r="931" ht="22.5" customHeight="1">
      <c r="B931" s="15"/>
      <c r="C931" s="4"/>
      <c r="D931" s="302"/>
      <c r="E931" s="302"/>
      <c r="F931" s="302"/>
      <c r="G931" s="303"/>
      <c r="H931" s="303"/>
      <c r="I931" s="303"/>
      <c r="J931" s="303"/>
    </row>
    <row r="932" ht="22.5" customHeight="1">
      <c r="B932" s="15"/>
      <c r="C932" s="4"/>
      <c r="D932" s="302"/>
      <c r="E932" s="302"/>
      <c r="F932" s="302"/>
      <c r="G932" s="303"/>
      <c r="H932" s="303"/>
      <c r="I932" s="303"/>
      <c r="J932" s="303"/>
    </row>
    <row r="933" ht="22.5" customHeight="1">
      <c r="B933" s="15"/>
      <c r="C933" s="4"/>
      <c r="D933" s="302"/>
      <c r="E933" s="302"/>
      <c r="F933" s="302"/>
      <c r="G933" s="303"/>
      <c r="H933" s="303"/>
      <c r="I933" s="303"/>
      <c r="J933" s="303"/>
    </row>
    <row r="934" ht="22.5" customHeight="1">
      <c r="B934" s="15"/>
      <c r="C934" s="4"/>
      <c r="D934" s="302"/>
      <c r="E934" s="302"/>
      <c r="F934" s="302"/>
      <c r="G934" s="303"/>
      <c r="H934" s="303"/>
      <c r="I934" s="303"/>
      <c r="J934" s="303"/>
    </row>
    <row r="935" ht="22.5" customHeight="1">
      <c r="B935" s="15"/>
      <c r="C935" s="4"/>
      <c r="D935" s="302"/>
      <c r="E935" s="302"/>
      <c r="F935" s="302"/>
      <c r="G935" s="303"/>
      <c r="H935" s="303"/>
      <c r="I935" s="303"/>
      <c r="J935" s="303"/>
    </row>
    <row r="936" ht="22.5" customHeight="1">
      <c r="B936" s="15"/>
      <c r="C936" s="4"/>
      <c r="D936" s="302"/>
      <c r="E936" s="302"/>
      <c r="F936" s="302"/>
      <c r="G936" s="303"/>
      <c r="H936" s="303"/>
      <c r="I936" s="303"/>
      <c r="J936" s="303"/>
    </row>
    <row r="937" ht="22.5" customHeight="1">
      <c r="B937" s="15"/>
      <c r="C937" s="4"/>
      <c r="D937" s="302"/>
      <c r="E937" s="302"/>
      <c r="F937" s="302"/>
      <c r="G937" s="303"/>
      <c r="H937" s="303"/>
      <c r="I937" s="303"/>
      <c r="J937" s="303"/>
    </row>
    <row r="938" ht="22.5" customHeight="1">
      <c r="B938" s="15"/>
      <c r="C938" s="4"/>
      <c r="D938" s="302"/>
      <c r="E938" s="302"/>
      <c r="F938" s="302"/>
      <c r="G938" s="303"/>
      <c r="H938" s="303"/>
      <c r="I938" s="303"/>
      <c r="J938" s="303"/>
    </row>
    <row r="939" ht="22.5" customHeight="1">
      <c r="B939" s="15"/>
      <c r="C939" s="4"/>
      <c r="D939" s="302"/>
      <c r="E939" s="302"/>
      <c r="F939" s="302"/>
      <c r="G939" s="303"/>
      <c r="H939" s="303"/>
      <c r="I939" s="303"/>
      <c r="J939" s="303"/>
    </row>
    <row r="940" ht="22.5" customHeight="1">
      <c r="B940" s="15"/>
      <c r="C940" s="4"/>
      <c r="D940" s="302"/>
      <c r="E940" s="302"/>
      <c r="F940" s="302"/>
      <c r="G940" s="303"/>
      <c r="H940" s="303"/>
      <c r="I940" s="303"/>
      <c r="J940" s="303"/>
    </row>
    <row r="941" ht="22.5" customHeight="1">
      <c r="B941" s="15"/>
      <c r="C941" s="4"/>
      <c r="D941" s="302"/>
      <c r="E941" s="302"/>
      <c r="F941" s="302"/>
      <c r="G941" s="303"/>
      <c r="H941" s="303"/>
      <c r="I941" s="303"/>
      <c r="J941" s="303"/>
    </row>
    <row r="942" ht="22.5" customHeight="1">
      <c r="B942" s="15"/>
      <c r="C942" s="4"/>
      <c r="D942" s="302"/>
      <c r="E942" s="302"/>
      <c r="F942" s="302"/>
      <c r="G942" s="303"/>
      <c r="H942" s="303"/>
      <c r="I942" s="303"/>
      <c r="J942" s="303"/>
    </row>
    <row r="943" ht="22.5" customHeight="1">
      <c r="B943" s="15"/>
      <c r="C943" s="4"/>
      <c r="D943" s="302"/>
      <c r="E943" s="302"/>
      <c r="F943" s="302"/>
      <c r="G943" s="303"/>
      <c r="H943" s="303"/>
      <c r="I943" s="303"/>
      <c r="J943" s="303"/>
    </row>
    <row r="944" ht="22.5" customHeight="1">
      <c r="B944" s="15"/>
      <c r="C944" s="4"/>
      <c r="D944" s="302"/>
      <c r="E944" s="302"/>
      <c r="F944" s="302"/>
      <c r="G944" s="303"/>
      <c r="H944" s="303"/>
      <c r="I944" s="303"/>
      <c r="J944" s="303"/>
    </row>
    <row r="945" ht="22.5" customHeight="1">
      <c r="B945" s="15"/>
      <c r="C945" s="4"/>
      <c r="D945" s="302"/>
      <c r="E945" s="302"/>
      <c r="F945" s="302"/>
      <c r="G945" s="303"/>
      <c r="H945" s="303"/>
      <c r="I945" s="303"/>
      <c r="J945" s="303"/>
    </row>
    <row r="946" ht="22.5" customHeight="1">
      <c r="B946" s="15"/>
      <c r="C946" s="4"/>
      <c r="D946" s="302"/>
      <c r="E946" s="302"/>
      <c r="F946" s="302"/>
      <c r="G946" s="303"/>
      <c r="H946" s="303"/>
      <c r="I946" s="303"/>
      <c r="J946" s="303"/>
    </row>
    <row r="947" ht="22.5" customHeight="1">
      <c r="B947" s="15"/>
      <c r="C947" s="4"/>
      <c r="D947" s="302"/>
      <c r="E947" s="302"/>
      <c r="F947" s="302"/>
      <c r="G947" s="303"/>
      <c r="H947" s="303"/>
      <c r="I947" s="303"/>
      <c r="J947" s="303"/>
    </row>
    <row r="948" ht="22.5" customHeight="1">
      <c r="B948" s="15"/>
      <c r="C948" s="4"/>
      <c r="D948" s="302"/>
      <c r="E948" s="302"/>
      <c r="F948" s="302"/>
      <c r="G948" s="303"/>
      <c r="H948" s="303"/>
      <c r="I948" s="303"/>
      <c r="J948" s="303"/>
    </row>
    <row r="949" ht="22.5" customHeight="1">
      <c r="B949" s="15"/>
      <c r="C949" s="4"/>
      <c r="D949" s="302"/>
      <c r="E949" s="302"/>
      <c r="F949" s="302"/>
      <c r="G949" s="303"/>
      <c r="H949" s="303"/>
      <c r="I949" s="303"/>
      <c r="J949" s="303"/>
    </row>
    <row r="950" ht="22.5" customHeight="1">
      <c r="B950" s="15"/>
      <c r="C950" s="4"/>
      <c r="D950" s="302"/>
      <c r="E950" s="302"/>
      <c r="F950" s="302"/>
      <c r="G950" s="303"/>
      <c r="H950" s="303"/>
      <c r="I950" s="303"/>
      <c r="J950" s="303"/>
    </row>
    <row r="951" ht="22.5" customHeight="1">
      <c r="B951" s="15"/>
      <c r="C951" s="4"/>
      <c r="D951" s="302"/>
      <c r="E951" s="302"/>
      <c r="F951" s="302"/>
      <c r="G951" s="303"/>
      <c r="H951" s="303"/>
      <c r="I951" s="303"/>
      <c r="J951" s="303"/>
    </row>
    <row r="952" ht="22.5" customHeight="1">
      <c r="B952" s="15"/>
      <c r="C952" s="4"/>
      <c r="D952" s="302"/>
      <c r="E952" s="302"/>
      <c r="F952" s="302"/>
      <c r="G952" s="303"/>
      <c r="H952" s="303"/>
      <c r="I952" s="303"/>
      <c r="J952" s="303"/>
    </row>
    <row r="953" ht="22.5" customHeight="1">
      <c r="B953" s="15"/>
      <c r="C953" s="4"/>
      <c r="D953" s="302"/>
      <c r="E953" s="302"/>
      <c r="F953" s="302"/>
      <c r="G953" s="303"/>
      <c r="H953" s="303"/>
      <c r="I953" s="303"/>
      <c r="J953" s="303"/>
    </row>
    <row r="954" ht="22.5" customHeight="1">
      <c r="B954" s="15"/>
      <c r="C954" s="4"/>
      <c r="D954" s="302"/>
      <c r="E954" s="302"/>
      <c r="F954" s="302"/>
      <c r="G954" s="303"/>
      <c r="H954" s="303"/>
      <c r="I954" s="303"/>
      <c r="J954" s="303"/>
    </row>
    <row r="955" ht="22.5" customHeight="1">
      <c r="B955" s="15"/>
      <c r="C955" s="4"/>
      <c r="D955" s="302"/>
      <c r="E955" s="302"/>
      <c r="F955" s="302"/>
      <c r="G955" s="303"/>
      <c r="H955" s="303"/>
      <c r="I955" s="303"/>
      <c r="J955" s="303"/>
    </row>
    <row r="956" ht="22.5" customHeight="1">
      <c r="B956" s="15"/>
      <c r="C956" s="4"/>
      <c r="D956" s="302"/>
      <c r="E956" s="302"/>
      <c r="F956" s="302"/>
      <c r="G956" s="303"/>
      <c r="H956" s="303"/>
      <c r="I956" s="303"/>
      <c r="J956" s="303"/>
    </row>
    <row r="957" ht="22.5" customHeight="1">
      <c r="B957" s="15"/>
      <c r="C957" s="4"/>
      <c r="D957" s="302"/>
      <c r="E957" s="302"/>
      <c r="F957" s="302"/>
      <c r="G957" s="303"/>
      <c r="H957" s="303"/>
      <c r="I957" s="303"/>
      <c r="J957" s="303"/>
    </row>
    <row r="958" ht="22.5" customHeight="1">
      <c r="B958" s="15"/>
      <c r="C958" s="4"/>
      <c r="D958" s="302"/>
      <c r="E958" s="302"/>
      <c r="F958" s="302"/>
      <c r="G958" s="303"/>
      <c r="H958" s="303"/>
      <c r="I958" s="303"/>
      <c r="J958" s="303"/>
    </row>
    <row r="959" ht="22.5" customHeight="1">
      <c r="B959" s="15"/>
      <c r="C959" s="4"/>
      <c r="D959" s="302"/>
      <c r="E959" s="302"/>
      <c r="F959" s="302"/>
      <c r="G959" s="303"/>
      <c r="H959" s="303"/>
      <c r="I959" s="303"/>
      <c r="J959" s="303"/>
    </row>
    <row r="960" ht="22.5" customHeight="1">
      <c r="B960" s="15"/>
      <c r="C960" s="4"/>
      <c r="D960" s="302"/>
      <c r="E960" s="302"/>
      <c r="F960" s="302"/>
      <c r="G960" s="303"/>
      <c r="H960" s="303"/>
      <c r="I960" s="303"/>
      <c r="J960" s="303"/>
    </row>
    <row r="961" ht="22.5" customHeight="1">
      <c r="B961" s="15"/>
      <c r="C961" s="4"/>
      <c r="D961" s="302"/>
      <c r="E961" s="302"/>
      <c r="F961" s="302"/>
      <c r="G961" s="303"/>
      <c r="H961" s="303"/>
      <c r="I961" s="303"/>
      <c r="J961" s="303"/>
    </row>
    <row r="962" ht="22.5" customHeight="1">
      <c r="B962" s="15"/>
      <c r="C962" s="4"/>
      <c r="D962" s="302"/>
      <c r="E962" s="302"/>
      <c r="F962" s="302"/>
      <c r="G962" s="303"/>
      <c r="H962" s="303"/>
      <c r="I962" s="303"/>
      <c r="J962" s="303"/>
    </row>
    <row r="963" ht="22.5" customHeight="1">
      <c r="B963" s="15"/>
      <c r="C963" s="4"/>
      <c r="D963" s="302"/>
      <c r="E963" s="302"/>
      <c r="F963" s="302"/>
      <c r="G963" s="303"/>
      <c r="H963" s="303"/>
      <c r="I963" s="303"/>
      <c r="J963" s="303"/>
    </row>
    <row r="964" ht="22.5" customHeight="1">
      <c r="B964" s="15"/>
      <c r="C964" s="4"/>
      <c r="D964" s="302"/>
      <c r="E964" s="302"/>
      <c r="F964" s="302"/>
      <c r="G964" s="303"/>
      <c r="H964" s="303"/>
      <c r="I964" s="303"/>
      <c r="J964" s="303"/>
    </row>
    <row r="965" ht="22.5" customHeight="1">
      <c r="B965" s="15"/>
      <c r="C965" s="4"/>
      <c r="D965" s="302"/>
      <c r="E965" s="302"/>
      <c r="F965" s="302"/>
      <c r="G965" s="303"/>
      <c r="H965" s="303"/>
      <c r="I965" s="303"/>
      <c r="J965" s="303"/>
    </row>
    <row r="966" ht="22.5" customHeight="1">
      <c r="B966" s="15"/>
      <c r="C966" s="4"/>
      <c r="D966" s="302"/>
      <c r="E966" s="302"/>
      <c r="F966" s="302"/>
      <c r="G966" s="303"/>
      <c r="H966" s="303"/>
      <c r="I966" s="303"/>
      <c r="J966" s="303"/>
    </row>
    <row r="967" ht="22.5" customHeight="1">
      <c r="B967" s="15"/>
      <c r="C967" s="4"/>
      <c r="D967" s="302"/>
      <c r="E967" s="302"/>
      <c r="F967" s="302"/>
      <c r="G967" s="303"/>
      <c r="H967" s="303"/>
      <c r="I967" s="303"/>
      <c r="J967" s="303"/>
    </row>
    <row r="968" ht="22.5" customHeight="1">
      <c r="B968" s="15"/>
      <c r="C968" s="4"/>
      <c r="D968" s="302"/>
      <c r="E968" s="302"/>
      <c r="F968" s="302"/>
      <c r="G968" s="303"/>
      <c r="H968" s="303"/>
      <c r="I968" s="303"/>
      <c r="J968" s="303"/>
    </row>
    <row r="969" ht="22.5" customHeight="1">
      <c r="B969" s="15"/>
      <c r="C969" s="4"/>
      <c r="D969" s="302"/>
      <c r="E969" s="302"/>
      <c r="F969" s="302"/>
      <c r="G969" s="303"/>
      <c r="H969" s="303"/>
      <c r="I969" s="303"/>
      <c r="J969" s="303"/>
    </row>
    <row r="970" ht="22.5" customHeight="1">
      <c r="B970" s="15"/>
      <c r="C970" s="4"/>
      <c r="D970" s="302"/>
      <c r="E970" s="302"/>
      <c r="F970" s="302"/>
      <c r="G970" s="303"/>
      <c r="H970" s="303"/>
      <c r="I970" s="303"/>
      <c r="J970" s="303"/>
    </row>
    <row r="971" ht="22.5" customHeight="1">
      <c r="B971" s="15"/>
      <c r="C971" s="4"/>
      <c r="D971" s="302"/>
      <c r="E971" s="302"/>
      <c r="F971" s="302"/>
      <c r="G971" s="303"/>
      <c r="H971" s="303"/>
      <c r="I971" s="303"/>
      <c r="J971" s="303"/>
    </row>
    <row r="972" ht="22.5" customHeight="1">
      <c r="B972" s="15"/>
      <c r="C972" s="4"/>
      <c r="D972" s="302"/>
      <c r="E972" s="302"/>
      <c r="F972" s="302"/>
      <c r="G972" s="303"/>
      <c r="H972" s="303"/>
      <c r="I972" s="303"/>
      <c r="J972" s="303"/>
    </row>
  </sheetData>
  <mergeCells count="13">
    <mergeCell ref="L9:O9"/>
    <mergeCell ref="L10:O10"/>
    <mergeCell ref="L11:O11"/>
    <mergeCell ref="L12:O12"/>
    <mergeCell ref="L13:O13"/>
    <mergeCell ref="L14:O14"/>
    <mergeCell ref="D1:J1"/>
    <mergeCell ref="L3:O3"/>
    <mergeCell ref="L4:O4"/>
    <mergeCell ref="L5:O5"/>
    <mergeCell ref="L6:O6"/>
    <mergeCell ref="L7:O7"/>
    <mergeCell ref="L8:O8"/>
  </mergeCells>
  <hyperlinks>
    <hyperlink r:id="rId1" ref="D3"/>
    <hyperlink r:id="rId2" ref="F3"/>
    <hyperlink r:id="rId3" location="icon" ref="D4"/>
    <hyperlink r:id="rId4" location="icon" ref="F4"/>
    <hyperlink r:id="rId5" ref="D6"/>
    <hyperlink r:id="rId6" ref="F6"/>
    <hyperlink r:id="rId7" ref="D7"/>
    <hyperlink r:id="rId8" ref="F7"/>
    <hyperlink r:id="rId9" ref="D8"/>
    <hyperlink r:id="rId10" ref="F8"/>
    <hyperlink r:id="rId11" ref="D10"/>
    <hyperlink r:id="rId12" ref="F10"/>
    <hyperlink r:id="rId13" ref="D11"/>
    <hyperlink r:id="rId14" ref="F11"/>
    <hyperlink r:id="rId15" ref="D13"/>
    <hyperlink r:id="rId16" ref="F13"/>
    <hyperlink r:id="rId17" ref="D14"/>
    <hyperlink r:id="rId18" ref="F14"/>
    <hyperlink r:id="rId19" ref="D16"/>
    <hyperlink r:id="rId20" ref="F16"/>
    <hyperlink r:id="rId21" ref="D18"/>
    <hyperlink r:id="rId22" ref="F18"/>
    <hyperlink r:id="rId23" ref="D19"/>
    <hyperlink r:id="rId24" ref="F19"/>
    <hyperlink r:id="rId25" ref="D20"/>
    <hyperlink r:id="rId26" ref="F20"/>
    <hyperlink r:id="rId27" ref="D21"/>
    <hyperlink r:id="rId28" ref="F21"/>
    <hyperlink r:id="rId29" ref="D22"/>
    <hyperlink r:id="rId30" ref="F22"/>
    <hyperlink r:id="rId31" ref="D23"/>
    <hyperlink r:id="rId32" ref="F23"/>
    <hyperlink r:id="rId33" ref="D24"/>
    <hyperlink r:id="rId34" ref="F24"/>
    <hyperlink r:id="rId35" ref="D25"/>
    <hyperlink r:id="rId36" ref="F25"/>
  </hyperlinks>
  <drawing r:id="rId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B45E"/>
    <outlinePr summaryBelow="0" summaryRight="0"/>
  </sheetPr>
  <sheetViews>
    <sheetView workbookViewId="0"/>
  </sheetViews>
  <sheetFormatPr customHeight="1" defaultColWidth="12.63" defaultRowHeight="15.75"/>
  <cols>
    <col customWidth="1" min="1" max="2" width="18.0"/>
    <col customWidth="1" min="3" max="4" width="31.0"/>
    <col customWidth="1" min="5" max="5" width="32.63"/>
    <col customWidth="1" min="6" max="6" width="32.13"/>
    <col customWidth="1" min="7" max="7" width="32.25"/>
    <col customWidth="1" min="8" max="8" width="32.0"/>
    <col customWidth="1" min="9" max="9" width="33.13"/>
    <col customWidth="1" min="10" max="10" width="32.88"/>
    <col customWidth="1" min="11" max="11" width="32.5"/>
    <col customWidth="1" min="12" max="12" width="9.75"/>
  </cols>
  <sheetData>
    <row r="1">
      <c r="A1" s="430"/>
      <c r="B1" s="430"/>
      <c r="C1" s="430"/>
      <c r="D1" s="430"/>
      <c r="E1" s="430"/>
      <c r="F1" s="430"/>
      <c r="G1" s="431"/>
      <c r="H1" s="431"/>
      <c r="I1" s="431"/>
      <c r="J1" s="430"/>
      <c r="K1" s="430"/>
      <c r="L1" s="430"/>
      <c r="M1" s="3"/>
      <c r="N1" s="3"/>
      <c r="O1" s="3"/>
      <c r="P1" s="3"/>
      <c r="Q1" s="3"/>
      <c r="R1" s="3"/>
      <c r="S1" s="3"/>
      <c r="T1" s="3"/>
      <c r="U1" s="3"/>
      <c r="V1" s="3"/>
      <c r="W1" s="3"/>
      <c r="X1" s="3"/>
      <c r="Y1" s="3"/>
      <c r="Z1" s="3"/>
      <c r="AA1" s="3"/>
      <c r="AB1" s="3"/>
      <c r="AC1" s="3"/>
    </row>
    <row r="2">
      <c r="A2" s="430"/>
      <c r="B2" s="430"/>
      <c r="C2" s="432" t="s">
        <v>504</v>
      </c>
      <c r="D2" s="433"/>
      <c r="E2" s="433"/>
      <c r="F2" s="433"/>
      <c r="G2" s="433"/>
      <c r="H2" s="433"/>
      <c r="I2" s="433"/>
      <c r="J2" s="433"/>
      <c r="K2" s="434"/>
      <c r="L2" s="430"/>
      <c r="M2" s="3"/>
      <c r="N2" s="3"/>
      <c r="O2" s="3"/>
      <c r="P2" s="3"/>
      <c r="Q2" s="3"/>
      <c r="R2" s="3"/>
      <c r="S2" s="3"/>
      <c r="T2" s="3"/>
      <c r="U2" s="3"/>
      <c r="V2" s="3"/>
      <c r="W2" s="3"/>
      <c r="X2" s="3"/>
      <c r="Y2" s="3"/>
      <c r="Z2" s="3"/>
      <c r="AA2" s="3"/>
      <c r="AB2" s="3"/>
      <c r="AC2" s="3"/>
    </row>
    <row r="3">
      <c r="A3" s="430"/>
      <c r="B3" s="430"/>
      <c r="C3" s="34"/>
      <c r="D3" s="35"/>
      <c r="E3" s="35"/>
      <c r="F3" s="35"/>
      <c r="G3" s="35"/>
      <c r="H3" s="35"/>
      <c r="I3" s="35"/>
      <c r="J3" s="35"/>
      <c r="K3" s="36"/>
      <c r="L3" s="430"/>
      <c r="M3" s="3"/>
      <c r="N3" s="3"/>
      <c r="O3" s="3"/>
      <c r="P3" s="3"/>
      <c r="Q3" s="3"/>
      <c r="R3" s="3"/>
      <c r="S3" s="3"/>
      <c r="T3" s="3"/>
      <c r="U3" s="3"/>
      <c r="V3" s="3"/>
      <c r="W3" s="3"/>
      <c r="X3" s="3"/>
      <c r="Y3" s="3"/>
      <c r="Z3" s="3"/>
      <c r="AA3" s="3"/>
      <c r="AB3" s="3"/>
      <c r="AC3" s="3"/>
    </row>
    <row r="4">
      <c r="A4" s="435"/>
      <c r="B4" s="436" t="s">
        <v>505</v>
      </c>
      <c r="C4" s="437" t="s">
        <v>506</v>
      </c>
      <c r="D4" s="438" t="s">
        <v>507</v>
      </c>
      <c r="E4" s="439" t="s">
        <v>508</v>
      </c>
      <c r="F4" s="440" t="s">
        <v>50</v>
      </c>
      <c r="G4" s="441" t="s">
        <v>509</v>
      </c>
      <c r="H4" s="441" t="s">
        <v>510</v>
      </c>
      <c r="I4" s="442" t="s">
        <v>511</v>
      </c>
      <c r="J4" s="443" t="s">
        <v>19</v>
      </c>
      <c r="K4" s="444" t="s">
        <v>29</v>
      </c>
      <c r="L4" s="445"/>
      <c r="M4" s="3"/>
      <c r="N4" s="301"/>
      <c r="O4" s="3"/>
      <c r="P4" s="301"/>
      <c r="Q4" s="3"/>
      <c r="R4" s="3"/>
      <c r="S4" s="3"/>
      <c r="T4" s="3"/>
      <c r="U4" s="3"/>
      <c r="V4" s="3"/>
      <c r="W4" s="3"/>
      <c r="X4" s="3"/>
      <c r="Y4" s="3"/>
      <c r="Z4" s="3"/>
      <c r="AA4" s="3"/>
      <c r="AB4" s="3"/>
      <c r="AC4" s="3"/>
    </row>
    <row r="5">
      <c r="A5" s="435"/>
      <c r="B5" s="446"/>
      <c r="C5" s="447"/>
      <c r="D5" s="448"/>
      <c r="E5" s="449"/>
      <c r="F5" s="450"/>
      <c r="G5" s="451"/>
      <c r="H5" s="451"/>
      <c r="I5" s="452"/>
      <c r="J5" s="453"/>
      <c r="K5" s="454"/>
      <c r="L5" s="445"/>
      <c r="M5" s="3"/>
      <c r="N5" s="3"/>
      <c r="O5" s="3"/>
      <c r="P5" s="3"/>
      <c r="Q5" s="3"/>
      <c r="R5" s="3"/>
      <c r="S5" s="3"/>
      <c r="T5" s="3"/>
      <c r="U5" s="3"/>
      <c r="V5" s="3"/>
      <c r="W5" s="3"/>
      <c r="X5" s="3"/>
      <c r="Y5" s="3"/>
      <c r="Z5" s="3"/>
      <c r="AA5" s="3"/>
      <c r="AB5" s="3"/>
      <c r="AC5" s="3"/>
    </row>
    <row r="6">
      <c r="A6" s="455"/>
      <c r="B6" s="456" t="s">
        <v>512</v>
      </c>
      <c r="C6" s="457" t="s">
        <v>513</v>
      </c>
      <c r="D6" s="458" t="s">
        <v>513</v>
      </c>
      <c r="E6" s="459" t="s">
        <v>513</v>
      </c>
      <c r="F6" s="460" t="s">
        <v>513</v>
      </c>
      <c r="G6" s="461" t="s">
        <v>513</v>
      </c>
      <c r="H6" s="461" t="s">
        <v>513</v>
      </c>
      <c r="I6" s="462" t="s">
        <v>513</v>
      </c>
      <c r="J6" s="453" t="s">
        <v>513</v>
      </c>
      <c r="K6" s="463" t="s">
        <v>513</v>
      </c>
      <c r="L6" s="445"/>
      <c r="M6" s="3"/>
      <c r="N6" s="3"/>
      <c r="O6" s="3"/>
      <c r="P6" s="3"/>
      <c r="Q6" s="3"/>
      <c r="R6" s="3"/>
      <c r="S6" s="3"/>
      <c r="T6" s="3"/>
      <c r="U6" s="3"/>
      <c r="V6" s="3"/>
      <c r="W6" s="3"/>
      <c r="X6" s="3"/>
      <c r="Y6" s="3"/>
      <c r="Z6" s="3"/>
      <c r="AA6" s="3"/>
      <c r="AB6" s="3"/>
      <c r="AC6" s="3"/>
    </row>
    <row r="7">
      <c r="A7" s="455"/>
      <c r="B7" s="456" t="s">
        <v>172</v>
      </c>
      <c r="C7" s="457" t="s">
        <v>514</v>
      </c>
      <c r="D7" s="458" t="s">
        <v>222</v>
      </c>
      <c r="E7" s="459" t="s">
        <v>170</v>
      </c>
      <c r="F7" s="460" t="s">
        <v>170</v>
      </c>
      <c r="G7" s="461" t="s">
        <v>170</v>
      </c>
      <c r="H7" s="461" t="s">
        <v>170</v>
      </c>
      <c r="I7" s="462" t="s">
        <v>170</v>
      </c>
      <c r="J7" s="464" t="s">
        <v>170</v>
      </c>
      <c r="K7" s="463" t="s">
        <v>170</v>
      </c>
      <c r="L7" s="445"/>
      <c r="M7" s="3"/>
      <c r="N7" s="3"/>
      <c r="O7" s="3"/>
      <c r="P7" s="3"/>
      <c r="Q7" s="3"/>
      <c r="R7" s="3"/>
      <c r="S7" s="3"/>
      <c r="T7" s="3"/>
      <c r="U7" s="3"/>
      <c r="V7" s="3"/>
      <c r="W7" s="3"/>
      <c r="X7" s="3"/>
      <c r="Y7" s="3"/>
      <c r="Z7" s="3"/>
      <c r="AA7" s="3"/>
      <c r="AB7" s="3"/>
      <c r="AC7" s="3"/>
    </row>
    <row r="8">
      <c r="A8" s="455"/>
      <c r="B8" s="456" t="s">
        <v>515</v>
      </c>
      <c r="C8" s="457" t="s">
        <v>513</v>
      </c>
      <c r="D8" s="458" t="s">
        <v>513</v>
      </c>
      <c r="E8" s="459" t="s">
        <v>513</v>
      </c>
      <c r="F8" s="460" t="s">
        <v>513</v>
      </c>
      <c r="G8" s="461" t="s">
        <v>513</v>
      </c>
      <c r="H8" s="461" t="s">
        <v>513</v>
      </c>
      <c r="I8" s="462" t="s">
        <v>513</v>
      </c>
      <c r="J8" s="453" t="s">
        <v>513</v>
      </c>
      <c r="K8" s="463" t="s">
        <v>513</v>
      </c>
      <c r="L8" s="445"/>
      <c r="M8" s="3"/>
      <c r="N8" s="3"/>
      <c r="O8" s="3"/>
      <c r="P8" s="3"/>
      <c r="Q8" s="3"/>
      <c r="R8" s="3"/>
      <c r="S8" s="3"/>
      <c r="T8" s="3"/>
      <c r="U8" s="3"/>
      <c r="V8" s="3"/>
      <c r="W8" s="3"/>
      <c r="X8" s="3"/>
      <c r="Y8" s="3"/>
      <c r="Z8" s="3"/>
      <c r="AA8" s="3"/>
      <c r="AB8" s="3"/>
      <c r="AC8" s="3"/>
    </row>
    <row r="9">
      <c r="A9" s="455"/>
      <c r="B9" s="456" t="s">
        <v>516</v>
      </c>
      <c r="C9" s="457" t="s">
        <v>298</v>
      </c>
      <c r="D9" s="458" t="s">
        <v>298</v>
      </c>
      <c r="E9" s="459" t="s">
        <v>302</v>
      </c>
      <c r="F9" s="460" t="s">
        <v>302</v>
      </c>
      <c r="G9" s="461" t="s">
        <v>302</v>
      </c>
      <c r="H9" s="461" t="s">
        <v>302</v>
      </c>
      <c r="I9" s="462" t="s">
        <v>462</v>
      </c>
      <c r="J9" s="464" t="s">
        <v>298</v>
      </c>
      <c r="K9" s="463" t="s">
        <v>302</v>
      </c>
      <c r="L9" s="445"/>
      <c r="M9" s="3"/>
      <c r="N9" s="3"/>
      <c r="O9" s="3"/>
      <c r="P9" s="3"/>
      <c r="Q9" s="3"/>
      <c r="R9" s="3"/>
      <c r="S9" s="3"/>
      <c r="T9" s="3"/>
      <c r="U9" s="3"/>
      <c r="V9" s="3"/>
      <c r="W9" s="3"/>
      <c r="X9" s="3"/>
      <c r="Y9" s="3"/>
      <c r="Z9" s="3"/>
      <c r="AA9" s="3"/>
      <c r="AB9" s="3"/>
      <c r="AC9" s="3"/>
    </row>
    <row r="10">
      <c r="A10" s="435"/>
      <c r="B10" s="456" t="s">
        <v>134</v>
      </c>
      <c r="C10" s="457" t="s">
        <v>513</v>
      </c>
      <c r="D10" s="458" t="s">
        <v>513</v>
      </c>
      <c r="E10" s="459" t="s">
        <v>513</v>
      </c>
      <c r="F10" s="460" t="s">
        <v>513</v>
      </c>
      <c r="G10" s="461" t="s">
        <v>513</v>
      </c>
      <c r="H10" s="461" t="s">
        <v>513</v>
      </c>
      <c r="I10" s="462" t="s">
        <v>132</v>
      </c>
      <c r="J10" s="453" t="s">
        <v>513</v>
      </c>
      <c r="K10" s="463" t="s">
        <v>513</v>
      </c>
      <c r="L10" s="445"/>
      <c r="M10" s="3"/>
      <c r="N10" s="3"/>
      <c r="O10" s="3"/>
      <c r="P10" s="3"/>
      <c r="Q10" s="3"/>
      <c r="R10" s="3"/>
      <c r="S10" s="3"/>
      <c r="T10" s="3"/>
      <c r="U10" s="3"/>
      <c r="V10" s="3"/>
      <c r="W10" s="3"/>
      <c r="X10" s="3"/>
      <c r="Y10" s="3"/>
      <c r="Z10" s="3"/>
      <c r="AA10" s="3"/>
      <c r="AB10" s="3"/>
      <c r="AC10" s="3"/>
    </row>
    <row r="11">
      <c r="A11" s="435"/>
      <c r="B11" s="456" t="s">
        <v>145</v>
      </c>
      <c r="C11" s="457" t="s">
        <v>517</v>
      </c>
      <c r="D11" s="458" t="s">
        <v>517</v>
      </c>
      <c r="E11" s="459" t="s">
        <v>193</v>
      </c>
      <c r="F11" s="460" t="s">
        <v>193</v>
      </c>
      <c r="G11" s="461" t="s">
        <v>245</v>
      </c>
      <c r="H11" s="461" t="s">
        <v>245</v>
      </c>
      <c r="I11" s="462" t="s">
        <v>518</v>
      </c>
      <c r="J11" s="464" t="s">
        <v>245</v>
      </c>
      <c r="K11" s="463" t="s">
        <v>519</v>
      </c>
      <c r="L11" s="445"/>
      <c r="M11" s="3"/>
      <c r="N11" s="3"/>
      <c r="O11" s="3"/>
      <c r="P11" s="3"/>
      <c r="Q11" s="3"/>
      <c r="R11" s="3"/>
      <c r="S11" s="3"/>
      <c r="T11" s="3"/>
      <c r="U11" s="3"/>
      <c r="V11" s="3"/>
      <c r="W11" s="3"/>
      <c r="X11" s="3"/>
      <c r="Y11" s="3"/>
      <c r="Z11" s="3"/>
      <c r="AA11" s="3"/>
      <c r="AB11" s="3"/>
      <c r="AC11" s="3"/>
    </row>
    <row r="12">
      <c r="A12" s="455"/>
      <c r="B12" s="456" t="s">
        <v>98</v>
      </c>
      <c r="C12" s="457" t="s">
        <v>256</v>
      </c>
      <c r="D12" s="458" t="s">
        <v>513</v>
      </c>
      <c r="E12" s="459" t="s">
        <v>513</v>
      </c>
      <c r="F12" s="460" t="s">
        <v>256</v>
      </c>
      <c r="G12" s="461" t="s">
        <v>513</v>
      </c>
      <c r="H12" s="461" t="s">
        <v>513</v>
      </c>
      <c r="I12" s="462" t="s">
        <v>513</v>
      </c>
      <c r="J12" s="453" t="s">
        <v>513</v>
      </c>
      <c r="K12" s="463" t="s">
        <v>520</v>
      </c>
      <c r="L12" s="445"/>
      <c r="M12" s="3"/>
      <c r="N12" s="3"/>
      <c r="O12" s="3"/>
      <c r="P12" s="3"/>
      <c r="Q12" s="3"/>
      <c r="R12" s="3"/>
      <c r="S12" s="3"/>
      <c r="T12" s="3"/>
      <c r="U12" s="3"/>
      <c r="V12" s="3"/>
      <c r="W12" s="3"/>
      <c r="X12" s="3"/>
      <c r="Y12" s="3"/>
      <c r="Z12" s="3"/>
      <c r="AA12" s="3"/>
      <c r="AB12" s="3"/>
      <c r="AC12" s="3"/>
    </row>
    <row r="13">
      <c r="A13" s="455"/>
      <c r="B13" s="456" t="s">
        <v>167</v>
      </c>
      <c r="C13" s="457" t="s">
        <v>165</v>
      </c>
      <c r="D13" s="458" t="s">
        <v>165</v>
      </c>
      <c r="E13" s="459" t="s">
        <v>249</v>
      </c>
      <c r="F13" s="460" t="s">
        <v>165</v>
      </c>
      <c r="G13" s="461" t="s">
        <v>210</v>
      </c>
      <c r="H13" s="461" t="s">
        <v>210</v>
      </c>
      <c r="I13" s="462" t="s">
        <v>210</v>
      </c>
      <c r="J13" s="464" t="s">
        <v>165</v>
      </c>
      <c r="K13" s="463" t="s">
        <v>210</v>
      </c>
      <c r="L13" s="445"/>
      <c r="M13" s="3"/>
      <c r="N13" s="3"/>
      <c r="O13" s="3"/>
      <c r="P13" s="3"/>
      <c r="Q13" s="3"/>
      <c r="R13" s="3"/>
      <c r="S13" s="3"/>
      <c r="T13" s="3"/>
      <c r="U13" s="3"/>
      <c r="V13" s="3"/>
      <c r="W13" s="3"/>
      <c r="X13" s="3"/>
      <c r="Y13" s="3"/>
      <c r="Z13" s="3"/>
      <c r="AA13" s="3"/>
      <c r="AB13" s="3"/>
      <c r="AC13" s="3"/>
    </row>
    <row r="14">
      <c r="A14" s="455"/>
      <c r="B14" s="456" t="s">
        <v>128</v>
      </c>
      <c r="C14" s="457" t="s">
        <v>513</v>
      </c>
      <c r="D14" s="458" t="s">
        <v>521</v>
      </c>
      <c r="E14" s="459" t="s">
        <v>253</v>
      </c>
      <c r="F14" s="460" t="s">
        <v>513</v>
      </c>
      <c r="G14" s="461" t="s">
        <v>126</v>
      </c>
      <c r="H14" s="461" t="s">
        <v>126</v>
      </c>
      <c r="I14" s="462" t="s">
        <v>513</v>
      </c>
      <c r="J14" s="464" t="s">
        <v>521</v>
      </c>
      <c r="K14" s="463" t="s">
        <v>513</v>
      </c>
      <c r="L14" s="445"/>
      <c r="M14" s="3"/>
      <c r="N14" s="3"/>
      <c r="O14" s="3"/>
      <c r="P14" s="3"/>
      <c r="Q14" s="3"/>
      <c r="R14" s="3"/>
      <c r="S14" s="3"/>
      <c r="T14" s="3"/>
      <c r="U14" s="3"/>
      <c r="V14" s="3"/>
      <c r="W14" s="3"/>
      <c r="X14" s="3"/>
      <c r="Y14" s="3"/>
      <c r="Z14" s="3"/>
      <c r="AA14" s="3"/>
      <c r="AB14" s="3"/>
      <c r="AC14" s="3"/>
    </row>
    <row r="15">
      <c r="A15" s="455"/>
      <c r="B15" s="456" t="s">
        <v>190</v>
      </c>
      <c r="C15" s="447" t="s">
        <v>261</v>
      </c>
      <c r="D15" s="458" t="s">
        <v>522</v>
      </c>
      <c r="E15" s="459" t="s">
        <v>214</v>
      </c>
      <c r="F15" s="460" t="s">
        <v>260</v>
      </c>
      <c r="G15" s="461" t="s">
        <v>188</v>
      </c>
      <c r="H15" s="461" t="s">
        <v>188</v>
      </c>
      <c r="I15" s="462" t="s">
        <v>523</v>
      </c>
      <c r="J15" s="464" t="s">
        <v>260</v>
      </c>
      <c r="K15" s="463" t="s">
        <v>188</v>
      </c>
      <c r="L15" s="445"/>
      <c r="M15" s="3"/>
      <c r="N15" s="3"/>
      <c r="O15" s="3"/>
      <c r="P15" s="3"/>
      <c r="Q15" s="3"/>
      <c r="R15" s="3"/>
      <c r="S15" s="3"/>
      <c r="T15" s="3"/>
      <c r="U15" s="3"/>
      <c r="V15" s="3"/>
      <c r="W15" s="3"/>
      <c r="X15" s="3"/>
      <c r="Y15" s="3"/>
      <c r="Z15" s="3"/>
      <c r="AA15" s="3"/>
      <c r="AB15" s="3"/>
      <c r="AC15" s="3"/>
    </row>
    <row r="16">
      <c r="A16" s="435"/>
      <c r="B16" s="456" t="s">
        <v>524</v>
      </c>
      <c r="C16" s="457" t="s">
        <v>525</v>
      </c>
      <c r="D16" s="458" t="s">
        <v>526</v>
      </c>
      <c r="E16" s="459" t="s">
        <v>201</v>
      </c>
      <c r="F16" s="460" t="s">
        <v>201</v>
      </c>
      <c r="G16" s="461" t="s">
        <v>201</v>
      </c>
      <c r="H16" s="461" t="s">
        <v>201</v>
      </c>
      <c r="I16" s="462" t="s">
        <v>201</v>
      </c>
      <c r="J16" s="464" t="s">
        <v>525</v>
      </c>
      <c r="K16" s="463" t="s">
        <v>527</v>
      </c>
      <c r="L16" s="445"/>
      <c r="M16" s="3"/>
      <c r="N16" s="3"/>
      <c r="O16" s="3"/>
      <c r="P16" s="3"/>
      <c r="Q16" s="3"/>
      <c r="R16" s="3"/>
      <c r="S16" s="3"/>
      <c r="T16" s="3"/>
      <c r="U16" s="3"/>
      <c r="V16" s="3"/>
      <c r="W16" s="3"/>
      <c r="X16" s="3"/>
      <c r="Y16" s="3"/>
      <c r="Z16" s="3"/>
      <c r="AA16" s="3"/>
      <c r="AB16" s="3"/>
      <c r="AC16" s="3"/>
    </row>
    <row r="17">
      <c r="A17" s="435"/>
      <c r="B17" s="456" t="s">
        <v>528</v>
      </c>
      <c r="C17" s="457" t="s">
        <v>529</v>
      </c>
      <c r="D17" s="465" t="s">
        <v>530</v>
      </c>
      <c r="E17" s="459" t="s">
        <v>527</v>
      </c>
      <c r="F17" s="460" t="s">
        <v>526</v>
      </c>
      <c r="G17" s="461" t="s">
        <v>527</v>
      </c>
      <c r="H17" s="461" t="s">
        <v>531</v>
      </c>
      <c r="I17" s="462" t="s">
        <v>532</v>
      </c>
      <c r="J17" s="464" t="s">
        <v>201</v>
      </c>
      <c r="K17" s="463" t="s">
        <v>201</v>
      </c>
      <c r="L17" s="445"/>
      <c r="M17" s="3"/>
      <c r="N17" s="3"/>
      <c r="O17" s="3"/>
      <c r="P17" s="3"/>
      <c r="Q17" s="3"/>
      <c r="R17" s="3"/>
      <c r="S17" s="3"/>
      <c r="T17" s="3"/>
      <c r="U17" s="3"/>
      <c r="V17" s="3"/>
      <c r="W17" s="3"/>
      <c r="X17" s="3"/>
      <c r="Y17" s="3"/>
      <c r="Z17" s="3"/>
      <c r="AA17" s="3"/>
      <c r="AB17" s="3"/>
      <c r="AC17" s="3"/>
    </row>
    <row r="18">
      <c r="A18" s="455"/>
      <c r="B18" s="456" t="s">
        <v>533</v>
      </c>
      <c r="C18" s="466" t="s">
        <v>226</v>
      </c>
      <c r="D18" s="467" t="s">
        <v>226</v>
      </c>
      <c r="E18" s="459" t="s">
        <v>226</v>
      </c>
      <c r="F18" s="460" t="s">
        <v>534</v>
      </c>
      <c r="G18" s="461" t="s">
        <v>226</v>
      </c>
      <c r="H18" s="461" t="s">
        <v>226</v>
      </c>
      <c r="I18" s="462" t="s">
        <v>447</v>
      </c>
      <c r="J18" s="464" t="s">
        <v>226</v>
      </c>
      <c r="K18" s="463" t="s">
        <v>534</v>
      </c>
      <c r="L18" s="445"/>
      <c r="M18" s="3"/>
      <c r="N18" s="3"/>
      <c r="O18" s="3"/>
      <c r="P18" s="3"/>
      <c r="Q18" s="3"/>
      <c r="R18" s="3"/>
      <c r="S18" s="3"/>
      <c r="T18" s="3"/>
      <c r="U18" s="3"/>
      <c r="V18" s="3"/>
      <c r="W18" s="3"/>
      <c r="X18" s="3"/>
      <c r="Y18" s="3"/>
      <c r="Z18" s="3"/>
      <c r="AA18" s="3"/>
      <c r="AB18" s="3"/>
      <c r="AC18" s="3"/>
    </row>
    <row r="19">
      <c r="A19" s="455"/>
      <c r="B19" s="456" t="s">
        <v>535</v>
      </c>
      <c r="C19" s="457" t="s">
        <v>534</v>
      </c>
      <c r="D19" s="458" t="s">
        <v>536</v>
      </c>
      <c r="E19" s="459" t="s">
        <v>537</v>
      </c>
      <c r="F19" s="460" t="s">
        <v>226</v>
      </c>
      <c r="G19" s="461" t="s">
        <v>536</v>
      </c>
      <c r="H19" s="461" t="s">
        <v>536</v>
      </c>
      <c r="I19" s="462" t="s">
        <v>536</v>
      </c>
      <c r="J19" s="464" t="s">
        <v>537</v>
      </c>
      <c r="K19" s="463" t="s">
        <v>226</v>
      </c>
      <c r="L19" s="445"/>
      <c r="M19" s="3"/>
      <c r="N19" s="3"/>
      <c r="O19" s="3"/>
      <c r="P19" s="3"/>
      <c r="Q19" s="3"/>
      <c r="R19" s="3"/>
      <c r="S19" s="3"/>
      <c r="T19" s="3"/>
      <c r="U19" s="3"/>
      <c r="V19" s="3"/>
      <c r="W19" s="3"/>
      <c r="X19" s="3"/>
      <c r="Y19" s="3"/>
      <c r="Z19" s="3"/>
      <c r="AA19" s="3"/>
      <c r="AB19" s="3"/>
      <c r="AC19" s="3"/>
    </row>
    <row r="20">
      <c r="A20" s="455"/>
      <c r="B20" s="456" t="s">
        <v>538</v>
      </c>
      <c r="C20" s="457" t="s">
        <v>279</v>
      </c>
      <c r="D20" s="458" t="s">
        <v>279</v>
      </c>
      <c r="E20" s="459" t="s">
        <v>270</v>
      </c>
      <c r="F20" s="460" t="s">
        <v>205</v>
      </c>
      <c r="G20" s="461" t="s">
        <v>154</v>
      </c>
      <c r="H20" s="461" t="s">
        <v>265</v>
      </c>
      <c r="I20" s="462" t="s">
        <v>451</v>
      </c>
      <c r="J20" s="464" t="s">
        <v>284</v>
      </c>
      <c r="K20" s="463" t="s">
        <v>270</v>
      </c>
      <c r="L20" s="445"/>
      <c r="M20" s="3"/>
      <c r="N20" s="3"/>
      <c r="O20" s="3"/>
      <c r="P20" s="3"/>
      <c r="Q20" s="3"/>
      <c r="R20" s="3"/>
      <c r="S20" s="3"/>
      <c r="T20" s="3"/>
      <c r="U20" s="3"/>
      <c r="V20" s="3"/>
      <c r="W20" s="3"/>
      <c r="X20" s="3"/>
      <c r="Y20" s="3"/>
      <c r="Z20" s="3"/>
      <c r="AA20" s="3"/>
      <c r="AB20" s="3"/>
      <c r="AC20" s="3"/>
    </row>
    <row r="21">
      <c r="A21" s="455"/>
      <c r="B21" s="456" t="s">
        <v>539</v>
      </c>
      <c r="C21" s="457" t="s">
        <v>279</v>
      </c>
      <c r="D21" s="458" t="s">
        <v>279</v>
      </c>
      <c r="E21" s="449"/>
      <c r="F21" s="450" t="s">
        <v>205</v>
      </c>
      <c r="G21" s="461" t="s">
        <v>154</v>
      </c>
      <c r="H21" s="461" t="s">
        <v>175</v>
      </c>
      <c r="I21" s="462" t="s">
        <v>265</v>
      </c>
      <c r="J21" s="453"/>
      <c r="K21" s="468"/>
      <c r="L21" s="445"/>
      <c r="M21" s="3"/>
      <c r="N21" s="3"/>
      <c r="O21" s="3"/>
      <c r="P21" s="3"/>
      <c r="Q21" s="3"/>
      <c r="R21" s="3"/>
      <c r="S21" s="3"/>
      <c r="T21" s="3"/>
      <c r="U21" s="3"/>
      <c r="V21" s="3"/>
      <c r="W21" s="3"/>
      <c r="X21" s="3"/>
      <c r="Y21" s="3"/>
      <c r="Z21" s="3"/>
      <c r="AA21" s="3"/>
      <c r="AB21" s="3"/>
      <c r="AC21" s="3"/>
    </row>
    <row r="22">
      <c r="A22" s="435"/>
      <c r="B22" s="469" t="s">
        <v>182</v>
      </c>
      <c r="C22" s="470" t="s">
        <v>540</v>
      </c>
      <c r="D22" s="471" t="s">
        <v>541</v>
      </c>
      <c r="E22" s="472" t="s">
        <v>287</v>
      </c>
      <c r="F22" s="473" t="s">
        <v>180</v>
      </c>
      <c r="G22" s="474" t="s">
        <v>287</v>
      </c>
      <c r="H22" s="474" t="s">
        <v>287</v>
      </c>
      <c r="I22" s="475" t="s">
        <v>542</v>
      </c>
      <c r="J22" s="476" t="s">
        <v>543</v>
      </c>
      <c r="K22" s="477" t="s">
        <v>544</v>
      </c>
      <c r="L22" s="445"/>
      <c r="M22" s="3"/>
      <c r="N22" s="3"/>
      <c r="O22" s="3"/>
      <c r="P22" s="3"/>
      <c r="Q22" s="3"/>
      <c r="R22" s="3"/>
      <c r="S22" s="3"/>
      <c r="T22" s="3"/>
      <c r="U22" s="3"/>
      <c r="V22" s="3"/>
      <c r="W22" s="3"/>
      <c r="X22" s="3"/>
      <c r="Y22" s="3"/>
      <c r="Z22" s="3"/>
      <c r="AA22" s="3"/>
      <c r="AB22" s="3"/>
      <c r="AC22" s="3"/>
    </row>
    <row r="23">
      <c r="A23" s="455"/>
      <c r="B23" s="478"/>
      <c r="C23" s="479"/>
      <c r="D23" s="455"/>
      <c r="E23" s="455"/>
      <c r="F23" s="455"/>
      <c r="G23" s="455"/>
      <c r="H23" s="455"/>
      <c r="I23" s="455"/>
      <c r="J23" s="455"/>
      <c r="K23" s="455"/>
      <c r="L23" s="455"/>
      <c r="M23" s="3"/>
      <c r="N23" s="3"/>
      <c r="O23" s="3"/>
      <c r="P23" s="3"/>
      <c r="Q23" s="3"/>
      <c r="R23" s="3"/>
      <c r="S23" s="3"/>
      <c r="T23" s="3"/>
      <c r="U23" s="3"/>
      <c r="V23" s="3"/>
      <c r="W23" s="3"/>
      <c r="X23" s="3"/>
      <c r="Y23" s="3"/>
      <c r="Z23" s="3"/>
      <c r="AA23" s="3"/>
      <c r="AB23" s="3"/>
      <c r="AC23" s="3"/>
    </row>
    <row r="24">
      <c r="A24" s="455"/>
      <c r="B24" s="480" t="s">
        <v>545</v>
      </c>
      <c r="C24" s="481" t="s">
        <v>546</v>
      </c>
      <c r="D24" s="481" t="s">
        <v>547</v>
      </c>
      <c r="E24" s="481" t="s">
        <v>548</v>
      </c>
      <c r="F24" s="481" t="s">
        <v>549</v>
      </c>
      <c r="G24" s="481" t="s">
        <v>550</v>
      </c>
      <c r="H24" s="481" t="s">
        <v>551</v>
      </c>
      <c r="I24" s="481" t="s">
        <v>552</v>
      </c>
      <c r="J24" s="481" t="s">
        <v>553</v>
      </c>
      <c r="K24" s="481" t="s">
        <v>554</v>
      </c>
      <c r="L24" s="455"/>
      <c r="M24" s="3"/>
      <c r="N24" s="3"/>
      <c r="O24" s="3"/>
      <c r="P24" s="3"/>
      <c r="Q24" s="3"/>
      <c r="R24" s="3"/>
      <c r="S24" s="3"/>
      <c r="T24" s="3"/>
      <c r="U24" s="3"/>
      <c r="V24" s="3"/>
      <c r="W24" s="3"/>
      <c r="X24" s="3"/>
      <c r="Y24" s="3"/>
      <c r="Z24" s="3"/>
      <c r="AA24" s="3"/>
      <c r="AB24" s="3"/>
      <c r="AC24" s="3"/>
    </row>
    <row r="25">
      <c r="A25" s="455"/>
      <c r="B25" s="455"/>
      <c r="C25" s="455"/>
      <c r="D25" s="455"/>
      <c r="E25" s="455"/>
      <c r="F25" s="455"/>
      <c r="G25" s="455"/>
      <c r="H25" s="455"/>
      <c r="I25" s="455"/>
      <c r="J25" s="455"/>
      <c r="K25" s="455"/>
      <c r="L25" s="455"/>
      <c r="M25" s="3"/>
      <c r="N25" s="3"/>
      <c r="O25" s="3"/>
      <c r="P25" s="3"/>
      <c r="Q25" s="3"/>
      <c r="R25" s="3"/>
      <c r="S25" s="3"/>
      <c r="T25" s="3"/>
      <c r="U25" s="3"/>
      <c r="V25" s="3"/>
      <c r="W25" s="3"/>
      <c r="X25" s="3"/>
      <c r="Y25" s="3"/>
      <c r="Z25" s="3"/>
      <c r="AA25" s="3"/>
      <c r="AB25" s="3"/>
      <c r="AC25" s="3"/>
    </row>
    <row r="26">
      <c r="A26" s="455"/>
      <c r="B26" s="430"/>
      <c r="C26" s="432" t="s">
        <v>504</v>
      </c>
      <c r="D26" s="433"/>
      <c r="E26" s="433"/>
      <c r="F26" s="433"/>
      <c r="G26" s="433"/>
      <c r="H26" s="433"/>
      <c r="I26" s="433"/>
      <c r="J26" s="433"/>
      <c r="K26" s="434"/>
      <c r="L26" s="455"/>
      <c r="M26" s="3"/>
      <c r="N26" s="3"/>
      <c r="O26" s="3"/>
      <c r="P26" s="3"/>
      <c r="Q26" s="3"/>
      <c r="R26" s="3"/>
      <c r="S26" s="3"/>
      <c r="T26" s="3"/>
      <c r="U26" s="3"/>
      <c r="V26" s="3"/>
      <c r="W26" s="3"/>
      <c r="X26" s="3"/>
      <c r="Y26" s="3"/>
      <c r="Z26" s="3"/>
      <c r="AA26" s="3"/>
      <c r="AB26" s="3"/>
      <c r="AC26" s="3"/>
    </row>
    <row r="27">
      <c r="A27" s="455"/>
      <c r="B27" s="430"/>
      <c r="C27" s="34"/>
      <c r="D27" s="35"/>
      <c r="E27" s="35"/>
      <c r="F27" s="35"/>
      <c r="G27" s="35"/>
      <c r="H27" s="35"/>
      <c r="I27" s="35"/>
      <c r="J27" s="35"/>
      <c r="K27" s="36"/>
      <c r="L27" s="455"/>
      <c r="M27" s="3"/>
      <c r="N27" s="3"/>
      <c r="O27" s="3"/>
      <c r="P27" s="3"/>
      <c r="Q27" s="3"/>
      <c r="R27" s="3"/>
      <c r="S27" s="3"/>
      <c r="T27" s="3"/>
      <c r="U27" s="3"/>
      <c r="V27" s="3"/>
      <c r="W27" s="3"/>
      <c r="X27" s="3"/>
      <c r="Y27" s="3"/>
      <c r="Z27" s="3"/>
      <c r="AA27" s="3"/>
      <c r="AB27" s="3"/>
      <c r="AC27" s="3"/>
    </row>
    <row r="28">
      <c r="A28" s="455"/>
      <c r="B28" s="482" t="s">
        <v>555</v>
      </c>
      <c r="C28" s="483" t="s">
        <v>506</v>
      </c>
      <c r="D28" s="438" t="s">
        <v>507</v>
      </c>
      <c r="E28" s="439" t="s">
        <v>508</v>
      </c>
      <c r="F28" s="440" t="s">
        <v>50</v>
      </c>
      <c r="G28" s="441" t="s">
        <v>556</v>
      </c>
      <c r="H28" s="441" t="s">
        <v>510</v>
      </c>
      <c r="I28" s="442" t="s">
        <v>511</v>
      </c>
      <c r="J28" s="443" t="s">
        <v>19</v>
      </c>
      <c r="K28" s="444" t="s">
        <v>29</v>
      </c>
      <c r="L28" s="455"/>
      <c r="M28" s="3"/>
      <c r="N28" s="3"/>
      <c r="O28" s="3"/>
      <c r="P28" s="3"/>
      <c r="Q28" s="3"/>
      <c r="R28" s="3"/>
      <c r="S28" s="3"/>
      <c r="T28" s="3"/>
      <c r="U28" s="3"/>
      <c r="V28" s="3"/>
      <c r="W28" s="3"/>
      <c r="X28" s="3"/>
      <c r="Y28" s="3"/>
      <c r="Z28" s="3"/>
      <c r="AA28" s="3"/>
      <c r="AB28" s="3"/>
      <c r="AC28" s="3"/>
    </row>
    <row r="29">
      <c r="A29" s="455"/>
      <c r="B29" s="484"/>
      <c r="C29" s="457"/>
      <c r="D29" s="448"/>
      <c r="E29" s="449"/>
      <c r="F29" s="450"/>
      <c r="G29" s="451"/>
      <c r="H29" s="451"/>
      <c r="I29" s="452"/>
      <c r="J29" s="453"/>
      <c r="K29" s="454"/>
      <c r="L29" s="455"/>
      <c r="M29" s="3"/>
      <c r="N29" s="3"/>
      <c r="O29" s="3"/>
      <c r="P29" s="3"/>
      <c r="Q29" s="3"/>
      <c r="R29" s="3"/>
      <c r="S29" s="3"/>
      <c r="T29" s="3"/>
      <c r="U29" s="3"/>
      <c r="V29" s="3"/>
      <c r="W29" s="3"/>
      <c r="X29" s="3"/>
      <c r="Y29" s="3"/>
      <c r="Z29" s="3"/>
      <c r="AA29" s="3"/>
      <c r="AB29" s="3"/>
      <c r="AC29" s="3"/>
    </row>
    <row r="30">
      <c r="A30" s="455"/>
      <c r="B30" s="485" t="s">
        <v>512</v>
      </c>
      <c r="C30" s="457" t="s">
        <v>513</v>
      </c>
      <c r="D30" s="458" t="s">
        <v>513</v>
      </c>
      <c r="E30" s="459" t="s">
        <v>513</v>
      </c>
      <c r="F30" s="460" t="s">
        <v>513</v>
      </c>
      <c r="G30" s="461" t="s">
        <v>513</v>
      </c>
      <c r="H30" s="461" t="s">
        <v>513</v>
      </c>
      <c r="I30" s="462" t="s">
        <v>513</v>
      </c>
      <c r="J30" s="453" t="s">
        <v>513</v>
      </c>
      <c r="K30" s="463" t="s">
        <v>513</v>
      </c>
      <c r="L30" s="486"/>
      <c r="M30" s="3"/>
      <c r="N30" s="3"/>
      <c r="O30" s="3"/>
      <c r="P30" s="3"/>
      <c r="Q30" s="3"/>
      <c r="R30" s="3"/>
      <c r="S30" s="3"/>
      <c r="T30" s="3"/>
      <c r="U30" s="3"/>
      <c r="V30" s="3"/>
      <c r="W30" s="3"/>
      <c r="X30" s="3"/>
      <c r="Y30" s="3"/>
      <c r="Z30" s="3"/>
      <c r="AA30" s="3"/>
      <c r="AB30" s="3"/>
      <c r="AC30" s="3"/>
    </row>
    <row r="31" ht="20.25" customHeight="1">
      <c r="A31" s="455"/>
      <c r="B31" s="485" t="s">
        <v>172</v>
      </c>
      <c r="C31" s="457" t="s">
        <v>514</v>
      </c>
      <c r="D31" s="458" t="s">
        <v>223</v>
      </c>
      <c r="E31" s="459" t="s">
        <v>171</v>
      </c>
      <c r="F31" s="460" t="s">
        <v>171</v>
      </c>
      <c r="G31" s="461" t="s">
        <v>171</v>
      </c>
      <c r="H31" s="461" t="s">
        <v>171</v>
      </c>
      <c r="I31" s="462" t="s">
        <v>171</v>
      </c>
      <c r="J31" s="464" t="s">
        <v>171</v>
      </c>
      <c r="K31" s="463" t="s">
        <v>171</v>
      </c>
      <c r="L31" s="486"/>
      <c r="M31" s="3"/>
      <c r="N31" s="3"/>
      <c r="O31" s="3"/>
      <c r="P31" s="3"/>
      <c r="Q31" s="3"/>
      <c r="R31" s="3"/>
      <c r="S31" s="3"/>
      <c r="T31" s="3"/>
      <c r="U31" s="3"/>
      <c r="V31" s="3"/>
      <c r="W31" s="3"/>
      <c r="X31" s="3"/>
      <c r="Y31" s="3"/>
      <c r="Z31" s="3"/>
      <c r="AA31" s="3"/>
      <c r="AB31" s="3"/>
      <c r="AC31" s="3"/>
    </row>
    <row r="32">
      <c r="A32" s="455"/>
      <c r="B32" s="485" t="s">
        <v>515</v>
      </c>
      <c r="C32" s="457" t="s">
        <v>513</v>
      </c>
      <c r="D32" s="458" t="s">
        <v>513</v>
      </c>
      <c r="E32" s="459" t="s">
        <v>513</v>
      </c>
      <c r="F32" s="460" t="s">
        <v>513</v>
      </c>
      <c r="G32" s="461" t="s">
        <v>513</v>
      </c>
      <c r="H32" s="461" t="s">
        <v>513</v>
      </c>
      <c r="I32" s="462" t="s">
        <v>513</v>
      </c>
      <c r="J32" s="453" t="s">
        <v>513</v>
      </c>
      <c r="K32" s="463" t="s">
        <v>513</v>
      </c>
      <c r="L32" s="486"/>
      <c r="M32" s="3"/>
      <c r="N32" s="3"/>
      <c r="O32" s="3"/>
      <c r="P32" s="3"/>
      <c r="Q32" s="3"/>
      <c r="R32" s="3"/>
      <c r="S32" s="3"/>
      <c r="T32" s="3"/>
      <c r="U32" s="3"/>
      <c r="V32" s="3"/>
      <c r="W32" s="3"/>
      <c r="X32" s="3"/>
      <c r="Y32" s="3"/>
      <c r="Z32" s="3"/>
      <c r="AA32" s="3"/>
      <c r="AB32" s="3"/>
      <c r="AC32" s="3"/>
    </row>
    <row r="33">
      <c r="A33" s="455"/>
      <c r="B33" s="485" t="s">
        <v>516</v>
      </c>
      <c r="C33" s="457" t="s">
        <v>299</v>
      </c>
      <c r="D33" s="458" t="s">
        <v>299</v>
      </c>
      <c r="E33" s="459" t="s">
        <v>303</v>
      </c>
      <c r="F33" s="460" t="s">
        <v>303</v>
      </c>
      <c r="G33" s="461" t="s">
        <v>303</v>
      </c>
      <c r="H33" s="461" t="s">
        <v>303</v>
      </c>
      <c r="I33" s="462" t="s">
        <v>463</v>
      </c>
      <c r="J33" s="464" t="s">
        <v>299</v>
      </c>
      <c r="K33" s="463" t="s">
        <v>303</v>
      </c>
      <c r="L33" s="486"/>
      <c r="M33" s="3"/>
      <c r="N33" s="3"/>
      <c r="O33" s="3"/>
      <c r="P33" s="3"/>
      <c r="Q33" s="3"/>
      <c r="R33" s="3"/>
      <c r="S33" s="3"/>
      <c r="T33" s="3"/>
      <c r="U33" s="3"/>
      <c r="V33" s="3"/>
      <c r="W33" s="3"/>
      <c r="X33" s="3"/>
      <c r="Y33" s="3"/>
      <c r="Z33" s="3"/>
      <c r="AA33" s="3"/>
      <c r="AB33" s="3"/>
      <c r="AC33" s="3"/>
    </row>
    <row r="34">
      <c r="A34" s="455"/>
      <c r="B34" s="485" t="s">
        <v>134</v>
      </c>
      <c r="C34" s="457" t="s">
        <v>513</v>
      </c>
      <c r="D34" s="458" t="s">
        <v>513</v>
      </c>
      <c r="E34" s="459" t="s">
        <v>513</v>
      </c>
      <c r="F34" s="460" t="s">
        <v>513</v>
      </c>
      <c r="G34" s="461" t="s">
        <v>513</v>
      </c>
      <c r="H34" s="461" t="s">
        <v>513</v>
      </c>
      <c r="I34" s="462" t="s">
        <v>557</v>
      </c>
      <c r="J34" s="453" t="s">
        <v>513</v>
      </c>
      <c r="K34" s="463" t="s">
        <v>513</v>
      </c>
      <c r="L34" s="486"/>
      <c r="M34" s="3"/>
      <c r="N34" s="3"/>
      <c r="O34" s="3"/>
      <c r="P34" s="3"/>
      <c r="Q34" s="3"/>
      <c r="R34" s="3"/>
      <c r="S34" s="3"/>
      <c r="T34" s="3"/>
      <c r="U34" s="3"/>
      <c r="V34" s="3"/>
      <c r="W34" s="3"/>
      <c r="X34" s="3"/>
      <c r="Y34" s="3"/>
      <c r="Z34" s="3"/>
      <c r="AA34" s="3"/>
      <c r="AB34" s="3"/>
      <c r="AC34" s="3"/>
    </row>
    <row r="35">
      <c r="A35" s="455"/>
      <c r="B35" s="485" t="s">
        <v>145</v>
      </c>
      <c r="C35" s="457" t="s">
        <v>517</v>
      </c>
      <c r="D35" s="458" t="s">
        <v>517</v>
      </c>
      <c r="E35" s="459" t="s">
        <v>194</v>
      </c>
      <c r="F35" s="460" t="s">
        <v>194</v>
      </c>
      <c r="G35" s="461" t="s">
        <v>246</v>
      </c>
      <c r="H35" s="461" t="s">
        <v>246</v>
      </c>
      <c r="I35" s="462" t="s">
        <v>558</v>
      </c>
      <c r="J35" s="464" t="s">
        <v>246</v>
      </c>
      <c r="K35" s="463" t="s">
        <v>246</v>
      </c>
      <c r="L35" s="486"/>
      <c r="M35" s="3"/>
      <c r="N35" s="3"/>
      <c r="O35" s="3"/>
      <c r="P35" s="3"/>
      <c r="Q35" s="3"/>
      <c r="R35" s="3"/>
      <c r="S35" s="3"/>
      <c r="T35" s="3"/>
      <c r="U35" s="3"/>
      <c r="V35" s="3"/>
      <c r="W35" s="3"/>
      <c r="X35" s="3"/>
      <c r="Y35" s="3"/>
      <c r="Z35" s="3"/>
      <c r="AA35" s="3"/>
      <c r="AB35" s="3"/>
      <c r="AC35" s="3"/>
    </row>
    <row r="36">
      <c r="A36" s="455"/>
      <c r="B36" s="485" t="s">
        <v>98</v>
      </c>
      <c r="C36" s="457" t="s">
        <v>257</v>
      </c>
      <c r="D36" s="458" t="s">
        <v>513</v>
      </c>
      <c r="E36" s="459" t="s">
        <v>513</v>
      </c>
      <c r="F36" s="460" t="s">
        <v>257</v>
      </c>
      <c r="G36" s="461" t="s">
        <v>513</v>
      </c>
      <c r="H36" s="461" t="s">
        <v>513</v>
      </c>
      <c r="I36" s="462" t="s">
        <v>513</v>
      </c>
      <c r="J36" s="453" t="s">
        <v>513</v>
      </c>
      <c r="K36" s="463" t="s">
        <v>513</v>
      </c>
      <c r="L36" s="486"/>
      <c r="M36" s="3"/>
      <c r="N36" s="3"/>
      <c r="O36" s="3"/>
      <c r="P36" s="3"/>
      <c r="Q36" s="3"/>
      <c r="R36" s="3"/>
      <c r="S36" s="3"/>
      <c r="T36" s="3"/>
      <c r="U36" s="3"/>
      <c r="V36" s="3"/>
      <c r="W36" s="3"/>
      <c r="X36" s="3"/>
      <c r="Y36" s="3"/>
      <c r="Z36" s="3"/>
      <c r="AA36" s="3"/>
      <c r="AB36" s="3"/>
      <c r="AC36" s="3"/>
    </row>
    <row r="37">
      <c r="A37" s="455"/>
      <c r="B37" s="485" t="s">
        <v>167</v>
      </c>
      <c r="C37" s="457" t="s">
        <v>166</v>
      </c>
      <c r="D37" s="458" t="s">
        <v>166</v>
      </c>
      <c r="E37" s="459" t="s">
        <v>250</v>
      </c>
      <c r="F37" s="460" t="s">
        <v>250</v>
      </c>
      <c r="G37" s="461" t="s">
        <v>211</v>
      </c>
      <c r="H37" s="461" t="s">
        <v>211</v>
      </c>
      <c r="I37" s="462" t="s">
        <v>211</v>
      </c>
      <c r="J37" s="464" t="s">
        <v>166</v>
      </c>
      <c r="K37" s="463" t="s">
        <v>211</v>
      </c>
      <c r="L37" s="486"/>
      <c r="M37" s="3"/>
      <c r="N37" s="3"/>
      <c r="O37" s="3"/>
      <c r="P37" s="3"/>
      <c r="Q37" s="3"/>
      <c r="R37" s="3"/>
      <c r="S37" s="3"/>
      <c r="T37" s="3"/>
      <c r="U37" s="3"/>
      <c r="V37" s="3"/>
      <c r="W37" s="3"/>
      <c r="X37" s="3"/>
      <c r="Y37" s="3"/>
      <c r="Z37" s="3"/>
      <c r="AA37" s="3"/>
      <c r="AB37" s="3"/>
      <c r="AC37" s="3"/>
    </row>
    <row r="38">
      <c r="A38" s="1"/>
      <c r="B38" s="485" t="s">
        <v>128</v>
      </c>
      <c r="C38" s="457" t="s">
        <v>513</v>
      </c>
      <c r="D38" s="458" t="s">
        <v>218</v>
      </c>
      <c r="E38" s="459" t="s">
        <v>254</v>
      </c>
      <c r="F38" s="460" t="s">
        <v>513</v>
      </c>
      <c r="G38" s="461" t="s">
        <v>127</v>
      </c>
      <c r="H38" s="461" t="s">
        <v>127</v>
      </c>
      <c r="I38" s="462" t="s">
        <v>513</v>
      </c>
      <c r="J38" s="464" t="s">
        <v>218</v>
      </c>
      <c r="K38" s="463" t="s">
        <v>559</v>
      </c>
      <c r="L38" s="486"/>
      <c r="M38" s="3"/>
      <c r="N38" s="3"/>
      <c r="O38" s="3"/>
      <c r="P38" s="3"/>
      <c r="Q38" s="3"/>
      <c r="R38" s="3"/>
      <c r="S38" s="3"/>
      <c r="T38" s="3"/>
      <c r="U38" s="3"/>
      <c r="V38" s="3"/>
      <c r="W38" s="3"/>
      <c r="X38" s="3"/>
      <c r="Y38" s="3"/>
      <c r="Z38" s="3"/>
      <c r="AA38" s="3"/>
      <c r="AB38" s="3"/>
      <c r="AC38" s="3"/>
    </row>
    <row r="39">
      <c r="A39" s="1"/>
      <c r="B39" s="485" t="s">
        <v>190</v>
      </c>
      <c r="C39" s="457" t="s">
        <v>261</v>
      </c>
      <c r="D39" s="458" t="s">
        <v>522</v>
      </c>
      <c r="E39" s="459" t="s">
        <v>560</v>
      </c>
      <c r="F39" s="460" t="s">
        <v>261</v>
      </c>
      <c r="G39" s="461" t="s">
        <v>189</v>
      </c>
      <c r="H39" s="461" t="s">
        <v>189</v>
      </c>
      <c r="I39" s="462" t="s">
        <v>379</v>
      </c>
      <c r="J39" s="464" t="s">
        <v>261</v>
      </c>
      <c r="K39" s="463" t="s">
        <v>189</v>
      </c>
      <c r="L39" s="486"/>
      <c r="M39" s="3"/>
      <c r="N39" s="3"/>
      <c r="O39" s="3"/>
      <c r="P39" s="3"/>
      <c r="Q39" s="3"/>
      <c r="R39" s="3"/>
      <c r="S39" s="3"/>
      <c r="T39" s="3"/>
      <c r="U39" s="3"/>
      <c r="V39" s="3"/>
      <c r="W39" s="3"/>
      <c r="X39" s="3"/>
      <c r="Y39" s="3"/>
      <c r="Z39" s="3"/>
      <c r="AA39" s="3"/>
      <c r="AB39" s="3"/>
      <c r="AC39" s="3"/>
    </row>
    <row r="40">
      <c r="A40" s="1"/>
      <c r="B40" s="485" t="s">
        <v>524</v>
      </c>
      <c r="C40" s="457" t="s">
        <v>561</v>
      </c>
      <c r="D40" s="458" t="s">
        <v>561</v>
      </c>
      <c r="E40" s="459" t="s">
        <v>527</v>
      </c>
      <c r="F40" s="460" t="s">
        <v>561</v>
      </c>
      <c r="G40" s="461" t="s">
        <v>527</v>
      </c>
      <c r="H40" s="461" t="s">
        <v>562</v>
      </c>
      <c r="I40" s="462" t="s">
        <v>532</v>
      </c>
      <c r="J40" s="464" t="s">
        <v>561</v>
      </c>
      <c r="K40" s="463" t="s">
        <v>527</v>
      </c>
      <c r="L40" s="486"/>
      <c r="M40" s="3"/>
      <c r="N40" s="3"/>
      <c r="O40" s="3"/>
      <c r="P40" s="3"/>
      <c r="Q40" s="3"/>
      <c r="R40" s="3"/>
      <c r="S40" s="3"/>
      <c r="T40" s="3"/>
      <c r="U40" s="3"/>
      <c r="V40" s="3"/>
      <c r="W40" s="3"/>
      <c r="X40" s="3"/>
      <c r="Y40" s="3"/>
      <c r="Z40" s="3"/>
      <c r="AA40" s="3"/>
      <c r="AB40" s="3"/>
      <c r="AC40" s="3"/>
    </row>
    <row r="41">
      <c r="A41" s="1"/>
      <c r="B41" s="485" t="s">
        <v>528</v>
      </c>
      <c r="C41" s="457" t="s">
        <v>529</v>
      </c>
      <c r="D41" s="465" t="s">
        <v>563</v>
      </c>
      <c r="E41" s="459" t="s">
        <v>202</v>
      </c>
      <c r="F41" s="460" t="s">
        <v>202</v>
      </c>
      <c r="G41" s="461" t="s">
        <v>202</v>
      </c>
      <c r="H41" s="461" t="s">
        <v>202</v>
      </c>
      <c r="I41" s="462" t="s">
        <v>202</v>
      </c>
      <c r="J41" s="464" t="s">
        <v>202</v>
      </c>
      <c r="K41" s="463" t="s">
        <v>202</v>
      </c>
      <c r="L41" s="486"/>
      <c r="M41" s="3"/>
      <c r="N41" s="3"/>
      <c r="O41" s="3"/>
      <c r="P41" s="3"/>
      <c r="Q41" s="3"/>
      <c r="R41" s="3"/>
      <c r="S41" s="3"/>
      <c r="T41" s="3"/>
      <c r="U41" s="3"/>
      <c r="V41" s="3"/>
      <c r="W41" s="3"/>
      <c r="X41" s="3"/>
      <c r="Y41" s="3"/>
      <c r="Z41" s="3"/>
      <c r="AA41" s="3"/>
      <c r="AB41" s="3"/>
      <c r="AC41" s="3"/>
    </row>
    <row r="42">
      <c r="A42" s="1"/>
      <c r="B42" s="485" t="s">
        <v>533</v>
      </c>
      <c r="C42" s="457" t="s">
        <v>227</v>
      </c>
      <c r="D42" s="467" t="s">
        <v>227</v>
      </c>
      <c r="E42" s="459" t="s">
        <v>537</v>
      </c>
      <c r="F42" s="460" t="s">
        <v>534</v>
      </c>
      <c r="G42" s="461" t="s">
        <v>227</v>
      </c>
      <c r="H42" s="461" t="s">
        <v>227</v>
      </c>
      <c r="I42" s="462" t="s">
        <v>448</v>
      </c>
      <c r="J42" s="464" t="s">
        <v>227</v>
      </c>
      <c r="K42" s="463" t="s">
        <v>534</v>
      </c>
      <c r="L42" s="486"/>
      <c r="M42" s="3"/>
      <c r="N42" s="3"/>
      <c r="O42" s="3"/>
      <c r="P42" s="3"/>
      <c r="Q42" s="3"/>
      <c r="R42" s="3"/>
      <c r="S42" s="3"/>
      <c r="T42" s="3"/>
      <c r="U42" s="3"/>
      <c r="V42" s="3"/>
      <c r="W42" s="3"/>
      <c r="X42" s="3"/>
      <c r="Y42" s="3"/>
      <c r="Z42" s="3"/>
      <c r="AA42" s="3"/>
      <c r="AB42" s="3"/>
      <c r="AC42" s="3"/>
    </row>
    <row r="43">
      <c r="A43" s="1"/>
      <c r="B43" s="485" t="s">
        <v>535</v>
      </c>
      <c r="C43" s="457" t="s">
        <v>534</v>
      </c>
      <c r="D43" s="458" t="s">
        <v>536</v>
      </c>
      <c r="E43" s="459" t="s">
        <v>227</v>
      </c>
      <c r="F43" s="460" t="s">
        <v>227</v>
      </c>
      <c r="G43" s="461" t="s">
        <v>536</v>
      </c>
      <c r="H43" s="461" t="s">
        <v>536</v>
      </c>
      <c r="I43" s="462" t="s">
        <v>536</v>
      </c>
      <c r="J43" s="464" t="s">
        <v>537</v>
      </c>
      <c r="K43" s="463" t="s">
        <v>227</v>
      </c>
      <c r="L43" s="486"/>
      <c r="M43" s="3"/>
      <c r="N43" s="3"/>
      <c r="O43" s="3"/>
      <c r="P43" s="3"/>
      <c r="Q43" s="3"/>
      <c r="R43" s="3"/>
      <c r="S43" s="3"/>
      <c r="T43" s="3"/>
      <c r="U43" s="3"/>
      <c r="V43" s="3"/>
      <c r="W43" s="3"/>
      <c r="X43" s="3"/>
      <c r="Y43" s="3"/>
      <c r="Z43" s="3"/>
      <c r="AA43" s="3"/>
      <c r="AB43" s="3"/>
      <c r="AC43" s="3"/>
    </row>
    <row r="44">
      <c r="A44" s="1"/>
      <c r="B44" s="485" t="s">
        <v>538</v>
      </c>
      <c r="C44" s="457" t="s">
        <v>266</v>
      </c>
      <c r="D44" s="458" t="s">
        <v>266</v>
      </c>
      <c r="E44" s="459" t="s">
        <v>271</v>
      </c>
      <c r="F44" s="460" t="s">
        <v>206</v>
      </c>
      <c r="G44" s="461" t="s">
        <v>155</v>
      </c>
      <c r="H44" s="461" t="s">
        <v>266</v>
      </c>
      <c r="I44" s="462" t="s">
        <v>564</v>
      </c>
      <c r="J44" s="464" t="s">
        <v>285</v>
      </c>
      <c r="K44" s="463" t="s">
        <v>236</v>
      </c>
      <c r="L44" s="486"/>
      <c r="M44" s="3"/>
      <c r="N44" s="3"/>
      <c r="O44" s="3"/>
      <c r="P44" s="3"/>
      <c r="Q44" s="3"/>
      <c r="R44" s="3"/>
      <c r="S44" s="3"/>
      <c r="T44" s="3"/>
      <c r="U44" s="3"/>
      <c r="V44" s="3"/>
      <c r="W44" s="3"/>
      <c r="X44" s="3"/>
      <c r="Y44" s="3"/>
      <c r="Z44" s="3"/>
      <c r="AA44" s="3"/>
      <c r="AB44" s="3"/>
      <c r="AC44" s="3"/>
    </row>
    <row r="45">
      <c r="A45" s="3"/>
      <c r="B45" s="485" t="s">
        <v>539</v>
      </c>
      <c r="C45" s="457" t="s">
        <v>266</v>
      </c>
      <c r="D45" s="458" t="s">
        <v>280</v>
      </c>
      <c r="E45" s="449"/>
      <c r="F45" s="460" t="s">
        <v>206</v>
      </c>
      <c r="G45" s="461" t="s">
        <v>155</v>
      </c>
      <c r="H45" s="461" t="s">
        <v>176</v>
      </c>
      <c r="I45" s="462" t="s">
        <v>266</v>
      </c>
      <c r="J45" s="453"/>
      <c r="K45" s="468"/>
      <c r="L45" s="3"/>
      <c r="M45" s="3"/>
      <c r="N45" s="3"/>
      <c r="O45" s="3"/>
      <c r="P45" s="3"/>
      <c r="Q45" s="3"/>
      <c r="R45" s="3"/>
      <c r="S45" s="3"/>
      <c r="T45" s="3"/>
      <c r="U45" s="3"/>
      <c r="V45" s="3"/>
      <c r="W45" s="3"/>
      <c r="X45" s="3"/>
      <c r="Y45" s="3"/>
      <c r="Z45" s="3"/>
      <c r="AA45" s="3"/>
      <c r="AB45" s="3"/>
      <c r="AC45" s="3"/>
    </row>
    <row r="46">
      <c r="A46" s="3"/>
      <c r="B46" s="487" t="s">
        <v>182</v>
      </c>
      <c r="C46" s="470" t="s">
        <v>540</v>
      </c>
      <c r="D46" s="471" t="s">
        <v>541</v>
      </c>
      <c r="E46" s="472" t="s">
        <v>288</v>
      </c>
      <c r="F46" s="473" t="s">
        <v>181</v>
      </c>
      <c r="G46" s="474" t="s">
        <v>288</v>
      </c>
      <c r="H46" s="474" t="s">
        <v>288</v>
      </c>
      <c r="I46" s="475" t="s">
        <v>542</v>
      </c>
      <c r="J46" s="476" t="s">
        <v>543</v>
      </c>
      <c r="K46" s="477" t="s">
        <v>544</v>
      </c>
      <c r="L46" s="3"/>
      <c r="M46" s="3"/>
      <c r="N46" s="3"/>
      <c r="O46" s="3"/>
      <c r="P46" s="3"/>
      <c r="Q46" s="3"/>
      <c r="R46" s="3"/>
      <c r="S46" s="3"/>
      <c r="T46" s="3"/>
      <c r="U46" s="3"/>
      <c r="V46" s="3"/>
      <c r="W46" s="3"/>
      <c r="X46" s="3"/>
      <c r="Y46" s="3"/>
      <c r="Z46" s="3"/>
      <c r="AA46" s="3"/>
      <c r="AB46" s="3"/>
      <c r="AC46" s="3"/>
    </row>
    <row r="47">
      <c r="A47" s="3"/>
      <c r="B47" s="3"/>
      <c r="C47" s="3"/>
      <c r="D47" s="3"/>
      <c r="E47" s="3"/>
      <c r="F47" s="3"/>
      <c r="G47" s="488"/>
      <c r="H47" s="3"/>
      <c r="I47" s="3"/>
      <c r="J47" s="3"/>
      <c r="K47" s="3"/>
      <c r="L47" s="3"/>
      <c r="M47" s="3"/>
      <c r="N47" s="3"/>
      <c r="O47" s="3"/>
      <c r="P47" s="3"/>
      <c r="Q47" s="3"/>
      <c r="R47" s="3"/>
      <c r="S47" s="3"/>
      <c r="T47" s="3"/>
      <c r="U47" s="3"/>
      <c r="V47" s="3"/>
      <c r="W47" s="3"/>
      <c r="X47" s="3"/>
      <c r="Y47" s="3"/>
      <c r="Z47" s="3"/>
      <c r="AA47" s="3"/>
      <c r="AB47" s="3"/>
      <c r="AC47" s="3"/>
    </row>
    <row r="48">
      <c r="A48" s="489"/>
      <c r="B48" s="480" t="s">
        <v>545</v>
      </c>
      <c r="C48" s="481" t="s">
        <v>565</v>
      </c>
      <c r="D48" s="481" t="s">
        <v>566</v>
      </c>
      <c r="E48" s="481" t="s">
        <v>567</v>
      </c>
      <c r="F48" s="481" t="s">
        <v>568</v>
      </c>
      <c r="G48" s="481" t="s">
        <v>569</v>
      </c>
      <c r="H48" s="490" t="s">
        <v>570</v>
      </c>
      <c r="I48" s="490" t="s">
        <v>571</v>
      </c>
      <c r="J48" s="481" t="s">
        <v>572</v>
      </c>
      <c r="K48" s="481" t="s">
        <v>573</v>
      </c>
      <c r="L48" s="489"/>
      <c r="M48" s="489"/>
      <c r="N48" s="489"/>
      <c r="O48" s="489"/>
      <c r="P48" s="489"/>
      <c r="Q48" s="489"/>
      <c r="R48" s="489"/>
      <c r="S48" s="489"/>
      <c r="T48" s="489"/>
      <c r="U48" s="489"/>
      <c r="V48" s="489"/>
      <c r="W48" s="489"/>
      <c r="X48" s="489"/>
      <c r="Y48" s="489"/>
      <c r="Z48" s="489"/>
      <c r="AA48" s="489"/>
      <c r="AB48" s="489"/>
      <c r="AC48" s="489"/>
    </row>
    <row r="49">
      <c r="A49" s="3"/>
      <c r="B49" s="3"/>
      <c r="C49" s="3"/>
      <c r="D49" s="6"/>
      <c r="E49" s="3"/>
      <c r="F49" s="6" t="s">
        <v>574</v>
      </c>
      <c r="G49" s="488"/>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6" t="s">
        <v>575</v>
      </c>
      <c r="G50" s="488"/>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488"/>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488"/>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488"/>
      <c r="H53" s="3"/>
      <c r="I53" s="3"/>
      <c r="J53" s="3"/>
      <c r="K53" s="3"/>
      <c r="L53" s="3"/>
      <c r="M53" s="3"/>
      <c r="N53" s="3"/>
      <c r="O53" s="3"/>
      <c r="P53" s="3"/>
      <c r="Q53" s="3"/>
      <c r="R53" s="3"/>
      <c r="S53" s="3"/>
      <c r="T53" s="3"/>
      <c r="U53" s="3"/>
      <c r="V53" s="3"/>
      <c r="W53" s="3"/>
      <c r="X53" s="3"/>
      <c r="Y53" s="3"/>
      <c r="Z53" s="3"/>
      <c r="AA53" s="3"/>
      <c r="AB53" s="3"/>
      <c r="AC53" s="3"/>
    </row>
    <row r="54">
      <c r="A54" s="3"/>
      <c r="B54" s="3"/>
      <c r="C54" s="3"/>
      <c r="D54" s="3"/>
      <c r="E54" s="3"/>
      <c r="F54" s="3"/>
      <c r="G54" s="488"/>
      <c r="H54" s="3"/>
      <c r="I54" s="3"/>
      <c r="J54" s="3"/>
      <c r="K54" s="3"/>
      <c r="L54" s="3"/>
      <c r="M54" s="3"/>
      <c r="N54" s="3"/>
      <c r="O54" s="3"/>
      <c r="P54" s="3"/>
      <c r="Q54" s="3"/>
      <c r="R54" s="3"/>
      <c r="S54" s="3"/>
      <c r="T54" s="3"/>
      <c r="U54" s="3"/>
      <c r="V54" s="3"/>
      <c r="W54" s="3"/>
      <c r="X54" s="3"/>
      <c r="Y54" s="3"/>
      <c r="Z54" s="3"/>
      <c r="AA54" s="3"/>
      <c r="AB54" s="3"/>
      <c r="AC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sheetData>
  <mergeCells count="2">
    <mergeCell ref="C2:K3"/>
    <mergeCell ref="C26:K27"/>
  </mergeCells>
  <hyperlinks>
    <hyperlink r:id="rId1" location="eJzjUuJgEmAyYMpgLGBsYGRcwci4gZHxACPjBUbGF4yMPxiZLjAxOQkoMBkwOjBGANV0gNUIMVkwSk1ka2JkC8hJrEwt4mAV4JJ6yMjFL/DiF5PES1kltm2Hmc7tZOLiFJj8mEmJeT2QySPwDCj3QBbG2/2ZSeI7kDfvJBNQ3yug3A+gPiAPJMArcP8Jk0SrnBILUDEDl4BAx0cmiSkySuzX/jOBRfgFdj5kUuIEsiEIKPAcaMR7oBHnYAKbPjBJTJOBC3AKbP0EdQunwD2Ys1gEZn8Aka+fgRy1DOioVVIwJ4J4K6Rg6vp3MSnxczAZ8FowBrBEsFSAwmIR01cmrgNMDKOAIiBkQKqOKhYORgmmX4zmXJIzGBk5GAWA6dODMYBxByPjCVDqZfrAyCglJQhR/MFegVGLm+M/DDAaMHYxqhkZG5gaGBiY6hobAUljUwNjUyMjA2MDQ6CEgYGxsaGBobGp4SNGCY7ZV5gEpl9hknj7lElhxhUmjRlXmQxmXmV6wcjygZF9FiPDISaGW4wMs5gYlLqZOSFWxjlA7RZxkJw1EwRO2ltCRC7YK6aBwTV7o9tMCsESrFo0TkEfGh2oYUzDySNUMYcWABK2e987OEL4P+wTGIPAebOARV6sbAGbg8ybhwrMV7/ZE2vixi1JV9Z9vmDfqdrR2O9/zD7tgdDluHOb0PR/sD/yaVOU5edv9nEZuWzJXL/t207b+di0/ravjeT5I2jF5PBu6gI/njmfcdr79fbykBrR+US7i95AyIDP/WOm9zQph0W33Sa1LRVwIKQjCpqbPxDtJwCObtMB" ref="C24"/>
    <hyperlink r:id="rId2" location="eJztU01oE0EU3veyjZvVkjHksIakxPVSCoHZXQP1ILPqQY+xXoqI6EHx4KF40nqpYkX04EUkDf6AlVovthclRYTSejCgEELSgh78C2WjhyzRaihqndltxEuxxdaT3y7L++Z77823u29UXUGCFE9AHwwAjAKMA0wCFAEcgCZgEXE3SSIFG3p5ziUvJ4LdELsXPA/BzMmjZ46dUtqIGquCGibOAmq1hB58NI2lCVRD5KKLekCEm8gc194k9MCYxx5/Qu3rEguTD1xr8rpbBeS32k5eV1Eb7NBlLkuc1rh+La7LJUHDJFdHPcSlkTkU9RFyw0WtntBDM4tioeT1vM1bXI/rQb4w5nl52PjlZfwLepsJQSZOQzzvV4Uywn2Nxlouf2cymfiMelhB2t4NGblXPi0+xx2cR3USpf/4K0Toaiv6ZQU0XIA9ajwLoADhI7oPMmKM8wDPxAyjCxDbFvLzt9ub/cBlSejaqCy2ABQuQyplmZRaVppymCnT4oRfnFqmkeYSNXhsWIZlGWnjHWjKzTKSXJmPWBmT2TJ2ZitIhyrogOzChhxIUyi9BCmHkn4lsGThcMtC1N6SGxIosB3+SpFtPe5hhpmvMHlAa+ta56Fyz9lr0Wag8HRN+qwH/G/7pG7v8nmTHYEe77hOz3ceujoVsmeH+3aqs+/ZSjv6f63G/PrKMnUuy3cMftyf/8F6vMBhft13dldsN+yw6IO9b/ujjWX3PeslXFixr3+NCH3xXECx/Tf69kenB1d9wH8CPpPYfA==" ref="D24"/>
    <hyperlink r:id="rId3" location="eJztVE9IFGEUn/dmWr+dtB0Xs2lxa53TIgizuyy4XWaygx6XukSHUMII6rBIYAmBRqZ2CipRK0QpUALRS7CeJDskGImJ9ofArA2LYidEKjrY++ZbaZMui9utH/vmm/fe937fbx/zPjXIUEMT6yCJTZDCHsDrABOA8wBrAPV7GYQgDDYk4QL0AIwC9CP4pUAnuwye5Lnmiy2tzKNhYAVUn3b1B+ofg4bn4Qw+T6Pq1RazaMhDs6iWalcotxI05Ik099LrqN+qEp5P66Hcd6ojj9eVaatZ1LsOGMpiGiVyuyl/syrn+rRJBw0vbSRizu3Xlh3Us0HDu7TJ6wVnF8X6qlzOCVfLO65FvI6+z70q2m2HP9+85CXdX1FfJxk5Dol0DpPOfqHTKGdoytQo5bjSJLoxghuoTqP0HzuC3yy0op0x0FDHFBxqU480YhgZlLsZe8iuD6nISshUsjKy3WS7yGQyhQwigwMcY1Yi5mLGCpg0BwcDlfTkn7vcKPcDTIP8BOAFQLU41bEST+c4PlthuAbhuBmpNc14zIxHauMmIRblC2ekaDTCUxH6rYLO7mdQG3mG+r0MhpYXMPx6Ac2lBVwDxYGSQRgDVVMVNtyNfpb7j7bqU2WW2ZcXCKh7WG9laHMLkJfj5R8eyNsiU8PbI596fx8huZGBvD0ikv2WX+WhAbkxhe46OYePUHoF0iBKxl3ZK/actEXzpQp7v2jtrJUQkXmr+rSLJSv6BVN3LrWXJpvPnzrT1tJ6NhSNh47prOYfT5DTaReDpmP28U54zLqa1OFi6Pgb3GZ39K3auRPWLLqdjv5xOVWMN7xtr/DYwluxxOpYxRHAbDFJP62tCWmk08YbNgrkL5ae4qHwy+lEwRW/AMeU2xE=" ref="E24"/>
    <hyperlink r:id="rId4" location="eJztVFFIU2EU3jm7tXsvrf2NiutQu92nKRh3m4I93V+LIOphKUEWiBIrqaBlZSYEM5TUJ6MInWHZQw16sEKTQQ9RQexhKSyUogczGJNKDcmszPXfXRUZlUjrrcN/73/+75zzfYefwy/m8KhiFfixBTAEcA9wCCABMMscxNJNMlKohwBAC8BNthBGAe1YDI6I5SKs9Z6oPu+r5dcQwfEBRBtJfkVpPEdZ+/ApDidRFMjLSVTM/WEU15EfLDaao5hvx/VTeBqlL+zUy2I20vgNpVlWxzL1ZCsZm0SpOVfhBsNoEglp+YTS1WzFwrJ7dcRGgoxYYFG2uiM6xTyjn2QULwwKG3kwhdK17CVAIDMTrJfBlPtOb0uX5sj7uP7vmtJL4kw1yjgMmWUAk9BVBHJloVCxsouzerkDXL1+NbfwM4qP0fTf/srs6morGjgeJKzdK+4k0A4gY4mBO+nu1B7YRfcZSAWtMJxttAb8S0PdAwZaSNn4OzgCMrSB06O6VbfHxT6Pq8DjLlJVj6oW6ptLVYs8Lreq+0WuMZD4UAxJMIbSjRjKzTF0Pkqi+iaUlQBuCixB6ADRIa7nWzfLyUUDO7/Yv0hEju+5hMsQm2jmm6rSUuJ3zWkpA9ZFQKZ6CrkcxbSicDRdaX5miYbQJ2h6DaYgmpQOs2CAlXSD4WykWcFO3SLadgMZ0rYeSdmw5k6g//qFBsFbfeZwzTlf7XG5PP8fD7+zlWaCJhB5tgJP+Z/ianG+vyQTffzKUvccsL+lCwoJjY1nWepduW8vHJgWODokPC8e2TGnZUry2MdD44OdE1p1IFRzp/u7drRutqJuxEQrfQXRub6kdnaLt+nVHo6W0tO+/USgv+PJa2xPlOd1ZayvTJtd7TKdKjvZ56C5bVpefb+FrlRxcNUv0U8ujORu" ref="F24"/>
    <hyperlink r:id="rId5" location="eJzjEudgMmDKYCxgamBkXMHIuIOR8QIj4wtGRicBBSYLRgfGCMYCxg6wlBCD1B/WJka2gJzEytQiDmYBNqk3jFz8As9+MEm8lFVi23aY6dp/Ji5OgSvvmZSYt+1k4uIReAKUeyAL4+38zCQxVQbC4xd4AZT7AdS3aScTEHEJCGz+wCTRKqfEDhFg4OIVeA5UMkVGiQXM5Rfo+MCkxHkfLAvSISTw/x2TxHtZJc5NcDF+gafvmSSmySixQdQBnfMY5BwIc8UTKJNFYPYHELnyCchdP4HGnAW68v5OTN5CoJuny4B5SlzAsGINYIlgSWBZxPSViesAE8MooAgIGZCqo4qFg1GCKUqVS4CDSYBJgkkBmHwtWBxYPFilBIF8RgURg/8wwNjFqGVgYGpsYGxoYGJsamQI5BgZGBoYGwMFTA11gVwYMtY1esTIw3HiKZPA8adMEgefMr1gZPnAyD6LkeEQE8MtRoZZTAxK3cycYDc0pDkIQlwj4iA5ayYInLS3hIhcsFdMA4Nr9ka3mRSCJVi1aJxMNDodqGFMw8kjBMwJpoo95ABI2O597+AI4f+wT2AMAmdAW67riwtsP9kf/qoR03/orz2xJlaLrHN/WLXF/k3gDrnW1xdx6PtgDzH/m71862ugyq/2IF0i677bg0j3h6/sgZYCbX5PtL2DDQgZgD3Wyu4AScfMDoR0REGz7Aei/QwAAOPIag==" ref="G24"/>
    <hyperlink r:id="rId6" location="eJzjEudgMmDKYCxgamBkXMHIuIOR8QIj4wtGRicBBSYLRgfGCMYCxg6wlBCQL/WLtYmRLSAnsTK1iINZgE3qDSMXv8CzH0wSL2WV2LYdZrr2n4mLU+DKeyYl5k07mbh4BJ4A5R7Iwng7PzNJTJWB8PgFXgDlfgD1AXkgAQGBzR+YJFrllNghAgxcvALPgUqmyCixgLn8Ah0fmJQ474JlQTqEBP6/Y5J4L6vEuQkuxi/w9D2TxDQZJTaIOqBzHsOcwymw7xuQCZTgYhGY/QFErnwCctcWoMVnZSEyPAIz3yPzFgLdPF0GzFPiAoYWawBLBEsCyyKmr0xcB5gYRgFFQMiAVB1VLByMEkxRqlwCHEwCTBJMGsAEbMHiwOLBKiUoAJRREDH4DwOMXYwaBgamxkYGhgYmhia6BkamRgamhgZAYGxqYGhqZGQM5ABZRqaGjxh5OO6cZxI4/pRJ4uBTpheMLB8Y2WcxMhxiYrjFyDCLiUGpm5kT7IKGNAdBiFtEHCRnzQSBk/aWEJEL9oppYHDN3ug2k0KwBKsWjROJRqcDNYxpOHmEgDnBVLGHHAAJ273vHRwh/B/2CYxB4Oxny3V9cYHtJ/vDXzVi+g/9tSfWxGqRde4Pq7bYvwncIdf6+iIOfR/sIeZ/s5dvfQ1U+dUepEtk3Xd7EOn+8JU90FKgze+JtnewASEDsMda2R0g6ZjZgZCOKGiG/UC0nwFFw8fl" ref="H24"/>
    <hyperlink r:id="rId7" location="eJztVE9IFFEYn+/b2d2Zp+ZrkJg213SIkoVg1mVrPdSMnio6DHmxOqSZYvSHRQRLCpcgMi+BSNDmIRLSIiqioqLDklthIO1BBCNcNcutQ7uShtnB3s64HiwSSTv1zfwe3/f73ve9N/N+PFIkoAoB2AUGVkEQQwAj2MnfA4wAxAASAOV5AshQiMWgQyUEoQfgMYCEAXC1O8+Bwzhefbq2QUDqdMWB5NLR7yh/ciuOR70YeYJEpANJVGxx5mbTOMuNuBVbxIwiX1Fuc1s5iU5/QXnGrYgsGpwzS3Po9DeUzxcoPOM4Fo6x8o58hY+kQ4m2plC+lK+ILGQT0hW5dIRNSbLVIxniRxLly/kLhEiHJ9DagEjfJ+ddng6k0uPNcSRO+pH17XezDT4wncyU+1Oo5AiggsFX2k9BK8B1nEYSQe6//ZVJ6nIrmrMFoChjDxCm2HYIAWkkhHE2plR2QhRcHoICYchhyGKwMzgYbAzIIDIAg5NwKpaaXfUWvcx0gt36bmuh/brBRH/UYi/oDWuYKm6PW6romkCXwHQPhbZibIMtqt+n+lSvv2SrT/WzR/V506PX52O812u+qt87BtnC0yjSZ1GUe6OYAD4FWWHYSSjhhYkUSIK1dJ6+iNGNX5hDOnFYzHPk3gIXRk4J20QzGarT12Y6rQ9fSVufZn0oF9OK6kwb1Eo+Y7DzbLNoVDfW1DfVNhwrrJAFzyqLuviivhJtQn3RJfpU/CmvBjzBspXYx+/M/NMhaXReUlxCYxfGPvO+eGcexqR29Zq9Y2NwRsuU9B3cFCvfO7sQS9s8m8+MTWmLW99qH06Vdk9qgVZP24m5l4vyKe3IUIJ0nZzV/EN8VUH9By0OkbuvX01pLf0Pt+etm9Re3LlxOLbBrq/Kd/8Dk9Q9xptBV6ek7+gKNNUYnL5UxYFl3zA/AewW4fI=" ref="I24"/>
    <hyperlink r:id="rId8" location="eJztVFtIFGEUnnN23J0d1vZvExmXNcYlYhOj2R0W9CFmCh+kp8UILAovoRUVLBJogrRFQTcKKSWXLbs8FEV0oyC7oBXERl7YxKB6MCldsXLbNAwf7J+d3QXLh0R7CPpmzvCfc77zzZmfMz/v4tAFEhaCiiVQAX6shwDAAIbYKwA3ATsAegGiAGsdHBAQQEQJKBtKoIzy6+EwwHkAG1Ww95kOgNG3q3JvdS2XQVj7W+CtZGgKhZFcp/HeU+y+j7yZ9I2h03CDLi3kA80N5Ka8B99QaHbonpVEaW6S1lFPCxByJ4bCoaVOkx5g+EwyTCmnHU62W3OtJEiFzefCqN+8jYzEURjLdZr1Cl32NlVpcTiN3XrATL5/oe3onb2KJztjSTSuPUd7tJI22leX3kn/NPIMTVwfR2cmh1Kmjy1jE3twESeQ70DmP+YFmzTXigYbnUsUUNTG0A+J8V1XwW/mxg1k3CCyLjq5PHIGakDNSA2psdRM1DJKC2bJGJPZ3+IlqE29nTkKyyQvvdwrJS+9PbJH8ro9kizLblnyuGXZQxeyexAE7v1DCznYicLJThSjEXQNR1B6GcEosDEwBaEFeDu/iDuSLU6nADYu+XEqT+i0nWrHZESsUnmRZ7mhawaboFOyVJ25QU0zBMo4/gNsZAZDy2hqTV0pNZrRuKStE5Nc1ZdUK1efIPMGmCAyzrMGcyIYqFEXp+pygq0awkqRHulV8moS6Fc8n9Efamyw+Cr3bN1eV127U/R4xfUCl/+X/47YfnUhZALhZ/PRkQrz/WsWoo/ZkNjsQMugmnxDVKEnT2ni4Ckwv77kX82qY9nNrS96vyrpfixTj72hC2l/+Y4cOvGRtH9syYmP0yveKZezpOe3wu1KVcUqS2lZj8LMQCztN4jWxkfb4gozVT668cwnxdhUtztvYlTZUmTw7Ls7+UvdvwObVBy6WlUs29U/rdg056PqJz9I57g=" ref="J24"/>
    <hyperlink r:id="rId9" location="eJztU01oE0EUnvd2k+6uSqYlh0lM4rpeWqEwu2tAD2UnXtpj1ZugRFBPHoqn2lMUgkWvKhgvYnsQhFLEijlIxfpDwNYStBW9VI3S0kNWqiUX0dnd6tli6snvMLzvffO9NzPMM1IactwPRRjCEsAk4DzAEsAywMFODUwUMAxSGAW4CdAld6bXYhcgPnjmxLlTZ7U4hfQbMBL0RQvZStaK35/BehUNnb5qoqVMyXA7fSm1payl1ENWXUN2NRNpCTontZb0SRbIO+idBrJyzlIlIwaltXVkVzJWx2QVp4JMgo76aOlzIY1KzMoSzajEwo8g8amJ7FrGitejHTr9+OssOr3d2AhVuvo5WG/4geXiF2Sz2d8WIoV7X9HaJh9HHVSHg+vfwm9oPELyH3+FLr5Zx4iqAcO7sMfYqSEFFjOhG/oIMQsiNpA6RkixUIJcWqUnGVyCnt78Ptfhju06ruNwm/O8azucu9y1ed62ex3u5iWznQ/AtPEG0mfTyJ5Oo1l5jd0zdeTP67gMqg8dFSCPkbwFUkFiXVb06DjHRWcUJEWqcj1AzTsQZea93adDLHjOOzSPsNjeLf4w/nnRjjKl2pO21NkKRG/7sCkKEW95RTgcjqIbQhG7yquHHuQU0d6+vpec6H8/klTF4thQn7EIYkCyif7v3nhAx4gI25bb3fffYWMUS1z8qePopof3J+SJpv4=" ref="K24"/>
    <hyperlink r:id="rId10" location="eJztU0FoE0EU3f+7JrurJWPIYbu0Ja4gpSBMdl3Qg8zqRY+xXoqI6EHx4KH0pPXSSguihx4UTSN4sB6CB/WipKJQWg8GtOSQtKCgxqpsCTVrpDQUtc7udr0VW2w9+RiG//+89//f2T+KLiFBimehB/oBcgAPAcYBigAOQAOwiHiQJJGCDd2cc9nnxAUtG7kEkfS5UxdO90pRomgVUGJkfgnVuTY98ngSp8ZQkcm1WdSbHnBzG6nxs/dtoff0G6qL3LtdQK6r8rMG13HPCzSTdx9RHWrXRU4WFEIGOft6qx6dXkY/EiNjFdRlbgeLB77wFDWeYioMfK2jeqP1d0Amj+orvcjkbdiWSKqfvd2pe03leJl7Wtii5+W0kDf8BPWYhLR5L6TFbvG8dxN3cAGVcRT+468Qp+tV9IkSqLgEttKSAZCA8Ok8DGnIA7zwZhddAG2nHJD32NsDw2VJ6NwqLYcACldgl2FSi1Jq7TYNvpsWNS3DoCZN8QNKTTNFU6aV+gCqdKuE5GYJ1flPmMyUsCNTRjpSRgdEF6JZECZQeA1CFgX9atNK7RNh7YTdkh3xUGD7gkiR7TjjY5oZbzB5VN3Sucmj5A7YG5Gmv/B8Q/JsBoK7fVazDwR+g52ELv+RTi50HB+ekO2Z0Z79yswsW2vG4K/NsUBfXkXnsnz7UPVI/ifr8g2HBbof7K5XbtRhifuHKn2J+qp1L/qEwTX39a8Rp69eepDs4Iu+/7HTY+t+1r8ApazVRg==" ref="C48"/>
    <hyperlink r:id="rId11" location="eJztU0FoE0EU3f+zxt3VkjHksIakxPVSCoHZrAE9yKx60GOslyIielA8eCietF6qWBA9eBFJIypY0XixHkRSUCitggGFEJIW9KDWIAlVs6S2xqLWmd1GT8UWW0++XZb/5v3/5+3uH81QkCDFY9ADfQBZgPsAIwAFgCpAE7CAuJPEkIIN3TznvJsTlMJ3/GfBnzp++NSRE4pKtHAFtAD5OId6LWr4H45hcRg1lUw20PCJcD2pc+1N1PANuezRNOpfFliATHGtyeuu55HfWht5XUG9v92QuSxx+oHrlyOGXBQ0QJ7yriqXbr9HUR8ktQbq9aihjs+LhaLb8wZvcSVi+PnCkOtl9tMvL19n0d1MCDK56ojn3YpQHjioZ8Mtl9np30wmw5/RCChI27ZCSu6WT4qPcRNnUBtB6T/+CkG63IpeWQEd52CXFkkDKED4gO6BlBjiHMAzMcHoAIQ3q17+FnuDFzgsBp3rlPkWgMIFiMetBKWWlaQciXjC4oRfnFoJM8klavLYtEzLMpPmJOjKtRKSTImPWAlj6RJ2pMtIB8pYBdmBtRmQRlF6CVIGJeOib8HCwZaFkL0xMyCQZ9u8lQLbdNTFOEu8wtg+fU3nKg+Vc8ZeiTZ9+Scr0mc14H3bx3V7h8eb7BB0ucd1bKbjwKVR1Z4Y7NmuTbxjS+3o/bUa8+rLi9Q5LNfeP7U394N1uUGVeXXf2S2x3WCVhe7tftsbaiy672k34dySff1rBOmL5wKK7b3Rtz863b/sA/4T6cjZdw==" ref="D48"/>
    <hyperlink r:id="rId12" location="eJztVE9IFGEUn/dmWr/90nZczKbFrXVOiyDMrixol5nsoMelLtEhlDCCOiwSWEKgRaRGEFSiUohWoARil0BPkh1aMJI17B+BSsYWhYsiGR3sffOttEmXxe3Wj33zzXvve7/vt495Hw8y1NHCWohjEySwC/AmwDjgLEAaoH4vgxCEwYE4XIAugBGAPgS/Euhkl8ETP9d8saWVFekYWADu06//QONz0PQ8mca5CeRePbmKpjqYRF6s36DcQtBUxyeEN7mGxp0K6fn0bsptUB15oq5ET62icfWAqb2aQIXcHsrfrsi6Pj1DrF7aSMSC269v0PaVoOmd3xT1knORYr0VLue4q2VOaJGvIx+zr5qeXhXPD29FyRUStUYyshwK6bxPoT6p0yxlaKnUKO241iS7MYzryKdQ+Y8dwW/lW9HOGOhoYAIOtfEjjRhGBqVuxhl06kMcWREZJysh2022i0wl08ggMtAvMGrX1biYtgMWzcHBQDk9xeeuNqp9AFOgPgd4A1ApT83YdS9mBL7aYeiBcMyKVFtWrMaKRapjFqEmKhbBSNFoRKQi9FsCgz1cRn34JRoPljH0OoXh9ym05lOYBi0DRQMwClznGhu6hn6W/Y8O93GVLe/LCQT4HtZdHtrcAuTkRPmnR+q2yOTQ9siX7t9HKG6kP2ePjKx8z63y0IDcmkR3fTyDT1F5B8oAKuY91Sv3nHRk85UyZ79sbdKuk5FZu/K0i3k7+g0Tdy+1F8ebz58609bSejYUjYWOGazqH09QptMpBE1H8tlOeKzaqsThQuj4G9xmd/QuOdkT0jbdTkf/uJzKxhoW28s8jvQWbLlm7MIIYI6cpJ/21oQ00mljDet58hdKT+GQ/+V0Iu+KX4oR3BQ=" ref="E48"/>
    <hyperlink r:id="rId13" location="eJztVF9IU2EUv+fs4u69tPY1KuZwdtvTFIy7TcGe7qdFEPWwlCALRImVVNCyMhOCFUoqUQYROsOyhxr0YIF/WPQQJsQeptJAKXqwHmTSP1MqKWl9914nMSqR1ls/vnu/8/3OOb9z+Dh8klNABWsgiK2AEYD7gOMASYAFZiCWb5CRQiOEAFoBbrGFMAVo4xwx8wXI8R+rPRuoF8xEdLwFyUouf0X7jNOVM/gEJ1IoiSQ2hy5TXxSlNaSD+aacLtOdae30cB7tX5yGz0ouMd8CyxuIIluShTybQ3tLvosfjSInEdLMoq/lucwsuk9jrGSWCYtj+rEnpklcYRIfmMSozjHiI5O4nqcTg1GtlwGtl1HdTKTb4smbae2fnNNSJlhKnGmwFg2NNMFKaFVEMrKU6LKwa7P4+X18o3Yxt/ETSo+R+4+/gk1ZbUYTL4Ad63dL2wl0AMhYZvBuulPfQzvoHoOpolWGsYXWQXB5pHvBYIspG34HT0CGdnD7FK/i9XnY5/MU+bwliuJTlGJt8yhKic/jVTS7xPMa7EIkgSScQPvNBMotCXQ/SqHyMpKbBH4WzGHoBMkhrRXaNsqpNMAmpPuXiMQLvRfxJ8YqmYTmmoyQ6XumjJAhS5qQqRZCrsYxIykaz6z0/fOyDKHDyL0ALoycq9MkGmQ1XWcY62luuEtDTN1qMOPq5kM6JlRvEoM3zjWJ/tpTB+vOBOqPypWF/3j43W00GzKh2MgKOpV/8iulhcGybPTxK+j3HLK9oksVkiobzwr9XXlgKx6aF3k6Lj4tndy2qGar5JF3B2bGut6rtaFI3d2eb+rhhoWqhkmOVgeK4ov9KfX0Jn/z8108LacnA3uJSH+nU3C+I1lZ0J21vrINm9LNnag43u+g+e1qQeOAma6UsX/VL9EP0L3jkA==" ref="F48"/>
    <hyperlink r:id="rId14" location="eJzjEudgMmDKYCxgamBkXMHIuIOR8QIj4wtGRicBBSYLRgfGCMYCxg6wlBCD1B/WJka2gJzEytQiDi4BNqk3jFz8Aq9/MEm8lFVi23aY6dp/Ji5OgZOfmJSYt+1k4uIReAuUeyAL4+36zCQxVQbC4xd4CZT7AdS3aScTEHEJCHz6xCTRKqfEDhFg4OIVeAVUMkVGiQXM5Rd4AjSY8z5YFqRDSGAPUMd7WSXOTXAxfoGrQLFpMkpsEHVA51wGOQfCXPEEymQRePEJRK58AnLXDqCWs0BX3t+JyVsMdPN0GTBPiQsYVqwBLBEsCSyLmL4ycR1gYhgFFAEhA1J1VLFwMEowRalyCXAwCTBJMCkAk68FiwOLB6uUIJDPqCBi8B8GGLsYtQwMTI0NjA0NTIxNjQyBHCMDQwNjY6CAqaEukAtDxrpGjxh5OE48ZRI4/pRJ4uBTpheMLB8Y2WcxMhxiYrjFyDCLiUGpm5kT7IaGNAdBiGtEHCRnzQSBk/aWEJEL9oppYHDN3ug2k0KwBKsWjZOJRqcDNYxpOHmEgDnBVLGHHAAJ273vHRwh/B/2CYxB4Axoy3V9cYHtJ/vDXzVi+g/9tSfWxGqRde4Pq7bYvwncIdf6+iIOfR/sIeZ/s5dvfQ1U+dUepEtk3Xd7EOn+8JU90FKgze+JtnewASEDsMda2R0g6ZjZgZCOKGiW/UC0nwE5VciZ" ref="G48"/>
    <hyperlink r:id="rId15" location="eJzjEudgMmDKYCxgamBkXMHIuIOR8QIj4wtGRicBBSYLRgfGCMYCxg6wlBCD1C/WJka2gJzEytQiDi4BNqk3jFz8Aq9/MEm8lFVi23aY6dp/Ji5OgZOfmJSYN+1k4uIReAuUeyAL4+36zCQxVQbC4xd4CZT7AdQH5IEEBAQ+fWKSaJVTYocIMHDxCrwCKpkio8QC5vILPAEazHkXLAvSISSwB6jjvawS5ya4GL/AVaDYNBklNog6oHMuw5zDKdD+HcgESnCxCLz4BCJXPgG56zNQy1lZiAyPwGEU3mKgm6fLgHlKXMCwYg1giWBJYFnE9JWJ6wATwyigCAgZkKqjioWDUYIpSpVLgINJgEmCSQOYfC1YHFg8WKUEBYAyCiIG/2GAsYtRw8DA1NjIwNDAxNBE18DI1MjA1NDA1MDA2MDA0NTIyNgQKG9gaGRq+IiRh+POeSaB40+ZJA4+ZXrByPKBkX0WI8MhJoZbjAyzmBiUupk5wS5oSHMQhLhFxEFy1kwQOGlvCRG5YK+YBgbX7I1uMykES7Bq0TiRaHQ6UMOYhpNHCJgTTBV7yAGQsN373sERwv9hn8AYBM5+tlzXFxfYfrI//FUjpv/QX3tiTawWWef+sGqL/ZvAHXKtry/i0PfBHmL+N3v51tdAlV/tQbpE1n23B5HuD1/ZAy0F2vyeaHsHGxAyAHusld0Bko6ZHQjpiIJm2A9E+xkAr6/Iiw==" ref="H48"/>
    <hyperlink r:id="rId16" location="eJztVF1IFFEUnnN21p25at4GiWlzTYcoWQhmXbbWh5rRp4oehnyxekgzxeiHRQRLCpcgMl8CkaDNh0hIC6mIioqgpbZiA2khEIxQE223XlpXDbMHuzvj+mCRSNpTZ+a73POd8517Z+7hkmIBVfDDLjCwGgIYBBjBLv4uYBggBpAAqMgXQIYiLAEdqiAAvQCPACTO2eE4B1nG8ZrTdY2Cgzqcw0Dy6KfvKH92KVkPX2D4MRKRRlOo2IbZNIcmWGzEpdjCpvdsEuV2lxWT6P0UyjMuRWTewJwpzaV931A+X6jwjOOYO87knQUKH067Eh1jiksFishclpBW5NE4S/nKVg9niBGWdLlggRDpUBytDYj0XWp+ytPpVHq8OYbEQX8wSb+LbXDSnGRS7k2hkiuACgZfZT8FbQDXcRpJGLn/9lcmqctVtOQIQFHGXiCsXzsgCKSJEMbZWJ+yE6LgdBMUCEMuQzaDnSGLwcaADCIDMDgIp2KZWVVv1cvNSaBH320ttF83WMsftdgLeuMa1hV9Y1ZXdMfRKQhIochWgu2wRfV5Va/q8ZVu9ao+9qheT3r0eL2M93jMV/V5RiFHeBJB+jSC8osIJoBPQnYIdhJKeCGeBEmwls7XFzG68QtzSCdZFvMcuffAhZBTQjbRDAbr9bWZSutDV9IW1awP5WJacb1pA1rpFwx0nW0RjZqm2obmusZjRZWy4F7lpi65qK9EmWA0skSdyj/FVb87UL4S+/idmX86KH2cbykuobELY595X3wwD2NCu3rN3rkxMKNlJNGDm2IVe2cXfGmbe/OZ0SltcelbHUPJsp4Jzd/mbj8x92pRPKkdGUyQ7pOzmm+Qry5sGNeGIXznzesprbX/wfb8dRPay9s3Dsc22PVV+e5/YJK6x3g74OyS9B3d/uZag9OXUhxY9g3zE7CI4fk=" ref="I48"/>
    <hyperlink r:id="rId17" location="eJztVF1IFFEUnnN22p0d1rxNIuOyxrhEbGI0O8OCPsRM4YP0tBiBReFPaEUFiwSaIG1R0B+FlJKyldVDUUT1YJBoaD/ERqJsYlA9mFCtbaJuCoYPdmdnd8HyIdEegr6ZM9xzzvedOXM5c3kPhx6QsRB0LIEKCGA9BAGGMcTeBngA2AMwABAF2OLigIAIEspA2VACZZRfD6cA2gEExjloOw5W/8HKI9W1lMk63wOfSWKzKI7muq2PnmH3Y+TtZHAc3Zb7dOkgYzQ3nJvyur6j2OwyvUwySnMzVEc9I0BIPI7iyTVumxlg+AzylVIuudxsws0kL+Lotl8No3nzAhmlivFct91UmGUnaazFlS5rJx3xZDt28ia1ZEk0bjxj/YaknfbVZ3YyNIc8QxP3ptCdwaGc4WfL2MQO3MBp5HuQ+Y8lQZAXq2gQ6KyhiJIxhAFIDO/WCn4XN2UhUxaJ9dC55ZGzUANqVmpIjaVmo7aitGCBjDWZ/S1egsbMO5kzsFb20cu7QfbRW1EV2edVZFVVvaqseFVVoQvVOwIi97HLQU70onihF6VoBD1fIii/jmAU2AmwtUEL8E5+JXc6W5pLAQQu+XE6T+i0XezEZESq0nmJZ7nPdy2CaFKydJO5XU8zRMo49wMEMo9hZIxqTX2pajRjcMm1XkxydX+yWrn+FJl3wLQh475isSeCwRp9VUqX09ZqIKwVmZEBLa8mgSFNGcNAqLHB4a88vGdfXXXtAUnxSdtELv8v/x0Tx/TlKBMMP19KHbkwP7B5OfpYCInNDraM6Mk3RDV68pQmDp4C+9ubgU2sPp7d3PpqYFJL9+OYfeILXU/76/bn0ImPpP2zq89/mlv/QbuVJb98GO7Uqio2OkrL+jVmHibSfoOU2di9N64xs+WxHZe/adamukN50zFtd5FFOdox84vu34EgF4fuVBWrTv1PFTsXfVT9BCCo55I=" ref="J48"/>
    <hyperlink r:id="rId18" location="eJztU01oE0EUnvd2k25WJdOQwyQmcV0vVSjM7hrQQ9mJl/ZY9SYoEdSTh+Kp9hSFgOhVBXMS24OnImKDFaRitSWCoVTagr1EDRrpoSH+kIvozG69W0w9+TEM73vfvB8e88yUgRyPQBHGsATwAHAJoAHQAjjWb4CFAsZBCtcA7gIk5Mv098hViI5ePHv5/CXDoJBeBzNOa11kn7N2tDqP9Vk0Y7TWQVubkeZuuiC1RtbW6gF78gXZrUyoxemi1LoyTjIlU9rpICvn7D7pqM4iMffQV/LJzYyt1xWN06ZMHJP2THDMBG18QLaZ/e1b/anSrsgstzN2NPTJdt6odqqBeb+51ZlOWx11b3xUIZ9kyOuwEyUSKTz6ivYuOR99VB9XE7iH39B8huQ//goJvt2ICd0Ahg/hgLnXQAosYsEADBFiFURkJHWakGKhBLm0Ts8xuA4HB/OHPZe7jud6rssdzvOe43Lucc/heccZdLmXl8xx3wMzpppIF+aQvZxDq7KCA/PLyBeXsQV6G/oqQJ4jeQukgsS+ocXCds6I/tBIilTljkLNPxp6lvz9FwKs+u46WidZ5NAOf5j2FdGLNKXai57k2QmEs326KQoh7/pFOBGsohdAE/vKG8cf5zTR27ptPzk9/G4iqYu1ybEhcw3EiGTTwz/8KUUniQjKlntd999haxVLXPxpxKltL+8vK1Gpmw==" ref="K48"/>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5.75"/>
    <col customWidth="1" min="2" max="2" width="16.25"/>
    <col customWidth="1" min="3" max="3" width="32.63"/>
    <col customWidth="1" min="4" max="4" width="32.13"/>
    <col customWidth="1" min="5" max="5" width="33.88"/>
    <col customWidth="1" min="6" max="6" width="32.75"/>
    <col customWidth="1" min="7" max="7" width="32.13"/>
    <col customWidth="1" min="8" max="8" width="33.25"/>
    <col customWidth="1" min="9" max="9" width="31.0"/>
    <col customWidth="1" min="11" max="11" width="39.25"/>
    <col customWidth="1" min="12" max="12" width="8.75"/>
  </cols>
  <sheetData>
    <row r="1">
      <c r="A1" s="430"/>
      <c r="B1" s="430"/>
      <c r="C1" s="430"/>
      <c r="D1" s="430"/>
      <c r="E1" s="430"/>
      <c r="F1" s="430"/>
      <c r="G1" s="430"/>
      <c r="H1" s="430"/>
      <c r="I1" s="430"/>
      <c r="J1" s="430"/>
      <c r="K1" s="430"/>
      <c r="L1" s="430"/>
      <c r="M1" s="430"/>
      <c r="N1" s="3"/>
      <c r="O1" s="3"/>
      <c r="P1" s="3"/>
      <c r="Q1" s="3"/>
      <c r="R1" s="3"/>
      <c r="S1" s="3"/>
      <c r="T1" s="3"/>
      <c r="U1" s="3"/>
      <c r="V1" s="3"/>
      <c r="W1" s="3"/>
      <c r="X1" s="3"/>
      <c r="Y1" s="3"/>
      <c r="Z1" s="3"/>
      <c r="AA1" s="3"/>
      <c r="AB1" s="3"/>
      <c r="AC1" s="3"/>
    </row>
    <row r="2">
      <c r="A2" s="3"/>
      <c r="B2" s="430"/>
      <c r="C2" s="432" t="s">
        <v>504</v>
      </c>
      <c r="D2" s="433"/>
      <c r="E2" s="433"/>
      <c r="F2" s="433"/>
      <c r="G2" s="433"/>
      <c r="H2" s="433"/>
      <c r="I2" s="434"/>
      <c r="J2" s="430"/>
      <c r="K2" s="430"/>
      <c r="L2" s="430"/>
      <c r="M2" s="430"/>
      <c r="N2" s="3"/>
      <c r="O2" s="3"/>
      <c r="P2" s="3"/>
      <c r="Q2" s="3"/>
      <c r="R2" s="3"/>
      <c r="S2" s="3"/>
      <c r="T2" s="3"/>
      <c r="U2" s="3"/>
      <c r="V2" s="3"/>
      <c r="W2" s="3"/>
      <c r="X2" s="3"/>
      <c r="Y2" s="3"/>
      <c r="Z2" s="3"/>
      <c r="AA2" s="3"/>
      <c r="AB2" s="3"/>
      <c r="AC2" s="3"/>
    </row>
    <row r="3">
      <c r="A3" s="3"/>
      <c r="B3" s="430"/>
      <c r="C3" s="34"/>
      <c r="D3" s="35"/>
      <c r="E3" s="35"/>
      <c r="F3" s="35"/>
      <c r="G3" s="35"/>
      <c r="H3" s="35"/>
      <c r="I3" s="36"/>
      <c r="J3" s="430"/>
      <c r="K3" s="430"/>
      <c r="L3" s="3"/>
      <c r="M3" s="3"/>
      <c r="N3" s="3"/>
      <c r="O3" s="3"/>
      <c r="P3" s="3"/>
      <c r="Q3" s="3"/>
      <c r="R3" s="3"/>
      <c r="S3" s="3"/>
      <c r="T3" s="3"/>
      <c r="U3" s="3"/>
      <c r="V3" s="3"/>
      <c r="W3" s="3"/>
      <c r="X3" s="3"/>
      <c r="Y3" s="3"/>
      <c r="Z3" s="3"/>
      <c r="AA3" s="3"/>
      <c r="AB3" s="3"/>
      <c r="AC3" s="3"/>
    </row>
    <row r="4">
      <c r="A4" s="3"/>
      <c r="B4" s="436" t="s">
        <v>505</v>
      </c>
      <c r="C4" s="491" t="s">
        <v>576</v>
      </c>
      <c r="D4" s="492" t="s">
        <v>577</v>
      </c>
      <c r="E4" s="493" t="s">
        <v>578</v>
      </c>
      <c r="F4" s="493" t="s">
        <v>579</v>
      </c>
      <c r="G4" s="494" t="s">
        <v>28</v>
      </c>
      <c r="H4" s="495" t="s">
        <v>580</v>
      </c>
      <c r="I4" s="496" t="s">
        <v>24</v>
      </c>
      <c r="J4" s="430"/>
      <c r="K4" s="430"/>
      <c r="L4" s="3"/>
      <c r="M4" s="3"/>
      <c r="N4" s="3"/>
      <c r="O4" s="3"/>
      <c r="P4" s="3"/>
      <c r="Q4" s="3"/>
      <c r="R4" s="3"/>
      <c r="S4" s="3"/>
      <c r="T4" s="3"/>
      <c r="U4" s="3"/>
      <c r="V4" s="3"/>
      <c r="W4" s="3"/>
      <c r="X4" s="3"/>
      <c r="Y4" s="3"/>
      <c r="Z4" s="3"/>
      <c r="AA4" s="3"/>
      <c r="AB4" s="3"/>
      <c r="AC4" s="3"/>
    </row>
    <row r="5">
      <c r="A5" s="3"/>
      <c r="B5" s="446"/>
      <c r="C5" s="497"/>
      <c r="D5" s="498"/>
      <c r="E5" s="499"/>
      <c r="F5" s="499"/>
      <c r="G5" s="500"/>
      <c r="H5" s="501"/>
      <c r="I5" s="502"/>
      <c r="J5" s="430"/>
      <c r="K5" s="430"/>
      <c r="L5" s="3"/>
      <c r="M5" s="3"/>
      <c r="N5" s="3"/>
      <c r="O5" s="3"/>
      <c r="P5" s="3"/>
      <c r="Q5" s="3"/>
      <c r="R5" s="3"/>
      <c r="S5" s="3"/>
      <c r="T5" s="3"/>
      <c r="U5" s="3"/>
      <c r="V5" s="3"/>
      <c r="W5" s="3"/>
      <c r="X5" s="3"/>
      <c r="Y5" s="3"/>
      <c r="Z5" s="3"/>
      <c r="AA5" s="3"/>
      <c r="AB5" s="3"/>
      <c r="AC5" s="3"/>
    </row>
    <row r="6">
      <c r="A6" s="3"/>
      <c r="B6" s="456" t="s">
        <v>512</v>
      </c>
      <c r="C6" s="503" t="s">
        <v>513</v>
      </c>
      <c r="D6" s="503" t="s">
        <v>513</v>
      </c>
      <c r="E6" s="499" t="s">
        <v>513</v>
      </c>
      <c r="F6" s="499" t="s">
        <v>513</v>
      </c>
      <c r="G6" s="504" t="s">
        <v>513</v>
      </c>
      <c r="H6" s="505" t="s">
        <v>513</v>
      </c>
      <c r="I6" s="506" t="s">
        <v>513</v>
      </c>
      <c r="J6" s="430"/>
      <c r="K6" s="430"/>
      <c r="L6" s="3"/>
      <c r="M6" s="3"/>
      <c r="N6" s="3"/>
      <c r="O6" s="3"/>
      <c r="P6" s="3"/>
      <c r="Q6" s="3"/>
      <c r="R6" s="3"/>
      <c r="S6" s="3"/>
      <c r="T6" s="3"/>
      <c r="U6" s="3"/>
      <c r="V6" s="3"/>
      <c r="W6" s="3"/>
      <c r="X6" s="3"/>
      <c r="Y6" s="3"/>
      <c r="Z6" s="3"/>
      <c r="AA6" s="3"/>
      <c r="AB6" s="3"/>
      <c r="AC6" s="3"/>
    </row>
    <row r="7">
      <c r="A7" s="3"/>
      <c r="B7" s="456" t="s">
        <v>172</v>
      </c>
      <c r="C7" s="503" t="s">
        <v>404</v>
      </c>
      <c r="D7" s="503" t="s">
        <v>404</v>
      </c>
      <c r="E7" s="507" t="s">
        <v>404</v>
      </c>
      <c r="F7" s="507" t="s">
        <v>581</v>
      </c>
      <c r="G7" s="504" t="s">
        <v>404</v>
      </c>
      <c r="H7" s="505" t="s">
        <v>404</v>
      </c>
      <c r="I7" s="506" t="s">
        <v>404</v>
      </c>
      <c r="J7" s="430"/>
      <c r="K7" s="430"/>
      <c r="L7" s="3"/>
      <c r="M7" s="3"/>
      <c r="N7" s="3"/>
      <c r="O7" s="3"/>
      <c r="P7" s="3"/>
      <c r="Q7" s="3"/>
      <c r="R7" s="3"/>
      <c r="S7" s="3"/>
      <c r="T7" s="3"/>
      <c r="U7" s="3"/>
      <c r="V7" s="3"/>
      <c r="W7" s="3"/>
      <c r="X7" s="3"/>
      <c r="Y7" s="3"/>
      <c r="Z7" s="3"/>
      <c r="AA7" s="3"/>
      <c r="AB7" s="3"/>
      <c r="AC7" s="3"/>
    </row>
    <row r="8">
      <c r="A8" s="3"/>
      <c r="B8" s="456" t="s">
        <v>515</v>
      </c>
      <c r="C8" s="503" t="s">
        <v>513</v>
      </c>
      <c r="D8" s="503" t="s">
        <v>513</v>
      </c>
      <c r="E8" s="499" t="s">
        <v>513</v>
      </c>
      <c r="F8" s="499" t="s">
        <v>513</v>
      </c>
      <c r="G8" s="504" t="s">
        <v>513</v>
      </c>
      <c r="H8" s="505" t="s">
        <v>513</v>
      </c>
      <c r="I8" s="506" t="s">
        <v>513</v>
      </c>
      <c r="J8" s="430"/>
      <c r="K8" s="430"/>
      <c r="L8" s="3"/>
      <c r="M8" s="3"/>
      <c r="N8" s="3"/>
      <c r="O8" s="3"/>
      <c r="P8" s="3"/>
      <c r="Q8" s="3"/>
      <c r="R8" s="3"/>
      <c r="S8" s="3"/>
      <c r="T8" s="3"/>
      <c r="U8" s="3"/>
      <c r="V8" s="3"/>
      <c r="W8" s="3"/>
      <c r="X8" s="3"/>
      <c r="Y8" s="3"/>
      <c r="Z8" s="3"/>
      <c r="AA8" s="3"/>
      <c r="AB8" s="3"/>
      <c r="AC8" s="3"/>
    </row>
    <row r="9">
      <c r="A9" s="3"/>
      <c r="B9" s="456" t="s">
        <v>516</v>
      </c>
      <c r="C9" s="503" t="s">
        <v>462</v>
      </c>
      <c r="D9" s="503" t="s">
        <v>462</v>
      </c>
      <c r="E9" s="507" t="s">
        <v>462</v>
      </c>
      <c r="F9" s="507" t="s">
        <v>466</v>
      </c>
      <c r="G9" s="504" t="s">
        <v>462</v>
      </c>
      <c r="H9" s="505" t="s">
        <v>462</v>
      </c>
      <c r="I9" s="506" t="s">
        <v>462</v>
      </c>
      <c r="J9" s="430"/>
      <c r="K9" s="430"/>
      <c r="L9" s="3"/>
      <c r="M9" s="3"/>
      <c r="N9" s="3"/>
      <c r="O9" s="3"/>
      <c r="P9" s="3"/>
      <c r="Q9" s="3"/>
      <c r="R9" s="3"/>
      <c r="S9" s="3"/>
      <c r="T9" s="3"/>
      <c r="U9" s="3"/>
      <c r="V9" s="3"/>
      <c r="W9" s="3"/>
      <c r="X9" s="3"/>
      <c r="Y9" s="3"/>
      <c r="Z9" s="3"/>
      <c r="AA9" s="3"/>
      <c r="AB9" s="3"/>
      <c r="AC9" s="3"/>
    </row>
    <row r="10">
      <c r="A10" s="3"/>
      <c r="B10" s="456" t="s">
        <v>134</v>
      </c>
      <c r="C10" s="503" t="s">
        <v>582</v>
      </c>
      <c r="D10" s="503" t="s">
        <v>389</v>
      </c>
      <c r="E10" s="507" t="s">
        <v>389</v>
      </c>
      <c r="F10" s="499" t="s">
        <v>513</v>
      </c>
      <c r="G10" s="504" t="s">
        <v>513</v>
      </c>
      <c r="H10" s="505" t="s">
        <v>513</v>
      </c>
      <c r="I10" s="506" t="s">
        <v>513</v>
      </c>
      <c r="J10" s="430"/>
      <c r="K10" s="430"/>
      <c r="L10" s="3"/>
      <c r="M10" s="3"/>
      <c r="N10" s="3"/>
      <c r="O10" s="3"/>
      <c r="P10" s="3"/>
      <c r="Q10" s="3"/>
      <c r="R10" s="3"/>
      <c r="S10" s="3"/>
      <c r="T10" s="3"/>
      <c r="U10" s="3"/>
      <c r="V10" s="3"/>
      <c r="W10" s="3"/>
      <c r="X10" s="3"/>
      <c r="Y10" s="3"/>
      <c r="Z10" s="3"/>
      <c r="AA10" s="3"/>
      <c r="AB10" s="3"/>
      <c r="AC10" s="3"/>
    </row>
    <row r="11">
      <c r="A11" s="3"/>
      <c r="B11" s="456" t="s">
        <v>145</v>
      </c>
      <c r="C11" s="503" t="s">
        <v>416</v>
      </c>
      <c r="D11" s="503" t="s">
        <v>393</v>
      </c>
      <c r="E11" s="507" t="s">
        <v>416</v>
      </c>
      <c r="F11" s="507" t="s">
        <v>416</v>
      </c>
      <c r="G11" s="504" t="s">
        <v>416</v>
      </c>
      <c r="H11" s="505" t="s">
        <v>583</v>
      </c>
      <c r="I11" s="506" t="s">
        <v>336</v>
      </c>
      <c r="J11" s="430"/>
      <c r="K11" s="430"/>
      <c r="L11" s="3"/>
      <c r="M11" s="3"/>
      <c r="N11" s="3"/>
      <c r="O11" s="3"/>
      <c r="P11" s="3"/>
      <c r="Q11" s="3"/>
      <c r="R11" s="3"/>
      <c r="S11" s="3"/>
      <c r="T11" s="3"/>
      <c r="U11" s="3"/>
      <c r="V11" s="3"/>
      <c r="W11" s="3"/>
      <c r="X11" s="3"/>
      <c r="Y11" s="3"/>
      <c r="Z11" s="3"/>
      <c r="AA11" s="3"/>
      <c r="AB11" s="3"/>
      <c r="AC11" s="3"/>
    </row>
    <row r="12">
      <c r="A12" s="3"/>
      <c r="B12" s="456" t="s">
        <v>98</v>
      </c>
      <c r="C12" s="503" t="s">
        <v>513</v>
      </c>
      <c r="D12" s="503" t="s">
        <v>513</v>
      </c>
      <c r="E12" s="499" t="s">
        <v>513</v>
      </c>
      <c r="F12" s="499" t="s">
        <v>513</v>
      </c>
      <c r="G12" s="504" t="s">
        <v>584</v>
      </c>
      <c r="H12" s="505" t="s">
        <v>513</v>
      </c>
      <c r="I12" s="506" t="s">
        <v>513</v>
      </c>
      <c r="J12" s="430"/>
      <c r="K12" s="430"/>
      <c r="L12" s="3"/>
      <c r="M12" s="3"/>
      <c r="N12" s="3"/>
      <c r="O12" s="3"/>
      <c r="P12" s="3"/>
      <c r="Q12" s="3"/>
      <c r="R12" s="3"/>
      <c r="S12" s="3"/>
      <c r="T12" s="3"/>
      <c r="U12" s="3"/>
      <c r="V12" s="3"/>
      <c r="W12" s="3"/>
      <c r="X12" s="3"/>
      <c r="Y12" s="3"/>
      <c r="Z12" s="3"/>
      <c r="AA12" s="3"/>
      <c r="AB12" s="3"/>
      <c r="AC12" s="3"/>
    </row>
    <row r="13">
      <c r="A13" s="3"/>
      <c r="B13" s="456" t="s">
        <v>167</v>
      </c>
      <c r="C13" s="503" t="s">
        <v>585</v>
      </c>
      <c r="D13" s="503" t="s">
        <v>363</v>
      </c>
      <c r="E13" s="507" t="s">
        <v>585</v>
      </c>
      <c r="F13" s="507" t="s">
        <v>585</v>
      </c>
      <c r="G13" s="504" t="s">
        <v>585</v>
      </c>
      <c r="H13" s="505" t="s">
        <v>363</v>
      </c>
      <c r="I13" s="506" t="s">
        <v>363</v>
      </c>
      <c r="J13" s="430"/>
      <c r="K13" s="430"/>
      <c r="L13" s="3"/>
      <c r="M13" s="3"/>
      <c r="N13" s="3"/>
      <c r="O13" s="3"/>
      <c r="P13" s="3"/>
      <c r="Q13" s="3"/>
      <c r="R13" s="3"/>
      <c r="S13" s="3"/>
      <c r="T13" s="3"/>
      <c r="U13" s="3"/>
      <c r="V13" s="3"/>
      <c r="W13" s="3"/>
      <c r="X13" s="3"/>
      <c r="Y13" s="3"/>
      <c r="Z13" s="3"/>
      <c r="AA13" s="3"/>
      <c r="AB13" s="3"/>
      <c r="AC13" s="3"/>
    </row>
    <row r="14">
      <c r="A14" s="3"/>
      <c r="B14" s="456" t="s">
        <v>128</v>
      </c>
      <c r="C14" s="503" t="s">
        <v>513</v>
      </c>
      <c r="D14" s="503" t="s">
        <v>513</v>
      </c>
      <c r="E14" s="499" t="s">
        <v>513</v>
      </c>
      <c r="F14" s="507" t="s">
        <v>332</v>
      </c>
      <c r="G14" s="504" t="s">
        <v>513</v>
      </c>
      <c r="H14" s="505" t="s">
        <v>586</v>
      </c>
      <c r="I14" s="506" t="s">
        <v>586</v>
      </c>
      <c r="J14" s="430"/>
      <c r="K14" s="430"/>
      <c r="L14" s="3"/>
      <c r="M14" s="3"/>
      <c r="N14" s="3"/>
      <c r="O14" s="3"/>
      <c r="P14" s="3"/>
      <c r="Q14" s="3"/>
      <c r="R14" s="3"/>
      <c r="S14" s="3"/>
      <c r="T14" s="3"/>
      <c r="U14" s="3"/>
      <c r="V14" s="3"/>
      <c r="W14" s="3"/>
      <c r="X14" s="3"/>
      <c r="Y14" s="3"/>
      <c r="Z14" s="3"/>
      <c r="AA14" s="3"/>
      <c r="AB14" s="3"/>
      <c r="AC14" s="3"/>
    </row>
    <row r="15">
      <c r="A15" s="3"/>
      <c r="B15" s="456" t="s">
        <v>190</v>
      </c>
      <c r="C15" s="503" t="s">
        <v>367</v>
      </c>
      <c r="D15" s="503" t="s">
        <v>367</v>
      </c>
      <c r="E15" s="507" t="s">
        <v>587</v>
      </c>
      <c r="F15" s="507" t="s">
        <v>587</v>
      </c>
      <c r="G15" s="504" t="s">
        <v>587</v>
      </c>
      <c r="H15" s="505" t="s">
        <v>431</v>
      </c>
      <c r="I15" s="506" t="s">
        <v>587</v>
      </c>
      <c r="J15" s="430"/>
      <c r="K15" s="430"/>
      <c r="L15" s="3"/>
      <c r="M15" s="3"/>
      <c r="N15" s="3"/>
      <c r="O15" s="3"/>
      <c r="P15" s="3"/>
      <c r="Q15" s="3"/>
      <c r="R15" s="3"/>
      <c r="S15" s="3"/>
      <c r="T15" s="3"/>
      <c r="U15" s="3"/>
      <c r="V15" s="3"/>
      <c r="W15" s="3"/>
      <c r="X15" s="3"/>
      <c r="Y15" s="3"/>
      <c r="Z15" s="3"/>
      <c r="AA15" s="3"/>
      <c r="AB15" s="3"/>
      <c r="AC15" s="3"/>
    </row>
    <row r="16">
      <c r="A16" s="3"/>
      <c r="B16" s="456" t="s">
        <v>524</v>
      </c>
      <c r="C16" s="503" t="s">
        <v>588</v>
      </c>
      <c r="D16" s="503" t="s">
        <v>588</v>
      </c>
      <c r="E16" s="507" t="s">
        <v>588</v>
      </c>
      <c r="F16" s="507" t="s">
        <v>588</v>
      </c>
      <c r="G16" s="504" t="s">
        <v>588</v>
      </c>
      <c r="H16" s="505" t="s">
        <v>588</v>
      </c>
      <c r="I16" s="506" t="s">
        <v>532</v>
      </c>
      <c r="J16" s="430"/>
      <c r="K16" s="430"/>
      <c r="L16" s="3"/>
      <c r="M16" s="3"/>
      <c r="N16" s="3"/>
      <c r="O16" s="3"/>
      <c r="P16" s="3"/>
      <c r="Q16" s="3"/>
      <c r="R16" s="3"/>
      <c r="S16" s="3"/>
      <c r="T16" s="3"/>
      <c r="U16" s="3"/>
      <c r="V16" s="3"/>
      <c r="W16" s="3"/>
      <c r="X16" s="3"/>
      <c r="Y16" s="3"/>
      <c r="Z16" s="3"/>
      <c r="AA16" s="3"/>
      <c r="AB16" s="3"/>
      <c r="AC16" s="3"/>
    </row>
    <row r="17">
      <c r="A17" s="3"/>
      <c r="B17" s="456" t="s">
        <v>528</v>
      </c>
      <c r="C17" s="508" t="s">
        <v>443</v>
      </c>
      <c r="D17" s="508" t="s">
        <v>443</v>
      </c>
      <c r="E17" s="507" t="s">
        <v>443</v>
      </c>
      <c r="F17" s="507" t="s">
        <v>443</v>
      </c>
      <c r="G17" s="504" t="s">
        <v>532</v>
      </c>
      <c r="H17" s="505" t="s">
        <v>532</v>
      </c>
      <c r="I17" s="506" t="s">
        <v>443</v>
      </c>
      <c r="J17" s="430"/>
      <c r="K17" s="430"/>
      <c r="L17" s="3"/>
      <c r="M17" s="3"/>
      <c r="N17" s="3"/>
      <c r="O17" s="3"/>
      <c r="P17" s="3"/>
      <c r="Q17" s="3"/>
      <c r="R17" s="3"/>
      <c r="S17" s="3"/>
      <c r="T17" s="3"/>
      <c r="U17" s="3"/>
      <c r="V17" s="3"/>
      <c r="W17" s="3"/>
      <c r="X17" s="3"/>
      <c r="Y17" s="3"/>
      <c r="Z17" s="3"/>
      <c r="AA17" s="3"/>
      <c r="AB17" s="3"/>
      <c r="AC17" s="3"/>
    </row>
    <row r="18">
      <c r="A18" s="3"/>
      <c r="B18" s="456" t="s">
        <v>533</v>
      </c>
      <c r="C18" s="503" t="s">
        <v>589</v>
      </c>
      <c r="D18" s="503" t="s">
        <v>589</v>
      </c>
      <c r="E18" s="507" t="s">
        <v>589</v>
      </c>
      <c r="F18" s="507" t="s">
        <v>589</v>
      </c>
      <c r="G18" s="504" t="s">
        <v>589</v>
      </c>
      <c r="H18" s="505" t="s">
        <v>589</v>
      </c>
      <c r="I18" s="506" t="s">
        <v>589</v>
      </c>
      <c r="J18" s="430"/>
      <c r="K18" s="430"/>
      <c r="L18" s="3"/>
      <c r="M18" s="3"/>
      <c r="N18" s="3"/>
      <c r="O18" s="3"/>
      <c r="P18" s="3"/>
      <c r="Q18" s="3"/>
      <c r="R18" s="3"/>
      <c r="S18" s="3"/>
      <c r="T18" s="3"/>
      <c r="U18" s="3"/>
      <c r="V18" s="3"/>
      <c r="W18" s="3"/>
      <c r="X18" s="3"/>
      <c r="Y18" s="3"/>
      <c r="Z18" s="3"/>
      <c r="AA18" s="3"/>
      <c r="AB18" s="3"/>
      <c r="AC18" s="3"/>
    </row>
    <row r="19">
      <c r="A19" s="3"/>
      <c r="B19" s="456" t="s">
        <v>535</v>
      </c>
      <c r="C19" s="503" t="s">
        <v>447</v>
      </c>
      <c r="D19" s="503" t="s">
        <v>447</v>
      </c>
      <c r="E19" s="507" t="s">
        <v>590</v>
      </c>
      <c r="F19" s="507" t="s">
        <v>591</v>
      </c>
      <c r="G19" s="504" t="s">
        <v>447</v>
      </c>
      <c r="H19" s="505" t="s">
        <v>447</v>
      </c>
      <c r="I19" s="506" t="s">
        <v>447</v>
      </c>
      <c r="J19" s="430"/>
      <c r="K19" s="430"/>
      <c r="L19" s="3"/>
      <c r="M19" s="3"/>
      <c r="N19" s="3"/>
      <c r="O19" s="3"/>
      <c r="P19" s="3"/>
      <c r="Q19" s="3"/>
      <c r="R19" s="3"/>
      <c r="S19" s="3"/>
      <c r="T19" s="3"/>
      <c r="U19" s="3"/>
      <c r="V19" s="3"/>
      <c r="W19" s="3"/>
      <c r="X19" s="3"/>
      <c r="Y19" s="3"/>
      <c r="Z19" s="3"/>
      <c r="AA19" s="3"/>
      <c r="AB19" s="3"/>
      <c r="AC19" s="3"/>
    </row>
    <row r="20">
      <c r="A20" s="3"/>
      <c r="B20" s="456" t="s">
        <v>538</v>
      </c>
      <c r="C20" s="503" t="s">
        <v>328</v>
      </c>
      <c r="D20" s="503" t="s">
        <v>592</v>
      </c>
      <c r="E20" s="507" t="s">
        <v>328</v>
      </c>
      <c r="F20" s="507" t="s">
        <v>592</v>
      </c>
      <c r="G20" s="504" t="s">
        <v>451</v>
      </c>
      <c r="H20" s="505" t="s">
        <v>451</v>
      </c>
      <c r="I20" s="506" t="s">
        <v>451</v>
      </c>
      <c r="J20" s="430"/>
      <c r="K20" s="430"/>
      <c r="L20" s="3"/>
      <c r="M20" s="3"/>
      <c r="N20" s="3"/>
      <c r="O20" s="3"/>
      <c r="P20" s="3"/>
      <c r="Q20" s="3"/>
      <c r="R20" s="3"/>
      <c r="S20" s="3"/>
      <c r="T20" s="3"/>
      <c r="U20" s="3"/>
      <c r="V20" s="3"/>
      <c r="W20" s="3"/>
      <c r="X20" s="3"/>
      <c r="Y20" s="3"/>
      <c r="Z20" s="3"/>
      <c r="AA20" s="3"/>
      <c r="AB20" s="3"/>
      <c r="AC20" s="3"/>
    </row>
    <row r="21">
      <c r="A21" s="3"/>
      <c r="B21" s="456" t="s">
        <v>539</v>
      </c>
      <c r="C21" s="503" t="s">
        <v>593</v>
      </c>
      <c r="D21" s="503" t="s">
        <v>354</v>
      </c>
      <c r="E21" s="507" t="s">
        <v>593</v>
      </c>
      <c r="F21" s="507" t="s">
        <v>354</v>
      </c>
      <c r="G21" s="504" t="s">
        <v>593</v>
      </c>
      <c r="H21" s="505" t="s">
        <v>384</v>
      </c>
      <c r="I21" s="506" t="s">
        <v>354</v>
      </c>
      <c r="J21" s="430"/>
      <c r="K21" s="430"/>
      <c r="L21" s="3"/>
      <c r="M21" s="3"/>
      <c r="N21" s="3"/>
      <c r="O21" s="3"/>
      <c r="P21" s="3"/>
      <c r="Q21" s="3"/>
      <c r="R21" s="3"/>
      <c r="S21" s="3"/>
      <c r="T21" s="3"/>
      <c r="U21" s="3"/>
      <c r="V21" s="3"/>
      <c r="W21" s="3"/>
      <c r="X21" s="3"/>
      <c r="Y21" s="3"/>
      <c r="Z21" s="3"/>
      <c r="AA21" s="3"/>
      <c r="AB21" s="3"/>
      <c r="AC21" s="3"/>
    </row>
    <row r="22">
      <c r="A22" s="3"/>
      <c r="B22" s="469" t="s">
        <v>182</v>
      </c>
      <c r="C22" s="509" t="s">
        <v>594</v>
      </c>
      <c r="D22" s="509" t="s">
        <v>594</v>
      </c>
      <c r="E22" s="510" t="s">
        <v>595</v>
      </c>
      <c r="F22" s="510" t="s">
        <v>595</v>
      </c>
      <c r="G22" s="511" t="s">
        <v>595</v>
      </c>
      <c r="H22" s="512" t="s">
        <v>542</v>
      </c>
      <c r="I22" s="513" t="s">
        <v>596</v>
      </c>
      <c r="J22" s="430"/>
      <c r="K22" s="430"/>
      <c r="L22" s="3"/>
      <c r="M22" s="3"/>
      <c r="N22" s="3"/>
      <c r="O22" s="3"/>
      <c r="P22" s="3"/>
      <c r="Q22" s="3"/>
      <c r="R22" s="3"/>
      <c r="S22" s="3"/>
      <c r="T22" s="3"/>
      <c r="U22" s="3"/>
      <c r="V22" s="3"/>
      <c r="W22" s="3"/>
      <c r="X22" s="3"/>
      <c r="Y22" s="3"/>
      <c r="Z22" s="3"/>
      <c r="AA22" s="3"/>
      <c r="AB22" s="3"/>
      <c r="AC22" s="3"/>
    </row>
    <row r="23">
      <c r="A23" s="3"/>
      <c r="B23" s="514"/>
      <c r="C23" s="515"/>
      <c r="D23" s="515"/>
      <c r="E23" s="516"/>
      <c r="F23" s="516"/>
      <c r="G23" s="517"/>
      <c r="H23" s="518"/>
      <c r="I23" s="516"/>
      <c r="J23" s="514"/>
      <c r="K23" s="430"/>
      <c r="L23" s="3"/>
      <c r="M23" s="3"/>
      <c r="N23" s="3"/>
      <c r="O23" s="3"/>
      <c r="P23" s="3"/>
      <c r="Q23" s="3"/>
      <c r="R23" s="3"/>
      <c r="S23" s="3"/>
      <c r="T23" s="3"/>
      <c r="U23" s="3"/>
      <c r="V23" s="3"/>
      <c r="W23" s="3"/>
      <c r="X23" s="3"/>
      <c r="Y23" s="3"/>
      <c r="Z23" s="3"/>
      <c r="AA23" s="3"/>
      <c r="AB23" s="3"/>
      <c r="AC23" s="3"/>
    </row>
    <row r="24">
      <c r="A24" s="519"/>
      <c r="B24" s="519" t="s">
        <v>597</v>
      </c>
      <c r="C24" s="481" t="s">
        <v>598</v>
      </c>
      <c r="D24" s="481" t="s">
        <v>599</v>
      </c>
      <c r="E24" s="481" t="s">
        <v>600</v>
      </c>
      <c r="F24" s="481" t="s">
        <v>601</v>
      </c>
      <c r="G24" s="481" t="s">
        <v>602</v>
      </c>
      <c r="H24" s="481" t="s">
        <v>603</v>
      </c>
      <c r="I24" s="481" t="s">
        <v>604</v>
      </c>
      <c r="J24" s="514"/>
      <c r="K24" s="430"/>
      <c r="L24" s="3"/>
      <c r="M24" s="3"/>
      <c r="N24" s="3"/>
      <c r="O24" s="3"/>
      <c r="P24" s="3"/>
      <c r="Q24" s="3"/>
      <c r="R24" s="3"/>
      <c r="S24" s="3"/>
      <c r="T24" s="3"/>
      <c r="U24" s="3"/>
      <c r="V24" s="3"/>
      <c r="W24" s="3"/>
      <c r="X24" s="3"/>
      <c r="Y24" s="3"/>
      <c r="Z24" s="3"/>
      <c r="AA24" s="3"/>
      <c r="AB24" s="3"/>
      <c r="AC24" s="3"/>
    </row>
    <row r="25">
      <c r="A25" s="435"/>
      <c r="B25" s="520"/>
      <c r="C25" s="515" t="s">
        <v>605</v>
      </c>
      <c r="D25" s="515" t="s">
        <v>606</v>
      </c>
      <c r="E25" s="520"/>
      <c r="F25" s="520"/>
      <c r="G25" s="520"/>
      <c r="H25" s="520"/>
      <c r="I25" s="520"/>
      <c r="J25" s="514"/>
      <c r="K25" s="430"/>
      <c r="L25" s="3"/>
      <c r="M25" s="3"/>
      <c r="N25" s="3"/>
      <c r="O25" s="3"/>
      <c r="P25" s="3"/>
      <c r="Q25" s="3"/>
      <c r="R25" s="3"/>
      <c r="S25" s="3"/>
      <c r="T25" s="3"/>
      <c r="U25" s="3"/>
      <c r="V25" s="3"/>
      <c r="W25" s="3"/>
      <c r="X25" s="3"/>
      <c r="Y25" s="3"/>
      <c r="Z25" s="3"/>
      <c r="AA25" s="3"/>
      <c r="AB25" s="3"/>
      <c r="AC25" s="3"/>
    </row>
    <row r="26">
      <c r="A26" s="3"/>
      <c r="B26" s="430"/>
      <c r="C26" s="521" t="s">
        <v>607</v>
      </c>
      <c r="E26" s="522"/>
      <c r="F26" s="522"/>
      <c r="G26" s="522"/>
      <c r="H26" s="522"/>
      <c r="I26" s="522"/>
      <c r="J26" s="514"/>
      <c r="K26" s="430"/>
      <c r="L26" s="3"/>
      <c r="M26" s="3"/>
      <c r="N26" s="3"/>
      <c r="O26" s="3"/>
      <c r="P26" s="3"/>
      <c r="Q26" s="3"/>
      <c r="R26" s="3"/>
      <c r="S26" s="3"/>
      <c r="T26" s="3"/>
      <c r="U26" s="3"/>
      <c r="V26" s="3"/>
      <c r="W26" s="3"/>
      <c r="X26" s="3"/>
      <c r="Y26" s="3"/>
      <c r="Z26" s="3"/>
      <c r="AA26" s="3"/>
      <c r="AB26" s="3"/>
      <c r="AC26" s="3"/>
    </row>
    <row r="27">
      <c r="A27" s="3"/>
      <c r="B27" s="430"/>
      <c r="C27" s="522"/>
      <c r="D27" s="522"/>
      <c r="E27" s="522"/>
      <c r="F27" s="522"/>
      <c r="G27" s="522"/>
      <c r="H27" s="522"/>
      <c r="I27" s="522"/>
      <c r="J27" s="514"/>
      <c r="K27" s="430"/>
      <c r="L27" s="3"/>
      <c r="M27" s="3"/>
      <c r="N27" s="3"/>
      <c r="O27" s="3"/>
      <c r="P27" s="3"/>
      <c r="Q27" s="3"/>
      <c r="R27" s="3"/>
      <c r="S27" s="3"/>
      <c r="T27" s="3"/>
      <c r="U27" s="3"/>
      <c r="V27" s="3"/>
      <c r="W27" s="3"/>
      <c r="X27" s="3"/>
      <c r="Y27" s="3"/>
      <c r="Z27" s="3"/>
      <c r="AA27" s="3"/>
      <c r="AB27" s="3"/>
      <c r="AC27" s="3"/>
    </row>
    <row r="28">
      <c r="A28" s="3"/>
      <c r="B28" s="430"/>
      <c r="C28" s="432" t="s">
        <v>504</v>
      </c>
      <c r="D28" s="433"/>
      <c r="E28" s="433"/>
      <c r="F28" s="433"/>
      <c r="G28" s="433"/>
      <c r="H28" s="433"/>
      <c r="I28" s="434"/>
      <c r="J28" s="514"/>
      <c r="K28" s="430"/>
      <c r="L28" s="3"/>
      <c r="M28" s="3"/>
      <c r="N28" s="3"/>
      <c r="O28" s="3"/>
      <c r="P28" s="3"/>
      <c r="Q28" s="3"/>
      <c r="R28" s="3"/>
      <c r="S28" s="3"/>
      <c r="T28" s="3"/>
      <c r="U28" s="3"/>
      <c r="V28" s="3"/>
      <c r="W28" s="3"/>
      <c r="X28" s="3"/>
      <c r="Y28" s="3"/>
      <c r="Z28" s="3"/>
      <c r="AA28" s="3"/>
      <c r="AB28" s="3"/>
      <c r="AC28" s="3"/>
    </row>
    <row r="29">
      <c r="A29" s="3"/>
      <c r="B29" s="430"/>
      <c r="C29" s="34"/>
      <c r="D29" s="35"/>
      <c r="E29" s="35"/>
      <c r="F29" s="35"/>
      <c r="G29" s="35"/>
      <c r="H29" s="35"/>
      <c r="I29" s="36"/>
      <c r="J29" s="514"/>
      <c r="K29" s="430"/>
      <c r="L29" s="3"/>
      <c r="M29" s="3"/>
      <c r="N29" s="3"/>
      <c r="O29" s="3"/>
      <c r="P29" s="3"/>
      <c r="Q29" s="3"/>
      <c r="R29" s="3"/>
      <c r="S29" s="3"/>
      <c r="T29" s="3"/>
      <c r="U29" s="3"/>
      <c r="V29" s="3"/>
      <c r="W29" s="3"/>
      <c r="X29" s="3"/>
      <c r="Y29" s="3"/>
      <c r="Z29" s="3"/>
      <c r="AA29" s="3"/>
      <c r="AB29" s="3"/>
      <c r="AC29" s="3"/>
    </row>
    <row r="30">
      <c r="A30" s="3"/>
      <c r="B30" s="523" t="s">
        <v>555</v>
      </c>
      <c r="C30" s="491" t="s">
        <v>576</v>
      </c>
      <c r="D30" s="492" t="s">
        <v>577</v>
      </c>
      <c r="E30" s="493" t="s">
        <v>578</v>
      </c>
      <c r="F30" s="493" t="s">
        <v>579</v>
      </c>
      <c r="G30" s="494" t="s">
        <v>28</v>
      </c>
      <c r="H30" s="495" t="s">
        <v>580</v>
      </c>
      <c r="I30" s="496" t="s">
        <v>24</v>
      </c>
      <c r="J30" s="514"/>
      <c r="K30" s="430"/>
      <c r="L30" s="3"/>
      <c r="M30" s="3"/>
      <c r="N30" s="3"/>
      <c r="O30" s="3"/>
      <c r="P30" s="3"/>
      <c r="Q30" s="3"/>
      <c r="R30" s="3"/>
      <c r="S30" s="3"/>
      <c r="T30" s="3"/>
      <c r="U30" s="3"/>
      <c r="V30" s="3"/>
      <c r="W30" s="3"/>
      <c r="X30" s="3"/>
      <c r="Y30" s="3"/>
      <c r="Z30" s="3"/>
      <c r="AA30" s="3"/>
      <c r="AB30" s="3"/>
      <c r="AC30" s="3"/>
    </row>
    <row r="31">
      <c r="A31" s="3"/>
      <c r="B31" s="524"/>
      <c r="C31" s="497"/>
      <c r="D31" s="498"/>
      <c r="E31" s="499"/>
      <c r="F31" s="499"/>
      <c r="G31" s="500"/>
      <c r="H31" s="501"/>
      <c r="I31" s="525"/>
      <c r="J31" s="514"/>
      <c r="K31" s="430"/>
      <c r="L31" s="3"/>
      <c r="M31" s="3"/>
      <c r="N31" s="3"/>
      <c r="O31" s="3"/>
      <c r="P31" s="3"/>
      <c r="Q31" s="3"/>
      <c r="R31" s="3"/>
      <c r="S31" s="3"/>
      <c r="T31" s="3"/>
      <c r="U31" s="3"/>
      <c r="V31" s="3"/>
      <c r="W31" s="3"/>
      <c r="X31" s="3"/>
      <c r="Y31" s="3"/>
      <c r="Z31" s="3"/>
      <c r="AA31" s="3"/>
      <c r="AB31" s="3"/>
      <c r="AC31" s="3"/>
    </row>
    <row r="32">
      <c r="A32" s="3"/>
      <c r="B32" s="526" t="s">
        <v>512</v>
      </c>
      <c r="C32" s="503" t="s">
        <v>513</v>
      </c>
      <c r="D32" s="503" t="s">
        <v>513</v>
      </c>
      <c r="E32" s="499" t="s">
        <v>513</v>
      </c>
      <c r="F32" s="499" t="s">
        <v>513</v>
      </c>
      <c r="G32" s="504" t="s">
        <v>513</v>
      </c>
      <c r="H32" s="505" t="s">
        <v>513</v>
      </c>
      <c r="I32" s="506" t="s">
        <v>513</v>
      </c>
      <c r="J32" s="3"/>
      <c r="K32" s="430"/>
      <c r="L32" s="3"/>
      <c r="M32" s="3"/>
      <c r="N32" s="3"/>
      <c r="O32" s="3"/>
      <c r="P32" s="3"/>
      <c r="Q32" s="3"/>
      <c r="R32" s="3"/>
      <c r="S32" s="3"/>
      <c r="T32" s="3"/>
      <c r="U32" s="3"/>
      <c r="V32" s="3"/>
      <c r="W32" s="3"/>
      <c r="X32" s="3"/>
      <c r="Y32" s="3"/>
      <c r="Z32" s="3"/>
      <c r="AA32" s="3"/>
      <c r="AB32" s="3"/>
      <c r="AC32" s="3"/>
    </row>
    <row r="33">
      <c r="A33" s="3"/>
      <c r="B33" s="526" t="s">
        <v>172</v>
      </c>
      <c r="C33" s="503" t="s">
        <v>405</v>
      </c>
      <c r="D33" s="503" t="s">
        <v>405</v>
      </c>
      <c r="E33" s="507" t="s">
        <v>405</v>
      </c>
      <c r="F33" s="507" t="s">
        <v>581</v>
      </c>
      <c r="G33" s="504" t="s">
        <v>405</v>
      </c>
      <c r="H33" s="505" t="s">
        <v>405</v>
      </c>
      <c r="I33" s="506" t="s">
        <v>405</v>
      </c>
      <c r="J33" s="3"/>
      <c r="K33" s="430"/>
      <c r="L33" s="3"/>
      <c r="M33" s="3"/>
      <c r="N33" s="3"/>
      <c r="O33" s="3"/>
      <c r="P33" s="3"/>
      <c r="Q33" s="3"/>
      <c r="R33" s="3"/>
      <c r="S33" s="3"/>
      <c r="T33" s="3"/>
      <c r="U33" s="3"/>
      <c r="V33" s="3"/>
      <c r="W33" s="3"/>
      <c r="X33" s="3"/>
      <c r="Y33" s="3"/>
      <c r="Z33" s="3"/>
      <c r="AA33" s="3"/>
      <c r="AB33" s="3"/>
      <c r="AC33" s="3"/>
    </row>
    <row r="34">
      <c r="A34" s="3"/>
      <c r="B34" s="526" t="s">
        <v>515</v>
      </c>
      <c r="C34" s="503" t="s">
        <v>513</v>
      </c>
      <c r="D34" s="503" t="s">
        <v>513</v>
      </c>
      <c r="E34" s="499" t="s">
        <v>513</v>
      </c>
      <c r="F34" s="499" t="s">
        <v>513</v>
      </c>
      <c r="G34" s="504" t="s">
        <v>513</v>
      </c>
      <c r="H34" s="505" t="s">
        <v>513</v>
      </c>
      <c r="I34" s="506" t="s">
        <v>513</v>
      </c>
      <c r="J34" s="3"/>
      <c r="K34" s="3"/>
      <c r="L34" s="3"/>
      <c r="M34" s="3"/>
      <c r="N34" s="3"/>
      <c r="O34" s="3"/>
      <c r="P34" s="3"/>
      <c r="Q34" s="3"/>
      <c r="R34" s="3"/>
      <c r="S34" s="3"/>
      <c r="T34" s="3"/>
      <c r="U34" s="3"/>
      <c r="V34" s="3"/>
      <c r="W34" s="3"/>
      <c r="X34" s="3"/>
      <c r="Y34" s="3"/>
      <c r="Z34" s="3"/>
      <c r="AA34" s="3"/>
      <c r="AB34" s="3"/>
      <c r="AC34" s="3"/>
    </row>
    <row r="35">
      <c r="A35" s="3"/>
      <c r="B35" s="526" t="s">
        <v>516</v>
      </c>
      <c r="C35" s="503" t="s">
        <v>463</v>
      </c>
      <c r="D35" s="503" t="s">
        <v>463</v>
      </c>
      <c r="E35" s="507" t="s">
        <v>463</v>
      </c>
      <c r="F35" s="507" t="s">
        <v>467</v>
      </c>
      <c r="G35" s="504" t="s">
        <v>463</v>
      </c>
      <c r="H35" s="505" t="s">
        <v>463</v>
      </c>
      <c r="I35" s="506" t="s">
        <v>463</v>
      </c>
      <c r="J35" s="3"/>
      <c r="K35" s="3"/>
      <c r="L35" s="3"/>
      <c r="M35" s="3"/>
      <c r="N35" s="3"/>
      <c r="O35" s="3"/>
      <c r="P35" s="3"/>
      <c r="Q35" s="3"/>
      <c r="R35" s="3"/>
      <c r="S35" s="3"/>
      <c r="T35" s="3"/>
      <c r="U35" s="3"/>
      <c r="V35" s="3"/>
      <c r="W35" s="3"/>
      <c r="X35" s="3"/>
      <c r="Y35" s="3"/>
      <c r="Z35" s="3"/>
      <c r="AA35" s="3"/>
      <c r="AB35" s="3"/>
      <c r="AC35" s="3"/>
    </row>
    <row r="36">
      <c r="A36" s="3"/>
      <c r="B36" s="526" t="s">
        <v>134</v>
      </c>
      <c r="C36" s="503" t="s">
        <v>608</v>
      </c>
      <c r="D36" s="503" t="s">
        <v>390</v>
      </c>
      <c r="E36" s="507" t="s">
        <v>390</v>
      </c>
      <c r="F36" s="499" t="s">
        <v>513</v>
      </c>
      <c r="G36" s="504" t="s">
        <v>513</v>
      </c>
      <c r="H36" s="505" t="s">
        <v>513</v>
      </c>
      <c r="I36" s="506" t="s">
        <v>513</v>
      </c>
      <c r="J36" s="3"/>
      <c r="K36" s="3"/>
      <c r="L36" s="3"/>
      <c r="M36" s="3"/>
      <c r="N36" s="3"/>
      <c r="O36" s="3"/>
      <c r="P36" s="3"/>
      <c r="Q36" s="3"/>
      <c r="R36" s="3"/>
      <c r="S36" s="3"/>
      <c r="T36" s="3"/>
      <c r="U36" s="3"/>
      <c r="V36" s="3"/>
      <c r="W36" s="3"/>
      <c r="X36" s="3"/>
      <c r="Y36" s="3"/>
      <c r="Z36" s="3"/>
      <c r="AA36" s="3"/>
      <c r="AB36" s="3"/>
      <c r="AC36" s="3"/>
    </row>
    <row r="37">
      <c r="A37" s="3"/>
      <c r="B37" s="526" t="s">
        <v>145</v>
      </c>
      <c r="C37" s="503" t="s">
        <v>417</v>
      </c>
      <c r="D37" s="503" t="s">
        <v>394</v>
      </c>
      <c r="E37" s="507" t="s">
        <v>417</v>
      </c>
      <c r="F37" s="507" t="s">
        <v>417</v>
      </c>
      <c r="G37" s="504" t="s">
        <v>417</v>
      </c>
      <c r="H37" s="505" t="s">
        <v>583</v>
      </c>
      <c r="I37" s="506" t="s">
        <v>609</v>
      </c>
      <c r="J37" s="3"/>
      <c r="K37" s="3"/>
      <c r="L37" s="3"/>
      <c r="M37" s="3"/>
      <c r="N37" s="3"/>
      <c r="O37" s="3"/>
      <c r="P37" s="3"/>
      <c r="Q37" s="3"/>
      <c r="R37" s="3"/>
      <c r="S37" s="3"/>
      <c r="T37" s="3"/>
      <c r="U37" s="3"/>
      <c r="V37" s="3"/>
      <c r="W37" s="3"/>
      <c r="X37" s="3"/>
      <c r="Y37" s="3"/>
      <c r="Z37" s="3"/>
      <c r="AA37" s="3"/>
      <c r="AB37" s="3"/>
      <c r="AC37" s="3"/>
    </row>
    <row r="38">
      <c r="A38" s="3"/>
      <c r="B38" s="526" t="s">
        <v>98</v>
      </c>
      <c r="C38" s="503" t="s">
        <v>513</v>
      </c>
      <c r="D38" s="503" t="s">
        <v>513</v>
      </c>
      <c r="E38" s="499" t="s">
        <v>513</v>
      </c>
      <c r="F38" s="499" t="s">
        <v>513</v>
      </c>
      <c r="G38" s="504" t="s">
        <v>584</v>
      </c>
      <c r="H38" s="505" t="s">
        <v>513</v>
      </c>
      <c r="I38" s="506" t="s">
        <v>513</v>
      </c>
      <c r="J38" s="3"/>
      <c r="K38" s="3"/>
      <c r="L38" s="3"/>
      <c r="M38" s="3"/>
      <c r="N38" s="3"/>
      <c r="O38" s="3"/>
      <c r="P38" s="3"/>
      <c r="Q38" s="3"/>
      <c r="R38" s="3"/>
      <c r="S38" s="3"/>
      <c r="T38" s="3"/>
      <c r="U38" s="3"/>
      <c r="V38" s="3"/>
      <c r="W38" s="3"/>
      <c r="X38" s="3"/>
      <c r="Y38" s="3"/>
      <c r="Z38" s="3"/>
      <c r="AA38" s="3"/>
      <c r="AB38" s="3"/>
      <c r="AC38" s="3"/>
    </row>
    <row r="39">
      <c r="A39" s="430"/>
      <c r="B39" s="526" t="s">
        <v>167</v>
      </c>
      <c r="C39" s="503" t="s">
        <v>610</v>
      </c>
      <c r="D39" s="503" t="s">
        <v>364</v>
      </c>
      <c r="E39" s="507" t="s">
        <v>610</v>
      </c>
      <c r="F39" s="507" t="s">
        <v>610</v>
      </c>
      <c r="G39" s="504" t="s">
        <v>610</v>
      </c>
      <c r="H39" s="505" t="s">
        <v>364</v>
      </c>
      <c r="I39" s="506" t="s">
        <v>364</v>
      </c>
      <c r="J39" s="3"/>
      <c r="K39" s="3"/>
      <c r="L39" s="3"/>
      <c r="M39" s="3"/>
      <c r="N39" s="3"/>
      <c r="O39" s="3"/>
      <c r="P39" s="3"/>
      <c r="Q39" s="3"/>
      <c r="R39" s="3"/>
      <c r="S39" s="3"/>
      <c r="T39" s="3"/>
      <c r="U39" s="3"/>
      <c r="V39" s="3"/>
      <c r="W39" s="3"/>
      <c r="X39" s="3"/>
      <c r="Y39" s="3"/>
      <c r="Z39" s="3"/>
      <c r="AA39" s="3"/>
      <c r="AB39" s="3"/>
      <c r="AC39" s="3"/>
    </row>
    <row r="40">
      <c r="A40" s="430"/>
      <c r="B40" s="526" t="s">
        <v>128</v>
      </c>
      <c r="C40" s="503" t="s">
        <v>513</v>
      </c>
      <c r="D40" s="503" t="s">
        <v>513</v>
      </c>
      <c r="E40" s="499" t="s">
        <v>513</v>
      </c>
      <c r="F40" s="507" t="s">
        <v>333</v>
      </c>
      <c r="G40" s="504" t="s">
        <v>513</v>
      </c>
      <c r="H40" s="505" t="s">
        <v>436</v>
      </c>
      <c r="I40" s="506" t="s">
        <v>436</v>
      </c>
      <c r="J40" s="3"/>
      <c r="K40" s="3"/>
      <c r="L40" s="3"/>
      <c r="M40" s="3"/>
      <c r="N40" s="3"/>
      <c r="O40" s="3"/>
      <c r="P40" s="3"/>
      <c r="Q40" s="3"/>
      <c r="R40" s="3"/>
      <c r="S40" s="3"/>
      <c r="T40" s="3"/>
      <c r="U40" s="3"/>
      <c r="V40" s="3"/>
      <c r="W40" s="3"/>
      <c r="X40" s="3"/>
      <c r="Y40" s="3"/>
      <c r="Z40" s="3"/>
      <c r="AA40" s="3"/>
      <c r="AB40" s="3"/>
      <c r="AC40" s="3"/>
    </row>
    <row r="41">
      <c r="A41" s="527"/>
      <c r="B41" s="526" t="s">
        <v>190</v>
      </c>
      <c r="C41" s="503" t="s">
        <v>368</v>
      </c>
      <c r="D41" s="503" t="s">
        <v>368</v>
      </c>
      <c r="E41" s="507" t="s">
        <v>368</v>
      </c>
      <c r="F41" s="507" t="s">
        <v>368</v>
      </c>
      <c r="G41" s="504" t="s">
        <v>368</v>
      </c>
      <c r="H41" s="505" t="s">
        <v>611</v>
      </c>
      <c r="I41" s="506" t="s">
        <v>368</v>
      </c>
      <c r="J41" s="3"/>
      <c r="K41" s="3"/>
      <c r="L41" s="3"/>
      <c r="M41" s="3"/>
      <c r="N41" s="3"/>
      <c r="O41" s="3"/>
      <c r="P41" s="3"/>
      <c r="Q41" s="3"/>
      <c r="R41" s="3"/>
      <c r="S41" s="3"/>
      <c r="T41" s="3"/>
      <c r="U41" s="3"/>
      <c r="V41" s="3"/>
      <c r="W41" s="3"/>
      <c r="X41" s="3"/>
      <c r="Y41" s="3"/>
      <c r="Z41" s="3"/>
      <c r="AA41" s="3"/>
      <c r="AB41" s="3"/>
      <c r="AC41" s="3"/>
    </row>
    <row r="42">
      <c r="A42" s="528"/>
      <c r="B42" s="526" t="s">
        <v>524</v>
      </c>
      <c r="C42" s="503" t="s">
        <v>588</v>
      </c>
      <c r="D42" s="503" t="s">
        <v>588</v>
      </c>
      <c r="E42" s="507" t="s">
        <v>588</v>
      </c>
      <c r="F42" s="507" t="s">
        <v>588</v>
      </c>
      <c r="G42" s="504" t="s">
        <v>588</v>
      </c>
      <c r="H42" s="505" t="s">
        <v>588</v>
      </c>
      <c r="I42" s="506" t="s">
        <v>612</v>
      </c>
      <c r="J42" s="3"/>
      <c r="K42" s="3"/>
      <c r="L42" s="3"/>
      <c r="M42" s="3"/>
      <c r="N42" s="3"/>
      <c r="O42" s="3"/>
      <c r="P42" s="3"/>
      <c r="Q42" s="3"/>
      <c r="R42" s="3"/>
      <c r="S42" s="3"/>
      <c r="T42" s="3"/>
      <c r="U42" s="3"/>
      <c r="V42" s="3"/>
      <c r="W42" s="3"/>
      <c r="X42" s="3"/>
      <c r="Y42" s="3"/>
      <c r="Z42" s="3"/>
      <c r="AA42" s="3"/>
      <c r="AB42" s="3"/>
      <c r="AC42" s="3"/>
    </row>
    <row r="43">
      <c r="A43" s="529"/>
      <c r="B43" s="526" t="s">
        <v>528</v>
      </c>
      <c r="C43" s="508" t="s">
        <v>613</v>
      </c>
      <c r="D43" s="508" t="s">
        <v>613</v>
      </c>
      <c r="E43" s="507" t="s">
        <v>613</v>
      </c>
      <c r="F43" s="507" t="s">
        <v>613</v>
      </c>
      <c r="G43" s="504" t="s">
        <v>532</v>
      </c>
      <c r="H43" s="505" t="s">
        <v>532</v>
      </c>
      <c r="I43" s="506" t="s">
        <v>613</v>
      </c>
      <c r="J43" s="3"/>
      <c r="K43" s="3"/>
      <c r="L43" s="3"/>
      <c r="M43" s="3"/>
      <c r="N43" s="3"/>
      <c r="O43" s="3"/>
      <c r="P43" s="3"/>
      <c r="Q43" s="3"/>
      <c r="R43" s="3"/>
      <c r="S43" s="3"/>
      <c r="T43" s="3"/>
      <c r="U43" s="3"/>
      <c r="V43" s="3"/>
      <c r="W43" s="3"/>
      <c r="X43" s="3"/>
      <c r="Y43" s="3"/>
      <c r="Z43" s="3"/>
      <c r="AA43" s="3"/>
      <c r="AB43" s="3"/>
      <c r="AC43" s="3"/>
    </row>
    <row r="44">
      <c r="A44" s="529"/>
      <c r="B44" s="526" t="s">
        <v>533</v>
      </c>
      <c r="C44" s="503" t="s">
        <v>589</v>
      </c>
      <c r="D44" s="503" t="s">
        <v>589</v>
      </c>
      <c r="E44" s="507" t="s">
        <v>589</v>
      </c>
      <c r="F44" s="507" t="s">
        <v>589</v>
      </c>
      <c r="G44" s="504" t="s">
        <v>589</v>
      </c>
      <c r="H44" s="505" t="s">
        <v>589</v>
      </c>
      <c r="I44" s="506" t="s">
        <v>589</v>
      </c>
      <c r="J44" s="3"/>
      <c r="K44" s="3"/>
      <c r="L44" s="3"/>
      <c r="M44" s="3"/>
      <c r="N44" s="3"/>
      <c r="O44" s="3"/>
      <c r="P44" s="3"/>
      <c r="Q44" s="3"/>
      <c r="R44" s="3"/>
      <c r="S44" s="3"/>
      <c r="T44" s="3"/>
      <c r="U44" s="3"/>
      <c r="V44" s="3"/>
      <c r="W44" s="3"/>
      <c r="X44" s="3"/>
      <c r="Y44" s="3"/>
      <c r="Z44" s="3"/>
      <c r="AA44" s="3"/>
      <c r="AB44" s="3"/>
      <c r="AC44" s="3"/>
    </row>
    <row r="45">
      <c r="A45" s="529"/>
      <c r="B45" s="526" t="s">
        <v>535</v>
      </c>
      <c r="C45" s="503" t="s">
        <v>448</v>
      </c>
      <c r="D45" s="503" t="s">
        <v>448</v>
      </c>
      <c r="E45" s="507" t="s">
        <v>590</v>
      </c>
      <c r="F45" s="507" t="s">
        <v>591</v>
      </c>
      <c r="G45" s="504" t="s">
        <v>447</v>
      </c>
      <c r="H45" s="505" t="s">
        <v>448</v>
      </c>
      <c r="I45" s="506" t="s">
        <v>448</v>
      </c>
      <c r="J45" s="3"/>
      <c r="K45" s="3"/>
      <c r="L45" s="3"/>
      <c r="M45" s="3"/>
      <c r="N45" s="3"/>
      <c r="O45" s="3"/>
      <c r="P45" s="3"/>
      <c r="Q45" s="3"/>
      <c r="R45" s="3"/>
      <c r="S45" s="3"/>
      <c r="T45" s="3"/>
      <c r="U45" s="3"/>
      <c r="V45" s="3"/>
      <c r="W45" s="3"/>
      <c r="X45" s="3"/>
      <c r="Y45" s="3"/>
      <c r="Z45" s="3"/>
      <c r="AA45" s="3"/>
      <c r="AB45" s="3"/>
      <c r="AC45" s="3"/>
    </row>
    <row r="46">
      <c r="A46" s="529"/>
      <c r="B46" s="526" t="s">
        <v>538</v>
      </c>
      <c r="C46" s="503" t="s">
        <v>329</v>
      </c>
      <c r="D46" s="503" t="s">
        <v>456</v>
      </c>
      <c r="E46" s="507" t="s">
        <v>329</v>
      </c>
      <c r="F46" s="507" t="s">
        <v>456</v>
      </c>
      <c r="G46" s="504" t="s">
        <v>452</v>
      </c>
      <c r="H46" s="505" t="s">
        <v>452</v>
      </c>
      <c r="I46" s="506" t="s">
        <v>452</v>
      </c>
      <c r="J46" s="3"/>
      <c r="K46" s="3"/>
      <c r="L46" s="3"/>
      <c r="M46" s="3"/>
      <c r="N46" s="3"/>
      <c r="O46" s="3"/>
      <c r="P46" s="3"/>
      <c r="Q46" s="3"/>
      <c r="R46" s="3"/>
      <c r="S46" s="3"/>
      <c r="T46" s="3"/>
      <c r="U46" s="3"/>
      <c r="V46" s="3"/>
      <c r="W46" s="3"/>
      <c r="X46" s="3"/>
      <c r="Y46" s="3"/>
      <c r="Z46" s="3"/>
      <c r="AA46" s="3"/>
      <c r="AB46" s="3"/>
      <c r="AC46" s="3"/>
    </row>
    <row r="47">
      <c r="A47" s="529"/>
      <c r="B47" s="526" t="s">
        <v>539</v>
      </c>
      <c r="C47" s="503" t="s">
        <v>614</v>
      </c>
      <c r="D47" s="503" t="s">
        <v>355</v>
      </c>
      <c r="E47" s="507" t="s">
        <v>614</v>
      </c>
      <c r="F47" s="507" t="s">
        <v>355</v>
      </c>
      <c r="G47" s="504" t="s">
        <v>614</v>
      </c>
      <c r="H47" s="505" t="s">
        <v>385</v>
      </c>
      <c r="I47" s="506" t="s">
        <v>615</v>
      </c>
      <c r="J47" s="3"/>
      <c r="K47" s="3"/>
      <c r="L47" s="3"/>
      <c r="M47" s="3"/>
      <c r="N47" s="3"/>
      <c r="O47" s="3"/>
      <c r="P47" s="3"/>
      <c r="Q47" s="3"/>
      <c r="R47" s="3"/>
      <c r="S47" s="3"/>
      <c r="T47" s="3"/>
      <c r="U47" s="3"/>
      <c r="V47" s="3"/>
      <c r="W47" s="3"/>
      <c r="X47" s="3"/>
      <c r="Y47" s="3"/>
      <c r="Z47" s="3"/>
      <c r="AA47" s="3"/>
      <c r="AB47" s="3"/>
      <c r="AC47" s="3"/>
    </row>
    <row r="48">
      <c r="A48" s="529"/>
      <c r="B48" s="530" t="s">
        <v>182</v>
      </c>
      <c r="C48" s="509" t="s">
        <v>595</v>
      </c>
      <c r="D48" s="509" t="s">
        <v>595</v>
      </c>
      <c r="E48" s="510" t="s">
        <v>595</v>
      </c>
      <c r="F48" s="510" t="s">
        <v>595</v>
      </c>
      <c r="G48" s="511" t="s">
        <v>595</v>
      </c>
      <c r="H48" s="512" t="s">
        <v>542</v>
      </c>
      <c r="I48" s="513" t="s">
        <v>596</v>
      </c>
      <c r="J48" s="3"/>
      <c r="K48" s="3"/>
      <c r="L48" s="3"/>
      <c r="M48" s="3"/>
      <c r="N48" s="3"/>
      <c r="O48" s="3"/>
      <c r="P48" s="3"/>
      <c r="Q48" s="3"/>
      <c r="R48" s="3"/>
      <c r="S48" s="3"/>
      <c r="T48" s="3"/>
      <c r="U48" s="3"/>
      <c r="V48" s="3"/>
      <c r="W48" s="3"/>
      <c r="X48" s="3"/>
      <c r="Y48" s="3"/>
      <c r="Z48" s="3"/>
      <c r="AA48" s="3"/>
      <c r="AB48" s="3"/>
      <c r="AC48" s="3"/>
    </row>
    <row r="49">
      <c r="A49" s="529"/>
      <c r="B49" s="514"/>
      <c r="C49" s="531"/>
      <c r="D49" s="8"/>
      <c r="E49" s="8"/>
      <c r="F49" s="8"/>
      <c r="G49" s="8"/>
      <c r="H49" s="8"/>
      <c r="I49" s="48"/>
      <c r="J49" s="3"/>
      <c r="K49" s="3"/>
      <c r="L49" s="3"/>
      <c r="M49" s="3"/>
      <c r="N49" s="3"/>
      <c r="O49" s="3"/>
      <c r="P49" s="3"/>
      <c r="Q49" s="3"/>
      <c r="R49" s="3"/>
      <c r="S49" s="3"/>
      <c r="T49" s="3"/>
      <c r="U49" s="3"/>
      <c r="V49" s="3"/>
      <c r="W49" s="3"/>
      <c r="X49" s="3"/>
      <c r="Y49" s="3"/>
      <c r="Z49" s="3"/>
      <c r="AA49" s="3"/>
      <c r="AB49" s="3"/>
      <c r="AC49" s="3"/>
    </row>
    <row r="50">
      <c r="A50" s="529"/>
      <c r="B50" s="519" t="s">
        <v>597</v>
      </c>
      <c r="C50" s="481" t="s">
        <v>616</v>
      </c>
      <c r="D50" s="481" t="s">
        <v>617</v>
      </c>
      <c r="E50" s="490" t="s">
        <v>618</v>
      </c>
      <c r="F50" s="481" t="s">
        <v>619</v>
      </c>
      <c r="G50" s="481" t="s">
        <v>620</v>
      </c>
      <c r="H50" s="481" t="s">
        <v>621</v>
      </c>
      <c r="I50" s="481" t="s">
        <v>622</v>
      </c>
      <c r="J50" s="3"/>
      <c r="K50" s="3"/>
      <c r="L50" s="3"/>
      <c r="M50" s="3"/>
      <c r="N50" s="3"/>
      <c r="O50" s="3"/>
      <c r="P50" s="3"/>
      <c r="Q50" s="3"/>
      <c r="R50" s="3"/>
      <c r="S50" s="3"/>
      <c r="T50" s="3"/>
      <c r="U50" s="3"/>
      <c r="V50" s="3"/>
      <c r="W50" s="3"/>
      <c r="X50" s="3"/>
      <c r="Y50" s="3"/>
      <c r="Z50" s="3"/>
      <c r="AA50" s="3"/>
      <c r="AB50" s="3"/>
      <c r="AC50" s="3"/>
    </row>
    <row r="51">
      <c r="A51" s="529"/>
      <c r="B51" s="3"/>
      <c r="C51" s="515" t="s">
        <v>623</v>
      </c>
      <c r="D51" s="515" t="s">
        <v>624</v>
      </c>
      <c r="E51" s="3"/>
      <c r="F51" s="3"/>
      <c r="G51" s="3"/>
      <c r="H51" s="3"/>
      <c r="I51" s="3"/>
      <c r="J51" s="3"/>
      <c r="K51" s="3"/>
      <c r="L51" s="3"/>
      <c r="M51" s="3"/>
      <c r="N51" s="3"/>
      <c r="O51" s="3"/>
      <c r="P51" s="3"/>
      <c r="Q51" s="3"/>
      <c r="R51" s="3"/>
      <c r="S51" s="3"/>
      <c r="T51" s="3"/>
      <c r="U51" s="3"/>
      <c r="V51" s="3"/>
      <c r="W51" s="3"/>
      <c r="X51" s="3"/>
      <c r="Y51" s="3"/>
      <c r="Z51" s="3"/>
      <c r="AA51" s="3"/>
      <c r="AB51" s="3"/>
      <c r="AC51" s="3"/>
    </row>
    <row r="52">
      <c r="A52" s="529"/>
      <c r="B52" s="3"/>
      <c r="C52" s="521" t="s">
        <v>625</v>
      </c>
      <c r="E52" s="3"/>
      <c r="F52" s="3"/>
      <c r="G52" s="3"/>
      <c r="H52" s="3"/>
      <c r="I52" s="3"/>
      <c r="J52" s="3"/>
      <c r="K52" s="3"/>
      <c r="L52" s="3"/>
      <c r="M52" s="3"/>
      <c r="N52" s="3"/>
      <c r="O52" s="3"/>
      <c r="P52" s="3"/>
      <c r="Q52" s="3"/>
      <c r="R52" s="3"/>
      <c r="S52" s="3"/>
      <c r="T52" s="3"/>
      <c r="U52" s="3"/>
      <c r="V52" s="3"/>
      <c r="W52" s="3"/>
      <c r="X52" s="3"/>
      <c r="Y52" s="3"/>
      <c r="Z52" s="3"/>
      <c r="AA52" s="3"/>
      <c r="AB52" s="3"/>
      <c r="AC52" s="3"/>
    </row>
    <row r="53">
      <c r="A53" s="529"/>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529"/>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529"/>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529"/>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529"/>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529"/>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430"/>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43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430"/>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430"/>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430"/>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430"/>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430"/>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430"/>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sheetData>
  <mergeCells count="5">
    <mergeCell ref="C2:I3"/>
    <mergeCell ref="C26:D26"/>
    <mergeCell ref="C28:I29"/>
    <mergeCell ref="C49:I49"/>
    <mergeCell ref="C52:D52"/>
  </mergeCells>
  <hyperlinks>
    <hyperlink r:id="rId1" ref="C24"/>
    <hyperlink r:id="rId2" ref="D24"/>
    <hyperlink r:id="rId3" location="eJztUzFoE1EYvv/PJdydlTyDwxlaibc0CIV3OQ7aQd/pYsaoSxERHRQRh+BU49KUlmIXHURs0EWXDloaHFRECNEiXaQYqFSXpkclYm1PNKUKLf6Xpw7iEqyL+A3v/u/7/v9/P/feM7o1ZMixF7JwFvI4CHAVYAE/RyYApgArALMADYCDcQ1SyCEH/ZAHMhNKshgbglju/KmLpy9oUaYlfTDi7F4TzeUuKzZdxelHaOhsIkArMk9hB5sib7HLirxpsconNMeIlYkl2HiA5rpm6VREdqhtZw3SbiYslTSF6F0qv9ZpqeWQxtnGCrbSH79tpcfZJPmjtHW51YKEL6toXu+kWWRDnY18RLm7zh74KLdWWckP1xd+ONQwlXyloeTsc2s/81fqMt/q0IBDL+TU/ugA3MYmGhVU/uOPkODtVhQ0DRiamIdzSYNRrJp0P9Ph0WAWkjGpjEF3xnE55xnu0OK4Ns+4oeA4tu3aPT1uaHLu2otgardGI2x+Cc3aEqaGapjefIm8WMMGqAFsK4FSReXy96Pu816DUkLF8lGXyglvhwz2e7tK4yFmRJ9UZsWeMy3Micx9TB01o3tv/N0rExS9rWgzOPNsS/q0A/nPnqx6ByRfFyfhyG8f2aWdk4fqhWFhvLqT32c8F9l6IVSEdAPxI+9pM338SvWDWAs/zQWxfPjh7pH378Sv/f51tP/IjrVd8Q0bd64W" ref="E24"/>
    <hyperlink r:id="rId4" location="eJzjUudgEmAyYLJg9GDMYCxgamBknMDI+IDpC/MKRsYNjEwHGBkvMDK+YGR04udgVGAyYAxgjGAsYARKCjFI/WJtYmQLyEmsTC3iYBXgkLrHyMUvsPYrk8QbWSW2o4eYju5k4uIU2P2QSYl5I5DJI7ABKPdIVon5Jph38DOTRJcsRI5fYD1Q7geHEhuQB9LHK/DiA5PEHCElFqAAA5C7Big/RQbK5Rf4+45JiROocCMYcQkJXHvPJNEuq8S5ES7GL/ATKDZNBugWiACnwPbHULdwCrR+hDJZBO48AJHnHoMcNRfoqF+yMJkb70FK34F8sPsZkxIPB6MBowVjAEsEawXjIqavTFwHmBhGAUVAyIBUHVUcHIwCTBJMBYxZUlwCQDaLBDBpaoCihsmDUYoNItLFqKprZGAMRMYGhobGpgYGRqZAlrGpkRGQMNQ1BYoAgekjRgmOue3MAjefMklcfsqk0HSZSePfJSaDxstMLxhZPjByz2JkOMTE0AmNaEuHW4wMs5gYlB4zcUJE4hwEIQw7B8lZM0HgpL0lROSCvWIaGFyzN9rMpBAswao1g7YJ5kOjAzWMaTh5hCrmkAIgYbb3vYMjhP/DPoExCGsWqxZZ5/6wqsWe6/riAluu4/YeD6tAIvYQ2Q/2MHWHv2rE9B96a/8NRH19YP8mcIdc6+uX9ujmDXdAehaLIlkHAI7UrDA=" ref="F24"/>
    <hyperlink r:id="rId5" location="eJztUz1oFFEQ3pnbbPaekX0eVzyPHJxbnYLwdpcFLeStNloe0SKIiBZaWRxWmioKIZAUWojgYaWFqaKxkaDCcZgiBDSc0agHQhKNhwneikRjQHB213RROEwa8WMZ5vu+nXnD+2EFEzlK3AdHoBfK2A9wFeAeYBVgGqAJcMgyoYASAihBGUYAMlpuwLgMRunc6YtnzlN5R24GmMVffEOxnLeNiRpOjCNL85EQ7VSD0i5eJ28+b6dex6z6BcUQsTFiFn9O3qppG8Siuu28GaK4mbF1EjTG+dw7FNe67U4yG5Fi8R+f0E4THYs/Ep5Ri0Fa+uFi3MLi31sornfTLMkfaf5ggWZJxhr4/Gssnc+EUXy6gKyTL9Kqa3mir1qReP8r2swECSW9V78At3AFWRW1//grZGS7FX2mCRwFlqGni6GZyhl0HaEIQ3BM+tJzpefIDbB3I3Hd81xfup70HZeiIyk6fpR5vjMPwrw7hfzOFIrx91hYrmNxqY7yYx2boIewrQJaDbU3oFVQs4dT6WTKk8GOJMkGOys3Ikyq/YkyrXadjfFSuQ0sHBUde7b4HoWXgs1o0z/5ZFP6bAWSvX3cCg4mfFWdgp4/vtDdJ67UVoqPVHb08Fxf9q1K1FCt+7O3ywfY7JKK7dEPKjmzNfW7fv8q2n+hx9uu+AlHGqjV" ref="G24"/>
    <hyperlink r:id="rId6" location="eJztU09o01AYz/cltq9PZx9BJIYWatxhDgavCYV5kERBp+ih6mWIlw02PAh24kEryBAPbpd5GKLFk4oMBHEiyIZirZ0wUCmiE6yMudq5g2Jhneg86EvSDvQgFOdF/AXC9/3+fHwk79EIwXbYBecBZrAqjwDcAswCFADmAbarBDSIIYd2cIQrCZ2gSvp44AwEkke6TvYcI0EW1N8ADbNHX1H7EDUCEzksjiENsZEKGrJbrmEPhTYbNeRRr3uwgNpg1NfCbEJoX0ROaK7cxIZLqF1WDUV0kmjzQh+OGErRbVU2+hm1oYgRKnp2N6GyqQpqA1GPezyG/tiy4C5EjECNCLG7JfQXCLHp97XNFPai4r6flZAG2ZyILEWF/vHTsn67ikYTAQ5JpXPVCTgHcAUXkWZR+o8/gsobTaQDBBimoLuVNutU1LI4muLPEGSw23P073T2+d5mh4OOBAZhk5WwOOfxhGmZcctKxC3TtHhcFG2cJ8TDrfgsaOReHlmhjFo2j7Fv09iy9Bz505c4D0oFVmfApjpdSwbWx77XASqpLeZQRhUyd0OuMzscGqYyuX66Tuxxcii9BimDkvEOQ/6yvc6GzCUXk/YW31awN/Z6mLLN+5ime492HT/c0x0zE7EDGrZe/MuH7qyzElP6J/MrMqcR+N+vY9zZZnlYsPf/9pJuPjSUW2x5Yv/MVuxT6252vE3fWeb7ttJXV1Nl+1rKLar2r3P+dTR+SQ82nPgButa0qA==" ref="H24"/>
    <hyperlink r:id="rId7" location="eJztU0FoE0EU3f+zxtmJdaeLyBoSWRfBIBQmswT0UHb11GPUSxEPerAnD8Fbe4pC0NaDgiIYPOklogd7ET1IQmrRXqSUWG0DRSpoq4VssYXYi85mEwUFIbS9iO8w/Pf+/2+GmT/0IEGGHI/AAAxCDvMANwDe41rkMWAFYBpgCeB4LwELOXiQDaqgBGDIlvjN6GWIZi+cGz5/kUQZxGtAdfawieZK0o5OVnHuGVKNlXy0I0G4i5VkbjHZYZWvaI5JNi6Zzh7IXFP2SRYIPWy+geZdw1YlUyR9JPO3Em2qs5UG2tpkqzYoN9isj+aVpK2N/9R09k1a3E7Is4SCxgqrGO6nsYVP7VBlrz8Ea81HupN9lDYbSUnfNQLxyRraMQIcsuqgehXgHq4jraDyH5uCwbvtGCEEGJqYA2FRPZjalJzIgWAiX0G8h8bI9w5gDA5lBBfCcdI8IxeHOyLtODLmae6k+/oEz3AuiVgEk9TKyOplNOfKaG0sYGpiBvnLGVwC1YdYERI0TneT0b3WL3+DhGfa41VRGW0Pg/DmQSmiYl+LaC0hP+T1dur2Fe8EmHKPhsq0e2CohVlX1NE6Ze44vM1D5V/ytsImP/ViS3y2A+HdPm94x0LedM/Cyb9+18KXE0/3F+ruxHrqzPXqGzdUfff3un769n6u/7MbvuLyH/l/Hd1/19Ndd/wATGO2MQ==" ref="I24"/>
    <hyperlink r:id="rId8" ref="C50"/>
    <hyperlink r:id="rId9" ref="D50"/>
    <hyperlink r:id="rId10" location="eJztU0FoE0EU3f+zjbtrJWPwsIZW4l4ahMJsloX2oLN6MceolyIielBEPISeNF6aohR70YOIBgXRiydxqaIiaokW6UWKAaUK0nSpVIwaWqNFUPyTUQ/iJVgv4j/M/vf+e38+OzNWj4EMOfZBDg5AAYcATgHM4IfYFYBrgOMAUwDzAFsSBqSRQx4GoABUTGqpUnwY4vlDe4/sGzRWMCMVgZVg15to17ud+EQFJ26jZbL6AjqxaUo7WUi12W4n9qKF7i+iPUooJJRkrxbQXjIck0xUltwq9oW480lHJ04jeIPsp7scPZQwwe5QYykPlTzBxqg+QluHrRZEvCT/mS6aRSlMVlpEtbvJbkaottZZOZLr40gOdY8sn2koNfvFTz/172pK73QawKEP8vpAx2G4hE20xlH7H38USd6uo2gYwNDGAhxMWYxy3ab7mZFHgzlIxRUzCj1Zz+ecZ7lHi+e7POtLwvNc13d7e31Z5Nx3Z8E2LozE2PQc2tU5TA9XMfP1CfJSFedBb8DKMmgV1E58P+r+4DloZdScCE3F7A5Wq2RTsLZ8Tsak6FfMlFi/vxVPRXYM0zvsjg1n/+6VaZSC5WgzNPlwWfq0E+qf3X0fbFZ4SeyB7b99ZEfXXN1aKx4T1rPLhY3WI5GrFSUjVLUhfugeNDO7Tlbeio/y05wR9W231h1/81r82u9fj/Yf2c62Hd8Anl6uUg==" ref="E50"/>
    <hyperlink r:id="rId11" location="eJzjUudgEmAyYLJg9GDMYCxgamBknMDI+IDpC/MKRsYNjEwHGBkvMDK+YGR04udgVGAyYAxgjGAsYARKCjFI/WJtYmQLyEmsTC3iYBfgkLrHyMUvsOUrk8QbWSW2o4eYju5k4uIU2P2QSYl5I5DJI7ARKPdIFsY79JlJogvK4xfYBJT7waHEtvsZWB+vwN9PTBJzhJRYgNIMQO5WoPwUGSiXX2D3JyYlTqDCjWDEJSRwGqi8XVaJcyNcjF/gHlBsmgzQLRABToHtj6Fu4RRo/AxlsgjceQAizz0GOWoe0FG/ZGEyZz+BlL6D+kCJh4PRgNGCMYAlgrWCcRHTVyauA0wMo4AiIGRAqo4qDg5GASYJpgLGLCkuASCbRQKYNDVAUcPkwSjFBhHpYlTVNTIwBiJjA0NDY1MDAyNTIMvY1MgISBjqmgJFgMD0EaMEx9x2ZoGbT5kkLj9lUmi6zKTx7xKTQeNlpheMLB8YuWcxMhxiYuiERrSlwy1GhllMDEqPmTghInEOghCGnYPkrJkgcNLeEiJywV4xDQyu2RttZlIIlmDVmkHbBPOh0YEaxjScPEIVc0gBkDDb+97BEcL/YZ/AGIQ1i1WLrHN/WNViz3V9cYEt13F7j4dVIBF7iOwHe5i6w181YvoPvbX/BqK+PrB/E7hDrvX1S3t084Y7ID2LRZGsAwCYnqvP" ref="F50"/>
    <hyperlink r:id="rId12" location="eJztU01o02AYzvM2y9I46WfpIZYVak5VEL4kBPQgiV70WKaHISJ60JOH4kl32gQZzIMeRLB40oOepjvJmOIo7jCGMoo4t8Jgmz/DFSwd1bEh+CbZblMobhfxIbx8z/N875OX5PuMvE6CJB3BKfSiRP3AHeAZaByYBpaBEykdeZIIUEQJT4C0kr2p3YBWvHLx+qWr3N6RfQcjJT78ILOes7SJCk2MkpEU9SZZiRovu0SNvcWclZiN2KtVMoeYjTBLiTn21nRLYxb27RU/m2Q+SFsqC4ohxMJHMu92W51szoZKSoxxcJLpSPSwMM8Rg/zqsc9RBAscca+bZ4l3JMXzJZ4lHmtgdXMsVbSaYX27REan2OCW9RzTN5G48Z0sQ4dEUe1Vr+EhtcgYJ+U//gpp2W5Hn65DkEkl9HQZpCeyGh9HFDCEM9KTriNdW26Dw9uJW57reNJxpWc7XG3J1fbClevZizD1p1MkHk+ROfqJ8vUqFVaqJL9WaRlqA3vKUCqkzEEpk2LdSiTjKc8H++JFJthfvh9i0j8aK9P+gcsR3vtOjfKnzY5Du3yOGgPBTsT0T77ekZzdQPxtX34Ljsd8zb+Anj/e0IPnbldahRd+ZvjkQl9m3o/Vhr/lzzwqHTNmVvzIHv7ix/9s3f9d3r+K9m/o2bY7fgHRR6l0" ref="G50"/>
    <hyperlink r:id="rId13" location="eJztU01oE0EU3vd23UxGa4ZFZA0JxLWHWihMdgnUg+wqaBU9RL0UEaGFigehUTxoBCniwfZSD0U0eFIRQRAVQVoUQojVikoQ/MFI0cZqDz2UNPEnPejsblLQgxCsF/EbGN77vvc9HvNDIwQ7YRucBXiHFfkawE3ALEABYAZgs0ZAhxhy6ARHVCWhGzQpPKaeAjV5qOd43xESYIHwW6Ah9ugb6rNRQ32Qw+Io0iCbLaMhu+EK9lhoU1FDvuVl2XnUh6K+FmLjQvsqfEJz5RY2UkL9omYoIpNE+lDoIxFDKbqpxmqfUR+OGMGiV+46NPaljPpg1OPGR9FvWxPcuYih1okgu1tCf4Agm/xUn0xh1bK7PyshDbAFYalFhf66vKjfrqDRQoBDUuledgzOAFzCKtIsSv/xR9B4s460SoBhCnrbaWuYilgWT1PcDEEG272Kga3OLr+21eEQRgJDsM5KWJzzeMK0zLhlJeKWaVo8LoIOzhNicSs+BTq5l0dWmEY9m8fYwiS21Z4jf/oCZ0CZg+UZsGmYriSDq2PfGwCN1AdzKKMK+XhdbjBbHBqiMrl6skHscHIovQEpg5LxAYM+ud9Zk7ngYsLe4DMFe+0BDy9t8z6m6c7+nqMH+3pjZiK2R8f283/50Z12lqLLwER+Sfo0A//8usacTZaHeXv3bz/p+n3DuWrbE/tnds4+sepG1/v0nUX+8Eb66nJq2r6ScoOK/Wuffx3Nf9K9TTt+ABGdtSQ=" ref="H50"/>
    <hyperlink r:id="rId14" location="eJztU0FoE1EQ3Zms8e+PNb+LyBoSWRfBUCj87BLQQ9nVU49RL0U86MGePARv9pQWSm09KCiCwZNevCjtRfQgKalFe7CUUi0xEKQerFowpA2GerCz2QRBoRDaXsR3+Mx782YY/p/PjzMUKPEk9MMAZDEHcBvgI26EJgGnARYAVgHOdDMwUYIHGd8FjwF0JXYnPALhzNXL169cY2EBsSXgUfG0gcZawgrPFrH0Arkm1mpohfzwgJii3EqizQrraEwQmyIWFZOUa1AdMV/oEvM1NB7olkpMIfqE8nfjLRoVy9RVm216fbsufpB9LGFpxEguNXtWSLsXp1kCkyaG11uzaKLyuRWqYv6Tf9ZryPeLn1SymSD6tuaLzzbQijCQkFEH1BsAD7GOfBqV/9gRdNlpxRBjINDALNgmj/o7m6R97Pf38Q3EuniE/WoDJuBE2pa27TgpmabDkY6dchyKZUo6qd5eW6alJGKvgMGWCijKBTRKBTQ3K5icWUT5ehFXQa1CJA9xHuMH2fhh83d/nQUzHfKKqIy3lsH2PoCSR8W6GdKaQm7Q6277juTv+5hzTwXKgntssIn3rl1G87yxr2ePl6o67O1Gm9zcq13psxcI7vbld+90wBvuJTi37Xcd/Xb2+dHRsjtTT168VXznBmrV/dPXx5cfZfu+usErfvkr/6+j8+96oeOKLaKDtvs=" ref="I50"/>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8CBA"/>
    <outlinePr summaryBelow="0" summaryRight="0"/>
  </sheetPr>
  <sheetViews>
    <sheetView workbookViewId="0"/>
  </sheetViews>
  <sheetFormatPr customHeight="1" defaultColWidth="12.63" defaultRowHeight="15.75"/>
  <cols>
    <col customWidth="1" min="1" max="2" width="17.0"/>
    <col customWidth="1" min="3" max="4" width="38.25"/>
    <col customWidth="1" min="5" max="5" width="37.63"/>
    <col customWidth="1" min="6" max="6" width="37.88"/>
    <col customWidth="1" min="7" max="7" width="17.63"/>
    <col customWidth="1" min="8" max="8" width="36.75"/>
    <col customWidth="1" min="9" max="9" width="9.63"/>
  </cols>
  <sheetData>
    <row r="1">
      <c r="A1" s="430"/>
      <c r="B1" s="430"/>
      <c r="C1" s="430"/>
      <c r="D1" s="430"/>
      <c r="E1" s="430"/>
      <c r="F1" s="430"/>
      <c r="G1" s="430"/>
      <c r="H1" s="430"/>
      <c r="I1" s="430"/>
      <c r="J1" s="430"/>
      <c r="K1" s="430"/>
      <c r="L1" s="3"/>
      <c r="M1" s="3"/>
      <c r="N1" s="3"/>
      <c r="O1" s="3"/>
      <c r="P1" s="3"/>
      <c r="Q1" s="3"/>
      <c r="R1" s="3"/>
      <c r="S1" s="3"/>
      <c r="T1" s="3"/>
      <c r="U1" s="3"/>
      <c r="V1" s="3"/>
      <c r="W1" s="3"/>
      <c r="X1" s="3"/>
      <c r="Y1" s="3"/>
      <c r="Z1" s="3"/>
      <c r="AA1" s="3"/>
    </row>
    <row r="2">
      <c r="A2" s="430"/>
      <c r="B2" s="430"/>
      <c r="C2" s="432" t="s">
        <v>504</v>
      </c>
      <c r="D2" s="433"/>
      <c r="E2" s="433"/>
      <c r="F2" s="434"/>
      <c r="G2" s="292"/>
      <c r="H2" s="532"/>
      <c r="I2" s="532"/>
      <c r="J2" s="532"/>
      <c r="K2" s="430"/>
      <c r="L2" s="3"/>
      <c r="M2" s="3"/>
      <c r="N2" s="3"/>
      <c r="O2" s="3"/>
      <c r="P2" s="3"/>
      <c r="Q2" s="3"/>
      <c r="R2" s="3"/>
      <c r="S2" s="3"/>
      <c r="T2" s="3"/>
      <c r="U2" s="3"/>
      <c r="V2" s="3"/>
      <c r="W2" s="3"/>
      <c r="X2" s="3"/>
      <c r="Y2" s="3"/>
      <c r="Z2" s="3"/>
      <c r="AA2" s="3"/>
    </row>
    <row r="3" ht="21.75" customHeight="1">
      <c r="A3" s="430"/>
      <c r="B3" s="430"/>
      <c r="C3" s="34"/>
      <c r="D3" s="35"/>
      <c r="E3" s="35"/>
      <c r="F3" s="36"/>
      <c r="G3" s="292"/>
      <c r="H3" s="533"/>
      <c r="I3" s="532"/>
      <c r="J3" s="532"/>
      <c r="K3" s="430"/>
      <c r="L3" s="3"/>
      <c r="M3" s="3"/>
      <c r="N3" s="3"/>
      <c r="O3" s="3"/>
      <c r="P3" s="3"/>
      <c r="Q3" s="3"/>
      <c r="R3" s="3"/>
      <c r="S3" s="3"/>
      <c r="T3" s="3"/>
      <c r="U3" s="3"/>
      <c r="V3" s="3"/>
      <c r="W3" s="3"/>
      <c r="X3" s="3"/>
      <c r="Y3" s="3"/>
      <c r="Z3" s="3"/>
      <c r="AA3" s="3"/>
    </row>
    <row r="4">
      <c r="A4" s="529"/>
      <c r="B4" s="534" t="s">
        <v>626</v>
      </c>
      <c r="C4" s="535" t="s">
        <v>23</v>
      </c>
      <c r="D4" s="536" t="s">
        <v>34</v>
      </c>
      <c r="E4" s="537" t="s">
        <v>64</v>
      </c>
      <c r="F4" s="538" t="s">
        <v>16</v>
      </c>
      <c r="G4" s="292"/>
      <c r="H4" s="539"/>
      <c r="I4" s="540"/>
      <c r="J4" s="532"/>
      <c r="K4" s="430"/>
      <c r="L4" s="3"/>
      <c r="M4" s="3"/>
      <c r="N4" s="3"/>
      <c r="O4" s="3"/>
      <c r="P4" s="3"/>
      <c r="Q4" s="3"/>
      <c r="R4" s="3"/>
      <c r="S4" s="3"/>
      <c r="T4" s="3"/>
      <c r="U4" s="3"/>
      <c r="V4" s="3"/>
      <c r="W4" s="3"/>
      <c r="X4" s="3"/>
      <c r="Y4" s="3"/>
      <c r="Z4" s="3"/>
      <c r="AA4" s="3"/>
    </row>
    <row r="5">
      <c r="A5" s="528"/>
      <c r="B5" s="541"/>
      <c r="C5" s="542"/>
      <c r="D5" s="543"/>
      <c r="E5" s="544"/>
      <c r="F5" s="545"/>
      <c r="G5" s="292"/>
      <c r="H5" s="539"/>
      <c r="I5" s="540"/>
      <c r="J5" s="532"/>
      <c r="K5" s="430"/>
      <c r="L5" s="3"/>
      <c r="M5" s="3"/>
      <c r="N5" s="3"/>
      <c r="O5" s="3"/>
      <c r="P5" s="3"/>
      <c r="Q5" s="3"/>
      <c r="R5" s="3"/>
      <c r="S5" s="3"/>
      <c r="T5" s="3"/>
      <c r="U5" s="3"/>
      <c r="V5" s="3"/>
      <c r="W5" s="3"/>
      <c r="X5" s="3"/>
      <c r="Y5" s="3"/>
      <c r="Z5" s="3"/>
      <c r="AA5" s="3"/>
    </row>
    <row r="6">
      <c r="A6" s="529"/>
      <c r="B6" s="546" t="s">
        <v>512</v>
      </c>
      <c r="C6" s="547" t="s">
        <v>627</v>
      </c>
      <c r="D6" s="548" t="s">
        <v>513</v>
      </c>
      <c r="E6" s="549" t="s">
        <v>627</v>
      </c>
      <c r="F6" s="550" t="s">
        <v>513</v>
      </c>
      <c r="G6" s="551"/>
      <c r="H6" s="539"/>
      <c r="I6" s="540"/>
      <c r="J6" s="532"/>
      <c r="K6" s="430"/>
      <c r="L6" s="3"/>
      <c r="M6" s="3"/>
      <c r="N6" s="3"/>
      <c r="O6" s="3"/>
      <c r="P6" s="3"/>
      <c r="Q6" s="3"/>
      <c r="R6" s="3"/>
      <c r="S6" s="3"/>
      <c r="T6" s="3"/>
      <c r="U6" s="3"/>
      <c r="V6" s="3"/>
      <c r="W6" s="3"/>
      <c r="X6" s="3"/>
      <c r="Y6" s="3"/>
      <c r="Z6" s="3"/>
      <c r="AA6" s="3"/>
    </row>
    <row r="7">
      <c r="A7" s="529"/>
      <c r="B7" s="546" t="s">
        <v>172</v>
      </c>
      <c r="C7" s="552" t="s">
        <v>404</v>
      </c>
      <c r="D7" s="548" t="s">
        <v>404</v>
      </c>
      <c r="E7" s="553" t="s">
        <v>404</v>
      </c>
      <c r="F7" s="550" t="s">
        <v>404</v>
      </c>
      <c r="G7" s="551"/>
      <c r="H7" s="539"/>
      <c r="I7" s="540"/>
      <c r="J7" s="532"/>
      <c r="K7" s="430"/>
      <c r="L7" s="3"/>
      <c r="M7" s="3"/>
      <c r="N7" s="3"/>
      <c r="O7" s="3"/>
      <c r="P7" s="3"/>
      <c r="Q7" s="3"/>
      <c r="R7" s="3"/>
      <c r="S7" s="3"/>
      <c r="T7" s="3"/>
      <c r="U7" s="3"/>
      <c r="V7" s="3"/>
      <c r="W7" s="3"/>
      <c r="X7" s="3"/>
      <c r="Y7" s="3"/>
      <c r="Z7" s="3"/>
      <c r="AA7" s="3"/>
    </row>
    <row r="8">
      <c r="A8" s="529"/>
      <c r="B8" s="546" t="s">
        <v>515</v>
      </c>
      <c r="C8" s="547" t="s">
        <v>627</v>
      </c>
      <c r="D8" s="548" t="s">
        <v>513</v>
      </c>
      <c r="E8" s="549" t="s">
        <v>627</v>
      </c>
      <c r="F8" s="550" t="s">
        <v>513</v>
      </c>
      <c r="G8" s="551"/>
      <c r="H8" s="539"/>
      <c r="I8" s="540"/>
      <c r="J8" s="532"/>
      <c r="K8" s="430"/>
      <c r="L8" s="3"/>
      <c r="M8" s="3"/>
      <c r="N8" s="3"/>
      <c r="O8" s="3"/>
      <c r="P8" s="3"/>
      <c r="Q8" s="3"/>
      <c r="R8" s="3"/>
      <c r="S8" s="3"/>
      <c r="T8" s="3"/>
      <c r="U8" s="3"/>
      <c r="V8" s="3"/>
      <c r="W8" s="3"/>
      <c r="X8" s="3"/>
      <c r="Y8" s="3"/>
      <c r="Z8" s="3"/>
      <c r="AA8" s="3"/>
    </row>
    <row r="9">
      <c r="A9" s="529"/>
      <c r="B9" s="546" t="s">
        <v>516</v>
      </c>
      <c r="C9" s="552" t="s">
        <v>462</v>
      </c>
      <c r="D9" s="548" t="s">
        <v>466</v>
      </c>
      <c r="E9" s="553" t="s">
        <v>462</v>
      </c>
      <c r="F9" s="550" t="s">
        <v>462</v>
      </c>
      <c r="G9" s="551"/>
      <c r="H9" s="539"/>
      <c r="I9" s="540"/>
      <c r="J9" s="532"/>
      <c r="K9" s="430"/>
      <c r="L9" s="3"/>
      <c r="M9" s="3"/>
      <c r="N9" s="3"/>
      <c r="O9" s="3"/>
      <c r="P9" s="3"/>
      <c r="Q9" s="3"/>
      <c r="R9" s="3"/>
      <c r="S9" s="3"/>
      <c r="T9" s="3"/>
      <c r="U9" s="3"/>
      <c r="V9" s="3"/>
      <c r="W9" s="3"/>
      <c r="X9" s="3"/>
      <c r="Y9" s="3"/>
      <c r="Z9" s="3"/>
      <c r="AA9" s="3"/>
    </row>
    <row r="10">
      <c r="A10" s="529"/>
      <c r="B10" s="546" t="s">
        <v>134</v>
      </c>
      <c r="C10" s="547" t="s">
        <v>627</v>
      </c>
      <c r="D10" s="548" t="s">
        <v>628</v>
      </c>
      <c r="E10" s="549" t="s">
        <v>627</v>
      </c>
      <c r="F10" s="550" t="s">
        <v>402</v>
      </c>
      <c r="G10" s="551"/>
      <c r="H10" s="539"/>
      <c r="I10" s="540"/>
      <c r="J10" s="532"/>
      <c r="K10" s="430"/>
      <c r="L10" s="3"/>
      <c r="M10" s="3"/>
      <c r="N10" s="3"/>
      <c r="O10" s="3"/>
      <c r="P10" s="3"/>
      <c r="Q10" s="3"/>
      <c r="R10" s="3"/>
      <c r="S10" s="3"/>
      <c r="T10" s="3"/>
      <c r="U10" s="3"/>
      <c r="V10" s="3"/>
      <c r="W10" s="3"/>
      <c r="X10" s="3"/>
      <c r="Y10" s="3"/>
      <c r="Z10" s="3"/>
      <c r="AA10" s="3"/>
    </row>
    <row r="11">
      <c r="A11" s="529"/>
      <c r="B11" s="546" t="s">
        <v>145</v>
      </c>
      <c r="C11" s="552" t="s">
        <v>393</v>
      </c>
      <c r="D11" s="548" t="s">
        <v>629</v>
      </c>
      <c r="E11" s="549" t="s">
        <v>583</v>
      </c>
      <c r="F11" s="550" t="s">
        <v>630</v>
      </c>
      <c r="G11" s="551"/>
      <c r="H11" s="539"/>
      <c r="I11" s="540"/>
      <c r="J11" s="532"/>
      <c r="K11" s="430"/>
      <c r="L11" s="3"/>
      <c r="M11" s="3"/>
      <c r="N11" s="3"/>
      <c r="O11" s="3"/>
      <c r="P11" s="3"/>
      <c r="Q11" s="3"/>
      <c r="R11" s="3"/>
      <c r="S11" s="3"/>
      <c r="T11" s="3"/>
      <c r="U11" s="3"/>
      <c r="V11" s="3"/>
      <c r="W11" s="3"/>
      <c r="X11" s="3"/>
      <c r="Y11" s="3"/>
      <c r="Z11" s="3"/>
      <c r="AA11" s="3"/>
    </row>
    <row r="12">
      <c r="A12" s="529"/>
      <c r="B12" s="546" t="s">
        <v>98</v>
      </c>
      <c r="C12" s="552" t="s">
        <v>627</v>
      </c>
      <c r="D12" s="548" t="s">
        <v>513</v>
      </c>
      <c r="E12" s="549" t="s">
        <v>627</v>
      </c>
      <c r="F12" s="550" t="s">
        <v>584</v>
      </c>
      <c r="G12" s="551"/>
      <c r="H12" s="539"/>
      <c r="I12" s="540"/>
      <c r="J12" s="532"/>
      <c r="K12" s="430"/>
      <c r="L12" s="3"/>
      <c r="M12" s="3"/>
      <c r="N12" s="3"/>
      <c r="O12" s="3"/>
      <c r="P12" s="3"/>
      <c r="Q12" s="3"/>
      <c r="R12" s="3"/>
      <c r="S12" s="3"/>
      <c r="T12" s="3"/>
      <c r="U12" s="3"/>
      <c r="V12" s="3"/>
      <c r="W12" s="3"/>
      <c r="X12" s="3"/>
      <c r="Y12" s="3"/>
      <c r="Z12" s="3"/>
      <c r="AA12" s="3"/>
    </row>
    <row r="13">
      <c r="A13" s="529"/>
      <c r="B13" s="546" t="s">
        <v>167</v>
      </c>
      <c r="C13" s="552" t="s">
        <v>363</v>
      </c>
      <c r="D13" s="548" t="s">
        <v>397</v>
      </c>
      <c r="E13" s="549" t="s">
        <v>397</v>
      </c>
      <c r="F13" s="550" t="s">
        <v>631</v>
      </c>
      <c r="G13" s="551"/>
      <c r="H13" s="539"/>
      <c r="I13" s="540"/>
      <c r="J13" s="532"/>
      <c r="K13" s="430"/>
      <c r="L13" s="3"/>
      <c r="M13" s="3"/>
      <c r="N13" s="3"/>
      <c r="O13" s="3"/>
      <c r="P13" s="3"/>
      <c r="Q13" s="3"/>
      <c r="R13" s="3"/>
      <c r="S13" s="3"/>
      <c r="T13" s="3"/>
      <c r="U13" s="3"/>
      <c r="V13" s="3"/>
      <c r="W13" s="3"/>
      <c r="X13" s="3"/>
      <c r="Y13" s="3"/>
      <c r="Z13" s="3"/>
      <c r="AA13" s="3"/>
    </row>
    <row r="14">
      <c r="A14" s="529"/>
      <c r="B14" s="546" t="s">
        <v>128</v>
      </c>
      <c r="C14" s="547" t="s">
        <v>426</v>
      </c>
      <c r="D14" s="548" t="s">
        <v>513</v>
      </c>
      <c r="E14" s="549" t="s">
        <v>435</v>
      </c>
      <c r="F14" s="550" t="s">
        <v>632</v>
      </c>
      <c r="G14" s="551"/>
      <c r="H14" s="539"/>
      <c r="I14" s="540"/>
      <c r="J14" s="532"/>
      <c r="K14" s="430"/>
      <c r="L14" s="3"/>
      <c r="M14" s="3"/>
      <c r="N14" s="3"/>
      <c r="O14" s="3"/>
      <c r="P14" s="3"/>
      <c r="Q14" s="3"/>
      <c r="R14" s="3"/>
      <c r="S14" s="3"/>
      <c r="T14" s="3"/>
      <c r="U14" s="3"/>
      <c r="V14" s="3"/>
      <c r="W14" s="3"/>
      <c r="X14" s="3"/>
      <c r="Y14" s="3"/>
      <c r="Z14" s="3"/>
      <c r="AA14" s="3"/>
    </row>
    <row r="15">
      <c r="A15" s="529"/>
      <c r="B15" s="546" t="s">
        <v>190</v>
      </c>
      <c r="C15" s="552" t="s">
        <v>367</v>
      </c>
      <c r="D15" s="548" t="s">
        <v>367</v>
      </c>
      <c r="E15" s="549" t="s">
        <v>378</v>
      </c>
      <c r="F15" s="550" t="s">
        <v>326</v>
      </c>
      <c r="G15" s="551"/>
      <c r="H15" s="539"/>
      <c r="I15" s="540"/>
      <c r="J15" s="532"/>
      <c r="K15" s="430"/>
      <c r="L15" s="3"/>
      <c r="M15" s="3"/>
      <c r="N15" s="3"/>
      <c r="O15" s="3"/>
      <c r="P15" s="3"/>
      <c r="Q15" s="3"/>
      <c r="R15" s="3"/>
      <c r="S15" s="3"/>
      <c r="T15" s="3"/>
      <c r="U15" s="3"/>
      <c r="V15" s="3"/>
      <c r="W15" s="3"/>
      <c r="X15" s="3"/>
      <c r="Y15" s="3"/>
      <c r="Z15" s="3"/>
      <c r="AA15" s="3"/>
    </row>
    <row r="16">
      <c r="A16" s="529"/>
      <c r="B16" s="546" t="s">
        <v>524</v>
      </c>
      <c r="C16" s="552" t="s">
        <v>443</v>
      </c>
      <c r="D16" s="548" t="s">
        <v>588</v>
      </c>
      <c r="E16" s="549" t="s">
        <v>345</v>
      </c>
      <c r="F16" s="550" t="s">
        <v>345</v>
      </c>
      <c r="G16" s="551"/>
      <c r="H16" s="539"/>
      <c r="I16" s="540"/>
      <c r="J16" s="532"/>
      <c r="K16" s="430"/>
      <c r="L16" s="3"/>
      <c r="M16" s="3"/>
      <c r="N16" s="3"/>
      <c r="O16" s="3"/>
      <c r="P16" s="3"/>
      <c r="Q16" s="3"/>
      <c r="R16" s="3"/>
      <c r="S16" s="3"/>
      <c r="T16" s="3"/>
      <c r="U16" s="3"/>
      <c r="V16" s="3"/>
      <c r="W16" s="3"/>
      <c r="X16" s="3"/>
      <c r="Y16" s="3"/>
      <c r="Z16" s="3"/>
      <c r="AA16" s="3"/>
    </row>
    <row r="17">
      <c r="A17" s="529"/>
      <c r="B17" s="546" t="s">
        <v>528</v>
      </c>
      <c r="C17" s="554" t="s">
        <v>345</v>
      </c>
      <c r="D17" s="548" t="s">
        <v>345</v>
      </c>
      <c r="E17" s="549" t="s">
        <v>633</v>
      </c>
      <c r="F17" s="550" t="s">
        <v>633</v>
      </c>
      <c r="G17" s="551"/>
      <c r="H17" s="539"/>
      <c r="I17" s="540"/>
      <c r="J17" s="532"/>
      <c r="K17" s="430"/>
      <c r="L17" s="3"/>
      <c r="M17" s="3"/>
      <c r="N17" s="3"/>
      <c r="O17" s="3"/>
      <c r="P17" s="3"/>
      <c r="Q17" s="3"/>
      <c r="R17" s="3"/>
      <c r="S17" s="3"/>
      <c r="T17" s="3"/>
      <c r="U17" s="3"/>
      <c r="V17" s="3"/>
      <c r="W17" s="3"/>
      <c r="X17" s="3"/>
      <c r="Y17" s="3"/>
      <c r="Z17" s="3"/>
      <c r="AA17" s="3"/>
    </row>
    <row r="18">
      <c r="A18" s="529"/>
      <c r="B18" s="546" t="s">
        <v>533</v>
      </c>
      <c r="C18" s="552" t="s">
        <v>634</v>
      </c>
      <c r="D18" s="548" t="s">
        <v>350</v>
      </c>
      <c r="E18" s="549" t="s">
        <v>590</v>
      </c>
      <c r="F18" s="550" t="s">
        <v>635</v>
      </c>
      <c r="G18" s="551"/>
      <c r="H18" s="539"/>
      <c r="I18" s="540"/>
      <c r="J18" s="532"/>
      <c r="K18" s="430"/>
      <c r="L18" s="3"/>
      <c r="M18" s="3"/>
      <c r="N18" s="3"/>
      <c r="O18" s="3"/>
      <c r="P18" s="3"/>
      <c r="Q18" s="3"/>
      <c r="R18" s="3"/>
      <c r="S18" s="3"/>
      <c r="T18" s="3"/>
      <c r="U18" s="3"/>
      <c r="V18" s="3"/>
      <c r="W18" s="3"/>
      <c r="X18" s="3"/>
      <c r="Y18" s="3"/>
      <c r="Z18" s="3"/>
      <c r="AA18" s="3"/>
    </row>
    <row r="19">
      <c r="A19" s="529"/>
      <c r="B19" s="546" t="s">
        <v>535</v>
      </c>
      <c r="C19" s="552" t="s">
        <v>350</v>
      </c>
      <c r="D19" s="548" t="s">
        <v>636</v>
      </c>
      <c r="E19" s="549" t="s">
        <v>350</v>
      </c>
      <c r="F19" s="550" t="s">
        <v>637</v>
      </c>
      <c r="G19" s="551"/>
      <c r="H19" s="539"/>
      <c r="I19" s="540"/>
      <c r="J19" s="532"/>
      <c r="K19" s="430"/>
      <c r="L19" s="3"/>
      <c r="M19" s="3"/>
      <c r="N19" s="3"/>
      <c r="O19" s="3"/>
      <c r="P19" s="3"/>
      <c r="Q19" s="3"/>
      <c r="R19" s="3"/>
      <c r="S19" s="3"/>
      <c r="T19" s="3"/>
      <c r="U19" s="3"/>
      <c r="V19" s="3"/>
      <c r="W19" s="3"/>
      <c r="X19" s="3"/>
      <c r="Y19" s="3"/>
      <c r="Z19" s="3"/>
      <c r="AA19" s="3"/>
    </row>
    <row r="20">
      <c r="A20" s="529"/>
      <c r="B20" s="546" t="s">
        <v>538</v>
      </c>
      <c r="C20" s="552" t="s">
        <v>638</v>
      </c>
      <c r="D20" s="548" t="s">
        <v>638</v>
      </c>
      <c r="E20" s="549" t="s">
        <v>638</v>
      </c>
      <c r="F20" s="550" t="s">
        <v>638</v>
      </c>
      <c r="G20" s="551"/>
      <c r="H20" s="539"/>
      <c r="I20" s="540"/>
      <c r="J20" s="532"/>
      <c r="K20" s="430"/>
      <c r="L20" s="3"/>
      <c r="M20" s="3"/>
      <c r="N20" s="3"/>
      <c r="O20" s="3"/>
      <c r="P20" s="3"/>
      <c r="Q20" s="3"/>
      <c r="R20" s="3"/>
      <c r="S20" s="3"/>
      <c r="T20" s="3"/>
      <c r="U20" s="3"/>
      <c r="V20" s="3"/>
      <c r="W20" s="3"/>
      <c r="X20" s="3"/>
      <c r="Y20" s="3"/>
      <c r="Z20" s="3"/>
      <c r="AA20" s="3"/>
    </row>
    <row r="21">
      <c r="A21" s="529"/>
      <c r="B21" s="546" t="s">
        <v>539</v>
      </c>
      <c r="C21" s="555" t="s">
        <v>408</v>
      </c>
      <c r="D21" s="556" t="s">
        <v>593</v>
      </c>
      <c r="E21" s="549" t="s">
        <v>384</v>
      </c>
      <c r="F21" s="550" t="s">
        <v>384</v>
      </c>
      <c r="G21" s="551"/>
      <c r="H21" s="539"/>
      <c r="I21" s="540"/>
      <c r="J21" s="532"/>
      <c r="K21" s="430"/>
      <c r="L21" s="3"/>
      <c r="M21" s="3"/>
      <c r="N21" s="3"/>
      <c r="O21" s="3"/>
      <c r="P21" s="3"/>
      <c r="Q21" s="3"/>
      <c r="R21" s="3"/>
      <c r="S21" s="3"/>
      <c r="T21" s="3"/>
      <c r="U21" s="3"/>
      <c r="V21" s="3"/>
      <c r="W21" s="3"/>
      <c r="X21" s="3"/>
      <c r="Y21" s="3"/>
      <c r="Z21" s="3"/>
      <c r="AA21" s="3"/>
    </row>
    <row r="22">
      <c r="A22" s="529"/>
      <c r="B22" s="557" t="s">
        <v>182</v>
      </c>
      <c r="C22" s="552" t="s">
        <v>595</v>
      </c>
      <c r="D22" s="548" t="s">
        <v>639</v>
      </c>
      <c r="E22" s="549" t="s">
        <v>640</v>
      </c>
      <c r="F22" s="550" t="s">
        <v>641</v>
      </c>
      <c r="G22" s="558"/>
      <c r="H22" s="539"/>
      <c r="I22" s="540"/>
      <c r="J22" s="532"/>
      <c r="K22" s="430"/>
      <c r="L22" s="3"/>
      <c r="M22" s="3"/>
      <c r="N22" s="3"/>
      <c r="O22" s="3"/>
      <c r="P22" s="3"/>
      <c r="Q22" s="3"/>
      <c r="R22" s="3"/>
      <c r="S22" s="3"/>
      <c r="T22" s="3"/>
      <c r="U22" s="3"/>
      <c r="V22" s="3"/>
      <c r="W22" s="3"/>
      <c r="X22" s="3"/>
      <c r="Y22" s="3"/>
      <c r="Z22" s="3"/>
      <c r="AA22" s="3"/>
    </row>
    <row r="23">
      <c r="A23" s="514"/>
      <c r="B23" s="489"/>
      <c r="C23" s="559"/>
      <c r="D23" s="17"/>
      <c r="E23" s="17"/>
      <c r="F23" s="321"/>
      <c r="G23" s="560"/>
      <c r="H23" s="539"/>
      <c r="I23" s="540"/>
      <c r="J23" s="532"/>
      <c r="K23" s="430"/>
      <c r="L23" s="3"/>
      <c r="M23" s="3"/>
      <c r="N23" s="3"/>
      <c r="O23" s="3"/>
      <c r="P23" s="3"/>
      <c r="Q23" s="3"/>
      <c r="R23" s="3"/>
      <c r="S23" s="3"/>
      <c r="T23" s="3"/>
      <c r="U23" s="3"/>
      <c r="V23" s="3"/>
      <c r="W23" s="3"/>
      <c r="X23" s="3"/>
      <c r="Y23" s="3"/>
      <c r="Z23" s="3"/>
      <c r="AA23" s="3"/>
    </row>
    <row r="24">
      <c r="A24" s="435"/>
      <c r="B24" s="489"/>
      <c r="C24" s="561"/>
      <c r="D24" s="561"/>
      <c r="E24" s="561"/>
      <c r="F24" s="561"/>
      <c r="G24" s="560"/>
      <c r="H24" s="539"/>
      <c r="I24" s="540"/>
      <c r="J24" s="532"/>
      <c r="K24" s="430"/>
      <c r="L24" s="3"/>
      <c r="M24" s="3"/>
      <c r="N24" s="3"/>
      <c r="O24" s="3"/>
      <c r="P24" s="3"/>
      <c r="Q24" s="3"/>
      <c r="R24" s="3"/>
      <c r="S24" s="3"/>
      <c r="T24" s="3"/>
      <c r="U24" s="3"/>
      <c r="V24" s="3"/>
      <c r="W24" s="3"/>
      <c r="X24" s="3"/>
      <c r="Y24" s="3"/>
      <c r="Z24" s="3"/>
      <c r="AA24" s="3"/>
    </row>
    <row r="25">
      <c r="A25" s="514"/>
      <c r="B25" s="489"/>
      <c r="C25" s="514"/>
      <c r="D25" s="514"/>
      <c r="E25" s="514"/>
      <c r="F25" s="514"/>
      <c r="G25" s="562"/>
      <c r="H25" s="539"/>
      <c r="I25" s="540"/>
      <c r="J25" s="532"/>
      <c r="K25" s="430"/>
      <c r="L25" s="3"/>
      <c r="M25" s="3"/>
      <c r="N25" s="3"/>
      <c r="O25" s="3"/>
      <c r="P25" s="3"/>
      <c r="Q25" s="3"/>
      <c r="R25" s="3"/>
      <c r="S25" s="3"/>
      <c r="T25" s="3"/>
      <c r="U25" s="3"/>
      <c r="V25" s="3"/>
      <c r="W25" s="3"/>
      <c r="X25" s="3"/>
      <c r="Y25" s="3"/>
      <c r="Z25" s="3"/>
      <c r="AA25" s="3"/>
    </row>
    <row r="26">
      <c r="A26" s="514"/>
      <c r="B26" s="563" t="s">
        <v>626</v>
      </c>
      <c r="C26" s="535" t="s">
        <v>23</v>
      </c>
      <c r="D26" s="536" t="s">
        <v>34</v>
      </c>
      <c r="E26" s="537" t="s">
        <v>64</v>
      </c>
      <c r="F26" s="564" t="s">
        <v>16</v>
      </c>
      <c r="G26" s="562"/>
      <c r="H26" s="539"/>
      <c r="I26" s="540"/>
      <c r="J26" s="532"/>
      <c r="K26" s="430"/>
      <c r="L26" s="3"/>
      <c r="M26" s="3"/>
      <c r="N26" s="3"/>
      <c r="O26" s="3"/>
      <c r="P26" s="3"/>
      <c r="Q26" s="3"/>
      <c r="R26" s="3"/>
      <c r="S26" s="3"/>
      <c r="T26" s="3"/>
      <c r="U26" s="3"/>
      <c r="V26" s="3"/>
      <c r="W26" s="3"/>
      <c r="X26" s="3"/>
      <c r="Y26" s="3"/>
      <c r="Z26" s="3"/>
      <c r="AA26" s="3"/>
    </row>
    <row r="27">
      <c r="A27" s="514"/>
      <c r="B27" s="565"/>
      <c r="C27" s="542"/>
      <c r="D27" s="543"/>
      <c r="E27" s="544"/>
      <c r="F27" s="545"/>
      <c r="G27" s="562"/>
      <c r="H27" s="539"/>
      <c r="I27" s="540"/>
      <c r="J27" s="532"/>
      <c r="K27" s="430"/>
      <c r="L27" s="3"/>
      <c r="M27" s="3"/>
      <c r="N27" s="3"/>
      <c r="O27" s="3"/>
      <c r="P27" s="3"/>
      <c r="Q27" s="3"/>
      <c r="R27" s="3"/>
      <c r="S27" s="3"/>
      <c r="T27" s="3"/>
      <c r="U27" s="3"/>
      <c r="V27" s="3"/>
      <c r="W27" s="3"/>
      <c r="X27" s="3"/>
      <c r="Y27" s="3"/>
      <c r="Z27" s="3"/>
      <c r="AA27" s="3"/>
    </row>
    <row r="28">
      <c r="A28" s="514"/>
      <c r="B28" s="566" t="s">
        <v>512</v>
      </c>
      <c r="C28" s="547" t="s">
        <v>627</v>
      </c>
      <c r="D28" s="548" t="s">
        <v>513</v>
      </c>
      <c r="E28" s="549" t="s">
        <v>627</v>
      </c>
      <c r="F28" s="550" t="s">
        <v>513</v>
      </c>
      <c r="G28" s="562"/>
      <c r="H28" s="539"/>
      <c r="I28" s="540"/>
      <c r="J28" s="532"/>
      <c r="K28" s="430"/>
      <c r="L28" s="3"/>
      <c r="M28" s="3"/>
      <c r="N28" s="3"/>
      <c r="O28" s="3"/>
      <c r="P28" s="3"/>
      <c r="Q28" s="3"/>
      <c r="R28" s="3"/>
      <c r="S28" s="3"/>
      <c r="T28" s="3"/>
      <c r="U28" s="3"/>
      <c r="V28" s="3"/>
      <c r="W28" s="3"/>
      <c r="X28" s="3"/>
      <c r="Y28" s="3"/>
      <c r="Z28" s="3"/>
      <c r="AA28" s="3"/>
    </row>
    <row r="29">
      <c r="A29" s="514"/>
      <c r="B29" s="566" t="s">
        <v>172</v>
      </c>
      <c r="C29" s="552" t="s">
        <v>405</v>
      </c>
      <c r="D29" s="548" t="s">
        <v>405</v>
      </c>
      <c r="E29" s="553" t="s">
        <v>405</v>
      </c>
      <c r="F29" s="550" t="s">
        <v>405</v>
      </c>
      <c r="G29" s="562"/>
      <c r="H29" s="539"/>
      <c r="I29" s="540"/>
      <c r="J29" s="532"/>
      <c r="K29" s="430"/>
      <c r="L29" s="3"/>
      <c r="M29" s="3"/>
      <c r="N29" s="3"/>
      <c r="O29" s="3"/>
      <c r="P29" s="3"/>
      <c r="Q29" s="3"/>
      <c r="R29" s="3"/>
      <c r="S29" s="3"/>
      <c r="T29" s="3"/>
      <c r="U29" s="3"/>
      <c r="V29" s="3"/>
      <c r="W29" s="3"/>
      <c r="X29" s="3"/>
      <c r="Y29" s="3"/>
      <c r="Z29" s="3"/>
      <c r="AA29" s="3"/>
    </row>
    <row r="30">
      <c r="A30" s="514"/>
      <c r="B30" s="566" t="s">
        <v>515</v>
      </c>
      <c r="C30" s="547" t="s">
        <v>627</v>
      </c>
      <c r="D30" s="548" t="s">
        <v>513</v>
      </c>
      <c r="E30" s="549" t="s">
        <v>627</v>
      </c>
      <c r="F30" s="550" t="s">
        <v>513</v>
      </c>
      <c r="G30" s="562"/>
      <c r="H30" s="539"/>
      <c r="I30" s="540"/>
      <c r="J30" s="532"/>
      <c r="K30" s="430"/>
      <c r="L30" s="3"/>
      <c r="M30" s="3"/>
      <c r="N30" s="3"/>
      <c r="O30" s="3"/>
      <c r="P30" s="3"/>
      <c r="Q30" s="3"/>
      <c r="R30" s="3"/>
      <c r="S30" s="3"/>
      <c r="T30" s="3"/>
      <c r="U30" s="3"/>
      <c r="V30" s="3"/>
      <c r="W30" s="3"/>
      <c r="X30" s="3"/>
      <c r="Y30" s="3"/>
      <c r="Z30" s="3"/>
      <c r="AA30" s="3"/>
    </row>
    <row r="31">
      <c r="A31" s="1"/>
      <c r="B31" s="566" t="s">
        <v>516</v>
      </c>
      <c r="C31" s="552" t="s">
        <v>463</v>
      </c>
      <c r="D31" s="548" t="s">
        <v>467</v>
      </c>
      <c r="E31" s="553" t="s">
        <v>463</v>
      </c>
      <c r="F31" s="550" t="s">
        <v>463</v>
      </c>
      <c r="G31" s="15"/>
      <c r="H31" s="539"/>
      <c r="I31" s="540"/>
      <c r="J31" s="567"/>
      <c r="K31" s="3"/>
      <c r="L31" s="3"/>
      <c r="M31" s="3"/>
      <c r="N31" s="3"/>
      <c r="O31" s="3"/>
      <c r="P31" s="3"/>
      <c r="Q31" s="3"/>
      <c r="R31" s="3"/>
      <c r="S31" s="3"/>
      <c r="T31" s="3"/>
      <c r="U31" s="3"/>
      <c r="V31" s="3"/>
      <c r="W31" s="3"/>
      <c r="X31" s="3"/>
      <c r="Y31" s="3"/>
      <c r="Z31" s="3"/>
      <c r="AA31" s="3"/>
    </row>
    <row r="32">
      <c r="A32" s="1"/>
      <c r="B32" s="566" t="s">
        <v>134</v>
      </c>
      <c r="C32" s="547" t="s">
        <v>627</v>
      </c>
      <c r="D32" s="548" t="s">
        <v>642</v>
      </c>
      <c r="E32" s="549" t="s">
        <v>627</v>
      </c>
      <c r="F32" s="550" t="s">
        <v>643</v>
      </c>
      <c r="G32" s="15"/>
      <c r="H32" s="568"/>
      <c r="I32" s="540"/>
      <c r="J32" s="567"/>
      <c r="K32" s="3"/>
      <c r="L32" s="3"/>
      <c r="M32" s="3"/>
      <c r="N32" s="3"/>
      <c r="O32" s="3"/>
      <c r="P32" s="3"/>
      <c r="Q32" s="3"/>
      <c r="R32" s="3"/>
      <c r="S32" s="3"/>
      <c r="T32" s="3"/>
      <c r="U32" s="3"/>
      <c r="V32" s="3"/>
      <c r="W32" s="3"/>
      <c r="X32" s="3"/>
      <c r="Y32" s="3"/>
      <c r="Z32" s="3"/>
      <c r="AA32" s="3"/>
    </row>
    <row r="33">
      <c r="A33" s="1"/>
      <c r="B33" s="566" t="s">
        <v>145</v>
      </c>
      <c r="C33" s="552" t="s">
        <v>394</v>
      </c>
      <c r="D33" s="548" t="s">
        <v>337</v>
      </c>
      <c r="E33" s="549" t="s">
        <v>583</v>
      </c>
      <c r="F33" s="550" t="s">
        <v>630</v>
      </c>
      <c r="G33" s="15"/>
      <c r="H33" s="568"/>
      <c r="I33" s="540"/>
      <c r="J33" s="567"/>
      <c r="K33" s="3"/>
      <c r="L33" s="3"/>
      <c r="M33" s="3"/>
      <c r="N33" s="3"/>
      <c r="O33" s="3"/>
      <c r="P33" s="3"/>
      <c r="Q33" s="3"/>
      <c r="R33" s="3"/>
      <c r="S33" s="3"/>
      <c r="T33" s="3"/>
      <c r="U33" s="3"/>
      <c r="V33" s="3"/>
      <c r="W33" s="3"/>
      <c r="X33" s="3"/>
      <c r="Y33" s="3"/>
      <c r="Z33" s="3"/>
      <c r="AA33" s="3"/>
    </row>
    <row r="34">
      <c r="A34" s="1"/>
      <c r="B34" s="566" t="s">
        <v>98</v>
      </c>
      <c r="C34" s="552" t="s">
        <v>627</v>
      </c>
      <c r="D34" s="548" t="s">
        <v>513</v>
      </c>
      <c r="E34" s="549" t="s">
        <v>627</v>
      </c>
      <c r="F34" s="550" t="s">
        <v>584</v>
      </c>
      <c r="G34" s="15"/>
      <c r="H34" s="567"/>
      <c r="I34" s="567"/>
      <c r="J34" s="567"/>
      <c r="K34" s="3"/>
      <c r="L34" s="3"/>
      <c r="M34" s="3"/>
      <c r="N34" s="3"/>
      <c r="O34" s="3"/>
      <c r="P34" s="3"/>
      <c r="Q34" s="3"/>
      <c r="R34" s="3"/>
      <c r="S34" s="3"/>
      <c r="T34" s="3"/>
      <c r="U34" s="3"/>
      <c r="V34" s="3"/>
      <c r="W34" s="3"/>
      <c r="X34" s="3"/>
      <c r="Y34" s="3"/>
      <c r="Z34" s="3"/>
      <c r="AA34" s="3"/>
    </row>
    <row r="35">
      <c r="A35" s="1"/>
      <c r="B35" s="566" t="s">
        <v>167</v>
      </c>
      <c r="C35" s="552" t="s">
        <v>364</v>
      </c>
      <c r="D35" s="548" t="s">
        <v>398</v>
      </c>
      <c r="E35" s="549" t="s">
        <v>644</v>
      </c>
      <c r="F35" s="550" t="s">
        <v>645</v>
      </c>
      <c r="G35" s="1"/>
      <c r="H35" s="3"/>
      <c r="I35" s="3"/>
      <c r="J35" s="3"/>
      <c r="K35" s="3"/>
      <c r="L35" s="3"/>
      <c r="M35" s="3"/>
      <c r="N35" s="3"/>
      <c r="O35" s="3"/>
      <c r="P35" s="3"/>
      <c r="Q35" s="3"/>
      <c r="R35" s="3"/>
      <c r="S35" s="3"/>
      <c r="T35" s="3"/>
      <c r="U35" s="3"/>
      <c r="V35" s="3"/>
      <c r="W35" s="3"/>
      <c r="X35" s="3"/>
      <c r="Y35" s="3"/>
      <c r="Z35" s="3"/>
      <c r="AA35" s="3"/>
    </row>
    <row r="36">
      <c r="A36" s="1"/>
      <c r="B36" s="566" t="s">
        <v>128</v>
      </c>
      <c r="C36" s="547" t="s">
        <v>427</v>
      </c>
      <c r="D36" s="548" t="s">
        <v>513</v>
      </c>
      <c r="E36" s="549" t="s">
        <v>436</v>
      </c>
      <c r="F36" s="550" t="s">
        <v>344</v>
      </c>
      <c r="G36" s="1"/>
      <c r="H36" s="3"/>
      <c r="I36" s="3"/>
      <c r="J36" s="3"/>
      <c r="K36" s="3"/>
      <c r="L36" s="3"/>
      <c r="M36" s="3"/>
      <c r="N36" s="3"/>
      <c r="O36" s="3"/>
      <c r="P36" s="3"/>
      <c r="Q36" s="3"/>
      <c r="R36" s="3"/>
      <c r="S36" s="3"/>
      <c r="T36" s="3"/>
      <c r="U36" s="3"/>
      <c r="V36" s="3"/>
      <c r="W36" s="3"/>
      <c r="X36" s="3"/>
      <c r="Y36" s="3"/>
      <c r="Z36" s="3"/>
      <c r="AA36" s="3"/>
    </row>
    <row r="37">
      <c r="A37" s="1"/>
      <c r="B37" s="566" t="s">
        <v>190</v>
      </c>
      <c r="C37" s="552" t="s">
        <v>368</v>
      </c>
      <c r="D37" s="548" t="s">
        <v>368</v>
      </c>
      <c r="E37" s="549" t="s">
        <v>379</v>
      </c>
      <c r="F37" s="550" t="s">
        <v>327</v>
      </c>
      <c r="G37" s="1"/>
      <c r="H37" s="3"/>
      <c r="I37" s="3"/>
      <c r="J37" s="3"/>
      <c r="K37" s="3"/>
      <c r="L37" s="3"/>
      <c r="M37" s="3"/>
      <c r="N37" s="3"/>
      <c r="O37" s="3"/>
      <c r="P37" s="3"/>
      <c r="Q37" s="3"/>
      <c r="R37" s="3"/>
      <c r="S37" s="3"/>
      <c r="T37" s="3"/>
      <c r="U37" s="3"/>
      <c r="V37" s="3"/>
      <c r="W37" s="3"/>
      <c r="X37" s="3"/>
      <c r="Y37" s="3"/>
      <c r="Z37" s="3"/>
      <c r="AA37" s="3"/>
    </row>
    <row r="38">
      <c r="A38" s="1"/>
      <c r="B38" s="566" t="s">
        <v>524</v>
      </c>
      <c r="C38" s="552" t="s">
        <v>444</v>
      </c>
      <c r="D38" s="548" t="s">
        <v>588</v>
      </c>
      <c r="E38" s="549" t="s">
        <v>346</v>
      </c>
      <c r="F38" s="550" t="s">
        <v>346</v>
      </c>
      <c r="G38" s="1"/>
      <c r="H38" s="3"/>
      <c r="I38" s="3"/>
      <c r="J38" s="3"/>
      <c r="K38" s="3"/>
      <c r="L38" s="3"/>
      <c r="M38" s="3"/>
      <c r="N38" s="3"/>
      <c r="O38" s="3"/>
      <c r="P38" s="3"/>
      <c r="Q38" s="3"/>
      <c r="R38" s="3"/>
      <c r="S38" s="3"/>
      <c r="T38" s="3"/>
      <c r="U38" s="3"/>
      <c r="V38" s="3"/>
      <c r="W38" s="3"/>
      <c r="X38" s="3"/>
      <c r="Y38" s="3"/>
      <c r="Z38" s="3"/>
      <c r="AA38" s="3"/>
    </row>
    <row r="39">
      <c r="A39" s="1"/>
      <c r="B39" s="566" t="s">
        <v>528</v>
      </c>
      <c r="C39" s="554" t="s">
        <v>346</v>
      </c>
      <c r="D39" s="548" t="s">
        <v>346</v>
      </c>
      <c r="E39" s="549" t="s">
        <v>633</v>
      </c>
      <c r="F39" s="550" t="s">
        <v>633</v>
      </c>
      <c r="G39" s="1"/>
      <c r="H39" s="3"/>
      <c r="I39" s="3"/>
      <c r="J39" s="3"/>
      <c r="K39" s="3"/>
      <c r="L39" s="3"/>
      <c r="M39" s="3"/>
      <c r="N39" s="3"/>
      <c r="O39" s="3"/>
      <c r="P39" s="3"/>
      <c r="Q39" s="3"/>
      <c r="R39" s="3"/>
      <c r="S39" s="3"/>
      <c r="T39" s="3"/>
      <c r="U39" s="3"/>
      <c r="V39" s="3"/>
      <c r="W39" s="3"/>
      <c r="X39" s="3"/>
      <c r="Y39" s="3"/>
      <c r="Z39" s="3"/>
      <c r="AA39" s="3"/>
    </row>
    <row r="40">
      <c r="A40" s="1"/>
      <c r="B40" s="566" t="s">
        <v>533</v>
      </c>
      <c r="C40" s="552" t="s">
        <v>634</v>
      </c>
      <c r="D40" s="548" t="s">
        <v>351</v>
      </c>
      <c r="E40" s="549" t="s">
        <v>590</v>
      </c>
      <c r="F40" s="550" t="s">
        <v>635</v>
      </c>
      <c r="G40" s="1"/>
      <c r="H40" s="3"/>
      <c r="I40" s="3"/>
      <c r="J40" s="3"/>
      <c r="K40" s="3"/>
      <c r="L40" s="3"/>
      <c r="M40" s="3"/>
      <c r="N40" s="3"/>
      <c r="O40" s="3"/>
      <c r="P40" s="3"/>
      <c r="Q40" s="3"/>
      <c r="R40" s="3"/>
      <c r="S40" s="3"/>
      <c r="T40" s="3"/>
      <c r="U40" s="3"/>
      <c r="V40" s="3"/>
      <c r="W40" s="3"/>
      <c r="X40" s="3"/>
      <c r="Y40" s="3"/>
      <c r="Z40" s="3"/>
      <c r="AA40" s="3"/>
    </row>
    <row r="41">
      <c r="A41" s="1"/>
      <c r="B41" s="566" t="s">
        <v>535</v>
      </c>
      <c r="C41" s="552" t="s">
        <v>351</v>
      </c>
      <c r="D41" s="548" t="s">
        <v>636</v>
      </c>
      <c r="E41" s="549" t="s">
        <v>351</v>
      </c>
      <c r="F41" s="550" t="s">
        <v>637</v>
      </c>
      <c r="G41" s="1"/>
      <c r="H41" s="3"/>
      <c r="I41" s="3"/>
      <c r="J41" s="3"/>
      <c r="K41" s="3"/>
      <c r="L41" s="3"/>
      <c r="M41" s="3"/>
      <c r="N41" s="3"/>
      <c r="O41" s="3"/>
      <c r="P41" s="3"/>
      <c r="Q41" s="3"/>
      <c r="R41" s="3"/>
      <c r="S41" s="3"/>
      <c r="T41" s="3"/>
      <c r="U41" s="3"/>
      <c r="V41" s="3"/>
      <c r="W41" s="3"/>
      <c r="X41" s="3"/>
      <c r="Y41" s="3"/>
      <c r="Z41" s="3"/>
      <c r="AA41" s="3"/>
    </row>
    <row r="42">
      <c r="A42" s="1"/>
      <c r="B42" s="566" t="s">
        <v>538</v>
      </c>
      <c r="C42" s="552" t="s">
        <v>638</v>
      </c>
      <c r="D42" s="548" t="s">
        <v>638</v>
      </c>
      <c r="E42" s="549" t="s">
        <v>638</v>
      </c>
      <c r="F42" s="550" t="s">
        <v>638</v>
      </c>
      <c r="G42" s="1"/>
      <c r="H42" s="3"/>
      <c r="I42" s="3"/>
      <c r="J42" s="3"/>
      <c r="K42" s="3"/>
      <c r="L42" s="3"/>
      <c r="M42" s="3"/>
      <c r="N42" s="3"/>
      <c r="O42" s="3"/>
      <c r="P42" s="3"/>
      <c r="Q42" s="3"/>
      <c r="R42" s="3"/>
      <c r="S42" s="3"/>
      <c r="T42" s="3"/>
      <c r="U42" s="3"/>
      <c r="V42" s="3"/>
      <c r="W42" s="3"/>
      <c r="X42" s="3"/>
      <c r="Y42" s="3"/>
      <c r="Z42" s="3"/>
      <c r="AA42" s="3"/>
    </row>
    <row r="43">
      <c r="A43" s="1"/>
      <c r="B43" s="566" t="s">
        <v>539</v>
      </c>
      <c r="C43" s="555" t="s">
        <v>409</v>
      </c>
      <c r="D43" s="556" t="s">
        <v>614</v>
      </c>
      <c r="E43" s="549" t="s">
        <v>385</v>
      </c>
      <c r="F43" s="550" t="s">
        <v>385</v>
      </c>
      <c r="G43" s="1"/>
      <c r="H43" s="3"/>
      <c r="I43" s="3"/>
      <c r="J43" s="3"/>
      <c r="K43" s="3"/>
      <c r="L43" s="3"/>
      <c r="M43" s="3"/>
      <c r="N43" s="3"/>
      <c r="O43" s="3"/>
      <c r="P43" s="3"/>
      <c r="Q43" s="3"/>
      <c r="R43" s="3"/>
      <c r="S43" s="3"/>
      <c r="T43" s="3"/>
      <c r="U43" s="3"/>
      <c r="V43" s="3"/>
      <c r="W43" s="3"/>
      <c r="X43" s="3"/>
      <c r="Y43" s="3"/>
      <c r="Z43" s="3"/>
      <c r="AA43" s="3"/>
    </row>
    <row r="44">
      <c r="A44" s="1"/>
      <c r="B44" s="569" t="s">
        <v>182</v>
      </c>
      <c r="C44" s="552" t="s">
        <v>595</v>
      </c>
      <c r="D44" s="548" t="s">
        <v>639</v>
      </c>
      <c r="E44" s="549" t="s">
        <v>640</v>
      </c>
      <c r="F44" s="550" t="s">
        <v>641</v>
      </c>
      <c r="G44" s="1"/>
      <c r="H44" s="3"/>
      <c r="I44" s="3"/>
      <c r="J44" s="3"/>
      <c r="K44" s="3"/>
      <c r="L44" s="3"/>
      <c r="M44" s="3"/>
      <c r="N44" s="3"/>
      <c r="O44" s="3"/>
      <c r="P44" s="3"/>
      <c r="Q44" s="3"/>
      <c r="R44" s="3"/>
      <c r="S44" s="3"/>
      <c r="T44" s="3"/>
      <c r="U44" s="3"/>
      <c r="V44" s="3"/>
      <c r="W44" s="3"/>
      <c r="X44" s="3"/>
      <c r="Y44" s="3"/>
      <c r="Z44" s="3"/>
      <c r="AA44" s="3"/>
    </row>
    <row r="45">
      <c r="A45" s="1"/>
      <c r="B45" s="1"/>
      <c r="C45" s="1"/>
      <c r="D45" s="1"/>
      <c r="E45" s="1"/>
      <c r="F45" s="1"/>
      <c r="G45" s="1"/>
      <c r="H45" s="3"/>
      <c r="I45" s="3"/>
      <c r="J45" s="3"/>
      <c r="K45" s="3"/>
      <c r="L45" s="3"/>
      <c r="M45" s="3"/>
      <c r="N45" s="3"/>
      <c r="O45" s="3"/>
      <c r="P45" s="3"/>
      <c r="Q45" s="3"/>
      <c r="R45" s="3"/>
      <c r="S45" s="3"/>
      <c r="T45" s="3"/>
      <c r="U45" s="3"/>
      <c r="V45" s="3"/>
      <c r="W45" s="3"/>
      <c r="X45" s="3"/>
      <c r="Y45" s="3"/>
      <c r="Z45" s="3"/>
      <c r="AA45" s="3"/>
    </row>
    <row r="46">
      <c r="A46" s="1"/>
      <c r="B46" s="1"/>
      <c r="C46" s="1"/>
      <c r="D46" s="1"/>
      <c r="E46" s="1"/>
      <c r="F46" s="1"/>
      <c r="G46" s="1"/>
      <c r="H46" s="3"/>
      <c r="I46" s="3"/>
      <c r="J46" s="3"/>
      <c r="K46" s="3"/>
      <c r="L46" s="3"/>
      <c r="M46" s="3"/>
      <c r="N46" s="3"/>
      <c r="O46" s="3"/>
      <c r="P46" s="3"/>
      <c r="Q46" s="3"/>
      <c r="R46" s="3"/>
      <c r="S46" s="3"/>
      <c r="T46" s="3"/>
      <c r="U46" s="3"/>
      <c r="V46" s="3"/>
      <c r="W46" s="3"/>
      <c r="X46" s="3"/>
      <c r="Y46" s="3"/>
      <c r="Z46" s="3"/>
      <c r="AA46" s="3"/>
    </row>
    <row r="47">
      <c r="A47" s="1"/>
      <c r="B47" s="1"/>
      <c r="C47" s="1"/>
      <c r="D47" s="1"/>
      <c r="E47" s="1"/>
      <c r="F47" s="1"/>
      <c r="G47" s="1"/>
      <c r="H47" s="3"/>
      <c r="I47" s="3"/>
      <c r="J47" s="3"/>
      <c r="K47" s="3"/>
      <c r="L47" s="3"/>
      <c r="M47" s="3"/>
      <c r="N47" s="3"/>
      <c r="O47" s="3"/>
      <c r="P47" s="3"/>
      <c r="Q47" s="3"/>
      <c r="R47" s="3"/>
      <c r="S47" s="3"/>
      <c r="T47" s="3"/>
      <c r="U47" s="3"/>
      <c r="V47" s="3"/>
      <c r="W47" s="3"/>
      <c r="X47" s="3"/>
      <c r="Y47" s="3"/>
      <c r="Z47" s="3"/>
      <c r="AA47" s="3"/>
    </row>
    <row r="48">
      <c r="A48" s="1"/>
      <c r="B48" s="1"/>
      <c r="C48" s="1"/>
      <c r="D48" s="1"/>
      <c r="E48" s="1"/>
      <c r="F48" s="1"/>
      <c r="G48" s="1"/>
      <c r="H48" s="3"/>
      <c r="I48" s="3"/>
      <c r="J48" s="3"/>
      <c r="K48" s="3"/>
      <c r="L48" s="3"/>
      <c r="M48" s="3"/>
      <c r="N48" s="3"/>
      <c r="O48" s="3"/>
      <c r="P48" s="3"/>
      <c r="Q48" s="3"/>
      <c r="R48" s="3"/>
      <c r="S48" s="3"/>
      <c r="T48" s="3"/>
      <c r="U48" s="3"/>
      <c r="V48" s="3"/>
      <c r="W48" s="3"/>
      <c r="X48" s="3"/>
      <c r="Y48" s="3"/>
      <c r="Z48" s="3"/>
      <c r="AA48" s="3"/>
    </row>
    <row r="49">
      <c r="A49" s="1"/>
      <c r="B49" s="1"/>
      <c r="C49" s="1"/>
      <c r="D49" s="1"/>
      <c r="E49" s="1"/>
      <c r="F49" s="1"/>
      <c r="G49" s="1"/>
      <c r="H49" s="3"/>
      <c r="I49" s="3"/>
      <c r="J49" s="3"/>
      <c r="K49" s="3"/>
      <c r="L49" s="3"/>
      <c r="M49" s="3"/>
      <c r="N49" s="3"/>
      <c r="O49" s="3"/>
      <c r="P49" s="3"/>
      <c r="Q49" s="3"/>
      <c r="R49" s="3"/>
      <c r="S49" s="3"/>
      <c r="T49" s="3"/>
      <c r="U49" s="3"/>
      <c r="V49" s="3"/>
      <c r="W49" s="3"/>
      <c r="X49" s="3"/>
      <c r="Y49" s="3"/>
      <c r="Z49" s="3"/>
      <c r="AA49" s="3"/>
    </row>
    <row r="50">
      <c r="A50" s="1"/>
      <c r="B50" s="1"/>
      <c r="C50" s="1"/>
      <c r="D50" s="1"/>
      <c r="E50" s="1"/>
      <c r="F50" s="1"/>
      <c r="G50" s="1"/>
      <c r="H50" s="3"/>
      <c r="I50" s="3"/>
      <c r="J50" s="3"/>
      <c r="K50" s="3"/>
      <c r="L50" s="3"/>
      <c r="M50" s="3"/>
      <c r="N50" s="3"/>
      <c r="O50" s="3"/>
      <c r="P50" s="3"/>
      <c r="Q50" s="3"/>
      <c r="R50" s="3"/>
      <c r="S50" s="3"/>
      <c r="T50" s="3"/>
      <c r="U50" s="3"/>
      <c r="V50" s="3"/>
      <c r="W50" s="3"/>
      <c r="X50" s="3"/>
      <c r="Y50" s="3"/>
      <c r="Z50" s="3"/>
      <c r="AA50" s="3"/>
    </row>
    <row r="51">
      <c r="A51" s="1"/>
      <c r="B51" s="1"/>
      <c r="C51" s="1"/>
      <c r="D51" s="1"/>
      <c r="E51" s="1"/>
      <c r="F51" s="1"/>
      <c r="G51" s="1"/>
      <c r="H51" s="3"/>
      <c r="I51" s="3"/>
      <c r="J51" s="3"/>
      <c r="K51" s="3"/>
      <c r="L51" s="3"/>
      <c r="M51" s="3"/>
      <c r="N51" s="3"/>
      <c r="O51" s="3"/>
      <c r="P51" s="3"/>
      <c r="Q51" s="3"/>
      <c r="R51" s="3"/>
      <c r="S51" s="3"/>
      <c r="T51" s="3"/>
      <c r="U51" s="3"/>
      <c r="V51" s="3"/>
      <c r="W51" s="3"/>
      <c r="X51" s="3"/>
      <c r="Y51" s="3"/>
      <c r="Z51" s="3"/>
      <c r="AA51" s="3"/>
    </row>
    <row r="52">
      <c r="A52" s="1"/>
      <c r="B52" s="1"/>
      <c r="C52" s="1"/>
      <c r="D52" s="1"/>
      <c r="E52" s="1"/>
      <c r="F52" s="1"/>
      <c r="G52" s="1"/>
      <c r="H52" s="3"/>
      <c r="I52" s="3"/>
      <c r="J52" s="3"/>
      <c r="K52" s="3"/>
      <c r="L52" s="3"/>
      <c r="M52" s="3"/>
      <c r="N52" s="3"/>
      <c r="O52" s="3"/>
      <c r="P52" s="3"/>
      <c r="Q52" s="3"/>
      <c r="R52" s="3"/>
      <c r="S52" s="3"/>
      <c r="T52" s="3"/>
      <c r="U52" s="3"/>
      <c r="V52" s="3"/>
      <c r="W52" s="3"/>
      <c r="X52" s="3"/>
      <c r="Y52" s="3"/>
      <c r="Z52" s="3"/>
      <c r="AA52" s="3"/>
    </row>
    <row r="53">
      <c r="A53" s="1"/>
      <c r="B53" s="1"/>
      <c r="C53" s="1"/>
      <c r="D53" s="1"/>
      <c r="E53" s="1"/>
      <c r="F53" s="1"/>
      <c r="G53" s="1"/>
      <c r="H53" s="3"/>
      <c r="I53" s="3"/>
      <c r="J53" s="3"/>
      <c r="K53" s="3"/>
      <c r="L53" s="3"/>
      <c r="M53" s="3"/>
      <c r="N53" s="3"/>
      <c r="O53" s="3"/>
      <c r="P53" s="3"/>
      <c r="Q53" s="3"/>
      <c r="R53" s="3"/>
      <c r="S53" s="3"/>
      <c r="T53" s="3"/>
      <c r="U53" s="3"/>
      <c r="V53" s="3"/>
      <c r="W53" s="3"/>
      <c r="X53" s="3"/>
      <c r="Y53" s="3"/>
      <c r="Z53" s="3"/>
      <c r="AA53" s="3"/>
    </row>
    <row r="54">
      <c r="A54" s="1"/>
      <c r="B54" s="1"/>
      <c r="C54" s="1"/>
      <c r="D54" s="1"/>
      <c r="E54" s="1"/>
      <c r="F54" s="1"/>
      <c r="G54" s="1"/>
      <c r="H54" s="3"/>
      <c r="I54" s="3"/>
      <c r="J54" s="3"/>
      <c r="K54" s="3"/>
      <c r="L54" s="3"/>
      <c r="M54" s="3"/>
      <c r="N54" s="3"/>
      <c r="O54" s="3"/>
      <c r="P54" s="3"/>
      <c r="Q54" s="3"/>
      <c r="R54" s="3"/>
      <c r="S54" s="3"/>
      <c r="T54" s="3"/>
      <c r="U54" s="3"/>
      <c r="V54" s="3"/>
      <c r="W54" s="3"/>
      <c r="X54" s="3"/>
      <c r="Y54" s="3"/>
      <c r="Z54" s="3"/>
      <c r="AA54" s="3"/>
    </row>
    <row r="55">
      <c r="A55" s="1"/>
      <c r="B55" s="1"/>
      <c r="C55" s="1"/>
      <c r="D55" s="1"/>
      <c r="E55" s="1"/>
      <c r="F55" s="1"/>
      <c r="G55" s="1"/>
      <c r="H55" s="3"/>
      <c r="I55" s="3"/>
      <c r="J55" s="3"/>
      <c r="K55" s="3"/>
      <c r="L55" s="3"/>
      <c r="M55" s="3"/>
      <c r="N55" s="3"/>
      <c r="O55" s="3"/>
      <c r="P55" s="3"/>
      <c r="Q55" s="3"/>
      <c r="R55" s="3"/>
      <c r="S55" s="3"/>
      <c r="T55" s="3"/>
      <c r="U55" s="3"/>
      <c r="V55" s="3"/>
      <c r="W55" s="3"/>
      <c r="X55" s="3"/>
      <c r="Y55" s="3"/>
      <c r="Z55" s="3"/>
      <c r="AA55" s="3"/>
    </row>
    <row r="56">
      <c r="A56" s="1"/>
      <c r="B56" s="1"/>
      <c r="C56" s="1"/>
      <c r="D56" s="1"/>
      <c r="E56" s="1"/>
      <c r="F56" s="1"/>
      <c r="G56" s="1"/>
      <c r="H56" s="3"/>
      <c r="I56" s="3"/>
      <c r="J56" s="3"/>
      <c r="K56" s="3"/>
      <c r="L56" s="3"/>
      <c r="M56" s="3"/>
      <c r="N56" s="3"/>
      <c r="O56" s="3"/>
      <c r="P56" s="3"/>
      <c r="Q56" s="3"/>
      <c r="R56" s="3"/>
      <c r="S56" s="3"/>
      <c r="T56" s="3"/>
      <c r="U56" s="3"/>
      <c r="V56" s="3"/>
      <c r="W56" s="3"/>
      <c r="X56" s="3"/>
      <c r="Y56" s="3"/>
      <c r="Z56" s="3"/>
      <c r="AA56" s="3"/>
    </row>
    <row r="57">
      <c r="A57" s="1"/>
      <c r="B57" s="1"/>
      <c r="C57" s="1"/>
      <c r="D57" s="1"/>
      <c r="E57" s="1"/>
      <c r="F57" s="1"/>
      <c r="G57" s="1"/>
      <c r="H57" s="3"/>
      <c r="I57" s="3"/>
      <c r="J57" s="3"/>
      <c r="K57" s="3"/>
      <c r="L57" s="3"/>
      <c r="M57" s="3"/>
      <c r="N57" s="3"/>
      <c r="O57" s="3"/>
      <c r="P57" s="3"/>
      <c r="Q57" s="3"/>
      <c r="R57" s="3"/>
      <c r="S57" s="3"/>
      <c r="T57" s="3"/>
      <c r="U57" s="3"/>
      <c r="V57" s="3"/>
      <c r="W57" s="3"/>
      <c r="X57" s="3"/>
      <c r="Y57" s="3"/>
      <c r="Z57" s="3"/>
      <c r="AA57" s="3"/>
    </row>
    <row r="58">
      <c r="A58" s="1"/>
      <c r="B58" s="1"/>
      <c r="C58" s="1"/>
      <c r="D58" s="1"/>
      <c r="E58" s="1"/>
      <c r="F58" s="1"/>
      <c r="G58" s="1"/>
      <c r="H58" s="3"/>
      <c r="I58" s="3"/>
      <c r="J58" s="3"/>
      <c r="K58" s="3"/>
      <c r="L58" s="3"/>
      <c r="M58" s="3"/>
      <c r="N58" s="3"/>
      <c r="O58" s="3"/>
      <c r="P58" s="3"/>
      <c r="Q58" s="3"/>
      <c r="R58" s="3"/>
      <c r="S58" s="3"/>
      <c r="T58" s="3"/>
      <c r="U58" s="3"/>
      <c r="V58" s="3"/>
      <c r="W58" s="3"/>
      <c r="X58" s="3"/>
      <c r="Y58" s="3"/>
      <c r="Z58" s="3"/>
      <c r="AA58" s="3"/>
    </row>
    <row r="59">
      <c r="A59" s="1"/>
      <c r="B59" s="1"/>
      <c r="C59" s="1"/>
      <c r="D59" s="1"/>
      <c r="E59" s="1"/>
      <c r="F59" s="1"/>
      <c r="G59" s="1"/>
      <c r="H59" s="3"/>
      <c r="I59" s="3"/>
      <c r="J59" s="3"/>
      <c r="K59" s="3"/>
      <c r="L59" s="3"/>
      <c r="M59" s="3"/>
      <c r="N59" s="3"/>
      <c r="O59" s="3"/>
      <c r="P59" s="3"/>
      <c r="Q59" s="3"/>
      <c r="R59" s="3"/>
      <c r="S59" s="3"/>
      <c r="T59" s="3"/>
      <c r="U59" s="3"/>
      <c r="V59" s="3"/>
      <c r="W59" s="3"/>
      <c r="X59" s="3"/>
      <c r="Y59" s="3"/>
      <c r="Z59" s="3"/>
      <c r="AA59" s="3"/>
    </row>
    <row r="60">
      <c r="A60" s="1"/>
      <c r="B60" s="1"/>
      <c r="C60" s="1"/>
      <c r="D60" s="1"/>
      <c r="E60" s="1"/>
      <c r="F60" s="1"/>
      <c r="G60" s="1"/>
      <c r="H60" s="3"/>
      <c r="I60" s="3"/>
      <c r="J60" s="3"/>
      <c r="K60" s="3"/>
      <c r="L60" s="3"/>
      <c r="M60" s="3"/>
      <c r="N60" s="3"/>
      <c r="O60" s="3"/>
      <c r="P60" s="3"/>
      <c r="Q60" s="3"/>
      <c r="R60" s="3"/>
      <c r="S60" s="3"/>
      <c r="T60" s="3"/>
      <c r="U60" s="3"/>
      <c r="V60" s="3"/>
      <c r="W60" s="3"/>
      <c r="X60" s="3"/>
      <c r="Y60" s="3"/>
      <c r="Z60" s="3"/>
      <c r="AA60" s="3"/>
    </row>
    <row r="61">
      <c r="A61" s="1"/>
      <c r="B61" s="1"/>
      <c r="C61" s="1"/>
      <c r="D61" s="1"/>
      <c r="E61" s="1"/>
      <c r="F61" s="1"/>
      <c r="G61" s="1"/>
      <c r="H61" s="3"/>
      <c r="I61" s="3"/>
      <c r="J61" s="3"/>
      <c r="K61" s="3"/>
      <c r="L61" s="3"/>
      <c r="M61" s="3"/>
      <c r="N61" s="3"/>
      <c r="O61" s="3"/>
      <c r="P61" s="3"/>
      <c r="Q61" s="3"/>
      <c r="R61" s="3"/>
      <c r="S61" s="3"/>
      <c r="T61" s="3"/>
      <c r="U61" s="3"/>
      <c r="V61" s="3"/>
      <c r="W61" s="3"/>
      <c r="X61" s="3"/>
      <c r="Y61" s="3"/>
      <c r="Z61" s="3"/>
      <c r="AA61" s="3"/>
    </row>
    <row r="62">
      <c r="A62" s="1"/>
      <c r="B62" s="1"/>
      <c r="C62" s="1"/>
      <c r="D62" s="1"/>
      <c r="E62" s="1"/>
      <c r="F62" s="1"/>
      <c r="G62" s="1"/>
      <c r="H62" s="3"/>
      <c r="I62" s="3"/>
      <c r="J62" s="3"/>
      <c r="K62" s="3"/>
      <c r="L62" s="3"/>
      <c r="M62" s="3"/>
      <c r="N62" s="3"/>
      <c r="O62" s="3"/>
      <c r="P62" s="3"/>
      <c r="Q62" s="3"/>
      <c r="R62" s="3"/>
      <c r="S62" s="3"/>
      <c r="T62" s="3"/>
      <c r="U62" s="3"/>
      <c r="V62" s="3"/>
      <c r="W62" s="3"/>
      <c r="X62" s="3"/>
      <c r="Y62" s="3"/>
      <c r="Z62" s="3"/>
      <c r="AA62" s="3"/>
    </row>
    <row r="63">
      <c r="A63" s="1"/>
      <c r="B63" s="1"/>
      <c r="C63" s="1"/>
      <c r="D63" s="1"/>
      <c r="E63" s="1"/>
      <c r="F63" s="1"/>
      <c r="G63" s="1"/>
      <c r="H63" s="3"/>
      <c r="I63" s="3"/>
      <c r="J63" s="3"/>
      <c r="K63" s="3"/>
      <c r="L63" s="3"/>
      <c r="M63" s="3"/>
      <c r="N63" s="3"/>
      <c r="O63" s="3"/>
      <c r="P63" s="3"/>
      <c r="Q63" s="3"/>
      <c r="R63" s="3"/>
      <c r="S63" s="3"/>
      <c r="T63" s="3"/>
      <c r="U63" s="3"/>
      <c r="V63" s="3"/>
      <c r="W63" s="3"/>
      <c r="X63" s="3"/>
      <c r="Y63" s="3"/>
      <c r="Z63" s="3"/>
      <c r="AA63" s="3"/>
    </row>
    <row r="64">
      <c r="A64" s="1"/>
      <c r="B64" s="1"/>
      <c r="C64" s="1"/>
      <c r="D64" s="1"/>
      <c r="E64" s="1"/>
      <c r="F64" s="1"/>
      <c r="G64" s="1"/>
      <c r="H64" s="3"/>
      <c r="I64" s="3"/>
      <c r="J64" s="3"/>
      <c r="K64" s="3"/>
      <c r="L64" s="3"/>
      <c r="M64" s="3"/>
      <c r="N64" s="3"/>
      <c r="O64" s="3"/>
      <c r="P64" s="3"/>
      <c r="Q64" s="3"/>
      <c r="R64" s="3"/>
      <c r="S64" s="3"/>
      <c r="T64" s="3"/>
      <c r="U64" s="3"/>
      <c r="V64" s="3"/>
      <c r="W64" s="3"/>
      <c r="X64" s="3"/>
      <c r="Y64" s="3"/>
      <c r="Z64" s="3"/>
      <c r="AA64" s="3"/>
    </row>
    <row r="65">
      <c r="A65" s="1"/>
      <c r="B65" s="1"/>
      <c r="C65" s="1"/>
      <c r="D65" s="1"/>
      <c r="E65" s="1"/>
      <c r="F65" s="1"/>
      <c r="G65" s="1"/>
      <c r="H65" s="3"/>
      <c r="I65" s="3"/>
      <c r="J65" s="3"/>
      <c r="K65" s="3"/>
      <c r="L65" s="3"/>
      <c r="M65" s="3"/>
      <c r="N65" s="3"/>
      <c r="O65" s="3"/>
      <c r="P65" s="3"/>
      <c r="Q65" s="3"/>
      <c r="R65" s="3"/>
      <c r="S65" s="3"/>
      <c r="T65" s="3"/>
      <c r="U65" s="3"/>
      <c r="V65" s="3"/>
      <c r="W65" s="3"/>
      <c r="X65" s="3"/>
      <c r="Y65" s="3"/>
      <c r="Z65" s="3"/>
      <c r="AA65" s="3"/>
    </row>
    <row r="66">
      <c r="A66" s="1"/>
      <c r="B66" s="1"/>
      <c r="C66" s="1"/>
      <c r="D66" s="1"/>
      <c r="E66" s="1"/>
      <c r="F66" s="1"/>
      <c r="G66" s="1"/>
      <c r="H66" s="3"/>
      <c r="I66" s="3"/>
      <c r="J66" s="3"/>
      <c r="K66" s="3"/>
      <c r="L66" s="3"/>
      <c r="M66" s="3"/>
      <c r="N66" s="3"/>
      <c r="O66" s="3"/>
      <c r="P66" s="3"/>
      <c r="Q66" s="3"/>
      <c r="R66" s="3"/>
      <c r="S66" s="3"/>
      <c r="T66" s="3"/>
      <c r="U66" s="3"/>
      <c r="V66" s="3"/>
      <c r="W66" s="3"/>
      <c r="X66" s="3"/>
      <c r="Y66" s="3"/>
      <c r="Z66" s="3"/>
      <c r="AA66" s="3"/>
    </row>
    <row r="67">
      <c r="A67" s="1"/>
      <c r="B67" s="1"/>
      <c r="C67" s="1"/>
      <c r="D67" s="1"/>
      <c r="E67" s="1"/>
      <c r="F67" s="1"/>
      <c r="G67" s="1"/>
      <c r="H67" s="3"/>
      <c r="I67" s="3"/>
      <c r="J67" s="3"/>
      <c r="K67" s="3"/>
      <c r="L67" s="3"/>
      <c r="M67" s="3"/>
      <c r="N67" s="3"/>
      <c r="O67" s="3"/>
      <c r="P67" s="3"/>
      <c r="Q67" s="3"/>
      <c r="R67" s="3"/>
      <c r="S67" s="3"/>
      <c r="T67" s="3"/>
      <c r="U67" s="3"/>
      <c r="V67" s="3"/>
      <c r="W67" s="3"/>
      <c r="X67" s="3"/>
      <c r="Y67" s="3"/>
      <c r="Z67" s="3"/>
      <c r="AA67" s="3"/>
    </row>
    <row r="68">
      <c r="A68" s="1"/>
      <c r="B68" s="1"/>
      <c r="C68" s="1"/>
      <c r="D68" s="1"/>
      <c r="E68" s="1"/>
      <c r="F68" s="1"/>
      <c r="G68" s="1"/>
      <c r="H68" s="3"/>
      <c r="I68" s="3"/>
      <c r="J68" s="3"/>
      <c r="K68" s="3"/>
      <c r="L68" s="3"/>
      <c r="M68" s="3"/>
      <c r="N68" s="3"/>
      <c r="O68" s="3"/>
      <c r="P68" s="3"/>
      <c r="Q68" s="3"/>
      <c r="R68" s="3"/>
      <c r="S68" s="3"/>
      <c r="T68" s="3"/>
      <c r="U68" s="3"/>
      <c r="V68" s="3"/>
      <c r="W68" s="3"/>
      <c r="X68" s="3"/>
      <c r="Y68" s="3"/>
      <c r="Z68" s="3"/>
      <c r="AA68" s="3"/>
    </row>
    <row r="69">
      <c r="A69" s="1"/>
      <c r="B69" s="1"/>
      <c r="C69" s="1"/>
      <c r="D69" s="1"/>
      <c r="E69" s="1"/>
      <c r="F69" s="1"/>
      <c r="G69" s="1"/>
      <c r="H69" s="3"/>
      <c r="I69" s="3"/>
      <c r="J69" s="3"/>
      <c r="K69" s="3"/>
      <c r="L69" s="3"/>
      <c r="M69" s="3"/>
      <c r="N69" s="3"/>
      <c r="O69" s="3"/>
      <c r="P69" s="3"/>
      <c r="Q69" s="3"/>
      <c r="R69" s="3"/>
      <c r="S69" s="3"/>
      <c r="T69" s="3"/>
      <c r="U69" s="3"/>
      <c r="V69" s="3"/>
      <c r="W69" s="3"/>
      <c r="X69" s="3"/>
      <c r="Y69" s="3"/>
      <c r="Z69" s="3"/>
      <c r="AA69" s="3"/>
    </row>
    <row r="70">
      <c r="A70" s="1"/>
      <c r="B70" s="1"/>
      <c r="C70" s="1"/>
      <c r="D70" s="1"/>
      <c r="E70" s="1"/>
      <c r="F70" s="1"/>
      <c r="G70" s="1"/>
      <c r="H70" s="3"/>
      <c r="I70" s="3"/>
      <c r="J70" s="3"/>
      <c r="K70" s="3"/>
      <c r="L70" s="3"/>
      <c r="M70" s="3"/>
      <c r="N70" s="3"/>
      <c r="O70" s="3"/>
      <c r="P70" s="3"/>
      <c r="Q70" s="3"/>
      <c r="R70" s="3"/>
      <c r="S70" s="3"/>
      <c r="T70" s="3"/>
      <c r="U70" s="3"/>
      <c r="V70" s="3"/>
      <c r="W70" s="3"/>
      <c r="X70" s="3"/>
      <c r="Y70" s="3"/>
      <c r="Z70" s="3"/>
      <c r="AA70" s="3"/>
    </row>
    <row r="71">
      <c r="A71" s="1"/>
      <c r="B71" s="1"/>
      <c r="C71" s="1"/>
      <c r="D71" s="1"/>
      <c r="E71" s="1"/>
      <c r="F71" s="1"/>
      <c r="G71" s="1"/>
      <c r="H71" s="3"/>
      <c r="I71" s="3"/>
      <c r="J71" s="3"/>
      <c r="K71" s="3"/>
      <c r="L71" s="3"/>
      <c r="M71" s="3"/>
      <c r="N71" s="3"/>
      <c r="O71" s="3"/>
      <c r="P71" s="3"/>
      <c r="Q71" s="3"/>
      <c r="R71" s="3"/>
      <c r="S71" s="3"/>
      <c r="T71" s="3"/>
      <c r="U71" s="3"/>
      <c r="V71" s="3"/>
      <c r="W71" s="3"/>
      <c r="X71" s="3"/>
      <c r="Y71" s="3"/>
      <c r="Z71" s="3"/>
      <c r="AA71" s="3"/>
    </row>
    <row r="72">
      <c r="A72" s="1"/>
      <c r="B72" s="1"/>
      <c r="C72" s="1"/>
      <c r="D72" s="1"/>
      <c r="E72" s="1"/>
      <c r="F72" s="1"/>
      <c r="G72" s="1"/>
      <c r="H72" s="3"/>
      <c r="I72" s="3"/>
      <c r="J72" s="3"/>
      <c r="K72" s="3"/>
      <c r="L72" s="3"/>
      <c r="M72" s="3"/>
      <c r="N72" s="3"/>
      <c r="O72" s="3"/>
      <c r="P72" s="3"/>
      <c r="Q72" s="3"/>
      <c r="R72" s="3"/>
      <c r="S72" s="3"/>
      <c r="T72" s="3"/>
      <c r="U72" s="3"/>
      <c r="V72" s="3"/>
      <c r="W72" s="3"/>
      <c r="X72" s="3"/>
      <c r="Y72" s="3"/>
      <c r="Z72" s="3"/>
      <c r="AA72" s="3"/>
    </row>
    <row r="73">
      <c r="A73" s="1"/>
      <c r="B73" s="1"/>
      <c r="C73" s="1"/>
      <c r="D73" s="1"/>
      <c r="E73" s="1"/>
      <c r="F73" s="1"/>
      <c r="G73" s="1"/>
      <c r="H73" s="3"/>
      <c r="I73" s="3"/>
      <c r="J73" s="3"/>
      <c r="K73" s="3"/>
      <c r="L73" s="3"/>
      <c r="M73" s="3"/>
      <c r="N73" s="3"/>
      <c r="O73" s="3"/>
      <c r="P73" s="3"/>
      <c r="Q73" s="3"/>
      <c r="R73" s="3"/>
      <c r="S73" s="3"/>
      <c r="T73" s="3"/>
      <c r="U73" s="3"/>
      <c r="V73" s="3"/>
      <c r="W73" s="3"/>
      <c r="X73" s="3"/>
      <c r="Y73" s="3"/>
      <c r="Z73" s="3"/>
      <c r="AA73" s="3"/>
    </row>
    <row r="74">
      <c r="A74" s="1"/>
      <c r="B74" s="1"/>
      <c r="C74" s="1"/>
      <c r="D74" s="1"/>
      <c r="E74" s="1"/>
      <c r="F74" s="1"/>
      <c r="G74" s="1"/>
      <c r="H74" s="3"/>
      <c r="I74" s="3"/>
      <c r="J74" s="3"/>
      <c r="K74" s="3"/>
      <c r="L74" s="3"/>
      <c r="M74" s="3"/>
      <c r="N74" s="3"/>
      <c r="O74" s="3"/>
      <c r="P74" s="3"/>
      <c r="Q74" s="3"/>
      <c r="R74" s="3"/>
      <c r="S74" s="3"/>
      <c r="T74" s="3"/>
      <c r="U74" s="3"/>
      <c r="V74" s="3"/>
      <c r="W74" s="3"/>
      <c r="X74" s="3"/>
      <c r="Y74" s="3"/>
      <c r="Z74" s="3"/>
      <c r="AA74" s="3"/>
    </row>
    <row r="75">
      <c r="A75" s="1"/>
      <c r="B75" s="1"/>
      <c r="C75" s="1"/>
      <c r="D75" s="1"/>
      <c r="E75" s="1"/>
      <c r="F75" s="1"/>
      <c r="G75" s="1"/>
      <c r="H75" s="3"/>
      <c r="I75" s="3"/>
      <c r="J75" s="3"/>
      <c r="K75" s="3"/>
      <c r="L75" s="3"/>
      <c r="M75" s="3"/>
      <c r="N75" s="3"/>
      <c r="O75" s="3"/>
      <c r="P75" s="3"/>
      <c r="Q75" s="3"/>
      <c r="R75" s="3"/>
      <c r="S75" s="3"/>
      <c r="T75" s="3"/>
      <c r="U75" s="3"/>
      <c r="V75" s="3"/>
      <c r="W75" s="3"/>
      <c r="X75" s="3"/>
      <c r="Y75" s="3"/>
      <c r="Z75" s="3"/>
      <c r="AA75" s="3"/>
    </row>
    <row r="76">
      <c r="A76" s="1"/>
      <c r="B76" s="1"/>
      <c r="C76" s="1"/>
      <c r="D76" s="1"/>
      <c r="E76" s="1"/>
      <c r="F76" s="1"/>
      <c r="G76" s="1"/>
      <c r="H76" s="3"/>
      <c r="I76" s="3"/>
      <c r="J76" s="3"/>
      <c r="K76" s="3"/>
      <c r="L76" s="3"/>
      <c r="M76" s="3"/>
      <c r="N76" s="3"/>
      <c r="O76" s="3"/>
      <c r="P76" s="3"/>
      <c r="Q76" s="3"/>
      <c r="R76" s="3"/>
      <c r="S76" s="3"/>
      <c r="T76" s="3"/>
      <c r="U76" s="3"/>
      <c r="V76" s="3"/>
      <c r="W76" s="3"/>
      <c r="X76" s="3"/>
      <c r="Y76" s="3"/>
      <c r="Z76" s="3"/>
      <c r="AA76" s="3"/>
    </row>
    <row r="77">
      <c r="A77" s="1"/>
      <c r="B77" s="1"/>
      <c r="C77" s="1"/>
      <c r="D77" s="1"/>
      <c r="E77" s="1"/>
      <c r="F77" s="1"/>
      <c r="G77" s="1"/>
      <c r="H77" s="3"/>
      <c r="I77" s="3"/>
      <c r="J77" s="3"/>
      <c r="K77" s="3"/>
      <c r="L77" s="3"/>
      <c r="M77" s="3"/>
      <c r="N77" s="3"/>
      <c r="O77" s="3"/>
      <c r="P77" s="3"/>
      <c r="Q77" s="3"/>
      <c r="R77" s="3"/>
      <c r="S77" s="3"/>
      <c r="T77" s="3"/>
      <c r="U77" s="3"/>
      <c r="V77" s="3"/>
      <c r="W77" s="3"/>
      <c r="X77" s="3"/>
      <c r="Y77" s="3"/>
      <c r="Z77" s="3"/>
      <c r="AA77" s="3"/>
    </row>
    <row r="78">
      <c r="A78" s="1"/>
      <c r="B78" s="1"/>
      <c r="C78" s="1"/>
      <c r="D78" s="1"/>
      <c r="E78" s="1"/>
      <c r="F78" s="1"/>
      <c r="G78" s="1"/>
      <c r="H78" s="3"/>
      <c r="I78" s="3"/>
      <c r="J78" s="3"/>
      <c r="K78" s="3"/>
      <c r="L78" s="3"/>
      <c r="M78" s="3"/>
      <c r="N78" s="3"/>
      <c r="O78" s="3"/>
      <c r="P78" s="3"/>
      <c r="Q78" s="3"/>
      <c r="R78" s="3"/>
      <c r="S78" s="3"/>
      <c r="T78" s="3"/>
      <c r="U78" s="3"/>
      <c r="V78" s="3"/>
      <c r="W78" s="3"/>
      <c r="X78" s="3"/>
      <c r="Y78" s="3"/>
      <c r="Z78" s="3"/>
      <c r="AA78" s="3"/>
    </row>
    <row r="79">
      <c r="A79" s="1"/>
      <c r="B79" s="1"/>
      <c r="C79" s="1"/>
      <c r="D79" s="1"/>
      <c r="E79" s="1"/>
      <c r="F79" s="1"/>
      <c r="G79" s="1"/>
      <c r="H79" s="3"/>
      <c r="I79" s="3"/>
      <c r="J79" s="3"/>
      <c r="K79" s="3"/>
      <c r="L79" s="3"/>
      <c r="M79" s="3"/>
      <c r="N79" s="3"/>
      <c r="O79" s="3"/>
      <c r="P79" s="3"/>
      <c r="Q79" s="3"/>
      <c r="R79" s="3"/>
      <c r="S79" s="3"/>
      <c r="T79" s="3"/>
      <c r="U79" s="3"/>
      <c r="V79" s="3"/>
      <c r="W79" s="3"/>
      <c r="X79" s="3"/>
      <c r="Y79" s="3"/>
      <c r="Z79" s="3"/>
      <c r="AA79" s="3"/>
    </row>
    <row r="80">
      <c r="A80" s="1"/>
      <c r="B80" s="1"/>
      <c r="C80" s="1"/>
      <c r="D80" s="1"/>
      <c r="E80" s="1"/>
      <c r="F80" s="1"/>
      <c r="G80" s="1"/>
      <c r="H80" s="3"/>
      <c r="I80" s="3"/>
      <c r="J80" s="3"/>
      <c r="K80" s="3"/>
      <c r="L80" s="3"/>
      <c r="M80" s="3"/>
      <c r="N80" s="3"/>
      <c r="O80" s="3"/>
      <c r="P80" s="3"/>
      <c r="Q80" s="3"/>
      <c r="R80" s="3"/>
      <c r="S80" s="3"/>
      <c r="T80" s="3"/>
      <c r="U80" s="3"/>
      <c r="V80" s="3"/>
      <c r="W80" s="3"/>
      <c r="X80" s="3"/>
      <c r="Y80" s="3"/>
      <c r="Z80" s="3"/>
      <c r="AA80" s="3"/>
    </row>
    <row r="81">
      <c r="A81" s="1"/>
      <c r="B81" s="1"/>
      <c r="C81" s="1"/>
      <c r="D81" s="1"/>
      <c r="E81" s="1"/>
      <c r="F81" s="1"/>
      <c r="G81" s="1"/>
      <c r="H81" s="3"/>
      <c r="I81" s="3"/>
      <c r="J81" s="3"/>
      <c r="K81" s="3"/>
      <c r="L81" s="3"/>
      <c r="M81" s="3"/>
      <c r="N81" s="3"/>
      <c r="O81" s="3"/>
      <c r="P81" s="3"/>
      <c r="Q81" s="3"/>
      <c r="R81" s="3"/>
      <c r="S81" s="3"/>
      <c r="T81" s="3"/>
      <c r="U81" s="3"/>
      <c r="V81" s="3"/>
      <c r="W81" s="3"/>
      <c r="X81" s="3"/>
      <c r="Y81" s="3"/>
      <c r="Z81" s="3"/>
      <c r="AA81" s="3"/>
    </row>
    <row r="82">
      <c r="A82" s="1"/>
      <c r="B82" s="1"/>
      <c r="C82" s="1"/>
      <c r="D82" s="1"/>
      <c r="E82" s="1"/>
      <c r="F82" s="1"/>
      <c r="G82" s="1"/>
      <c r="H82" s="3"/>
      <c r="I82" s="3"/>
      <c r="J82" s="3"/>
      <c r="K82" s="3"/>
      <c r="L82" s="3"/>
      <c r="M82" s="3"/>
      <c r="N82" s="3"/>
      <c r="O82" s="3"/>
      <c r="P82" s="3"/>
      <c r="Q82" s="3"/>
      <c r="R82" s="3"/>
      <c r="S82" s="3"/>
      <c r="T82" s="3"/>
      <c r="U82" s="3"/>
      <c r="V82" s="3"/>
      <c r="W82" s="3"/>
      <c r="X82" s="3"/>
      <c r="Y82" s="3"/>
      <c r="Z82" s="3"/>
      <c r="AA82" s="3"/>
    </row>
    <row r="83">
      <c r="A83" s="1"/>
      <c r="B83" s="1"/>
      <c r="C83" s="1"/>
      <c r="D83" s="1"/>
      <c r="E83" s="1"/>
      <c r="F83" s="1"/>
      <c r="G83" s="1"/>
      <c r="H83" s="3"/>
      <c r="I83" s="3"/>
      <c r="J83" s="3"/>
      <c r="K83" s="3"/>
      <c r="L83" s="3"/>
      <c r="M83" s="3"/>
      <c r="N83" s="3"/>
      <c r="O83" s="3"/>
      <c r="P83" s="3"/>
      <c r="Q83" s="3"/>
      <c r="R83" s="3"/>
      <c r="S83" s="3"/>
      <c r="T83" s="3"/>
      <c r="U83" s="3"/>
      <c r="V83" s="3"/>
      <c r="W83" s="3"/>
      <c r="X83" s="3"/>
      <c r="Y83" s="3"/>
      <c r="Z83" s="3"/>
      <c r="AA83" s="3"/>
    </row>
    <row r="84">
      <c r="A84" s="1"/>
      <c r="B84" s="1"/>
      <c r="C84" s="1"/>
      <c r="D84" s="1"/>
      <c r="E84" s="1"/>
      <c r="F84" s="1"/>
      <c r="G84" s="1"/>
      <c r="H84" s="3"/>
      <c r="I84" s="3"/>
      <c r="J84" s="3"/>
      <c r="K84" s="3"/>
      <c r="L84" s="3"/>
      <c r="M84" s="3"/>
      <c r="N84" s="3"/>
      <c r="O84" s="3"/>
      <c r="P84" s="3"/>
      <c r="Q84" s="3"/>
      <c r="R84" s="3"/>
      <c r="S84" s="3"/>
      <c r="T84" s="3"/>
      <c r="U84" s="3"/>
      <c r="V84" s="3"/>
      <c r="W84" s="3"/>
      <c r="X84" s="3"/>
      <c r="Y84" s="3"/>
      <c r="Z84" s="3"/>
      <c r="AA84" s="3"/>
    </row>
    <row r="85">
      <c r="A85" s="1"/>
      <c r="B85" s="1"/>
      <c r="C85" s="1"/>
      <c r="D85" s="1"/>
      <c r="E85" s="1"/>
      <c r="F85" s="1"/>
      <c r="G85" s="1"/>
      <c r="H85" s="3"/>
      <c r="I85" s="3"/>
      <c r="J85" s="3"/>
      <c r="K85" s="3"/>
      <c r="L85" s="3"/>
      <c r="M85" s="3"/>
      <c r="N85" s="3"/>
      <c r="O85" s="3"/>
      <c r="P85" s="3"/>
      <c r="Q85" s="3"/>
      <c r="R85" s="3"/>
      <c r="S85" s="3"/>
      <c r="T85" s="3"/>
      <c r="U85" s="3"/>
      <c r="V85" s="3"/>
      <c r="W85" s="3"/>
      <c r="X85" s="3"/>
      <c r="Y85" s="3"/>
      <c r="Z85" s="3"/>
      <c r="AA85" s="3"/>
    </row>
    <row r="86">
      <c r="A86" s="1"/>
      <c r="B86" s="1"/>
      <c r="C86" s="1"/>
      <c r="D86" s="1"/>
      <c r="E86" s="1"/>
      <c r="F86" s="1"/>
      <c r="G86" s="1"/>
      <c r="H86" s="3"/>
      <c r="I86" s="3"/>
      <c r="J86" s="3"/>
      <c r="K86" s="3"/>
      <c r="L86" s="3"/>
      <c r="M86" s="3"/>
      <c r="N86" s="3"/>
      <c r="O86" s="3"/>
      <c r="P86" s="3"/>
      <c r="Q86" s="3"/>
      <c r="R86" s="3"/>
      <c r="S86" s="3"/>
      <c r="T86" s="3"/>
      <c r="U86" s="3"/>
      <c r="V86" s="3"/>
      <c r="W86" s="3"/>
      <c r="X86" s="3"/>
      <c r="Y86" s="3"/>
      <c r="Z86" s="3"/>
      <c r="AA86" s="3"/>
    </row>
    <row r="87">
      <c r="A87" s="1"/>
      <c r="B87" s="1"/>
      <c r="C87" s="1"/>
      <c r="D87" s="1"/>
      <c r="E87" s="1"/>
      <c r="F87" s="1"/>
      <c r="G87" s="1"/>
      <c r="H87" s="3"/>
      <c r="I87" s="3"/>
      <c r="J87" s="3"/>
      <c r="K87" s="3"/>
      <c r="L87" s="3"/>
      <c r="M87" s="3"/>
      <c r="N87" s="3"/>
      <c r="O87" s="3"/>
      <c r="P87" s="3"/>
      <c r="Q87" s="3"/>
      <c r="R87" s="3"/>
      <c r="S87" s="3"/>
      <c r="T87" s="3"/>
      <c r="U87" s="3"/>
      <c r="V87" s="3"/>
      <c r="W87" s="3"/>
      <c r="X87" s="3"/>
      <c r="Y87" s="3"/>
      <c r="Z87" s="3"/>
      <c r="AA87" s="3"/>
    </row>
    <row r="88">
      <c r="A88" s="1"/>
      <c r="B88" s="1"/>
      <c r="C88" s="1"/>
      <c r="D88" s="1"/>
      <c r="E88" s="1"/>
      <c r="F88" s="1"/>
      <c r="G88" s="1"/>
      <c r="H88" s="3"/>
      <c r="I88" s="3"/>
      <c r="J88" s="3"/>
      <c r="K88" s="3"/>
      <c r="L88" s="3"/>
      <c r="M88" s="3"/>
      <c r="N88" s="3"/>
      <c r="O88" s="3"/>
      <c r="P88" s="3"/>
      <c r="Q88" s="3"/>
      <c r="R88" s="3"/>
      <c r="S88" s="3"/>
      <c r="T88" s="3"/>
      <c r="U88" s="3"/>
      <c r="V88" s="3"/>
      <c r="W88" s="3"/>
      <c r="X88" s="3"/>
      <c r="Y88" s="3"/>
      <c r="Z88" s="3"/>
      <c r="AA88" s="3"/>
    </row>
    <row r="89">
      <c r="A89" s="1"/>
      <c r="B89" s="1"/>
      <c r="C89" s="1"/>
      <c r="D89" s="1"/>
      <c r="E89" s="1"/>
      <c r="F89" s="1"/>
      <c r="G89" s="1"/>
      <c r="H89" s="3"/>
      <c r="I89" s="3"/>
      <c r="J89" s="3"/>
      <c r="K89" s="3"/>
      <c r="L89" s="3"/>
      <c r="M89" s="3"/>
      <c r="N89" s="3"/>
      <c r="O89" s="3"/>
      <c r="P89" s="3"/>
      <c r="Q89" s="3"/>
      <c r="R89" s="3"/>
      <c r="S89" s="3"/>
      <c r="T89" s="3"/>
      <c r="U89" s="3"/>
      <c r="V89" s="3"/>
      <c r="W89" s="3"/>
      <c r="X89" s="3"/>
      <c r="Y89" s="3"/>
      <c r="Z89" s="3"/>
      <c r="AA89" s="3"/>
    </row>
    <row r="90">
      <c r="A90" s="1"/>
      <c r="B90" s="1"/>
      <c r="C90" s="1"/>
      <c r="D90" s="1"/>
      <c r="E90" s="1"/>
      <c r="F90" s="1"/>
      <c r="G90" s="1"/>
      <c r="H90" s="3"/>
      <c r="I90" s="3"/>
      <c r="J90" s="3"/>
      <c r="K90" s="3"/>
      <c r="L90" s="3"/>
      <c r="M90" s="3"/>
      <c r="N90" s="3"/>
      <c r="O90" s="3"/>
      <c r="P90" s="3"/>
      <c r="Q90" s="3"/>
      <c r="R90" s="3"/>
      <c r="S90" s="3"/>
      <c r="T90" s="3"/>
      <c r="U90" s="3"/>
      <c r="V90" s="3"/>
      <c r="W90" s="3"/>
      <c r="X90" s="3"/>
      <c r="Y90" s="3"/>
      <c r="Z90" s="3"/>
      <c r="AA90" s="3"/>
    </row>
    <row r="91">
      <c r="A91" s="1"/>
      <c r="B91" s="1"/>
      <c r="C91" s="1"/>
      <c r="D91" s="1"/>
      <c r="E91" s="1"/>
      <c r="F91" s="1"/>
      <c r="G91" s="1"/>
      <c r="H91" s="3"/>
      <c r="I91" s="3"/>
      <c r="J91" s="3"/>
      <c r="K91" s="3"/>
      <c r="L91" s="3"/>
      <c r="M91" s="3"/>
      <c r="N91" s="3"/>
      <c r="O91" s="3"/>
      <c r="P91" s="3"/>
      <c r="Q91" s="3"/>
      <c r="R91" s="3"/>
      <c r="S91" s="3"/>
      <c r="T91" s="3"/>
      <c r="U91" s="3"/>
      <c r="V91" s="3"/>
      <c r="W91" s="3"/>
      <c r="X91" s="3"/>
      <c r="Y91" s="3"/>
      <c r="Z91" s="3"/>
      <c r="AA91" s="3"/>
    </row>
    <row r="92">
      <c r="A92" s="1"/>
      <c r="B92" s="1"/>
      <c r="C92" s="1"/>
      <c r="D92" s="1"/>
      <c r="E92" s="1"/>
      <c r="F92" s="1"/>
      <c r="G92" s="1"/>
      <c r="H92" s="3"/>
      <c r="I92" s="3"/>
      <c r="J92" s="3"/>
      <c r="K92" s="3"/>
      <c r="L92" s="3"/>
      <c r="M92" s="3"/>
      <c r="N92" s="3"/>
      <c r="O92" s="3"/>
      <c r="P92" s="3"/>
      <c r="Q92" s="3"/>
      <c r="R92" s="3"/>
      <c r="S92" s="3"/>
      <c r="T92" s="3"/>
      <c r="U92" s="3"/>
      <c r="V92" s="3"/>
      <c r="W92" s="3"/>
      <c r="X92" s="3"/>
      <c r="Y92" s="3"/>
      <c r="Z92" s="3"/>
      <c r="AA92" s="3"/>
    </row>
    <row r="93">
      <c r="A93" s="1"/>
      <c r="B93" s="1"/>
      <c r="C93" s="1"/>
      <c r="D93" s="1"/>
      <c r="E93" s="1"/>
      <c r="F93" s="1"/>
      <c r="G93" s="1"/>
      <c r="H93" s="3"/>
      <c r="I93" s="3"/>
      <c r="J93" s="3"/>
      <c r="K93" s="3"/>
      <c r="L93" s="3"/>
      <c r="M93" s="3"/>
      <c r="N93" s="3"/>
      <c r="O93" s="3"/>
      <c r="P93" s="3"/>
      <c r="Q93" s="3"/>
      <c r="R93" s="3"/>
      <c r="S93" s="3"/>
      <c r="T93" s="3"/>
      <c r="U93" s="3"/>
      <c r="V93" s="3"/>
      <c r="W93" s="3"/>
      <c r="X93" s="3"/>
      <c r="Y93" s="3"/>
      <c r="Z93" s="3"/>
      <c r="AA93" s="3"/>
    </row>
    <row r="94">
      <c r="A94" s="1"/>
      <c r="B94" s="1"/>
      <c r="C94" s="1"/>
      <c r="D94" s="1"/>
      <c r="E94" s="1"/>
      <c r="F94" s="1"/>
      <c r="G94" s="1"/>
      <c r="H94" s="3"/>
      <c r="I94" s="3"/>
      <c r="J94" s="3"/>
      <c r="K94" s="3"/>
      <c r="L94" s="3"/>
      <c r="M94" s="3"/>
      <c r="N94" s="3"/>
      <c r="O94" s="3"/>
      <c r="P94" s="3"/>
      <c r="Q94" s="3"/>
      <c r="R94" s="3"/>
      <c r="S94" s="3"/>
      <c r="T94" s="3"/>
      <c r="U94" s="3"/>
      <c r="V94" s="3"/>
      <c r="W94" s="3"/>
      <c r="X94" s="3"/>
      <c r="Y94" s="3"/>
      <c r="Z94" s="3"/>
      <c r="AA94" s="3"/>
    </row>
    <row r="95">
      <c r="A95" s="1"/>
      <c r="B95" s="1"/>
      <c r="C95" s="1"/>
      <c r="D95" s="1"/>
      <c r="E95" s="1"/>
      <c r="F95" s="1"/>
      <c r="G95" s="1"/>
      <c r="H95" s="3"/>
      <c r="I95" s="3"/>
      <c r="J95" s="3"/>
      <c r="K95" s="3"/>
      <c r="L95" s="3"/>
      <c r="M95" s="3"/>
      <c r="N95" s="3"/>
      <c r="O95" s="3"/>
      <c r="P95" s="3"/>
      <c r="Q95" s="3"/>
      <c r="R95" s="3"/>
      <c r="S95" s="3"/>
      <c r="T95" s="3"/>
      <c r="U95" s="3"/>
      <c r="V95" s="3"/>
      <c r="W95" s="3"/>
      <c r="X95" s="3"/>
      <c r="Y95" s="3"/>
      <c r="Z95" s="3"/>
      <c r="AA95" s="3"/>
    </row>
    <row r="96">
      <c r="A96" s="1"/>
      <c r="B96" s="1"/>
      <c r="C96" s="1"/>
      <c r="D96" s="1"/>
      <c r="E96" s="1"/>
      <c r="F96" s="1"/>
      <c r="G96" s="1"/>
      <c r="H96" s="3"/>
      <c r="I96" s="3"/>
      <c r="J96" s="3"/>
      <c r="K96" s="3"/>
      <c r="L96" s="3"/>
      <c r="M96" s="3"/>
      <c r="N96" s="3"/>
      <c r="O96" s="3"/>
      <c r="P96" s="3"/>
      <c r="Q96" s="3"/>
      <c r="R96" s="3"/>
      <c r="S96" s="3"/>
      <c r="T96" s="3"/>
      <c r="U96" s="3"/>
      <c r="V96" s="3"/>
      <c r="W96" s="3"/>
      <c r="X96" s="3"/>
      <c r="Y96" s="3"/>
      <c r="Z96" s="3"/>
      <c r="AA96" s="3"/>
    </row>
    <row r="97">
      <c r="A97" s="1"/>
      <c r="B97" s="1"/>
      <c r="C97" s="1"/>
      <c r="D97" s="1"/>
      <c r="E97" s="1"/>
      <c r="F97" s="1"/>
      <c r="G97" s="1"/>
      <c r="H97" s="3"/>
      <c r="I97" s="3"/>
      <c r="J97" s="3"/>
      <c r="K97" s="3"/>
      <c r="L97" s="3"/>
      <c r="M97" s="3"/>
      <c r="N97" s="3"/>
      <c r="O97" s="3"/>
      <c r="P97" s="3"/>
      <c r="Q97" s="3"/>
      <c r="R97" s="3"/>
      <c r="S97" s="3"/>
      <c r="T97" s="3"/>
      <c r="U97" s="3"/>
      <c r="V97" s="3"/>
      <c r="W97" s="3"/>
      <c r="X97" s="3"/>
      <c r="Y97" s="3"/>
      <c r="Z97" s="3"/>
      <c r="AA97" s="3"/>
    </row>
    <row r="98">
      <c r="A98" s="1"/>
      <c r="B98" s="1"/>
      <c r="C98" s="1"/>
      <c r="D98" s="1"/>
      <c r="E98" s="1"/>
      <c r="F98" s="1"/>
      <c r="G98" s="1"/>
      <c r="H98" s="3"/>
      <c r="I98" s="3"/>
      <c r="J98" s="3"/>
      <c r="K98" s="3"/>
      <c r="L98" s="3"/>
      <c r="M98" s="3"/>
      <c r="N98" s="3"/>
      <c r="O98" s="3"/>
      <c r="P98" s="3"/>
      <c r="Q98" s="3"/>
      <c r="R98" s="3"/>
      <c r="S98" s="3"/>
      <c r="T98" s="3"/>
      <c r="U98" s="3"/>
      <c r="V98" s="3"/>
      <c r="W98" s="3"/>
      <c r="X98" s="3"/>
      <c r="Y98" s="3"/>
      <c r="Z98" s="3"/>
      <c r="AA98" s="3"/>
    </row>
    <row r="99">
      <c r="A99" s="1"/>
      <c r="B99" s="1"/>
      <c r="C99" s="1"/>
      <c r="D99" s="1"/>
      <c r="E99" s="1"/>
      <c r="F99" s="1"/>
      <c r="G99" s="1"/>
      <c r="H99" s="3"/>
      <c r="I99" s="3"/>
      <c r="J99" s="3"/>
      <c r="K99" s="3"/>
      <c r="L99" s="3"/>
      <c r="M99" s="3"/>
      <c r="N99" s="3"/>
      <c r="O99" s="3"/>
      <c r="P99" s="3"/>
      <c r="Q99" s="3"/>
      <c r="R99" s="3"/>
      <c r="S99" s="3"/>
      <c r="T99" s="3"/>
      <c r="U99" s="3"/>
      <c r="V99" s="3"/>
      <c r="W99" s="3"/>
      <c r="X99" s="3"/>
      <c r="Y99" s="3"/>
      <c r="Z99" s="3"/>
      <c r="AA99" s="3"/>
    </row>
    <row r="100">
      <c r="A100" s="1"/>
      <c r="B100" s="1"/>
      <c r="C100" s="1"/>
      <c r="D100" s="1"/>
      <c r="E100" s="1"/>
      <c r="F100" s="1"/>
      <c r="G100" s="1"/>
      <c r="H100" s="3"/>
      <c r="I100" s="3"/>
      <c r="J100" s="3"/>
      <c r="K100" s="3"/>
      <c r="L100" s="3"/>
      <c r="M100" s="3"/>
      <c r="N100" s="3"/>
      <c r="O100" s="3"/>
      <c r="P100" s="3"/>
      <c r="Q100" s="3"/>
      <c r="R100" s="3"/>
      <c r="S100" s="3"/>
      <c r="T100" s="3"/>
      <c r="U100" s="3"/>
      <c r="V100" s="3"/>
      <c r="W100" s="3"/>
      <c r="X100" s="3"/>
      <c r="Y100" s="3"/>
      <c r="Z100" s="3"/>
      <c r="AA100" s="3"/>
    </row>
    <row r="101">
      <c r="A101" s="1"/>
      <c r="B101" s="1"/>
      <c r="C101" s="1"/>
      <c r="D101" s="1"/>
      <c r="E101" s="1"/>
      <c r="F101" s="1"/>
      <c r="G101" s="1"/>
      <c r="H101" s="3"/>
      <c r="I101" s="3"/>
      <c r="J101" s="3"/>
      <c r="K101" s="3"/>
      <c r="L101" s="3"/>
      <c r="M101" s="3"/>
      <c r="N101" s="3"/>
      <c r="O101" s="3"/>
      <c r="P101" s="3"/>
      <c r="Q101" s="3"/>
      <c r="R101" s="3"/>
      <c r="S101" s="3"/>
      <c r="T101" s="3"/>
      <c r="U101" s="3"/>
      <c r="V101" s="3"/>
      <c r="W101" s="3"/>
      <c r="X101" s="3"/>
      <c r="Y101" s="3"/>
      <c r="Z101" s="3"/>
      <c r="AA101" s="3"/>
    </row>
    <row r="102">
      <c r="A102" s="1"/>
      <c r="B102" s="1"/>
      <c r="C102" s="1"/>
      <c r="D102" s="1"/>
      <c r="E102" s="1"/>
      <c r="F102" s="1"/>
      <c r="G102" s="1"/>
      <c r="H102" s="3"/>
      <c r="I102" s="3"/>
      <c r="J102" s="3"/>
      <c r="K102" s="3"/>
      <c r="L102" s="3"/>
      <c r="M102" s="3"/>
      <c r="N102" s="3"/>
      <c r="O102" s="3"/>
      <c r="P102" s="3"/>
      <c r="Q102" s="3"/>
      <c r="R102" s="3"/>
      <c r="S102" s="3"/>
      <c r="T102" s="3"/>
      <c r="U102" s="3"/>
      <c r="V102" s="3"/>
      <c r="W102" s="3"/>
      <c r="X102" s="3"/>
      <c r="Y102" s="3"/>
      <c r="Z102" s="3"/>
      <c r="AA102" s="3"/>
    </row>
    <row r="103">
      <c r="A103" s="1"/>
      <c r="B103" s="1"/>
      <c r="C103" s="1"/>
      <c r="D103" s="1"/>
      <c r="E103" s="1"/>
      <c r="F103" s="1"/>
      <c r="G103" s="1"/>
      <c r="H103" s="3"/>
      <c r="I103" s="3"/>
      <c r="J103" s="3"/>
      <c r="K103" s="3"/>
      <c r="L103" s="3"/>
      <c r="M103" s="3"/>
      <c r="N103" s="3"/>
      <c r="O103" s="3"/>
      <c r="P103" s="3"/>
      <c r="Q103" s="3"/>
      <c r="R103" s="3"/>
      <c r="S103" s="3"/>
      <c r="T103" s="3"/>
      <c r="U103" s="3"/>
      <c r="V103" s="3"/>
      <c r="W103" s="3"/>
      <c r="X103" s="3"/>
      <c r="Y103" s="3"/>
      <c r="Z103" s="3"/>
      <c r="AA103" s="3"/>
    </row>
    <row r="104">
      <c r="A104" s="1"/>
      <c r="B104" s="1"/>
      <c r="C104" s="1"/>
      <c r="D104" s="1"/>
      <c r="E104" s="1"/>
      <c r="F104" s="1"/>
      <c r="G104" s="1"/>
      <c r="H104" s="3"/>
      <c r="I104" s="3"/>
      <c r="J104" s="3"/>
      <c r="K104" s="3"/>
      <c r="L104" s="3"/>
      <c r="M104" s="3"/>
      <c r="N104" s="3"/>
      <c r="O104" s="3"/>
      <c r="P104" s="3"/>
      <c r="Q104" s="3"/>
      <c r="R104" s="3"/>
      <c r="S104" s="3"/>
      <c r="T104" s="3"/>
      <c r="U104" s="3"/>
      <c r="V104" s="3"/>
      <c r="W104" s="3"/>
      <c r="X104" s="3"/>
      <c r="Y104" s="3"/>
      <c r="Z104" s="3"/>
      <c r="AA104" s="3"/>
    </row>
    <row r="105">
      <c r="A105" s="1"/>
      <c r="B105" s="1"/>
      <c r="C105" s="1"/>
      <c r="D105" s="1"/>
      <c r="E105" s="1"/>
      <c r="F105" s="1"/>
      <c r="G105" s="1"/>
      <c r="H105" s="3"/>
      <c r="I105" s="3"/>
      <c r="J105" s="3"/>
      <c r="K105" s="3"/>
      <c r="L105" s="3"/>
      <c r="M105" s="3"/>
      <c r="N105" s="3"/>
      <c r="O105" s="3"/>
      <c r="P105" s="3"/>
      <c r="Q105" s="3"/>
      <c r="R105" s="3"/>
      <c r="S105" s="3"/>
      <c r="T105" s="3"/>
      <c r="U105" s="3"/>
      <c r="V105" s="3"/>
      <c r="W105" s="3"/>
      <c r="X105" s="3"/>
      <c r="Y105" s="3"/>
      <c r="Z105" s="3"/>
      <c r="AA105" s="3"/>
    </row>
    <row r="106">
      <c r="A106" s="1"/>
      <c r="B106" s="1"/>
      <c r="C106" s="1"/>
      <c r="D106" s="1"/>
      <c r="E106" s="1"/>
      <c r="F106" s="1"/>
      <c r="G106" s="1"/>
      <c r="H106" s="3"/>
      <c r="I106" s="3"/>
      <c r="J106" s="3"/>
      <c r="K106" s="3"/>
      <c r="L106" s="3"/>
      <c r="M106" s="3"/>
      <c r="N106" s="3"/>
      <c r="O106" s="3"/>
      <c r="P106" s="3"/>
      <c r="Q106" s="3"/>
      <c r="R106" s="3"/>
      <c r="S106" s="3"/>
      <c r="T106" s="3"/>
      <c r="U106" s="3"/>
      <c r="V106" s="3"/>
      <c r="W106" s="3"/>
      <c r="X106" s="3"/>
      <c r="Y106" s="3"/>
      <c r="Z106" s="3"/>
      <c r="AA106" s="3"/>
    </row>
    <row r="107">
      <c r="A107" s="1"/>
      <c r="B107" s="1"/>
      <c r="C107" s="1"/>
      <c r="D107" s="1"/>
      <c r="E107" s="1"/>
      <c r="F107" s="1"/>
      <c r="G107" s="1"/>
      <c r="H107" s="3"/>
      <c r="I107" s="3"/>
      <c r="J107" s="3"/>
      <c r="K107" s="3"/>
      <c r="L107" s="3"/>
      <c r="M107" s="3"/>
      <c r="N107" s="3"/>
      <c r="O107" s="3"/>
      <c r="P107" s="3"/>
      <c r="Q107" s="3"/>
      <c r="R107" s="3"/>
      <c r="S107" s="3"/>
      <c r="T107" s="3"/>
      <c r="U107" s="3"/>
      <c r="V107" s="3"/>
      <c r="W107" s="3"/>
      <c r="X107" s="3"/>
      <c r="Y107" s="3"/>
      <c r="Z107" s="3"/>
      <c r="AA107" s="3"/>
    </row>
    <row r="108">
      <c r="A108" s="1"/>
      <c r="B108" s="1"/>
      <c r="C108" s="1"/>
      <c r="D108" s="1"/>
      <c r="E108" s="1"/>
      <c r="F108" s="1"/>
      <c r="G108" s="1"/>
      <c r="H108" s="3"/>
      <c r="I108" s="3"/>
      <c r="J108" s="3"/>
      <c r="K108" s="3"/>
      <c r="L108" s="3"/>
      <c r="M108" s="3"/>
      <c r="N108" s="3"/>
      <c r="O108" s="3"/>
      <c r="P108" s="3"/>
      <c r="Q108" s="3"/>
      <c r="R108" s="3"/>
      <c r="S108" s="3"/>
      <c r="T108" s="3"/>
      <c r="U108" s="3"/>
      <c r="V108" s="3"/>
      <c r="W108" s="3"/>
      <c r="X108" s="3"/>
      <c r="Y108" s="3"/>
      <c r="Z108" s="3"/>
      <c r="AA108" s="3"/>
    </row>
    <row r="109">
      <c r="A109" s="1"/>
      <c r="B109" s="1"/>
      <c r="C109" s="1"/>
      <c r="D109" s="1"/>
      <c r="E109" s="1"/>
      <c r="F109" s="1"/>
      <c r="G109" s="1"/>
      <c r="H109" s="3"/>
      <c r="I109" s="3"/>
      <c r="J109" s="3"/>
      <c r="K109" s="3"/>
      <c r="L109" s="3"/>
      <c r="M109" s="3"/>
      <c r="N109" s="3"/>
      <c r="O109" s="3"/>
      <c r="P109" s="3"/>
      <c r="Q109" s="3"/>
      <c r="R109" s="3"/>
      <c r="S109" s="3"/>
      <c r="T109" s="3"/>
      <c r="U109" s="3"/>
      <c r="V109" s="3"/>
      <c r="W109" s="3"/>
      <c r="X109" s="3"/>
      <c r="Y109" s="3"/>
      <c r="Z109" s="3"/>
      <c r="AA109" s="3"/>
    </row>
    <row r="110">
      <c r="A110" s="1"/>
      <c r="B110" s="1"/>
      <c r="C110" s="1"/>
      <c r="D110" s="1"/>
      <c r="E110" s="1"/>
      <c r="F110" s="1"/>
      <c r="G110" s="1"/>
      <c r="H110" s="3"/>
      <c r="I110" s="3"/>
      <c r="J110" s="3"/>
      <c r="K110" s="3"/>
      <c r="L110" s="3"/>
      <c r="M110" s="3"/>
      <c r="N110" s="3"/>
      <c r="O110" s="3"/>
      <c r="P110" s="3"/>
      <c r="Q110" s="3"/>
      <c r="R110" s="3"/>
      <c r="S110" s="3"/>
      <c r="T110" s="3"/>
      <c r="U110" s="3"/>
      <c r="V110" s="3"/>
      <c r="W110" s="3"/>
      <c r="X110" s="3"/>
      <c r="Y110" s="3"/>
      <c r="Z110" s="3"/>
      <c r="AA110" s="3"/>
    </row>
    <row r="111">
      <c r="A111" s="1"/>
      <c r="B111" s="1"/>
      <c r="C111" s="1"/>
      <c r="D111" s="1"/>
      <c r="E111" s="1"/>
      <c r="F111" s="1"/>
      <c r="G111" s="1"/>
      <c r="H111" s="3"/>
      <c r="I111" s="3"/>
      <c r="J111" s="3"/>
      <c r="K111" s="3"/>
      <c r="L111" s="3"/>
      <c r="M111" s="3"/>
      <c r="N111" s="3"/>
      <c r="O111" s="3"/>
      <c r="P111" s="3"/>
      <c r="Q111" s="3"/>
      <c r="R111" s="3"/>
      <c r="S111" s="3"/>
      <c r="T111" s="3"/>
      <c r="U111" s="3"/>
      <c r="V111" s="3"/>
      <c r="W111" s="3"/>
      <c r="X111" s="3"/>
      <c r="Y111" s="3"/>
      <c r="Z111" s="3"/>
      <c r="AA111" s="3"/>
    </row>
    <row r="112">
      <c r="A112" s="1"/>
      <c r="B112" s="1"/>
      <c r="C112" s="1"/>
      <c r="D112" s="1"/>
      <c r="E112" s="1"/>
      <c r="F112" s="1"/>
      <c r="G112" s="1"/>
      <c r="H112" s="3"/>
      <c r="I112" s="3"/>
      <c r="J112" s="3"/>
      <c r="K112" s="3"/>
      <c r="L112" s="3"/>
      <c r="M112" s="3"/>
      <c r="N112" s="3"/>
      <c r="O112" s="3"/>
      <c r="P112" s="3"/>
      <c r="Q112" s="3"/>
      <c r="R112" s="3"/>
      <c r="S112" s="3"/>
      <c r="T112" s="3"/>
      <c r="U112" s="3"/>
      <c r="V112" s="3"/>
      <c r="W112" s="3"/>
      <c r="X112" s="3"/>
      <c r="Y112" s="3"/>
      <c r="Z112" s="3"/>
      <c r="AA112" s="3"/>
    </row>
    <row r="113">
      <c r="A113" s="1"/>
      <c r="B113" s="1"/>
      <c r="C113" s="1"/>
      <c r="D113" s="1"/>
      <c r="E113" s="1"/>
      <c r="F113" s="1"/>
      <c r="G113" s="1"/>
      <c r="H113" s="3"/>
      <c r="I113" s="3"/>
      <c r="J113" s="3"/>
      <c r="K113" s="3"/>
      <c r="L113" s="3"/>
      <c r="M113" s="3"/>
      <c r="N113" s="3"/>
      <c r="O113" s="3"/>
      <c r="P113" s="3"/>
      <c r="Q113" s="3"/>
      <c r="R113" s="3"/>
      <c r="S113" s="3"/>
      <c r="T113" s="3"/>
      <c r="U113" s="3"/>
      <c r="V113" s="3"/>
      <c r="W113" s="3"/>
      <c r="X113" s="3"/>
      <c r="Y113" s="3"/>
      <c r="Z113" s="3"/>
      <c r="AA113" s="3"/>
    </row>
    <row r="114">
      <c r="A114" s="1"/>
      <c r="B114" s="1"/>
      <c r="C114" s="1"/>
      <c r="D114" s="1"/>
      <c r="E114" s="1"/>
      <c r="F114" s="1"/>
      <c r="G114" s="1"/>
      <c r="H114" s="3"/>
      <c r="I114" s="3"/>
      <c r="J114" s="3"/>
      <c r="K114" s="3"/>
      <c r="L114" s="3"/>
      <c r="M114" s="3"/>
      <c r="N114" s="3"/>
      <c r="O114" s="3"/>
      <c r="P114" s="3"/>
      <c r="Q114" s="3"/>
      <c r="R114" s="3"/>
      <c r="S114" s="3"/>
      <c r="T114" s="3"/>
      <c r="U114" s="3"/>
      <c r="V114" s="3"/>
      <c r="W114" s="3"/>
      <c r="X114" s="3"/>
      <c r="Y114" s="3"/>
      <c r="Z114" s="3"/>
      <c r="AA114" s="3"/>
    </row>
    <row r="115">
      <c r="A115" s="1"/>
      <c r="B115" s="1"/>
      <c r="C115" s="1"/>
      <c r="D115" s="1"/>
      <c r="E115" s="1"/>
      <c r="F115" s="1"/>
      <c r="G115" s="1"/>
      <c r="H115" s="3"/>
      <c r="I115" s="3"/>
      <c r="J115" s="3"/>
      <c r="K115" s="3"/>
      <c r="L115" s="3"/>
      <c r="M115" s="3"/>
      <c r="N115" s="3"/>
      <c r="O115" s="3"/>
      <c r="P115" s="3"/>
      <c r="Q115" s="3"/>
      <c r="R115" s="3"/>
      <c r="S115" s="3"/>
      <c r="T115" s="3"/>
      <c r="U115" s="3"/>
      <c r="V115" s="3"/>
      <c r="W115" s="3"/>
      <c r="X115" s="3"/>
      <c r="Y115" s="3"/>
      <c r="Z115" s="3"/>
      <c r="AA115" s="3"/>
    </row>
    <row r="116">
      <c r="A116" s="1"/>
      <c r="B116" s="1"/>
      <c r="C116" s="1"/>
      <c r="D116" s="1"/>
      <c r="E116" s="1"/>
      <c r="F116" s="1"/>
      <c r="G116" s="1"/>
      <c r="H116" s="3"/>
      <c r="I116" s="3"/>
      <c r="J116" s="3"/>
      <c r="K116" s="3"/>
      <c r="L116" s="3"/>
      <c r="M116" s="3"/>
      <c r="N116" s="3"/>
      <c r="O116" s="3"/>
      <c r="P116" s="3"/>
      <c r="Q116" s="3"/>
      <c r="R116" s="3"/>
      <c r="S116" s="3"/>
      <c r="T116" s="3"/>
      <c r="U116" s="3"/>
      <c r="V116" s="3"/>
      <c r="W116" s="3"/>
      <c r="X116" s="3"/>
      <c r="Y116" s="3"/>
      <c r="Z116" s="3"/>
      <c r="AA116" s="3"/>
    </row>
    <row r="117">
      <c r="A117" s="1"/>
      <c r="B117" s="1"/>
      <c r="C117" s="1"/>
      <c r="D117" s="1"/>
      <c r="E117" s="1"/>
      <c r="F117" s="1"/>
      <c r="G117" s="1"/>
      <c r="H117" s="3"/>
      <c r="I117" s="3"/>
      <c r="J117" s="3"/>
      <c r="K117" s="3"/>
      <c r="L117" s="3"/>
      <c r="M117" s="3"/>
      <c r="N117" s="3"/>
      <c r="O117" s="3"/>
      <c r="P117" s="3"/>
      <c r="Q117" s="3"/>
      <c r="R117" s="3"/>
      <c r="S117" s="3"/>
      <c r="T117" s="3"/>
      <c r="U117" s="3"/>
      <c r="V117" s="3"/>
      <c r="W117" s="3"/>
      <c r="X117" s="3"/>
      <c r="Y117" s="3"/>
      <c r="Z117" s="3"/>
      <c r="AA117" s="3"/>
    </row>
    <row r="118">
      <c r="A118" s="1"/>
      <c r="B118" s="1"/>
      <c r="C118" s="1"/>
      <c r="D118" s="1"/>
      <c r="E118" s="1"/>
      <c r="F118" s="1"/>
      <c r="G118" s="1"/>
      <c r="H118" s="3"/>
      <c r="I118" s="3"/>
      <c r="J118" s="3"/>
      <c r="K118" s="3"/>
      <c r="L118" s="3"/>
      <c r="M118" s="3"/>
      <c r="N118" s="3"/>
      <c r="O118" s="3"/>
      <c r="P118" s="3"/>
      <c r="Q118" s="3"/>
      <c r="R118" s="3"/>
      <c r="S118" s="3"/>
      <c r="T118" s="3"/>
      <c r="U118" s="3"/>
      <c r="V118" s="3"/>
      <c r="W118" s="3"/>
      <c r="X118" s="3"/>
      <c r="Y118" s="3"/>
      <c r="Z118" s="3"/>
      <c r="AA118" s="3"/>
    </row>
    <row r="119">
      <c r="A119" s="1"/>
      <c r="B119" s="1"/>
      <c r="C119" s="1"/>
      <c r="D119" s="1"/>
      <c r="E119" s="1"/>
      <c r="F119" s="1"/>
      <c r="G119" s="1"/>
      <c r="H119" s="3"/>
      <c r="I119" s="3"/>
      <c r="J119" s="3"/>
      <c r="K119" s="3"/>
      <c r="L119" s="3"/>
      <c r="M119" s="3"/>
      <c r="N119" s="3"/>
      <c r="O119" s="3"/>
      <c r="P119" s="3"/>
      <c r="Q119" s="3"/>
      <c r="R119" s="3"/>
      <c r="S119" s="3"/>
      <c r="T119" s="3"/>
      <c r="U119" s="3"/>
      <c r="V119" s="3"/>
      <c r="W119" s="3"/>
      <c r="X119" s="3"/>
      <c r="Y119" s="3"/>
      <c r="Z119" s="3"/>
      <c r="AA119" s="3"/>
    </row>
    <row r="120">
      <c r="A120" s="1"/>
      <c r="B120" s="1"/>
      <c r="C120" s="1"/>
      <c r="D120" s="1"/>
      <c r="E120" s="1"/>
      <c r="F120" s="1"/>
      <c r="G120" s="1"/>
      <c r="H120" s="3"/>
      <c r="I120" s="3"/>
      <c r="J120" s="3"/>
      <c r="K120" s="3"/>
      <c r="L120" s="3"/>
      <c r="M120" s="3"/>
      <c r="N120" s="3"/>
      <c r="O120" s="3"/>
      <c r="P120" s="3"/>
      <c r="Q120" s="3"/>
      <c r="R120" s="3"/>
      <c r="S120" s="3"/>
      <c r="T120" s="3"/>
      <c r="U120" s="3"/>
      <c r="V120" s="3"/>
      <c r="W120" s="3"/>
      <c r="X120" s="3"/>
      <c r="Y120" s="3"/>
      <c r="Z120" s="3"/>
      <c r="AA120" s="3"/>
    </row>
    <row r="121">
      <c r="A121" s="1"/>
      <c r="B121" s="1"/>
      <c r="C121" s="1"/>
      <c r="D121" s="1"/>
      <c r="E121" s="1"/>
      <c r="F121" s="1"/>
      <c r="G121" s="1"/>
      <c r="H121" s="3"/>
      <c r="I121" s="3"/>
      <c r="J121" s="3"/>
      <c r="K121" s="3"/>
      <c r="L121" s="3"/>
      <c r="M121" s="3"/>
      <c r="N121" s="3"/>
      <c r="O121" s="3"/>
      <c r="P121" s="3"/>
      <c r="Q121" s="3"/>
      <c r="R121" s="3"/>
      <c r="S121" s="3"/>
      <c r="T121" s="3"/>
      <c r="U121" s="3"/>
      <c r="V121" s="3"/>
      <c r="W121" s="3"/>
      <c r="X121" s="3"/>
      <c r="Y121" s="3"/>
      <c r="Z121" s="3"/>
      <c r="AA121" s="3"/>
    </row>
    <row r="122">
      <c r="A122" s="1"/>
      <c r="B122" s="1"/>
      <c r="C122" s="1"/>
      <c r="D122" s="1"/>
      <c r="E122" s="1"/>
      <c r="F122" s="1"/>
      <c r="G122" s="1"/>
      <c r="H122" s="3"/>
      <c r="I122" s="3"/>
      <c r="J122" s="3"/>
      <c r="K122" s="3"/>
      <c r="L122" s="3"/>
      <c r="M122" s="3"/>
      <c r="N122" s="3"/>
      <c r="O122" s="3"/>
      <c r="P122" s="3"/>
      <c r="Q122" s="3"/>
      <c r="R122" s="3"/>
      <c r="S122" s="3"/>
      <c r="T122" s="3"/>
      <c r="U122" s="3"/>
      <c r="V122" s="3"/>
      <c r="W122" s="3"/>
      <c r="X122" s="3"/>
      <c r="Y122" s="3"/>
      <c r="Z122" s="3"/>
      <c r="AA122" s="3"/>
    </row>
    <row r="123">
      <c r="A123" s="1"/>
      <c r="B123" s="1"/>
      <c r="C123" s="1"/>
      <c r="D123" s="1"/>
      <c r="E123" s="1"/>
      <c r="F123" s="1"/>
      <c r="G123" s="1"/>
      <c r="H123" s="3"/>
      <c r="I123" s="3"/>
      <c r="J123" s="3"/>
      <c r="K123" s="3"/>
      <c r="L123" s="3"/>
      <c r="M123" s="3"/>
      <c r="N123" s="3"/>
      <c r="O123" s="3"/>
      <c r="P123" s="3"/>
      <c r="Q123" s="3"/>
      <c r="R123" s="3"/>
      <c r="S123" s="3"/>
      <c r="T123" s="3"/>
      <c r="U123" s="3"/>
      <c r="V123" s="3"/>
      <c r="W123" s="3"/>
      <c r="X123" s="3"/>
      <c r="Y123" s="3"/>
      <c r="Z123" s="3"/>
      <c r="AA123" s="3"/>
    </row>
    <row r="124">
      <c r="A124" s="1"/>
      <c r="B124" s="1"/>
      <c r="C124" s="1"/>
      <c r="D124" s="1"/>
      <c r="E124" s="1"/>
      <c r="F124" s="1"/>
      <c r="G124" s="1"/>
      <c r="H124" s="3"/>
      <c r="I124" s="3"/>
      <c r="J124" s="3"/>
      <c r="K124" s="3"/>
      <c r="L124" s="3"/>
      <c r="M124" s="3"/>
      <c r="N124" s="3"/>
      <c r="O124" s="3"/>
      <c r="P124" s="3"/>
      <c r="Q124" s="3"/>
      <c r="R124" s="3"/>
      <c r="S124" s="3"/>
      <c r="T124" s="3"/>
      <c r="U124" s="3"/>
      <c r="V124" s="3"/>
      <c r="W124" s="3"/>
      <c r="X124" s="3"/>
      <c r="Y124" s="3"/>
      <c r="Z124" s="3"/>
      <c r="AA124" s="3"/>
    </row>
    <row r="125">
      <c r="A125" s="1"/>
      <c r="B125" s="1"/>
      <c r="C125" s="1"/>
      <c r="D125" s="1"/>
      <c r="E125" s="1"/>
      <c r="F125" s="1"/>
      <c r="G125" s="1"/>
      <c r="H125" s="3"/>
      <c r="I125" s="3"/>
      <c r="J125" s="3"/>
      <c r="K125" s="3"/>
      <c r="L125" s="3"/>
      <c r="M125" s="3"/>
      <c r="N125" s="3"/>
      <c r="O125" s="3"/>
      <c r="P125" s="3"/>
      <c r="Q125" s="3"/>
      <c r="R125" s="3"/>
      <c r="S125" s="3"/>
      <c r="T125" s="3"/>
      <c r="U125" s="3"/>
      <c r="V125" s="3"/>
      <c r="W125" s="3"/>
      <c r="X125" s="3"/>
      <c r="Y125" s="3"/>
      <c r="Z125" s="3"/>
      <c r="AA125" s="3"/>
    </row>
    <row r="126">
      <c r="A126" s="1"/>
      <c r="B126" s="1"/>
      <c r="C126" s="1"/>
      <c r="D126" s="1"/>
      <c r="E126" s="1"/>
      <c r="F126" s="1"/>
      <c r="G126" s="1"/>
      <c r="H126" s="3"/>
      <c r="I126" s="3"/>
      <c r="J126" s="3"/>
      <c r="K126" s="3"/>
      <c r="L126" s="3"/>
      <c r="M126" s="3"/>
      <c r="N126" s="3"/>
      <c r="O126" s="3"/>
      <c r="P126" s="3"/>
      <c r="Q126" s="3"/>
      <c r="R126" s="3"/>
      <c r="S126" s="3"/>
      <c r="T126" s="3"/>
      <c r="U126" s="3"/>
      <c r="V126" s="3"/>
      <c r="W126" s="3"/>
      <c r="X126" s="3"/>
      <c r="Y126" s="3"/>
      <c r="Z126" s="3"/>
      <c r="AA126" s="3"/>
    </row>
    <row r="127">
      <c r="A127" s="1"/>
      <c r="B127" s="1"/>
      <c r="C127" s="1"/>
      <c r="D127" s="1"/>
      <c r="E127" s="1"/>
      <c r="F127" s="1"/>
      <c r="G127" s="1"/>
      <c r="H127" s="3"/>
      <c r="I127" s="3"/>
      <c r="J127" s="3"/>
      <c r="K127" s="3"/>
      <c r="L127" s="3"/>
      <c r="M127" s="3"/>
      <c r="N127" s="3"/>
      <c r="O127" s="3"/>
      <c r="P127" s="3"/>
      <c r="Q127" s="3"/>
      <c r="R127" s="3"/>
      <c r="S127" s="3"/>
      <c r="T127" s="3"/>
      <c r="U127" s="3"/>
      <c r="V127" s="3"/>
      <c r="W127" s="3"/>
      <c r="X127" s="3"/>
      <c r="Y127" s="3"/>
      <c r="Z127" s="3"/>
      <c r="AA127" s="3"/>
    </row>
    <row r="128">
      <c r="A128" s="1"/>
      <c r="B128" s="1"/>
      <c r="C128" s="1"/>
      <c r="D128" s="1"/>
      <c r="E128" s="1"/>
      <c r="F128" s="1"/>
      <c r="G128" s="1"/>
      <c r="H128" s="3"/>
      <c r="I128" s="3"/>
      <c r="J128" s="3"/>
      <c r="K128" s="3"/>
      <c r="L128" s="3"/>
      <c r="M128" s="3"/>
      <c r="N128" s="3"/>
      <c r="O128" s="3"/>
      <c r="P128" s="3"/>
      <c r="Q128" s="3"/>
      <c r="R128" s="3"/>
      <c r="S128" s="3"/>
      <c r="T128" s="3"/>
      <c r="U128" s="3"/>
      <c r="V128" s="3"/>
      <c r="W128" s="3"/>
      <c r="X128" s="3"/>
      <c r="Y128" s="3"/>
      <c r="Z128" s="3"/>
      <c r="AA128" s="3"/>
    </row>
    <row r="129">
      <c r="A129" s="1"/>
      <c r="B129" s="1"/>
      <c r="C129" s="1"/>
      <c r="D129" s="1"/>
      <c r="E129" s="1"/>
      <c r="F129" s="1"/>
      <c r="G129" s="1"/>
      <c r="H129" s="3"/>
      <c r="I129" s="3"/>
      <c r="J129" s="3"/>
      <c r="K129" s="3"/>
      <c r="L129" s="3"/>
      <c r="M129" s="3"/>
      <c r="N129" s="3"/>
      <c r="O129" s="3"/>
      <c r="P129" s="3"/>
      <c r="Q129" s="3"/>
      <c r="R129" s="3"/>
      <c r="S129" s="3"/>
      <c r="T129" s="3"/>
      <c r="U129" s="3"/>
      <c r="V129" s="3"/>
      <c r="W129" s="3"/>
      <c r="X129" s="3"/>
      <c r="Y129" s="3"/>
      <c r="Z129" s="3"/>
      <c r="AA129" s="3"/>
    </row>
    <row r="130">
      <c r="A130" s="1"/>
      <c r="B130" s="1"/>
      <c r="C130" s="1"/>
      <c r="D130" s="1"/>
      <c r="E130" s="1"/>
      <c r="F130" s="1"/>
      <c r="G130" s="1"/>
      <c r="H130" s="3"/>
      <c r="I130" s="3"/>
      <c r="J130" s="3"/>
      <c r="K130" s="3"/>
      <c r="L130" s="3"/>
      <c r="M130" s="3"/>
      <c r="N130" s="3"/>
      <c r="O130" s="3"/>
      <c r="P130" s="3"/>
      <c r="Q130" s="3"/>
      <c r="R130" s="3"/>
      <c r="S130" s="3"/>
      <c r="T130" s="3"/>
      <c r="U130" s="3"/>
      <c r="V130" s="3"/>
      <c r="W130" s="3"/>
      <c r="X130" s="3"/>
      <c r="Y130" s="3"/>
      <c r="Z130" s="3"/>
      <c r="AA130" s="3"/>
    </row>
    <row r="131">
      <c r="A131" s="1"/>
      <c r="B131" s="1"/>
      <c r="C131" s="1"/>
      <c r="D131" s="1"/>
      <c r="E131" s="1"/>
      <c r="F131" s="1"/>
      <c r="G131" s="1"/>
      <c r="H131" s="3"/>
      <c r="I131" s="3"/>
      <c r="J131" s="3"/>
      <c r="K131" s="3"/>
      <c r="L131" s="3"/>
      <c r="M131" s="3"/>
      <c r="N131" s="3"/>
      <c r="O131" s="3"/>
      <c r="P131" s="3"/>
      <c r="Q131" s="3"/>
      <c r="R131" s="3"/>
      <c r="S131" s="3"/>
      <c r="T131" s="3"/>
      <c r="U131" s="3"/>
      <c r="V131" s="3"/>
      <c r="W131" s="3"/>
      <c r="X131" s="3"/>
      <c r="Y131" s="3"/>
      <c r="Z131" s="3"/>
      <c r="AA131" s="3"/>
    </row>
    <row r="132">
      <c r="A132" s="1"/>
      <c r="B132" s="1"/>
      <c r="C132" s="1"/>
      <c r="D132" s="1"/>
      <c r="E132" s="1"/>
      <c r="F132" s="1"/>
      <c r="G132" s="1"/>
      <c r="H132" s="3"/>
      <c r="I132" s="3"/>
      <c r="J132" s="3"/>
      <c r="K132" s="3"/>
      <c r="L132" s="3"/>
      <c r="M132" s="3"/>
      <c r="N132" s="3"/>
      <c r="O132" s="3"/>
      <c r="P132" s="3"/>
      <c r="Q132" s="3"/>
      <c r="R132" s="3"/>
      <c r="S132" s="3"/>
      <c r="T132" s="3"/>
      <c r="U132" s="3"/>
      <c r="V132" s="3"/>
      <c r="W132" s="3"/>
      <c r="X132" s="3"/>
      <c r="Y132" s="3"/>
      <c r="Z132" s="3"/>
      <c r="AA132" s="3"/>
    </row>
    <row r="133">
      <c r="A133" s="1"/>
      <c r="B133" s="1"/>
      <c r="C133" s="1"/>
      <c r="D133" s="1"/>
      <c r="E133" s="1"/>
      <c r="F133" s="1"/>
      <c r="G133" s="1"/>
      <c r="H133" s="3"/>
      <c r="I133" s="3"/>
      <c r="J133" s="3"/>
      <c r="K133" s="3"/>
      <c r="L133" s="3"/>
      <c r="M133" s="3"/>
      <c r="N133" s="3"/>
      <c r="O133" s="3"/>
      <c r="P133" s="3"/>
      <c r="Q133" s="3"/>
      <c r="R133" s="3"/>
      <c r="S133" s="3"/>
      <c r="T133" s="3"/>
      <c r="U133" s="3"/>
      <c r="V133" s="3"/>
      <c r="W133" s="3"/>
      <c r="X133" s="3"/>
      <c r="Y133" s="3"/>
      <c r="Z133" s="3"/>
      <c r="AA133" s="3"/>
    </row>
    <row r="134">
      <c r="A134" s="1"/>
      <c r="B134" s="1"/>
      <c r="C134" s="1"/>
      <c r="D134" s="1"/>
      <c r="E134" s="1"/>
      <c r="F134" s="1"/>
      <c r="G134" s="1"/>
      <c r="H134" s="3"/>
      <c r="I134" s="3"/>
      <c r="J134" s="3"/>
      <c r="K134" s="3"/>
      <c r="L134" s="3"/>
      <c r="M134" s="3"/>
      <c r="N134" s="3"/>
      <c r="O134" s="3"/>
      <c r="P134" s="3"/>
      <c r="Q134" s="3"/>
      <c r="R134" s="3"/>
      <c r="S134" s="3"/>
      <c r="T134" s="3"/>
      <c r="U134" s="3"/>
      <c r="V134" s="3"/>
      <c r="W134" s="3"/>
      <c r="X134" s="3"/>
      <c r="Y134" s="3"/>
      <c r="Z134" s="3"/>
      <c r="AA134" s="3"/>
    </row>
    <row r="135">
      <c r="A135" s="1"/>
      <c r="B135" s="1"/>
      <c r="C135" s="1"/>
      <c r="D135" s="1"/>
      <c r="E135" s="1"/>
      <c r="F135" s="1"/>
      <c r="G135" s="1"/>
      <c r="H135" s="3"/>
      <c r="I135" s="3"/>
      <c r="J135" s="3"/>
      <c r="K135" s="3"/>
      <c r="L135" s="3"/>
      <c r="M135" s="3"/>
      <c r="N135" s="3"/>
      <c r="O135" s="3"/>
      <c r="P135" s="3"/>
      <c r="Q135" s="3"/>
      <c r="R135" s="3"/>
      <c r="S135" s="3"/>
      <c r="T135" s="3"/>
      <c r="U135" s="3"/>
      <c r="V135" s="3"/>
      <c r="W135" s="3"/>
      <c r="X135" s="3"/>
      <c r="Y135" s="3"/>
      <c r="Z135" s="3"/>
      <c r="AA135" s="3"/>
    </row>
    <row r="136">
      <c r="A136" s="1"/>
      <c r="B136" s="1"/>
      <c r="C136" s="1"/>
      <c r="D136" s="1"/>
      <c r="E136" s="1"/>
      <c r="F136" s="1"/>
      <c r="G136" s="1"/>
      <c r="H136" s="3"/>
      <c r="I136" s="3"/>
      <c r="J136" s="3"/>
      <c r="K136" s="3"/>
      <c r="L136" s="3"/>
      <c r="M136" s="3"/>
      <c r="N136" s="3"/>
      <c r="O136" s="3"/>
      <c r="P136" s="3"/>
      <c r="Q136" s="3"/>
      <c r="R136" s="3"/>
      <c r="S136" s="3"/>
      <c r="T136" s="3"/>
      <c r="U136" s="3"/>
      <c r="V136" s="3"/>
      <c r="W136" s="3"/>
      <c r="X136" s="3"/>
      <c r="Y136" s="3"/>
      <c r="Z136" s="3"/>
      <c r="AA136" s="3"/>
    </row>
    <row r="137">
      <c r="A137" s="1"/>
      <c r="B137" s="1"/>
      <c r="C137" s="1"/>
      <c r="D137" s="1"/>
      <c r="E137" s="1"/>
      <c r="F137" s="1"/>
      <c r="G137" s="1"/>
      <c r="H137" s="3"/>
      <c r="I137" s="3"/>
      <c r="J137" s="3"/>
      <c r="K137" s="3"/>
      <c r="L137" s="3"/>
      <c r="M137" s="3"/>
      <c r="N137" s="3"/>
      <c r="O137" s="3"/>
      <c r="P137" s="3"/>
      <c r="Q137" s="3"/>
      <c r="R137" s="3"/>
      <c r="S137" s="3"/>
      <c r="T137" s="3"/>
      <c r="U137" s="3"/>
      <c r="V137" s="3"/>
      <c r="W137" s="3"/>
      <c r="X137" s="3"/>
      <c r="Y137" s="3"/>
      <c r="Z137" s="3"/>
      <c r="AA137" s="3"/>
    </row>
    <row r="138">
      <c r="A138" s="1"/>
      <c r="B138" s="1"/>
      <c r="C138" s="1"/>
      <c r="D138" s="1"/>
      <c r="E138" s="1"/>
      <c r="F138" s="1"/>
      <c r="G138" s="1"/>
      <c r="H138" s="3"/>
      <c r="I138" s="3"/>
      <c r="J138" s="3"/>
      <c r="K138" s="3"/>
      <c r="L138" s="3"/>
      <c r="M138" s="3"/>
      <c r="N138" s="3"/>
      <c r="O138" s="3"/>
      <c r="P138" s="3"/>
      <c r="Q138" s="3"/>
      <c r="R138" s="3"/>
      <c r="S138" s="3"/>
      <c r="T138" s="3"/>
      <c r="U138" s="3"/>
      <c r="V138" s="3"/>
      <c r="W138" s="3"/>
      <c r="X138" s="3"/>
      <c r="Y138" s="3"/>
      <c r="Z138" s="3"/>
      <c r="AA138" s="3"/>
    </row>
    <row r="139">
      <c r="A139" s="1"/>
      <c r="B139" s="1"/>
      <c r="C139" s="1"/>
      <c r="D139" s="1"/>
      <c r="E139" s="1"/>
      <c r="F139" s="1"/>
      <c r="G139" s="1"/>
      <c r="H139" s="3"/>
      <c r="I139" s="3"/>
      <c r="J139" s="3"/>
      <c r="K139" s="3"/>
      <c r="L139" s="3"/>
      <c r="M139" s="3"/>
      <c r="N139" s="3"/>
      <c r="O139" s="3"/>
      <c r="P139" s="3"/>
      <c r="Q139" s="3"/>
      <c r="R139" s="3"/>
      <c r="S139" s="3"/>
      <c r="T139" s="3"/>
      <c r="U139" s="3"/>
      <c r="V139" s="3"/>
      <c r="W139" s="3"/>
      <c r="X139" s="3"/>
      <c r="Y139" s="3"/>
      <c r="Z139" s="3"/>
      <c r="AA139" s="3"/>
    </row>
    <row r="140">
      <c r="A140" s="1"/>
      <c r="B140" s="1"/>
      <c r="C140" s="1"/>
      <c r="D140" s="1"/>
      <c r="E140" s="1"/>
      <c r="F140" s="1"/>
      <c r="G140" s="1"/>
      <c r="H140" s="3"/>
      <c r="I140" s="3"/>
      <c r="J140" s="3"/>
      <c r="K140" s="3"/>
      <c r="L140" s="3"/>
      <c r="M140" s="3"/>
      <c r="N140" s="3"/>
      <c r="O140" s="3"/>
      <c r="P140" s="3"/>
      <c r="Q140" s="3"/>
      <c r="R140" s="3"/>
      <c r="S140" s="3"/>
      <c r="T140" s="3"/>
      <c r="U140" s="3"/>
      <c r="V140" s="3"/>
      <c r="W140" s="3"/>
      <c r="X140" s="3"/>
      <c r="Y140" s="3"/>
      <c r="Z140" s="3"/>
      <c r="AA140" s="3"/>
    </row>
    <row r="141">
      <c r="A141" s="1"/>
      <c r="B141" s="1"/>
      <c r="C141" s="1"/>
      <c r="D141" s="1"/>
      <c r="E141" s="1"/>
      <c r="F141" s="1"/>
      <c r="G141" s="1"/>
      <c r="H141" s="3"/>
      <c r="I141" s="3"/>
      <c r="J141" s="3"/>
      <c r="K141" s="3"/>
      <c r="L141" s="3"/>
      <c r="M141" s="3"/>
      <c r="N141" s="3"/>
      <c r="O141" s="3"/>
      <c r="P141" s="3"/>
      <c r="Q141" s="3"/>
      <c r="R141" s="3"/>
      <c r="S141" s="3"/>
      <c r="T141" s="3"/>
      <c r="U141" s="3"/>
      <c r="V141" s="3"/>
      <c r="W141" s="3"/>
      <c r="X141" s="3"/>
      <c r="Y141" s="3"/>
      <c r="Z141" s="3"/>
      <c r="AA141" s="3"/>
    </row>
    <row r="142">
      <c r="A142" s="1"/>
      <c r="B142" s="1"/>
      <c r="C142" s="1"/>
      <c r="D142" s="1"/>
      <c r="E142" s="1"/>
      <c r="F142" s="1"/>
      <c r="G142" s="1"/>
      <c r="H142" s="3"/>
      <c r="I142" s="3"/>
      <c r="J142" s="3"/>
      <c r="K142" s="3"/>
      <c r="L142" s="3"/>
      <c r="M142" s="3"/>
      <c r="N142" s="3"/>
      <c r="O142" s="3"/>
      <c r="P142" s="3"/>
      <c r="Q142" s="3"/>
      <c r="R142" s="3"/>
      <c r="S142" s="3"/>
      <c r="T142" s="3"/>
      <c r="U142" s="3"/>
      <c r="V142" s="3"/>
      <c r="W142" s="3"/>
      <c r="X142" s="3"/>
      <c r="Y142" s="3"/>
      <c r="Z142" s="3"/>
      <c r="AA142" s="3"/>
    </row>
    <row r="143">
      <c r="A143" s="1"/>
      <c r="B143" s="1"/>
      <c r="C143" s="1"/>
      <c r="D143" s="1"/>
      <c r="E143" s="1"/>
      <c r="F143" s="1"/>
      <c r="G143" s="1"/>
      <c r="H143" s="3"/>
      <c r="I143" s="3"/>
      <c r="J143" s="3"/>
      <c r="K143" s="3"/>
      <c r="L143" s="3"/>
      <c r="M143" s="3"/>
      <c r="N143" s="3"/>
      <c r="O143" s="3"/>
      <c r="P143" s="3"/>
      <c r="Q143" s="3"/>
      <c r="R143" s="3"/>
      <c r="S143" s="3"/>
      <c r="T143" s="3"/>
      <c r="U143" s="3"/>
      <c r="V143" s="3"/>
      <c r="W143" s="3"/>
      <c r="X143" s="3"/>
      <c r="Y143" s="3"/>
      <c r="Z143" s="3"/>
      <c r="AA143" s="3"/>
    </row>
    <row r="144">
      <c r="A144" s="1"/>
      <c r="B144" s="1"/>
      <c r="C144" s="1"/>
      <c r="D144" s="1"/>
      <c r="E144" s="1"/>
      <c r="F144" s="1"/>
      <c r="G144" s="1"/>
      <c r="H144" s="3"/>
      <c r="I144" s="3"/>
      <c r="J144" s="3"/>
      <c r="K144" s="3"/>
      <c r="L144" s="3"/>
      <c r="M144" s="3"/>
      <c r="N144" s="3"/>
      <c r="O144" s="3"/>
      <c r="P144" s="3"/>
      <c r="Q144" s="3"/>
      <c r="R144" s="3"/>
      <c r="S144" s="3"/>
      <c r="T144" s="3"/>
      <c r="U144" s="3"/>
      <c r="V144" s="3"/>
      <c r="W144" s="3"/>
      <c r="X144" s="3"/>
      <c r="Y144" s="3"/>
      <c r="Z144" s="3"/>
      <c r="AA144" s="3"/>
    </row>
    <row r="145">
      <c r="A145" s="1"/>
      <c r="B145" s="1"/>
      <c r="C145" s="1"/>
      <c r="D145" s="1"/>
      <c r="E145" s="1"/>
      <c r="F145" s="1"/>
      <c r="G145" s="1"/>
      <c r="H145" s="3"/>
      <c r="I145" s="3"/>
      <c r="J145" s="3"/>
      <c r="K145" s="3"/>
      <c r="L145" s="3"/>
      <c r="M145" s="3"/>
      <c r="N145" s="3"/>
      <c r="O145" s="3"/>
      <c r="P145" s="3"/>
      <c r="Q145" s="3"/>
      <c r="R145" s="3"/>
      <c r="S145" s="3"/>
      <c r="T145" s="3"/>
      <c r="U145" s="3"/>
      <c r="V145" s="3"/>
      <c r="W145" s="3"/>
      <c r="X145" s="3"/>
      <c r="Y145" s="3"/>
      <c r="Z145" s="3"/>
      <c r="AA145" s="3"/>
    </row>
    <row r="146">
      <c r="A146" s="1"/>
      <c r="B146" s="1"/>
      <c r="C146" s="1"/>
      <c r="D146" s="1"/>
      <c r="E146" s="1"/>
      <c r="F146" s="1"/>
      <c r="G146" s="1"/>
      <c r="H146" s="3"/>
      <c r="I146" s="3"/>
      <c r="J146" s="3"/>
      <c r="K146" s="3"/>
      <c r="L146" s="3"/>
      <c r="M146" s="3"/>
      <c r="N146" s="3"/>
      <c r="O146" s="3"/>
      <c r="P146" s="3"/>
      <c r="Q146" s="3"/>
      <c r="R146" s="3"/>
      <c r="S146" s="3"/>
      <c r="T146" s="3"/>
      <c r="U146" s="3"/>
      <c r="V146" s="3"/>
      <c r="W146" s="3"/>
      <c r="X146" s="3"/>
      <c r="Y146" s="3"/>
      <c r="Z146" s="3"/>
      <c r="AA146" s="3"/>
    </row>
    <row r="147">
      <c r="A147" s="1"/>
      <c r="B147" s="1"/>
      <c r="C147" s="1"/>
      <c r="D147" s="1"/>
      <c r="E147" s="1"/>
      <c r="F147" s="1"/>
      <c r="G147" s="1"/>
      <c r="H147" s="3"/>
      <c r="I147" s="3"/>
      <c r="J147" s="3"/>
      <c r="K147" s="3"/>
      <c r="L147" s="3"/>
      <c r="M147" s="3"/>
      <c r="N147" s="3"/>
      <c r="O147" s="3"/>
      <c r="P147" s="3"/>
      <c r="Q147" s="3"/>
      <c r="R147" s="3"/>
      <c r="S147" s="3"/>
      <c r="T147" s="3"/>
      <c r="U147" s="3"/>
      <c r="V147" s="3"/>
      <c r="W147" s="3"/>
      <c r="X147" s="3"/>
      <c r="Y147" s="3"/>
      <c r="Z147" s="3"/>
      <c r="AA147" s="3"/>
    </row>
    <row r="148">
      <c r="A148" s="1"/>
      <c r="B148" s="1"/>
      <c r="C148" s="1"/>
      <c r="D148" s="1"/>
      <c r="E148" s="1"/>
      <c r="F148" s="1"/>
      <c r="G148" s="1"/>
      <c r="H148" s="3"/>
      <c r="I148" s="3"/>
      <c r="J148" s="3"/>
      <c r="K148" s="3"/>
      <c r="L148" s="3"/>
      <c r="M148" s="3"/>
      <c r="N148" s="3"/>
      <c r="O148" s="3"/>
      <c r="P148" s="3"/>
      <c r="Q148" s="3"/>
      <c r="R148" s="3"/>
      <c r="S148" s="3"/>
      <c r="T148" s="3"/>
      <c r="U148" s="3"/>
      <c r="V148" s="3"/>
      <c r="W148" s="3"/>
      <c r="X148" s="3"/>
      <c r="Y148" s="3"/>
      <c r="Z148" s="3"/>
      <c r="AA148" s="3"/>
    </row>
    <row r="149">
      <c r="A149" s="1"/>
      <c r="B149" s="1"/>
      <c r="C149" s="1"/>
      <c r="D149" s="1"/>
      <c r="E149" s="1"/>
      <c r="F149" s="1"/>
      <c r="G149" s="1"/>
      <c r="H149" s="3"/>
      <c r="I149" s="3"/>
      <c r="J149" s="3"/>
      <c r="K149" s="3"/>
      <c r="L149" s="3"/>
      <c r="M149" s="3"/>
      <c r="N149" s="3"/>
      <c r="O149" s="3"/>
      <c r="P149" s="3"/>
      <c r="Q149" s="3"/>
      <c r="R149" s="3"/>
      <c r="S149" s="3"/>
      <c r="T149" s="3"/>
      <c r="U149" s="3"/>
      <c r="V149" s="3"/>
      <c r="W149" s="3"/>
      <c r="X149" s="3"/>
      <c r="Y149" s="3"/>
      <c r="Z149" s="3"/>
      <c r="AA149" s="3"/>
    </row>
    <row r="150">
      <c r="A150" s="1"/>
      <c r="B150" s="1"/>
      <c r="C150" s="1"/>
      <c r="D150" s="1"/>
      <c r="E150" s="1"/>
      <c r="F150" s="1"/>
      <c r="G150" s="1"/>
      <c r="H150" s="3"/>
      <c r="I150" s="3"/>
      <c r="J150" s="3"/>
      <c r="K150" s="3"/>
      <c r="L150" s="3"/>
      <c r="M150" s="3"/>
      <c r="N150" s="3"/>
      <c r="O150" s="3"/>
      <c r="P150" s="3"/>
      <c r="Q150" s="3"/>
      <c r="R150" s="3"/>
      <c r="S150" s="3"/>
      <c r="T150" s="3"/>
      <c r="U150" s="3"/>
      <c r="V150" s="3"/>
      <c r="W150" s="3"/>
      <c r="X150" s="3"/>
      <c r="Y150" s="3"/>
      <c r="Z150" s="3"/>
      <c r="AA150" s="3"/>
    </row>
    <row r="151">
      <c r="A151" s="1"/>
      <c r="B151" s="1"/>
      <c r="C151" s="1"/>
      <c r="D151" s="1"/>
      <c r="E151" s="1"/>
      <c r="F151" s="1"/>
      <c r="G151" s="1"/>
      <c r="H151" s="3"/>
      <c r="I151" s="3"/>
      <c r="J151" s="3"/>
      <c r="K151" s="3"/>
      <c r="L151" s="3"/>
      <c r="M151" s="3"/>
      <c r="N151" s="3"/>
      <c r="O151" s="3"/>
      <c r="P151" s="3"/>
      <c r="Q151" s="3"/>
      <c r="R151" s="3"/>
      <c r="S151" s="3"/>
      <c r="T151" s="3"/>
      <c r="U151" s="3"/>
      <c r="V151" s="3"/>
      <c r="W151" s="3"/>
      <c r="X151" s="3"/>
      <c r="Y151" s="3"/>
      <c r="Z151" s="3"/>
      <c r="AA151" s="3"/>
    </row>
  </sheetData>
  <mergeCells count="2">
    <mergeCell ref="C2:F3"/>
    <mergeCell ref="C23:F23"/>
  </mergeCells>
  <conditionalFormatting sqref="I4:I33">
    <cfRule type="colorScale" priority="1">
      <colorScale>
        <cfvo type="percentile" val="5"/>
        <cfvo type="percentile" val="50"/>
        <cfvo type="percentile" val="95"/>
        <color rgb="FF57BB8A"/>
        <color rgb="FFFFFFFF"/>
        <color rgb="FFE67C73"/>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sheetViews>
  <sheetFormatPr customHeight="1" defaultColWidth="12.63" defaultRowHeight="15.75"/>
  <cols>
    <col customWidth="1" min="1" max="2" width="15.75"/>
    <col customWidth="1" min="3" max="3" width="37.75"/>
    <col customWidth="1" min="4" max="4" width="36.25"/>
    <col customWidth="1" min="5" max="5" width="39.5"/>
    <col customWidth="1" min="6" max="6" width="36.38"/>
    <col customWidth="1" min="7" max="7" width="18.13"/>
    <col customWidth="1" min="8" max="8" width="35.13"/>
    <col customWidth="1" min="9" max="9" width="9.75"/>
    <col customWidth="1" min="10" max="10" width="29.63"/>
    <col customWidth="1" min="11" max="11" width="19.0"/>
    <col customWidth="1" min="12" max="12" width="29.13"/>
  </cols>
  <sheetData>
    <row r="1">
      <c r="A1" s="430"/>
      <c r="B1" s="430"/>
      <c r="C1" s="431"/>
      <c r="D1" s="431"/>
      <c r="E1" s="431"/>
      <c r="F1" s="430"/>
      <c r="G1" s="430"/>
      <c r="H1" s="430"/>
      <c r="I1" s="430"/>
      <c r="J1" s="430"/>
      <c r="K1" s="430"/>
      <c r="L1" s="430"/>
      <c r="M1" s="3"/>
      <c r="N1" s="3"/>
      <c r="O1" s="3"/>
      <c r="P1" s="3"/>
      <c r="Q1" s="3"/>
      <c r="R1" s="3"/>
      <c r="S1" s="3"/>
      <c r="T1" s="3"/>
      <c r="U1" s="3"/>
      <c r="V1" s="3"/>
      <c r="W1" s="3"/>
      <c r="X1" s="3"/>
      <c r="Y1" s="3"/>
      <c r="Z1" s="3"/>
      <c r="AA1" s="3"/>
      <c r="AB1" s="3"/>
    </row>
    <row r="2">
      <c r="A2" s="430"/>
      <c r="B2" s="430"/>
      <c r="C2" s="432" t="s">
        <v>646</v>
      </c>
      <c r="D2" s="433"/>
      <c r="E2" s="433"/>
      <c r="F2" s="434"/>
      <c r="G2" s="430"/>
      <c r="H2" s="430"/>
      <c r="I2" s="430"/>
      <c r="J2" s="430"/>
      <c r="K2" s="430"/>
      <c r="L2" s="430"/>
      <c r="M2" s="3"/>
      <c r="N2" s="3"/>
      <c r="O2" s="3"/>
      <c r="P2" s="3"/>
      <c r="Q2" s="3"/>
      <c r="R2" s="3"/>
      <c r="S2" s="3"/>
      <c r="T2" s="3"/>
      <c r="U2" s="3"/>
      <c r="V2" s="3"/>
      <c r="W2" s="3"/>
      <c r="X2" s="3"/>
      <c r="Y2" s="3"/>
      <c r="Z2" s="3"/>
      <c r="AA2" s="3"/>
      <c r="AB2" s="3"/>
    </row>
    <row r="3">
      <c r="A3" s="430"/>
      <c r="B3" s="430"/>
      <c r="C3" s="34"/>
      <c r="D3" s="35"/>
      <c r="E3" s="35"/>
      <c r="F3" s="36"/>
      <c r="G3" s="430"/>
      <c r="H3" s="533"/>
      <c r="I3" s="532"/>
      <c r="J3" s="430"/>
      <c r="K3" s="430"/>
      <c r="L3" s="430"/>
      <c r="M3" s="3"/>
      <c r="N3" s="3"/>
      <c r="O3" s="3"/>
      <c r="P3" s="3"/>
      <c r="Q3" s="3"/>
      <c r="R3" s="3"/>
      <c r="S3" s="3"/>
      <c r="T3" s="3"/>
      <c r="U3" s="3"/>
      <c r="V3" s="3"/>
      <c r="W3" s="3"/>
      <c r="X3" s="3"/>
      <c r="Y3" s="3"/>
      <c r="Z3" s="3"/>
      <c r="AA3" s="3"/>
      <c r="AB3" s="3"/>
    </row>
    <row r="4">
      <c r="A4" s="529"/>
      <c r="B4" s="570"/>
      <c r="C4" s="571" t="s">
        <v>647</v>
      </c>
      <c r="D4" s="572" t="s">
        <v>648</v>
      </c>
      <c r="E4" s="573" t="s">
        <v>649</v>
      </c>
      <c r="F4" s="574" t="s">
        <v>650</v>
      </c>
      <c r="G4" s="575"/>
      <c r="H4" s="576"/>
      <c r="I4" s="577"/>
      <c r="J4" s="578"/>
      <c r="K4" s="430"/>
      <c r="L4" s="430"/>
      <c r="M4" s="3"/>
      <c r="N4" s="3"/>
      <c r="O4" s="3"/>
      <c r="P4" s="3"/>
      <c r="Q4" s="3"/>
      <c r="R4" s="3"/>
      <c r="S4" s="3"/>
      <c r="T4" s="3"/>
      <c r="U4" s="3"/>
      <c r="V4" s="3"/>
      <c r="W4" s="3"/>
      <c r="X4" s="3"/>
      <c r="Y4" s="3"/>
      <c r="Z4" s="3"/>
      <c r="AA4" s="3"/>
      <c r="AB4" s="3"/>
    </row>
    <row r="5">
      <c r="A5" s="528"/>
      <c r="B5" s="579"/>
      <c r="C5" s="580"/>
      <c r="D5" s="581"/>
      <c r="E5" s="582"/>
      <c r="F5" s="583"/>
      <c r="G5" s="578"/>
      <c r="H5" s="584"/>
      <c r="I5" s="577"/>
      <c r="J5" s="585"/>
      <c r="K5" s="430"/>
      <c r="L5" s="430"/>
      <c r="M5" s="3"/>
      <c r="N5" s="3"/>
      <c r="O5" s="3"/>
      <c r="P5" s="3"/>
      <c r="Q5" s="3"/>
      <c r="R5" s="3"/>
      <c r="S5" s="3"/>
      <c r="T5" s="3"/>
      <c r="U5" s="3"/>
      <c r="V5" s="3"/>
      <c r="W5" s="3"/>
      <c r="X5" s="3"/>
      <c r="Y5" s="3"/>
      <c r="Z5" s="3"/>
      <c r="AA5" s="3"/>
      <c r="AB5" s="3"/>
    </row>
    <row r="6">
      <c r="A6" s="529"/>
      <c r="B6" s="546" t="s">
        <v>512</v>
      </c>
      <c r="C6" s="580" t="s">
        <v>513</v>
      </c>
      <c r="D6" s="586" t="s">
        <v>513</v>
      </c>
      <c r="E6" s="582" t="s">
        <v>513</v>
      </c>
      <c r="F6" s="587" t="s">
        <v>513</v>
      </c>
      <c r="G6" s="578"/>
      <c r="H6" s="588"/>
      <c r="I6" s="577"/>
      <c r="J6" s="578"/>
      <c r="K6" s="430"/>
      <c r="L6" s="430"/>
      <c r="M6" s="3"/>
      <c r="N6" s="3"/>
      <c r="O6" s="3"/>
      <c r="P6" s="3"/>
      <c r="Q6" s="3"/>
      <c r="R6" s="3"/>
      <c r="S6" s="3"/>
      <c r="T6" s="3"/>
      <c r="U6" s="3"/>
      <c r="V6" s="3"/>
      <c r="W6" s="3"/>
      <c r="X6" s="3"/>
      <c r="Y6" s="3"/>
      <c r="Z6" s="3"/>
      <c r="AA6" s="3"/>
      <c r="AB6" s="3"/>
    </row>
    <row r="7">
      <c r="A7" s="529"/>
      <c r="B7" s="546" t="s">
        <v>172</v>
      </c>
      <c r="C7" s="580" t="s">
        <v>496</v>
      </c>
      <c r="D7" s="586" t="s">
        <v>496</v>
      </c>
      <c r="E7" s="582" t="s">
        <v>496</v>
      </c>
      <c r="F7" s="587" t="s">
        <v>496</v>
      </c>
      <c r="G7" s="578"/>
      <c r="H7" s="588"/>
      <c r="I7" s="577"/>
      <c r="J7" s="585"/>
      <c r="K7" s="430"/>
      <c r="L7" s="430"/>
      <c r="M7" s="3"/>
      <c r="N7" s="3"/>
      <c r="O7" s="3"/>
      <c r="P7" s="3"/>
      <c r="Q7" s="3"/>
      <c r="R7" s="3"/>
      <c r="S7" s="3"/>
      <c r="T7" s="3"/>
      <c r="U7" s="3"/>
      <c r="V7" s="3"/>
      <c r="W7" s="3"/>
      <c r="X7" s="3"/>
      <c r="Y7" s="3"/>
      <c r="Z7" s="3"/>
      <c r="AA7" s="3"/>
      <c r="AB7" s="3"/>
    </row>
    <row r="8">
      <c r="A8" s="529"/>
      <c r="B8" s="546" t="s">
        <v>515</v>
      </c>
      <c r="C8" s="580" t="s">
        <v>513</v>
      </c>
      <c r="D8" s="586" t="s">
        <v>513</v>
      </c>
      <c r="E8" s="582" t="s">
        <v>513</v>
      </c>
      <c r="F8" s="587" t="s">
        <v>513</v>
      </c>
      <c r="G8" s="578"/>
      <c r="H8" s="588"/>
      <c r="I8" s="577"/>
      <c r="J8" s="585"/>
      <c r="K8" s="430"/>
      <c r="L8" s="430"/>
      <c r="M8" s="3"/>
      <c r="N8" s="3"/>
      <c r="O8" s="3"/>
      <c r="P8" s="3"/>
      <c r="Q8" s="3"/>
      <c r="R8" s="3"/>
      <c r="S8" s="3"/>
      <c r="T8" s="3"/>
      <c r="U8" s="3"/>
      <c r="V8" s="3"/>
      <c r="W8" s="3"/>
      <c r="X8" s="3"/>
      <c r="Y8" s="3"/>
      <c r="Z8" s="3"/>
      <c r="AA8" s="3"/>
      <c r="AB8" s="3"/>
    </row>
    <row r="9">
      <c r="A9" s="529"/>
      <c r="B9" s="546" t="s">
        <v>516</v>
      </c>
      <c r="C9" s="580" t="s">
        <v>502</v>
      </c>
      <c r="D9" s="586" t="s">
        <v>502</v>
      </c>
      <c r="E9" s="582" t="s">
        <v>502</v>
      </c>
      <c r="F9" s="587" t="s">
        <v>302</v>
      </c>
      <c r="G9" s="578"/>
      <c r="H9" s="588"/>
      <c r="I9" s="577"/>
      <c r="J9" s="578"/>
      <c r="K9" s="430"/>
      <c r="L9" s="430"/>
      <c r="M9" s="3"/>
      <c r="N9" s="3"/>
      <c r="O9" s="3"/>
      <c r="P9" s="3"/>
      <c r="Q9" s="3"/>
      <c r="R9" s="3"/>
      <c r="S9" s="3"/>
      <c r="T9" s="3"/>
      <c r="U9" s="3"/>
      <c r="V9" s="3"/>
      <c r="W9" s="3"/>
      <c r="X9" s="3"/>
      <c r="Y9" s="3"/>
      <c r="Z9" s="3"/>
      <c r="AA9" s="3"/>
      <c r="AB9" s="3"/>
    </row>
    <row r="10">
      <c r="A10" s="529"/>
      <c r="B10" s="546" t="s">
        <v>134</v>
      </c>
      <c r="C10" s="580" t="s">
        <v>651</v>
      </c>
      <c r="D10" s="586" t="s">
        <v>651</v>
      </c>
      <c r="E10" s="582" t="s">
        <v>651</v>
      </c>
      <c r="F10" s="587" t="s">
        <v>160</v>
      </c>
      <c r="G10" s="578"/>
      <c r="H10" s="588"/>
      <c r="I10" s="577"/>
      <c r="J10" s="585"/>
      <c r="K10" s="430"/>
      <c r="L10" s="430"/>
      <c r="M10" s="3"/>
      <c r="N10" s="3"/>
      <c r="O10" s="3"/>
      <c r="P10" s="3"/>
      <c r="Q10" s="3"/>
      <c r="R10" s="3"/>
      <c r="S10" s="3"/>
      <c r="T10" s="3"/>
      <c r="U10" s="3"/>
      <c r="V10" s="3"/>
      <c r="W10" s="3"/>
      <c r="X10" s="3"/>
      <c r="Y10" s="3"/>
      <c r="Z10" s="3"/>
      <c r="AA10" s="3"/>
      <c r="AB10" s="3"/>
    </row>
    <row r="11">
      <c r="A11" s="529"/>
      <c r="B11" s="546" t="s">
        <v>145</v>
      </c>
      <c r="C11" s="580" t="s">
        <v>652</v>
      </c>
      <c r="D11" s="589" t="s">
        <v>491</v>
      </c>
      <c r="E11" s="582" t="s">
        <v>491</v>
      </c>
      <c r="F11" s="587" t="s">
        <v>519</v>
      </c>
      <c r="G11" s="578"/>
      <c r="H11" s="588"/>
      <c r="I11" s="577"/>
      <c r="J11" s="578"/>
      <c r="K11" s="430"/>
      <c r="L11" s="430"/>
      <c r="M11" s="3"/>
      <c r="N11" s="3"/>
      <c r="O11" s="3"/>
      <c r="P11" s="3"/>
      <c r="Q11" s="3"/>
      <c r="R11" s="3"/>
      <c r="S11" s="3"/>
      <c r="T11" s="3"/>
      <c r="U11" s="3"/>
      <c r="V11" s="3"/>
      <c r="W11" s="3"/>
      <c r="X11" s="3"/>
      <c r="Y11" s="3"/>
      <c r="Z11" s="3"/>
      <c r="AA11" s="3"/>
      <c r="AB11" s="3"/>
    </row>
    <row r="12">
      <c r="A12" s="529"/>
      <c r="B12" s="546" t="s">
        <v>98</v>
      </c>
      <c r="C12" s="590" t="s">
        <v>513</v>
      </c>
      <c r="D12" s="586" t="s">
        <v>513</v>
      </c>
      <c r="E12" s="582" t="s">
        <v>513</v>
      </c>
      <c r="F12" s="587" t="s">
        <v>513</v>
      </c>
      <c r="G12" s="578"/>
      <c r="H12" s="588"/>
      <c r="I12" s="577"/>
      <c r="J12" s="585"/>
      <c r="K12" s="430"/>
      <c r="L12" s="430"/>
      <c r="M12" s="3"/>
      <c r="N12" s="3"/>
      <c r="O12" s="3"/>
      <c r="P12" s="3"/>
      <c r="Q12" s="3"/>
      <c r="R12" s="3"/>
      <c r="S12" s="3"/>
      <c r="T12" s="3"/>
      <c r="U12" s="3"/>
      <c r="V12" s="3"/>
      <c r="W12" s="3"/>
      <c r="X12" s="3"/>
      <c r="Y12" s="3"/>
      <c r="Z12" s="3"/>
      <c r="AA12" s="3"/>
      <c r="AB12" s="3"/>
    </row>
    <row r="13">
      <c r="A13" s="529"/>
      <c r="B13" s="546" t="s">
        <v>167</v>
      </c>
      <c r="C13" s="590" t="s">
        <v>487</v>
      </c>
      <c r="D13" s="589" t="s">
        <v>653</v>
      </c>
      <c r="E13" s="582" t="s">
        <v>653</v>
      </c>
      <c r="F13" s="587" t="s">
        <v>210</v>
      </c>
      <c r="G13" s="578"/>
      <c r="H13" s="588"/>
      <c r="I13" s="577"/>
      <c r="J13" s="578"/>
      <c r="K13" s="430"/>
      <c r="L13" s="430"/>
      <c r="M13" s="3"/>
      <c r="N13" s="3"/>
      <c r="O13" s="3"/>
      <c r="P13" s="3"/>
      <c r="Q13" s="3"/>
      <c r="R13" s="3"/>
      <c r="S13" s="3"/>
      <c r="T13" s="3"/>
      <c r="U13" s="3"/>
      <c r="V13" s="3"/>
      <c r="W13" s="3"/>
      <c r="X13" s="3"/>
      <c r="Y13" s="3"/>
      <c r="Z13" s="3"/>
      <c r="AA13" s="3"/>
      <c r="AB13" s="3"/>
    </row>
    <row r="14">
      <c r="A14" s="529"/>
      <c r="B14" s="546" t="s">
        <v>128</v>
      </c>
      <c r="C14" s="580" t="s">
        <v>513</v>
      </c>
      <c r="D14" s="586" t="s">
        <v>513</v>
      </c>
      <c r="E14" s="582" t="s">
        <v>482</v>
      </c>
      <c r="F14" s="587" t="s">
        <v>126</v>
      </c>
      <c r="G14" s="578"/>
      <c r="H14" s="588"/>
      <c r="I14" s="577"/>
      <c r="J14" s="578"/>
      <c r="K14" s="430"/>
      <c r="L14" s="430"/>
      <c r="M14" s="3"/>
      <c r="N14" s="3"/>
      <c r="O14" s="3"/>
      <c r="P14" s="3"/>
      <c r="Q14" s="3"/>
      <c r="R14" s="3"/>
      <c r="S14" s="3"/>
      <c r="T14" s="3"/>
      <c r="U14" s="3"/>
      <c r="V14" s="3"/>
      <c r="W14" s="3"/>
      <c r="X14" s="3"/>
      <c r="Y14" s="3"/>
      <c r="Z14" s="3"/>
      <c r="AA14" s="3"/>
      <c r="AB14" s="3"/>
    </row>
    <row r="15">
      <c r="A15" s="529"/>
      <c r="B15" s="546" t="s">
        <v>190</v>
      </c>
      <c r="C15" s="590" t="s">
        <v>485</v>
      </c>
      <c r="D15" s="589" t="s">
        <v>654</v>
      </c>
      <c r="E15" s="582" t="s">
        <v>485</v>
      </c>
      <c r="F15" s="587" t="s">
        <v>188</v>
      </c>
      <c r="G15" s="578"/>
      <c r="H15" s="588"/>
      <c r="I15" s="577"/>
      <c r="J15" s="578"/>
      <c r="K15" s="430"/>
      <c r="L15" s="430"/>
      <c r="M15" s="3"/>
      <c r="N15" s="3"/>
      <c r="O15" s="3"/>
      <c r="P15" s="3"/>
      <c r="Q15" s="3"/>
      <c r="R15" s="3"/>
      <c r="S15" s="3"/>
      <c r="T15" s="3"/>
      <c r="U15" s="3"/>
      <c r="V15" s="3"/>
      <c r="W15" s="3"/>
      <c r="X15" s="3"/>
      <c r="Y15" s="3"/>
      <c r="Z15" s="3"/>
      <c r="AA15" s="3"/>
      <c r="AB15" s="3"/>
    </row>
    <row r="16">
      <c r="A16" s="529"/>
      <c r="B16" s="546" t="s">
        <v>524</v>
      </c>
      <c r="C16" s="580" t="s">
        <v>655</v>
      </c>
      <c r="D16" s="586" t="s">
        <v>655</v>
      </c>
      <c r="E16" s="582" t="s">
        <v>655</v>
      </c>
      <c r="F16" s="587" t="s">
        <v>656</v>
      </c>
      <c r="G16" s="578"/>
      <c r="H16" s="588"/>
      <c r="I16" s="577"/>
      <c r="J16" s="585"/>
      <c r="K16" s="430"/>
      <c r="L16" s="430"/>
      <c r="M16" s="3"/>
      <c r="N16" s="3"/>
      <c r="O16" s="3"/>
      <c r="P16" s="3"/>
      <c r="Q16" s="3"/>
      <c r="R16" s="3"/>
      <c r="S16" s="3"/>
      <c r="T16" s="3"/>
      <c r="U16" s="3"/>
      <c r="V16" s="3"/>
      <c r="W16" s="3"/>
      <c r="X16" s="3"/>
      <c r="Y16" s="3"/>
      <c r="Z16" s="3"/>
      <c r="AA16" s="3"/>
      <c r="AB16" s="3"/>
    </row>
    <row r="17">
      <c r="A17" s="529"/>
      <c r="B17" s="546" t="s">
        <v>528</v>
      </c>
      <c r="C17" s="591" t="s">
        <v>498</v>
      </c>
      <c r="D17" s="586" t="s">
        <v>498</v>
      </c>
      <c r="E17" s="582" t="s">
        <v>498</v>
      </c>
      <c r="F17" s="587" t="s">
        <v>201</v>
      </c>
      <c r="G17" s="578"/>
      <c r="H17" s="588"/>
      <c r="I17" s="577"/>
      <c r="J17" s="585"/>
      <c r="K17" s="430"/>
      <c r="L17" s="430"/>
      <c r="M17" s="3"/>
      <c r="N17" s="3"/>
      <c r="O17" s="3"/>
      <c r="P17" s="3"/>
      <c r="Q17" s="3"/>
      <c r="R17" s="3"/>
      <c r="S17" s="3"/>
      <c r="T17" s="3"/>
      <c r="U17" s="3"/>
      <c r="V17" s="3"/>
      <c r="W17" s="3"/>
      <c r="X17" s="3"/>
      <c r="Y17" s="3"/>
      <c r="Z17" s="3"/>
      <c r="AA17" s="3"/>
      <c r="AB17" s="3"/>
    </row>
    <row r="18">
      <c r="A18" s="529"/>
      <c r="B18" s="546" t="s">
        <v>533</v>
      </c>
      <c r="C18" s="580" t="s">
        <v>489</v>
      </c>
      <c r="D18" s="586" t="s">
        <v>489</v>
      </c>
      <c r="E18" s="582" t="s">
        <v>657</v>
      </c>
      <c r="F18" s="587" t="s">
        <v>657</v>
      </c>
      <c r="G18" s="578"/>
      <c r="H18" s="588"/>
      <c r="I18" s="577"/>
      <c r="J18" s="578"/>
      <c r="K18" s="430"/>
      <c r="L18" s="430"/>
      <c r="M18" s="3"/>
      <c r="N18" s="3"/>
      <c r="O18" s="3"/>
      <c r="P18" s="3"/>
      <c r="Q18" s="3"/>
      <c r="R18" s="3"/>
      <c r="S18" s="3"/>
      <c r="T18" s="3"/>
      <c r="U18" s="3"/>
      <c r="V18" s="3"/>
      <c r="W18" s="3"/>
      <c r="X18" s="3"/>
      <c r="Y18" s="3"/>
      <c r="Z18" s="3"/>
      <c r="AA18" s="3"/>
      <c r="AB18" s="3"/>
    </row>
    <row r="19">
      <c r="A19" s="529"/>
      <c r="B19" s="546" t="s">
        <v>535</v>
      </c>
      <c r="C19" s="580" t="s">
        <v>658</v>
      </c>
      <c r="D19" s="586" t="s">
        <v>658</v>
      </c>
      <c r="E19" s="582" t="s">
        <v>658</v>
      </c>
      <c r="F19" s="587" t="s">
        <v>226</v>
      </c>
      <c r="G19" s="578"/>
      <c r="H19" s="588"/>
      <c r="I19" s="577"/>
      <c r="J19" s="585"/>
      <c r="K19" s="430"/>
      <c r="L19" s="430"/>
      <c r="M19" s="3"/>
      <c r="N19" s="3"/>
      <c r="O19" s="3"/>
      <c r="P19" s="3"/>
      <c r="Q19" s="3"/>
      <c r="R19" s="3"/>
      <c r="S19" s="3"/>
      <c r="T19" s="3"/>
      <c r="U19" s="3"/>
      <c r="V19" s="3"/>
      <c r="W19" s="3"/>
      <c r="X19" s="3"/>
      <c r="Y19" s="3"/>
      <c r="Z19" s="3"/>
      <c r="AA19" s="3"/>
      <c r="AB19" s="3"/>
    </row>
    <row r="20">
      <c r="A20" s="529"/>
      <c r="B20" s="546" t="s">
        <v>538</v>
      </c>
      <c r="C20" s="580" t="s">
        <v>279</v>
      </c>
      <c r="D20" s="586" t="s">
        <v>500</v>
      </c>
      <c r="E20" s="582" t="s">
        <v>292</v>
      </c>
      <c r="F20" s="587" t="s">
        <v>235</v>
      </c>
      <c r="G20" s="578"/>
      <c r="H20" s="588"/>
      <c r="I20" s="577"/>
      <c r="J20" s="585"/>
      <c r="K20" s="430"/>
      <c r="L20" s="430"/>
      <c r="M20" s="3"/>
      <c r="N20" s="3"/>
      <c r="O20" s="3"/>
      <c r="P20" s="3"/>
      <c r="Q20" s="3"/>
      <c r="R20" s="3"/>
      <c r="S20" s="3"/>
      <c r="T20" s="3"/>
      <c r="U20" s="3"/>
      <c r="V20" s="3"/>
      <c r="W20" s="3"/>
      <c r="X20" s="3"/>
      <c r="Y20" s="3"/>
      <c r="Z20" s="3"/>
      <c r="AA20" s="3"/>
      <c r="AB20" s="3"/>
    </row>
    <row r="21">
      <c r="A21" s="529"/>
      <c r="B21" s="546" t="s">
        <v>539</v>
      </c>
      <c r="C21" s="580" t="s">
        <v>474</v>
      </c>
      <c r="D21" s="586" t="s">
        <v>474</v>
      </c>
      <c r="E21" s="582"/>
      <c r="F21" s="583"/>
      <c r="G21" s="578"/>
      <c r="H21" s="588"/>
      <c r="I21" s="577"/>
      <c r="J21" s="585"/>
      <c r="K21" s="430"/>
      <c r="L21" s="430"/>
      <c r="M21" s="3"/>
      <c r="N21" s="3"/>
      <c r="O21" s="3"/>
      <c r="P21" s="3"/>
      <c r="Q21" s="3"/>
      <c r="R21" s="3"/>
      <c r="S21" s="3"/>
      <c r="T21" s="3"/>
      <c r="U21" s="3"/>
      <c r="V21" s="3"/>
      <c r="W21" s="3"/>
      <c r="X21" s="3"/>
      <c r="Y21" s="3"/>
      <c r="Z21" s="3"/>
      <c r="AA21" s="3"/>
      <c r="AB21" s="3"/>
    </row>
    <row r="22">
      <c r="A22" s="529"/>
      <c r="B22" s="557" t="s">
        <v>182</v>
      </c>
      <c r="C22" s="592" t="s">
        <v>543</v>
      </c>
      <c r="D22" s="593" t="s">
        <v>659</v>
      </c>
      <c r="E22" s="594" t="s">
        <v>660</v>
      </c>
      <c r="F22" s="595" t="s">
        <v>661</v>
      </c>
      <c r="G22" s="578"/>
      <c r="H22" s="588"/>
      <c r="I22" s="577"/>
      <c r="J22" s="585"/>
      <c r="K22" s="430"/>
      <c r="L22" s="430"/>
      <c r="M22" s="3"/>
      <c r="N22" s="3"/>
      <c r="O22" s="3"/>
      <c r="P22" s="3"/>
      <c r="Q22" s="3"/>
      <c r="R22" s="3"/>
      <c r="S22" s="3"/>
      <c r="T22" s="3"/>
      <c r="U22" s="3"/>
      <c r="V22" s="3"/>
      <c r="W22" s="3"/>
      <c r="X22" s="3"/>
      <c r="Y22" s="3"/>
      <c r="Z22" s="3"/>
      <c r="AA22" s="3"/>
      <c r="AB22" s="3"/>
    </row>
    <row r="23">
      <c r="A23" s="430"/>
      <c r="B23" s="431"/>
      <c r="C23" s="559"/>
      <c r="D23" s="17"/>
      <c r="E23" s="17"/>
      <c r="F23" s="321"/>
      <c r="G23" s="596"/>
      <c r="H23" s="584"/>
      <c r="I23" s="577"/>
      <c r="J23" s="430"/>
      <c r="K23" s="430"/>
      <c r="L23" s="430"/>
      <c r="M23" s="3"/>
      <c r="N23" s="3"/>
      <c r="O23" s="3"/>
      <c r="P23" s="3"/>
      <c r="Q23" s="3"/>
      <c r="R23" s="3"/>
      <c r="S23" s="3"/>
      <c r="T23" s="3"/>
      <c r="U23" s="3"/>
      <c r="V23" s="3"/>
      <c r="W23" s="3"/>
      <c r="X23" s="3"/>
      <c r="Y23" s="3"/>
      <c r="Z23" s="3"/>
      <c r="AA23" s="3"/>
      <c r="AB23" s="3"/>
    </row>
    <row r="24">
      <c r="A24" s="435"/>
      <c r="B24" s="3"/>
      <c r="C24" s="6"/>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c r="C26" s="6"/>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430"/>
      <c r="C27" s="432" t="s">
        <v>646</v>
      </c>
      <c r="D27" s="433"/>
      <c r="E27" s="433"/>
      <c r="F27" s="434"/>
      <c r="G27" s="3"/>
      <c r="H27" s="3"/>
      <c r="I27" s="3"/>
      <c r="J27" s="3"/>
      <c r="K27" s="3"/>
      <c r="L27" s="3"/>
      <c r="M27" s="3"/>
      <c r="N27" s="3"/>
      <c r="O27" s="3"/>
      <c r="P27" s="3"/>
      <c r="Q27" s="3"/>
      <c r="R27" s="3"/>
      <c r="S27" s="3"/>
      <c r="T27" s="3"/>
      <c r="U27" s="3"/>
      <c r="V27" s="3"/>
      <c r="W27" s="3"/>
      <c r="X27" s="3"/>
      <c r="Y27" s="3"/>
      <c r="Z27" s="3"/>
      <c r="AA27" s="3"/>
      <c r="AB27" s="3"/>
    </row>
    <row r="28">
      <c r="A28" s="3"/>
      <c r="B28" s="430"/>
      <c r="C28" s="34"/>
      <c r="D28" s="35"/>
      <c r="E28" s="35"/>
      <c r="F28" s="36"/>
      <c r="G28" s="3"/>
      <c r="H28" s="3"/>
      <c r="I28" s="3"/>
      <c r="J28" s="3"/>
      <c r="K28" s="3"/>
      <c r="L28" s="3"/>
      <c r="M28" s="3"/>
      <c r="N28" s="3"/>
      <c r="O28" s="3"/>
      <c r="P28" s="3"/>
      <c r="Q28" s="3"/>
      <c r="R28" s="3"/>
      <c r="S28" s="3"/>
      <c r="T28" s="3"/>
      <c r="U28" s="3"/>
      <c r="V28" s="3"/>
      <c r="W28" s="3"/>
      <c r="X28" s="3"/>
      <c r="Y28" s="3"/>
      <c r="Z28" s="3"/>
      <c r="AA28" s="3"/>
      <c r="AB28" s="3"/>
    </row>
    <row r="29">
      <c r="A29" s="3"/>
      <c r="B29" s="597"/>
      <c r="C29" s="571" t="s">
        <v>647</v>
      </c>
      <c r="D29" s="572" t="s">
        <v>648</v>
      </c>
      <c r="E29" s="573" t="s">
        <v>649</v>
      </c>
      <c r="F29" s="574" t="s">
        <v>650</v>
      </c>
      <c r="G29" s="3"/>
      <c r="H29" s="3"/>
      <c r="I29" s="3"/>
      <c r="J29" s="3"/>
      <c r="K29" s="3"/>
      <c r="L29" s="3"/>
      <c r="M29" s="3"/>
      <c r="N29" s="3"/>
      <c r="O29" s="3"/>
      <c r="P29" s="3"/>
      <c r="Q29" s="3"/>
      <c r="R29" s="3"/>
      <c r="S29" s="3"/>
      <c r="T29" s="3"/>
      <c r="U29" s="3"/>
      <c r="V29" s="3"/>
      <c r="W29" s="3"/>
      <c r="X29" s="3"/>
      <c r="Y29" s="3"/>
      <c r="Z29" s="3"/>
      <c r="AA29" s="3"/>
      <c r="AB29" s="3"/>
    </row>
    <row r="30">
      <c r="A30" s="3"/>
      <c r="B30" s="598"/>
      <c r="C30" s="580"/>
      <c r="D30" s="581"/>
      <c r="E30" s="582"/>
      <c r="F30" s="583"/>
      <c r="G30" s="3"/>
      <c r="H30" s="3"/>
      <c r="I30" s="3"/>
      <c r="J30" s="3"/>
      <c r="K30" s="3"/>
      <c r="L30" s="3"/>
      <c r="M30" s="3"/>
      <c r="N30" s="3"/>
      <c r="O30" s="3"/>
      <c r="P30" s="3"/>
      <c r="Q30" s="3"/>
      <c r="R30" s="3"/>
      <c r="S30" s="3"/>
      <c r="T30" s="3"/>
      <c r="U30" s="3"/>
      <c r="V30" s="3"/>
      <c r="W30" s="3"/>
      <c r="X30" s="3"/>
      <c r="Y30" s="3"/>
      <c r="Z30" s="3"/>
      <c r="AA30" s="3"/>
      <c r="AB30" s="3"/>
    </row>
    <row r="31">
      <c r="A31" s="3"/>
      <c r="B31" s="566" t="s">
        <v>512</v>
      </c>
      <c r="C31" s="580" t="s">
        <v>513</v>
      </c>
      <c r="D31" s="586" t="s">
        <v>513</v>
      </c>
      <c r="E31" s="582" t="s">
        <v>513</v>
      </c>
      <c r="F31" s="587" t="s">
        <v>513</v>
      </c>
      <c r="G31" s="3"/>
      <c r="H31" s="3"/>
      <c r="I31" s="3"/>
      <c r="J31" s="3"/>
      <c r="K31" s="3"/>
      <c r="L31" s="3"/>
      <c r="M31" s="3"/>
      <c r="N31" s="3"/>
      <c r="O31" s="3"/>
      <c r="P31" s="3"/>
      <c r="Q31" s="3"/>
      <c r="R31" s="3"/>
      <c r="S31" s="3"/>
      <c r="T31" s="3"/>
      <c r="U31" s="3"/>
      <c r="V31" s="3"/>
      <c r="W31" s="3"/>
      <c r="X31" s="3"/>
      <c r="Y31" s="3"/>
      <c r="Z31" s="3"/>
      <c r="AA31" s="3"/>
      <c r="AB31" s="3"/>
    </row>
    <row r="32">
      <c r="A32" s="3"/>
      <c r="B32" s="566" t="s">
        <v>172</v>
      </c>
      <c r="C32" s="580" t="s">
        <v>497</v>
      </c>
      <c r="D32" s="586" t="s">
        <v>662</v>
      </c>
      <c r="E32" s="582" t="s">
        <v>662</v>
      </c>
      <c r="F32" s="587" t="s">
        <v>662</v>
      </c>
      <c r="G32" s="3"/>
      <c r="H32" s="3"/>
      <c r="I32" s="3"/>
      <c r="J32" s="3"/>
      <c r="K32" s="3"/>
      <c r="L32" s="3"/>
      <c r="M32" s="3"/>
      <c r="N32" s="3"/>
      <c r="O32" s="3"/>
      <c r="P32" s="3"/>
      <c r="Q32" s="3"/>
      <c r="R32" s="3"/>
      <c r="S32" s="3"/>
      <c r="T32" s="3"/>
      <c r="U32" s="3"/>
      <c r="V32" s="3"/>
      <c r="W32" s="3"/>
      <c r="X32" s="3"/>
      <c r="Y32" s="3"/>
      <c r="Z32" s="3"/>
      <c r="AA32" s="3"/>
      <c r="AB32" s="3"/>
    </row>
    <row r="33">
      <c r="A33" s="3"/>
      <c r="B33" s="566" t="s">
        <v>515</v>
      </c>
      <c r="C33" s="580" t="s">
        <v>513</v>
      </c>
      <c r="D33" s="586" t="s">
        <v>513</v>
      </c>
      <c r="E33" s="582" t="s">
        <v>513</v>
      </c>
      <c r="F33" s="587" t="s">
        <v>513</v>
      </c>
      <c r="G33" s="3"/>
      <c r="H33" s="3"/>
      <c r="I33" s="3"/>
      <c r="J33" s="3"/>
      <c r="K33" s="3"/>
      <c r="L33" s="3"/>
      <c r="M33" s="3"/>
      <c r="N33" s="3"/>
      <c r="O33" s="3"/>
      <c r="P33" s="3"/>
      <c r="Q33" s="3"/>
      <c r="R33" s="3"/>
      <c r="S33" s="3"/>
      <c r="T33" s="3"/>
      <c r="U33" s="3"/>
      <c r="V33" s="3"/>
      <c r="W33" s="3"/>
      <c r="X33" s="3"/>
      <c r="Y33" s="3"/>
      <c r="Z33" s="3"/>
      <c r="AA33" s="3"/>
      <c r="AB33" s="3"/>
    </row>
    <row r="34">
      <c r="A34" s="3"/>
      <c r="B34" s="566" t="s">
        <v>516</v>
      </c>
      <c r="C34" s="580" t="s">
        <v>503</v>
      </c>
      <c r="D34" s="586" t="s">
        <v>503</v>
      </c>
      <c r="E34" s="582" t="s">
        <v>503</v>
      </c>
      <c r="F34" s="587" t="s">
        <v>503</v>
      </c>
      <c r="G34" s="3"/>
      <c r="H34" s="3"/>
      <c r="I34" s="3"/>
      <c r="J34" s="3"/>
      <c r="K34" s="3"/>
      <c r="L34" s="3"/>
      <c r="M34" s="3"/>
      <c r="N34" s="3"/>
      <c r="O34" s="3"/>
      <c r="P34" s="3"/>
      <c r="Q34" s="3"/>
      <c r="R34" s="3"/>
      <c r="S34" s="3"/>
      <c r="T34" s="3"/>
      <c r="U34" s="3"/>
      <c r="V34" s="3"/>
      <c r="W34" s="3"/>
      <c r="X34" s="3"/>
      <c r="Y34" s="3"/>
      <c r="Z34" s="3"/>
      <c r="AA34" s="3"/>
      <c r="AB34" s="3"/>
    </row>
    <row r="35">
      <c r="A35" s="3"/>
      <c r="B35" s="566" t="s">
        <v>134</v>
      </c>
      <c r="C35" s="580" t="s">
        <v>472</v>
      </c>
      <c r="D35" s="586" t="s">
        <v>472</v>
      </c>
      <c r="E35" s="582" t="s">
        <v>472</v>
      </c>
      <c r="F35" s="587" t="s">
        <v>161</v>
      </c>
      <c r="G35" s="3"/>
      <c r="H35" s="3"/>
      <c r="I35" s="3"/>
      <c r="J35" s="3"/>
      <c r="K35" s="3"/>
      <c r="L35" s="3"/>
      <c r="M35" s="3"/>
      <c r="N35" s="3"/>
      <c r="O35" s="3"/>
      <c r="P35" s="3"/>
      <c r="Q35" s="3"/>
      <c r="R35" s="3"/>
      <c r="S35" s="3"/>
      <c r="T35" s="3"/>
      <c r="U35" s="3"/>
      <c r="V35" s="3"/>
      <c r="W35" s="3"/>
      <c r="X35" s="3"/>
      <c r="Y35" s="3"/>
      <c r="Z35" s="3"/>
      <c r="AA35" s="3"/>
      <c r="AB35" s="3"/>
    </row>
    <row r="36">
      <c r="A36" s="3"/>
      <c r="B36" s="566" t="s">
        <v>145</v>
      </c>
      <c r="C36" s="580" t="s">
        <v>663</v>
      </c>
      <c r="D36" s="589" t="s">
        <v>492</v>
      </c>
      <c r="E36" s="582" t="s">
        <v>492</v>
      </c>
      <c r="F36" s="587" t="s">
        <v>519</v>
      </c>
      <c r="G36" s="3"/>
      <c r="H36" s="3"/>
      <c r="I36" s="3"/>
      <c r="J36" s="3"/>
      <c r="K36" s="3"/>
      <c r="L36" s="3"/>
      <c r="M36" s="3"/>
      <c r="N36" s="3"/>
      <c r="O36" s="3"/>
      <c r="P36" s="3"/>
      <c r="Q36" s="3"/>
      <c r="R36" s="3"/>
      <c r="S36" s="3"/>
      <c r="T36" s="3"/>
      <c r="U36" s="3"/>
      <c r="V36" s="3"/>
      <c r="W36" s="3"/>
      <c r="X36" s="3"/>
      <c r="Y36" s="3"/>
      <c r="Z36" s="3"/>
      <c r="AA36" s="3"/>
      <c r="AB36" s="3"/>
    </row>
    <row r="37">
      <c r="A37" s="3"/>
      <c r="B37" s="566" t="s">
        <v>98</v>
      </c>
      <c r="C37" s="590" t="s">
        <v>513</v>
      </c>
      <c r="D37" s="586" t="s">
        <v>513</v>
      </c>
      <c r="E37" s="582" t="s">
        <v>513</v>
      </c>
      <c r="F37" s="587" t="s">
        <v>513</v>
      </c>
      <c r="G37" s="3"/>
      <c r="H37" s="3"/>
      <c r="I37" s="3"/>
      <c r="J37" s="3"/>
      <c r="K37" s="3"/>
      <c r="L37" s="3"/>
      <c r="M37" s="3"/>
      <c r="N37" s="3"/>
      <c r="O37" s="3"/>
      <c r="P37" s="3"/>
      <c r="Q37" s="3"/>
      <c r="R37" s="3"/>
      <c r="S37" s="3"/>
      <c r="T37" s="3"/>
      <c r="U37" s="3"/>
      <c r="V37" s="3"/>
      <c r="W37" s="3"/>
      <c r="X37" s="3"/>
      <c r="Y37" s="3"/>
      <c r="Z37" s="3"/>
      <c r="AA37" s="3"/>
      <c r="AB37" s="3"/>
    </row>
    <row r="38">
      <c r="A38" s="3"/>
      <c r="B38" s="566" t="s">
        <v>167</v>
      </c>
      <c r="C38" s="590" t="s">
        <v>488</v>
      </c>
      <c r="D38" s="589" t="s">
        <v>488</v>
      </c>
      <c r="E38" s="582" t="s">
        <v>488</v>
      </c>
      <c r="F38" s="587" t="s">
        <v>211</v>
      </c>
      <c r="G38" s="3"/>
      <c r="H38" s="3"/>
      <c r="I38" s="3"/>
      <c r="J38" s="3"/>
      <c r="K38" s="3"/>
      <c r="L38" s="3"/>
      <c r="M38" s="3"/>
      <c r="N38" s="3"/>
      <c r="O38" s="3"/>
      <c r="P38" s="3"/>
      <c r="Q38" s="3"/>
      <c r="R38" s="3"/>
      <c r="S38" s="3"/>
      <c r="T38" s="3"/>
      <c r="U38" s="3"/>
      <c r="V38" s="3"/>
      <c r="W38" s="3"/>
      <c r="X38" s="3"/>
      <c r="Y38" s="3"/>
      <c r="Z38" s="3"/>
      <c r="AA38" s="3"/>
      <c r="AB38" s="3"/>
    </row>
    <row r="39">
      <c r="A39" s="3"/>
      <c r="B39" s="566" t="s">
        <v>128</v>
      </c>
      <c r="C39" s="580" t="s">
        <v>513</v>
      </c>
      <c r="D39" s="586" t="s">
        <v>513</v>
      </c>
      <c r="E39" s="582" t="s">
        <v>483</v>
      </c>
      <c r="F39" s="587" t="s">
        <v>127</v>
      </c>
      <c r="G39" s="3"/>
      <c r="H39" s="3"/>
      <c r="I39" s="3"/>
      <c r="J39" s="3"/>
      <c r="K39" s="3"/>
      <c r="L39" s="3"/>
      <c r="M39" s="3"/>
      <c r="N39" s="3"/>
      <c r="O39" s="3"/>
      <c r="P39" s="3"/>
      <c r="Q39" s="3"/>
      <c r="R39" s="3"/>
      <c r="S39" s="3"/>
      <c r="T39" s="3"/>
      <c r="U39" s="3"/>
      <c r="V39" s="3"/>
      <c r="W39" s="3"/>
      <c r="X39" s="3"/>
      <c r="Y39" s="3"/>
      <c r="Z39" s="3"/>
      <c r="AA39" s="3"/>
      <c r="AB39" s="3"/>
    </row>
    <row r="40">
      <c r="A40" s="3"/>
      <c r="B40" s="566" t="s">
        <v>190</v>
      </c>
      <c r="C40" s="590" t="s">
        <v>486</v>
      </c>
      <c r="D40" s="589" t="s">
        <v>654</v>
      </c>
      <c r="E40" s="582" t="s">
        <v>486</v>
      </c>
      <c r="F40" s="587" t="s">
        <v>189</v>
      </c>
      <c r="G40" s="3"/>
      <c r="H40" s="3"/>
      <c r="I40" s="3"/>
      <c r="J40" s="3"/>
      <c r="K40" s="3"/>
      <c r="L40" s="3"/>
      <c r="M40" s="3"/>
      <c r="N40" s="3"/>
      <c r="O40" s="3"/>
      <c r="P40" s="3"/>
      <c r="Q40" s="3"/>
      <c r="R40" s="3"/>
      <c r="S40" s="3"/>
      <c r="T40" s="3"/>
      <c r="U40" s="3"/>
      <c r="V40" s="3"/>
      <c r="W40" s="3"/>
      <c r="X40" s="3"/>
      <c r="Y40" s="3"/>
      <c r="Z40" s="3"/>
      <c r="AA40" s="3"/>
      <c r="AB40" s="3"/>
    </row>
    <row r="41">
      <c r="A41" s="3"/>
      <c r="B41" s="566" t="s">
        <v>524</v>
      </c>
      <c r="C41" s="580" t="s">
        <v>655</v>
      </c>
      <c r="D41" s="586" t="s">
        <v>655</v>
      </c>
      <c r="E41" s="582" t="s">
        <v>655</v>
      </c>
      <c r="F41" s="587" t="s">
        <v>202</v>
      </c>
      <c r="G41" s="3"/>
      <c r="H41" s="3"/>
      <c r="I41" s="3"/>
      <c r="J41" s="3"/>
      <c r="K41" s="3"/>
      <c r="L41" s="3"/>
      <c r="M41" s="3"/>
      <c r="N41" s="3"/>
      <c r="O41" s="3"/>
      <c r="P41" s="3"/>
      <c r="Q41" s="3"/>
      <c r="R41" s="3"/>
      <c r="S41" s="3"/>
      <c r="T41" s="3"/>
      <c r="U41" s="3"/>
      <c r="V41" s="3"/>
      <c r="W41" s="3"/>
      <c r="X41" s="3"/>
      <c r="Y41" s="3"/>
      <c r="Z41" s="3"/>
      <c r="AA41" s="3"/>
      <c r="AB41" s="3"/>
    </row>
    <row r="42">
      <c r="A42" s="3"/>
      <c r="B42" s="566" t="s">
        <v>528</v>
      </c>
      <c r="C42" s="591" t="s">
        <v>499</v>
      </c>
      <c r="D42" s="586" t="s">
        <v>499</v>
      </c>
      <c r="E42" s="582" t="s">
        <v>499</v>
      </c>
      <c r="F42" s="587" t="s">
        <v>664</v>
      </c>
      <c r="G42" s="3"/>
      <c r="H42" s="3"/>
      <c r="I42" s="3"/>
      <c r="J42" s="3"/>
      <c r="K42" s="3"/>
      <c r="L42" s="3"/>
      <c r="M42" s="3"/>
      <c r="N42" s="3"/>
      <c r="O42" s="3"/>
      <c r="P42" s="3"/>
      <c r="Q42" s="3"/>
      <c r="R42" s="3"/>
      <c r="S42" s="3"/>
      <c r="T42" s="3"/>
      <c r="U42" s="3"/>
      <c r="V42" s="3"/>
      <c r="W42" s="3"/>
      <c r="X42" s="3"/>
      <c r="Y42" s="3"/>
      <c r="Z42" s="3"/>
      <c r="AA42" s="3"/>
      <c r="AB42" s="3"/>
    </row>
    <row r="43">
      <c r="A43" s="3"/>
      <c r="B43" s="566" t="s">
        <v>533</v>
      </c>
      <c r="C43" s="580" t="s">
        <v>490</v>
      </c>
      <c r="D43" s="586" t="s">
        <v>490</v>
      </c>
      <c r="E43" s="582" t="s">
        <v>665</v>
      </c>
      <c r="F43" s="587" t="s">
        <v>665</v>
      </c>
      <c r="G43" s="3"/>
      <c r="H43" s="3"/>
      <c r="I43" s="3"/>
      <c r="J43" s="3"/>
      <c r="K43" s="3"/>
      <c r="L43" s="3"/>
      <c r="M43" s="3"/>
      <c r="N43" s="3"/>
      <c r="O43" s="3"/>
      <c r="P43" s="3"/>
      <c r="Q43" s="3"/>
      <c r="R43" s="3"/>
      <c r="S43" s="3"/>
      <c r="T43" s="3"/>
      <c r="U43" s="3"/>
      <c r="V43" s="3"/>
      <c r="W43" s="3"/>
      <c r="X43" s="3"/>
      <c r="Y43" s="3"/>
      <c r="Z43" s="3"/>
      <c r="AA43" s="3"/>
      <c r="AB43" s="3"/>
    </row>
    <row r="44">
      <c r="A44" s="3"/>
      <c r="B44" s="566" t="s">
        <v>535</v>
      </c>
      <c r="C44" s="580" t="s">
        <v>658</v>
      </c>
      <c r="D44" s="586" t="s">
        <v>658</v>
      </c>
      <c r="E44" s="582" t="s">
        <v>658</v>
      </c>
      <c r="F44" s="587" t="s">
        <v>226</v>
      </c>
      <c r="G44" s="3"/>
      <c r="H44" s="3"/>
      <c r="I44" s="3"/>
      <c r="J44" s="3"/>
      <c r="K44" s="3"/>
      <c r="L44" s="3"/>
      <c r="M44" s="3"/>
      <c r="N44" s="3"/>
      <c r="O44" s="3"/>
      <c r="P44" s="3"/>
      <c r="Q44" s="3"/>
      <c r="R44" s="3"/>
      <c r="S44" s="3"/>
      <c r="T44" s="3"/>
      <c r="U44" s="3"/>
      <c r="V44" s="3"/>
      <c r="W44" s="3"/>
      <c r="X44" s="3"/>
      <c r="Y44" s="3"/>
      <c r="Z44" s="3"/>
      <c r="AA44" s="3"/>
      <c r="AB44" s="3"/>
    </row>
    <row r="45">
      <c r="A45" s="3"/>
      <c r="B45" s="566" t="s">
        <v>538</v>
      </c>
      <c r="C45" s="580" t="s">
        <v>280</v>
      </c>
      <c r="D45" s="586" t="s">
        <v>501</v>
      </c>
      <c r="E45" s="582" t="s">
        <v>293</v>
      </c>
      <c r="F45" s="587" t="s">
        <v>236</v>
      </c>
      <c r="G45" s="3"/>
      <c r="H45" s="3"/>
      <c r="I45" s="3"/>
      <c r="J45" s="3"/>
      <c r="K45" s="3"/>
      <c r="L45" s="3"/>
      <c r="M45" s="3"/>
      <c r="N45" s="3"/>
      <c r="O45" s="3"/>
      <c r="P45" s="3"/>
      <c r="Q45" s="3"/>
      <c r="R45" s="3"/>
      <c r="S45" s="3"/>
      <c r="T45" s="3"/>
      <c r="U45" s="3"/>
      <c r="V45" s="3"/>
      <c r="W45" s="3"/>
      <c r="X45" s="3"/>
      <c r="Y45" s="3"/>
      <c r="Z45" s="3"/>
      <c r="AA45" s="3"/>
      <c r="AB45" s="3"/>
    </row>
    <row r="46">
      <c r="A46" s="3"/>
      <c r="B46" s="566" t="s">
        <v>539</v>
      </c>
      <c r="C46" s="580" t="s">
        <v>475</v>
      </c>
      <c r="D46" s="586" t="s">
        <v>475</v>
      </c>
      <c r="E46" s="582"/>
      <c r="F46" s="583"/>
      <c r="G46" s="3"/>
      <c r="H46" s="3"/>
      <c r="I46" s="3"/>
      <c r="J46" s="3"/>
      <c r="K46" s="3"/>
      <c r="L46" s="3"/>
      <c r="M46" s="3"/>
      <c r="N46" s="3"/>
      <c r="O46" s="3"/>
      <c r="P46" s="3"/>
      <c r="Q46" s="3"/>
      <c r="R46" s="3"/>
      <c r="S46" s="3"/>
      <c r="T46" s="3"/>
      <c r="U46" s="3"/>
      <c r="V46" s="3"/>
      <c r="W46" s="3"/>
      <c r="X46" s="3"/>
      <c r="Y46" s="3"/>
      <c r="Z46" s="3"/>
      <c r="AA46" s="3"/>
      <c r="AB46" s="3"/>
    </row>
    <row r="47">
      <c r="A47" s="3"/>
      <c r="B47" s="569" t="s">
        <v>182</v>
      </c>
      <c r="C47" s="592" t="s">
        <v>543</v>
      </c>
      <c r="D47" s="593" t="s">
        <v>659</v>
      </c>
      <c r="E47" s="594" t="s">
        <v>660</v>
      </c>
      <c r="F47" s="595" t="s">
        <v>661</v>
      </c>
      <c r="G47" s="3"/>
      <c r="H47" s="3"/>
      <c r="I47" s="3"/>
      <c r="J47" s="3"/>
      <c r="K47" s="3"/>
      <c r="L47" s="3"/>
      <c r="M47" s="3"/>
      <c r="N47" s="3"/>
      <c r="O47" s="3"/>
      <c r="P47" s="3"/>
      <c r="Q47" s="3"/>
      <c r="R47" s="3"/>
      <c r="S47" s="3"/>
      <c r="T47" s="3"/>
      <c r="U47" s="3"/>
      <c r="V47" s="3"/>
      <c r="W47" s="3"/>
      <c r="X47" s="3"/>
      <c r="Y47" s="3"/>
      <c r="Z47" s="3"/>
      <c r="AA47" s="3"/>
      <c r="AB47" s="3"/>
    </row>
    <row r="48">
      <c r="A48" s="3"/>
      <c r="B48" s="431"/>
      <c r="C48" s="559"/>
      <c r="D48" s="17"/>
      <c r="E48" s="17"/>
      <c r="F48" s="321"/>
      <c r="G48" s="3"/>
      <c r="H48" s="3"/>
      <c r="I48" s="3"/>
      <c r="J48" s="3"/>
      <c r="K48" s="3"/>
      <c r="L48" s="3"/>
      <c r="M48" s="3"/>
      <c r="N48" s="3"/>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sheetData>
  <mergeCells count="4">
    <mergeCell ref="C2:F3"/>
    <mergeCell ref="C23:F23"/>
    <mergeCell ref="C27:F28"/>
    <mergeCell ref="C48:F48"/>
  </mergeCells>
  <conditionalFormatting sqref="M4:M33">
    <cfRule type="colorScale" priority="1">
      <colorScale>
        <cfvo type="min"/>
        <cfvo type="max"/>
        <color rgb="FFFFFFFF"/>
        <color rgb="FFE67C73"/>
      </colorScale>
    </cfRule>
  </conditionalFormatting>
  <conditionalFormatting sqref="I4:I23">
    <cfRule type="colorScale" priority="2">
      <colorScale>
        <cfvo type="percentile" val="5"/>
        <cfvo type="percentile" val="50"/>
        <cfvo type="percentile" val="95"/>
        <color rgb="FF57BB8A"/>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514"/>
      <c r="B1" s="514"/>
      <c r="C1" s="514"/>
      <c r="D1" s="514"/>
      <c r="E1" s="514"/>
      <c r="F1" s="1"/>
      <c r="G1" s="1"/>
      <c r="H1" s="1"/>
      <c r="I1" s="1"/>
      <c r="J1" s="1"/>
      <c r="K1" s="1"/>
      <c r="L1" s="1"/>
      <c r="M1" s="1"/>
      <c r="N1" s="1"/>
      <c r="O1" s="1"/>
      <c r="P1" s="1"/>
      <c r="Q1" s="1"/>
      <c r="R1" s="1"/>
      <c r="S1" s="1"/>
      <c r="T1" s="1"/>
      <c r="U1" s="1"/>
      <c r="V1" s="1"/>
      <c r="W1" s="1"/>
      <c r="X1" s="1"/>
      <c r="Y1" s="1"/>
      <c r="Z1" s="302"/>
    </row>
    <row r="2">
      <c r="A2" s="599" t="s">
        <v>666</v>
      </c>
      <c r="B2" s="600" t="s">
        <v>667</v>
      </c>
      <c r="C2" s="601"/>
      <c r="D2" s="600" t="s">
        <v>668</v>
      </c>
      <c r="E2" s="602"/>
      <c r="F2" s="181"/>
      <c r="G2" s="181"/>
      <c r="H2" s="1"/>
      <c r="I2" s="1"/>
      <c r="J2" s="1"/>
      <c r="K2" s="1"/>
      <c r="L2" s="1"/>
      <c r="M2" s="1"/>
      <c r="N2" s="1"/>
      <c r="O2" s="1"/>
      <c r="P2" s="1"/>
      <c r="Q2" s="1"/>
      <c r="R2" s="1"/>
      <c r="S2" s="1"/>
      <c r="T2" s="1"/>
      <c r="U2" s="1"/>
      <c r="V2" s="1"/>
      <c r="W2" s="1"/>
      <c r="X2" s="1"/>
      <c r="Y2" s="1"/>
      <c r="Z2" s="302"/>
    </row>
    <row r="3">
      <c r="A3" s="603"/>
      <c r="B3" s="514"/>
      <c r="C3" s="604"/>
      <c r="D3" s="514"/>
      <c r="E3" s="514"/>
      <c r="F3" s="1"/>
      <c r="G3" s="1"/>
      <c r="H3" s="1"/>
      <c r="I3" s="1"/>
      <c r="J3" s="1"/>
      <c r="K3" s="1"/>
      <c r="L3" s="1"/>
      <c r="M3" s="1"/>
      <c r="N3" s="1"/>
      <c r="O3" s="1"/>
      <c r="P3" s="1"/>
      <c r="Q3" s="1"/>
      <c r="R3" s="1"/>
      <c r="S3" s="1"/>
      <c r="T3" s="1"/>
      <c r="U3" s="1"/>
      <c r="V3" s="1"/>
      <c r="W3" s="1"/>
      <c r="X3" s="1"/>
      <c r="Y3" s="1"/>
      <c r="Z3" s="302"/>
    </row>
    <row r="4">
      <c r="A4" s="603" t="s">
        <v>669</v>
      </c>
      <c r="B4" s="519" t="s">
        <v>670</v>
      </c>
      <c r="C4" s="605"/>
      <c r="D4" s="606" t="s">
        <v>671</v>
      </c>
      <c r="E4" s="514"/>
      <c r="F4" s="514"/>
      <c r="G4" s="1"/>
      <c r="H4" s="1"/>
      <c r="I4" s="1"/>
      <c r="J4" s="1"/>
      <c r="K4" s="1"/>
      <c r="L4" s="1"/>
      <c r="M4" s="1"/>
      <c r="N4" s="1"/>
      <c r="O4" s="1"/>
      <c r="P4" s="1"/>
      <c r="Q4" s="1"/>
      <c r="R4" s="1"/>
      <c r="S4" s="1"/>
      <c r="T4" s="1"/>
      <c r="U4" s="1"/>
      <c r="V4" s="1"/>
      <c r="W4" s="1"/>
      <c r="X4" s="1"/>
      <c r="Y4" s="1"/>
      <c r="Z4" s="302"/>
    </row>
    <row r="5">
      <c r="A5" s="603" t="s">
        <v>41</v>
      </c>
      <c r="B5" s="519" t="s">
        <v>672</v>
      </c>
      <c r="C5" s="605"/>
      <c r="D5" s="607" t="s">
        <v>673</v>
      </c>
      <c r="E5" s="514"/>
      <c r="F5" s="514"/>
      <c r="G5" s="1"/>
      <c r="H5" s="1"/>
      <c r="I5" s="1"/>
      <c r="J5" s="1"/>
      <c r="K5" s="1"/>
      <c r="L5" s="1"/>
      <c r="M5" s="1"/>
      <c r="N5" s="1"/>
      <c r="O5" s="1"/>
      <c r="P5" s="1"/>
      <c r="Q5" s="1"/>
      <c r="R5" s="1"/>
      <c r="S5" s="1"/>
      <c r="T5" s="1"/>
      <c r="U5" s="1"/>
      <c r="V5" s="1"/>
      <c r="W5" s="1"/>
      <c r="X5" s="1"/>
      <c r="Y5" s="1"/>
      <c r="Z5" s="302"/>
    </row>
    <row r="6">
      <c r="A6" s="603" t="s">
        <v>674</v>
      </c>
      <c r="B6" s="519" t="s">
        <v>675</v>
      </c>
      <c r="C6" s="605"/>
      <c r="D6" s="606" t="s">
        <v>676</v>
      </c>
      <c r="E6" s="514"/>
      <c r="F6" s="514"/>
      <c r="G6" s="1"/>
      <c r="H6" s="1"/>
      <c r="I6" s="1"/>
      <c r="J6" s="1"/>
      <c r="K6" s="1"/>
      <c r="L6" s="1"/>
      <c r="M6" s="1"/>
      <c r="N6" s="1"/>
      <c r="O6" s="1"/>
      <c r="P6" s="1"/>
      <c r="Q6" s="1"/>
      <c r="R6" s="1"/>
      <c r="S6" s="1"/>
      <c r="T6" s="1"/>
      <c r="U6" s="1"/>
      <c r="V6" s="1"/>
      <c r="W6" s="1"/>
      <c r="X6" s="1"/>
      <c r="Y6" s="1"/>
      <c r="Z6" s="302"/>
    </row>
    <row r="7">
      <c r="A7" s="603" t="s">
        <v>41</v>
      </c>
      <c r="B7" s="519" t="s">
        <v>677</v>
      </c>
      <c r="C7" s="605"/>
      <c r="D7" s="606" t="s">
        <v>678</v>
      </c>
      <c r="E7" s="514"/>
      <c r="F7" s="514"/>
      <c r="G7" s="1"/>
      <c r="H7" s="1"/>
      <c r="I7" s="1"/>
      <c r="J7" s="1"/>
      <c r="K7" s="1"/>
      <c r="L7" s="1"/>
      <c r="M7" s="1"/>
      <c r="N7" s="1"/>
      <c r="O7" s="1"/>
      <c r="P7" s="1"/>
      <c r="Q7" s="1"/>
      <c r="R7" s="1"/>
      <c r="S7" s="1"/>
      <c r="T7" s="1"/>
      <c r="U7" s="1"/>
      <c r="V7" s="1"/>
      <c r="W7" s="1"/>
      <c r="X7" s="1"/>
      <c r="Y7" s="1"/>
      <c r="Z7" s="302"/>
    </row>
    <row r="8">
      <c r="A8" s="603" t="s">
        <v>41</v>
      </c>
      <c r="B8" s="519" t="s">
        <v>679</v>
      </c>
      <c r="C8" s="605"/>
      <c r="D8" s="608" t="s">
        <v>680</v>
      </c>
      <c r="E8" s="514"/>
      <c r="F8" s="514"/>
      <c r="G8" s="1"/>
      <c r="H8" s="1"/>
      <c r="I8" s="1"/>
      <c r="J8" s="1"/>
      <c r="K8" s="1"/>
      <c r="L8" s="1"/>
      <c r="M8" s="1"/>
      <c r="N8" s="1"/>
      <c r="O8" s="1"/>
      <c r="P8" s="1"/>
      <c r="Q8" s="1"/>
      <c r="R8" s="1"/>
      <c r="S8" s="1"/>
      <c r="T8" s="1"/>
      <c r="U8" s="1"/>
      <c r="V8" s="1"/>
      <c r="W8" s="1"/>
      <c r="X8" s="1"/>
      <c r="Y8" s="1"/>
      <c r="Z8" s="302"/>
    </row>
    <row r="9">
      <c r="A9" s="603" t="s">
        <v>38</v>
      </c>
      <c r="B9" s="519" t="s">
        <v>681</v>
      </c>
      <c r="C9" s="605"/>
      <c r="D9" s="609" t="s">
        <v>682</v>
      </c>
      <c r="E9" s="514"/>
      <c r="F9" s="514"/>
      <c r="G9" s="1"/>
      <c r="H9" s="1"/>
      <c r="I9" s="1"/>
      <c r="J9" s="1"/>
      <c r="K9" s="1"/>
      <c r="L9" s="1"/>
      <c r="M9" s="1"/>
      <c r="N9" s="1"/>
      <c r="O9" s="1"/>
      <c r="P9" s="1"/>
      <c r="Q9" s="1"/>
      <c r="R9" s="1"/>
      <c r="S9" s="1"/>
      <c r="T9" s="1"/>
      <c r="U9" s="1"/>
      <c r="V9" s="1"/>
      <c r="W9" s="1"/>
      <c r="X9" s="1"/>
      <c r="Y9" s="1"/>
      <c r="Z9" s="302"/>
    </row>
    <row r="10">
      <c r="A10" s="603" t="s">
        <v>47</v>
      </c>
      <c r="B10" s="519" t="s">
        <v>683</v>
      </c>
      <c r="C10" s="605"/>
      <c r="D10" s="608" t="s">
        <v>684</v>
      </c>
      <c r="E10" s="514"/>
      <c r="F10" s="514"/>
      <c r="G10" s="1"/>
      <c r="H10" s="1"/>
      <c r="I10" s="1"/>
      <c r="J10" s="1"/>
      <c r="K10" s="1"/>
      <c r="L10" s="1"/>
      <c r="M10" s="1"/>
      <c r="N10" s="1"/>
      <c r="O10" s="1"/>
      <c r="P10" s="1"/>
      <c r="Q10" s="1"/>
      <c r="R10" s="1"/>
      <c r="S10" s="1"/>
      <c r="T10" s="1"/>
      <c r="U10" s="1"/>
      <c r="V10" s="1"/>
      <c r="W10" s="1"/>
      <c r="X10" s="1"/>
      <c r="Y10" s="1"/>
      <c r="Z10" s="302"/>
    </row>
    <row r="11">
      <c r="A11" s="603" t="s">
        <v>38</v>
      </c>
      <c r="B11" s="519" t="s">
        <v>685</v>
      </c>
      <c r="C11" s="605"/>
      <c r="D11" s="608" t="s">
        <v>686</v>
      </c>
      <c r="E11" s="514"/>
      <c r="F11" s="514"/>
      <c r="G11" s="1"/>
      <c r="H11" s="1"/>
      <c r="I11" s="1"/>
      <c r="J11" s="1"/>
      <c r="K11" s="1"/>
      <c r="L11" s="1"/>
      <c r="M11" s="1"/>
      <c r="N11" s="1"/>
      <c r="O11" s="1"/>
      <c r="P11" s="1"/>
      <c r="Q11" s="1"/>
      <c r="R11" s="1"/>
      <c r="S11" s="1"/>
      <c r="T11" s="1"/>
      <c r="U11" s="1"/>
      <c r="V11" s="1"/>
      <c r="W11" s="1"/>
      <c r="X11" s="1"/>
      <c r="Y11" s="1"/>
      <c r="Z11" s="302"/>
    </row>
    <row r="12">
      <c r="A12" s="603" t="s">
        <v>62</v>
      </c>
      <c r="B12" s="519" t="s">
        <v>687</v>
      </c>
      <c r="C12" s="605"/>
      <c r="D12" s="606" t="s">
        <v>688</v>
      </c>
      <c r="E12" s="514"/>
      <c r="F12" s="514"/>
      <c r="G12" s="1"/>
      <c r="H12" s="1"/>
      <c r="I12" s="1"/>
      <c r="J12" s="1"/>
      <c r="K12" s="1"/>
      <c r="L12" s="1"/>
      <c r="M12" s="1"/>
      <c r="N12" s="1"/>
      <c r="O12" s="1"/>
      <c r="P12" s="1"/>
      <c r="Q12" s="1"/>
      <c r="R12" s="1"/>
      <c r="S12" s="1"/>
      <c r="T12" s="1"/>
      <c r="U12" s="1"/>
      <c r="V12" s="1"/>
      <c r="W12" s="1"/>
      <c r="X12" s="1"/>
      <c r="Y12" s="1"/>
      <c r="Z12" s="302"/>
    </row>
    <row r="13">
      <c r="A13" s="603" t="s">
        <v>23</v>
      </c>
      <c r="B13" s="519" t="s">
        <v>100</v>
      </c>
      <c r="C13" s="605"/>
      <c r="D13" s="606" t="s">
        <v>689</v>
      </c>
      <c r="E13" s="514"/>
      <c r="F13" s="514"/>
      <c r="G13" s="1"/>
      <c r="H13" s="1"/>
      <c r="I13" s="1"/>
      <c r="J13" s="1"/>
      <c r="K13" s="1"/>
      <c r="L13" s="1"/>
      <c r="M13" s="1"/>
      <c r="N13" s="1"/>
      <c r="O13" s="1"/>
      <c r="P13" s="1"/>
      <c r="Q13" s="1"/>
      <c r="R13" s="1"/>
      <c r="S13" s="1"/>
      <c r="T13" s="1"/>
      <c r="U13" s="1"/>
      <c r="V13" s="1"/>
      <c r="W13" s="1"/>
      <c r="X13" s="1"/>
      <c r="Y13" s="1"/>
      <c r="Z13" s="302"/>
    </row>
    <row r="14">
      <c r="A14" s="603" t="s">
        <v>690</v>
      </c>
      <c r="B14" s="519" t="s">
        <v>691</v>
      </c>
      <c r="C14" s="605"/>
      <c r="D14" s="606" t="s">
        <v>692</v>
      </c>
      <c r="E14" s="514"/>
      <c r="F14" s="514"/>
      <c r="G14" s="1"/>
      <c r="H14" s="1"/>
      <c r="I14" s="1"/>
      <c r="J14" s="1"/>
      <c r="K14" s="1"/>
      <c r="L14" s="1"/>
      <c r="M14" s="1"/>
      <c r="N14" s="1"/>
      <c r="O14" s="1"/>
      <c r="P14" s="1"/>
      <c r="Q14" s="1"/>
      <c r="R14" s="1"/>
      <c r="S14" s="1"/>
      <c r="T14" s="1"/>
      <c r="U14" s="1"/>
      <c r="V14" s="1"/>
      <c r="W14" s="1"/>
      <c r="X14" s="1"/>
      <c r="Y14" s="1"/>
      <c r="Z14" s="302"/>
    </row>
    <row r="15">
      <c r="A15" s="603" t="s">
        <v>38</v>
      </c>
      <c r="B15" s="519" t="s">
        <v>92</v>
      </c>
      <c r="C15" s="605"/>
      <c r="D15" s="606" t="s">
        <v>693</v>
      </c>
      <c r="E15" s="514"/>
      <c r="F15" s="514"/>
      <c r="G15" s="1"/>
      <c r="H15" s="1"/>
      <c r="I15" s="1"/>
      <c r="J15" s="1"/>
      <c r="K15" s="1"/>
      <c r="L15" s="1"/>
      <c r="M15" s="1"/>
      <c r="N15" s="1"/>
      <c r="O15" s="1"/>
      <c r="P15" s="1"/>
      <c r="Q15" s="1"/>
      <c r="R15" s="1"/>
      <c r="S15" s="1"/>
      <c r="T15" s="1"/>
      <c r="U15" s="1"/>
      <c r="V15" s="1"/>
      <c r="W15" s="1"/>
      <c r="X15" s="1"/>
      <c r="Y15" s="1"/>
      <c r="Z15" s="302"/>
    </row>
    <row r="16">
      <c r="A16" s="603" t="s">
        <v>41</v>
      </c>
      <c r="B16" s="519" t="s">
        <v>694</v>
      </c>
      <c r="C16" s="605"/>
      <c r="D16" s="608" t="s">
        <v>695</v>
      </c>
      <c r="E16" s="514"/>
      <c r="F16" s="514"/>
      <c r="G16" s="1"/>
      <c r="H16" s="1"/>
      <c r="I16" s="1"/>
      <c r="J16" s="1"/>
      <c r="K16" s="1"/>
      <c r="L16" s="1"/>
      <c r="M16" s="1"/>
      <c r="N16" s="1"/>
      <c r="O16" s="1"/>
      <c r="P16" s="1"/>
      <c r="Q16" s="1"/>
      <c r="R16" s="1"/>
      <c r="S16" s="1"/>
      <c r="T16" s="1"/>
      <c r="U16" s="1"/>
      <c r="V16" s="1"/>
      <c r="W16" s="1"/>
      <c r="X16" s="1"/>
      <c r="Y16" s="1"/>
      <c r="Z16" s="302"/>
    </row>
    <row r="17">
      <c r="A17" s="603" t="s">
        <v>41</v>
      </c>
      <c r="B17" s="519" t="s">
        <v>696</v>
      </c>
      <c r="C17" s="605"/>
      <c r="D17" s="610" t="s">
        <v>697</v>
      </c>
      <c r="E17" s="514"/>
      <c r="F17" s="514"/>
      <c r="G17" s="1"/>
      <c r="H17" s="1"/>
      <c r="I17" s="1"/>
      <c r="J17" s="1"/>
      <c r="K17" s="1"/>
      <c r="L17" s="1"/>
      <c r="M17" s="1"/>
      <c r="N17" s="1"/>
      <c r="O17" s="1"/>
      <c r="P17" s="1"/>
      <c r="Q17" s="1"/>
      <c r="R17" s="1"/>
      <c r="S17" s="1"/>
      <c r="T17" s="1"/>
      <c r="U17" s="1"/>
      <c r="V17" s="1"/>
      <c r="W17" s="1"/>
      <c r="X17" s="1"/>
      <c r="Y17" s="1"/>
      <c r="Z17" s="302"/>
    </row>
    <row r="18">
      <c r="A18" s="603" t="s">
        <v>698</v>
      </c>
      <c r="B18" s="519" t="s">
        <v>699</v>
      </c>
      <c r="C18" s="605"/>
      <c r="D18" s="606" t="s">
        <v>700</v>
      </c>
      <c r="E18" s="514"/>
      <c r="F18" s="514"/>
      <c r="G18" s="1"/>
      <c r="H18" s="1"/>
      <c r="I18" s="1"/>
      <c r="J18" s="1"/>
      <c r="K18" s="1"/>
      <c r="L18" s="1"/>
      <c r="M18" s="1"/>
      <c r="N18" s="1"/>
      <c r="O18" s="1"/>
      <c r="P18" s="1"/>
      <c r="Q18" s="1"/>
      <c r="R18" s="1"/>
      <c r="S18" s="1"/>
      <c r="T18" s="1"/>
      <c r="U18" s="1"/>
      <c r="V18" s="1"/>
      <c r="W18" s="1"/>
      <c r="X18" s="1"/>
      <c r="Y18" s="1"/>
      <c r="Z18" s="302"/>
    </row>
    <row r="19">
      <c r="A19" s="603" t="s">
        <v>186</v>
      </c>
      <c r="B19" s="519" t="s">
        <v>701</v>
      </c>
      <c r="C19" s="605"/>
      <c r="D19" s="608" t="s">
        <v>702</v>
      </c>
      <c r="E19" s="514"/>
      <c r="F19" s="514"/>
      <c r="G19" s="1"/>
      <c r="H19" s="1"/>
      <c r="I19" s="1"/>
      <c r="J19" s="1"/>
      <c r="K19" s="1"/>
      <c r="L19" s="1"/>
      <c r="M19" s="1"/>
      <c r="N19" s="1"/>
      <c r="O19" s="1"/>
      <c r="P19" s="1"/>
      <c r="Q19" s="1"/>
      <c r="R19" s="1"/>
      <c r="S19" s="1"/>
      <c r="T19" s="1"/>
      <c r="U19" s="1"/>
      <c r="V19" s="1"/>
      <c r="W19" s="1"/>
      <c r="X19" s="1"/>
      <c r="Y19" s="1"/>
      <c r="Z19" s="302"/>
    </row>
    <row r="20">
      <c r="A20" s="603"/>
      <c r="B20" s="519"/>
      <c r="C20" s="605"/>
      <c r="D20" s="611"/>
      <c r="E20" s="514"/>
      <c r="F20" s="514"/>
      <c r="G20" s="1"/>
      <c r="H20" s="1"/>
      <c r="I20" s="1"/>
      <c r="J20" s="1"/>
      <c r="K20" s="1"/>
      <c r="L20" s="1"/>
      <c r="M20" s="1"/>
      <c r="N20" s="1"/>
      <c r="O20" s="1"/>
      <c r="P20" s="1"/>
      <c r="Q20" s="1"/>
      <c r="R20" s="1"/>
      <c r="S20" s="1"/>
      <c r="T20" s="1"/>
      <c r="U20" s="1"/>
      <c r="V20" s="1"/>
      <c r="W20" s="1"/>
      <c r="X20" s="1"/>
      <c r="Y20" s="1"/>
      <c r="Z20" s="302"/>
    </row>
    <row r="21">
      <c r="A21" s="603"/>
      <c r="B21" s="519"/>
      <c r="C21" s="605"/>
      <c r="D21" s="611"/>
      <c r="E21" s="514"/>
      <c r="F21" s="514"/>
      <c r="G21" s="1"/>
      <c r="H21" s="1"/>
      <c r="I21" s="1"/>
      <c r="J21" s="1"/>
      <c r="K21" s="1"/>
      <c r="L21" s="1"/>
      <c r="M21" s="1"/>
      <c r="N21" s="1"/>
      <c r="O21" s="1"/>
      <c r="P21" s="1"/>
      <c r="Q21" s="1"/>
      <c r="R21" s="1"/>
      <c r="S21" s="1"/>
      <c r="T21" s="1"/>
      <c r="U21" s="1"/>
      <c r="V21" s="1"/>
      <c r="W21" s="1"/>
      <c r="X21" s="1"/>
      <c r="Y21" s="1"/>
      <c r="Z21" s="302"/>
    </row>
    <row r="22">
      <c r="A22" s="603"/>
      <c r="B22" s="519"/>
      <c r="C22" s="605"/>
      <c r="D22" s="611"/>
      <c r="E22" s="514"/>
      <c r="F22" s="514"/>
      <c r="G22" s="1"/>
      <c r="H22" s="1"/>
      <c r="I22" s="1"/>
      <c r="J22" s="1"/>
      <c r="K22" s="1"/>
      <c r="L22" s="1"/>
      <c r="M22" s="1"/>
      <c r="N22" s="1"/>
      <c r="O22" s="1"/>
      <c r="P22" s="1"/>
      <c r="Q22" s="1"/>
      <c r="R22" s="1"/>
      <c r="S22" s="1"/>
      <c r="T22" s="1"/>
      <c r="U22" s="1"/>
      <c r="V22" s="1"/>
      <c r="W22" s="1"/>
      <c r="X22" s="1"/>
      <c r="Y22" s="1"/>
      <c r="Z22" s="302"/>
    </row>
    <row r="23">
      <c r="A23" s="603"/>
      <c r="B23" s="519"/>
      <c r="C23" s="605"/>
      <c r="D23" s="611"/>
      <c r="E23" s="514"/>
      <c r="F23" s="1"/>
      <c r="G23" s="1"/>
      <c r="H23" s="1"/>
      <c r="I23" s="1"/>
      <c r="J23" s="1"/>
      <c r="K23" s="1"/>
      <c r="L23" s="1"/>
      <c r="M23" s="1"/>
      <c r="N23" s="1"/>
      <c r="O23" s="1"/>
      <c r="P23" s="1"/>
      <c r="Q23" s="1"/>
      <c r="R23" s="1"/>
      <c r="S23" s="1"/>
      <c r="T23" s="1"/>
      <c r="U23" s="1"/>
      <c r="V23" s="1"/>
      <c r="W23" s="1"/>
      <c r="X23" s="1"/>
      <c r="Y23" s="1"/>
      <c r="Z23" s="302"/>
    </row>
    <row r="24">
      <c r="A24" s="514"/>
      <c r="B24" s="514"/>
      <c r="C24" s="514"/>
      <c r="D24" s="514"/>
      <c r="E24" s="514"/>
      <c r="F24" s="1"/>
      <c r="G24" s="1"/>
      <c r="H24" s="1"/>
      <c r="I24" s="1"/>
      <c r="J24" s="1"/>
      <c r="K24" s="1"/>
      <c r="L24" s="1"/>
      <c r="M24" s="1"/>
      <c r="N24" s="1"/>
      <c r="O24" s="1"/>
      <c r="P24" s="1"/>
      <c r="Q24" s="1"/>
      <c r="R24" s="1"/>
      <c r="S24" s="1"/>
      <c r="T24" s="1"/>
      <c r="U24" s="1"/>
      <c r="V24" s="1"/>
      <c r="W24" s="1"/>
      <c r="X24" s="6"/>
      <c r="Y24" s="1"/>
      <c r="Z24" s="302"/>
    </row>
    <row r="25">
      <c r="A25" s="514"/>
      <c r="B25" s="514"/>
      <c r="C25" s="514"/>
      <c r="D25" s="514"/>
      <c r="E25" s="514"/>
      <c r="F25" s="1"/>
      <c r="G25" s="1"/>
      <c r="H25" s="1"/>
      <c r="I25" s="1"/>
      <c r="J25" s="1"/>
      <c r="K25" s="1"/>
      <c r="L25" s="1"/>
      <c r="M25" s="1"/>
      <c r="N25" s="1"/>
      <c r="O25" s="1"/>
      <c r="P25" s="1"/>
      <c r="Q25" s="1"/>
      <c r="R25" s="1"/>
      <c r="S25" s="1"/>
      <c r="T25" s="1"/>
      <c r="U25" s="1"/>
      <c r="V25" s="1"/>
      <c r="W25" s="1"/>
      <c r="X25" s="1"/>
      <c r="Y25" s="1"/>
      <c r="Z25" s="302"/>
    </row>
    <row r="26">
      <c r="A26" s="1"/>
      <c r="B26" s="1"/>
      <c r="C26" s="1"/>
      <c r="D26" s="1"/>
      <c r="E26" s="1"/>
      <c r="F26" s="1"/>
      <c r="G26" s="1"/>
      <c r="H26" s="1"/>
      <c r="I26" s="1"/>
      <c r="J26" s="1"/>
      <c r="K26" s="1"/>
      <c r="L26" s="1"/>
      <c r="M26" s="1"/>
      <c r="N26" s="1"/>
      <c r="O26" s="1"/>
      <c r="P26" s="1"/>
      <c r="Q26" s="1"/>
      <c r="R26" s="1"/>
      <c r="S26" s="1"/>
      <c r="T26" s="1"/>
      <c r="U26" s="1"/>
      <c r="V26" s="1"/>
      <c r="W26" s="1"/>
      <c r="X26" s="1"/>
      <c r="Y26" s="1"/>
      <c r="Z26" s="302"/>
    </row>
    <row r="27">
      <c r="A27" s="1"/>
      <c r="B27" s="1"/>
      <c r="C27" s="1"/>
      <c r="D27" s="1"/>
      <c r="E27" s="1"/>
      <c r="F27" s="1"/>
      <c r="G27" s="1"/>
      <c r="H27" s="1"/>
      <c r="I27" s="1"/>
      <c r="J27" s="1"/>
      <c r="K27" s="1"/>
      <c r="L27" s="1"/>
      <c r="M27" s="1"/>
      <c r="N27" s="1"/>
      <c r="O27" s="1"/>
      <c r="P27" s="1"/>
      <c r="Q27" s="1"/>
      <c r="R27" s="1"/>
      <c r="S27" s="1"/>
      <c r="T27" s="1"/>
      <c r="U27" s="1"/>
      <c r="V27" s="1"/>
      <c r="W27" s="1"/>
      <c r="X27" s="1"/>
      <c r="Y27" s="1"/>
      <c r="Z27" s="302"/>
    </row>
    <row r="28">
      <c r="A28" s="1"/>
      <c r="B28" s="1"/>
      <c r="C28" s="1"/>
      <c r="D28" s="1"/>
      <c r="E28" s="1"/>
      <c r="F28" s="1"/>
      <c r="G28" s="1"/>
      <c r="H28" s="1"/>
      <c r="I28" s="1"/>
      <c r="J28" s="1"/>
      <c r="K28" s="1"/>
      <c r="L28" s="1"/>
      <c r="M28" s="1"/>
      <c r="N28" s="1"/>
      <c r="O28" s="1"/>
      <c r="P28" s="1"/>
      <c r="Q28" s="1"/>
      <c r="R28" s="1"/>
      <c r="S28" s="1"/>
      <c r="T28" s="1"/>
      <c r="U28" s="1"/>
      <c r="V28" s="1"/>
      <c r="W28" s="1"/>
      <c r="X28" s="1"/>
      <c r="Y28" s="1"/>
      <c r="Z28" s="302"/>
    </row>
    <row r="29">
      <c r="A29" s="1"/>
      <c r="B29" s="1"/>
      <c r="C29" s="1"/>
      <c r="D29" s="1"/>
      <c r="E29" s="1"/>
      <c r="F29" s="1"/>
      <c r="G29" s="1"/>
      <c r="H29" s="1"/>
      <c r="I29" s="1"/>
      <c r="J29" s="1"/>
      <c r="K29" s="1"/>
      <c r="L29" s="1"/>
      <c r="M29" s="1"/>
      <c r="N29" s="1"/>
      <c r="O29" s="1"/>
      <c r="P29" s="1"/>
      <c r="Q29" s="1"/>
      <c r="R29" s="1"/>
      <c r="S29" s="1"/>
      <c r="T29" s="1"/>
      <c r="U29" s="1"/>
      <c r="V29" s="1"/>
      <c r="W29" s="1"/>
      <c r="X29" s="1"/>
      <c r="Y29" s="1"/>
      <c r="Z29" s="302"/>
    </row>
    <row r="30">
      <c r="A30" s="1"/>
      <c r="B30" s="1"/>
      <c r="C30" s="1"/>
      <c r="D30" s="1"/>
      <c r="E30" s="1"/>
      <c r="F30" s="1"/>
      <c r="G30" s="1"/>
      <c r="H30" s="1"/>
      <c r="I30" s="1"/>
      <c r="J30" s="1"/>
      <c r="K30" s="1"/>
      <c r="L30" s="1"/>
      <c r="M30" s="1"/>
      <c r="N30" s="1"/>
      <c r="O30" s="1"/>
      <c r="P30" s="1"/>
      <c r="Q30" s="1"/>
      <c r="R30" s="1"/>
      <c r="S30" s="1"/>
      <c r="T30" s="1"/>
      <c r="U30" s="1"/>
      <c r="V30" s="1"/>
      <c r="W30" s="1"/>
      <c r="X30" s="1"/>
      <c r="Y30" s="1"/>
      <c r="Z30" s="302"/>
    </row>
    <row r="31">
      <c r="A31" s="1"/>
      <c r="B31" s="1"/>
      <c r="C31" s="1"/>
      <c r="D31" s="1"/>
      <c r="E31" s="1"/>
      <c r="F31" s="1"/>
      <c r="G31" s="1"/>
      <c r="H31" s="1"/>
      <c r="I31" s="1"/>
      <c r="J31" s="1"/>
      <c r="K31" s="1"/>
      <c r="L31" s="1"/>
      <c r="M31" s="1"/>
      <c r="N31" s="1"/>
      <c r="O31" s="1"/>
      <c r="P31" s="1"/>
      <c r="Q31" s="1"/>
      <c r="R31" s="1"/>
      <c r="S31" s="1"/>
      <c r="T31" s="1"/>
      <c r="U31" s="1"/>
      <c r="V31" s="1"/>
      <c r="W31" s="1"/>
      <c r="X31" s="1"/>
      <c r="Y31" s="1"/>
      <c r="Z31" s="302"/>
    </row>
    <row r="32">
      <c r="A32" s="1"/>
      <c r="B32" s="1"/>
      <c r="C32" s="1"/>
      <c r="D32" s="1"/>
      <c r="E32" s="1"/>
      <c r="F32" s="1"/>
      <c r="G32" s="1"/>
      <c r="H32" s="1"/>
      <c r="I32" s="1"/>
      <c r="J32" s="1"/>
      <c r="K32" s="1"/>
      <c r="L32" s="1"/>
      <c r="M32" s="1"/>
      <c r="N32" s="1"/>
      <c r="O32" s="1"/>
      <c r="P32" s="1"/>
      <c r="Q32" s="1"/>
      <c r="R32" s="1"/>
      <c r="S32" s="1"/>
      <c r="T32" s="1"/>
      <c r="U32" s="1"/>
      <c r="V32" s="1"/>
      <c r="W32" s="1"/>
      <c r="X32" s="1"/>
      <c r="Y32" s="1"/>
      <c r="Z32" s="302"/>
    </row>
    <row r="33">
      <c r="A33" s="1"/>
      <c r="B33" s="1"/>
      <c r="C33" s="1"/>
      <c r="D33" s="1"/>
      <c r="E33" s="1"/>
      <c r="F33" s="1"/>
      <c r="G33" s="1"/>
      <c r="H33" s="1"/>
      <c r="I33" s="1"/>
      <c r="J33" s="1"/>
      <c r="K33" s="1"/>
      <c r="L33" s="1"/>
      <c r="M33" s="1"/>
      <c r="N33" s="1"/>
      <c r="O33" s="1"/>
      <c r="P33" s="1"/>
      <c r="Q33" s="1"/>
      <c r="R33" s="1"/>
      <c r="S33" s="1"/>
      <c r="T33" s="1"/>
      <c r="U33" s="1"/>
      <c r="V33" s="1"/>
      <c r="W33" s="1"/>
      <c r="X33" s="1"/>
      <c r="Y33" s="1"/>
      <c r="Z33" s="302"/>
    </row>
    <row r="34">
      <c r="A34" s="1"/>
      <c r="B34" s="1"/>
      <c r="C34" s="1"/>
      <c r="D34" s="1"/>
      <c r="E34" s="1"/>
      <c r="F34" s="1"/>
      <c r="G34" s="1"/>
      <c r="H34" s="1"/>
      <c r="I34" s="1"/>
      <c r="J34" s="1"/>
      <c r="K34" s="1"/>
      <c r="L34" s="1"/>
      <c r="M34" s="1"/>
      <c r="N34" s="1"/>
      <c r="O34" s="1"/>
      <c r="P34" s="1"/>
      <c r="Q34" s="1"/>
      <c r="R34" s="1"/>
      <c r="S34" s="1"/>
      <c r="T34" s="1"/>
      <c r="U34" s="1"/>
      <c r="V34" s="1"/>
      <c r="W34" s="1"/>
      <c r="X34" s="1"/>
      <c r="Y34" s="1"/>
      <c r="Z34" s="302"/>
    </row>
    <row r="35">
      <c r="A35" s="1"/>
      <c r="B35" s="1"/>
      <c r="C35" s="1"/>
      <c r="D35" s="1"/>
      <c r="E35" s="1"/>
      <c r="F35" s="1"/>
      <c r="G35" s="1"/>
      <c r="H35" s="1"/>
      <c r="I35" s="1"/>
      <c r="J35" s="1"/>
      <c r="K35" s="1"/>
      <c r="L35" s="1"/>
      <c r="M35" s="1"/>
      <c r="N35" s="1"/>
      <c r="O35" s="1"/>
      <c r="P35" s="1"/>
      <c r="Q35" s="1"/>
      <c r="R35" s="1"/>
      <c r="S35" s="1"/>
      <c r="T35" s="1"/>
      <c r="U35" s="1"/>
      <c r="V35" s="1"/>
      <c r="W35" s="1"/>
      <c r="X35" s="1"/>
      <c r="Y35" s="1"/>
      <c r="Z35" s="302"/>
    </row>
    <row r="36">
      <c r="A36" s="1"/>
      <c r="B36" s="1"/>
      <c r="C36" s="1"/>
      <c r="D36" s="1"/>
      <c r="E36" s="1"/>
      <c r="F36" s="1"/>
      <c r="G36" s="1"/>
      <c r="H36" s="1"/>
      <c r="I36" s="1"/>
      <c r="J36" s="1"/>
      <c r="K36" s="1"/>
      <c r="L36" s="1"/>
      <c r="M36" s="1"/>
      <c r="N36" s="1"/>
      <c r="O36" s="1"/>
      <c r="P36" s="1"/>
      <c r="Q36" s="1"/>
      <c r="R36" s="1"/>
      <c r="S36" s="1"/>
      <c r="T36" s="1"/>
      <c r="U36" s="1"/>
      <c r="V36" s="1"/>
      <c r="W36" s="1"/>
      <c r="X36" s="1"/>
      <c r="Y36" s="1"/>
      <c r="Z36" s="302"/>
    </row>
    <row r="37">
      <c r="A37" s="1"/>
      <c r="B37" s="1"/>
      <c r="C37" s="1"/>
      <c r="D37" s="1"/>
      <c r="E37" s="1"/>
      <c r="F37" s="1"/>
      <c r="G37" s="1"/>
      <c r="H37" s="1"/>
      <c r="I37" s="1"/>
      <c r="J37" s="1"/>
      <c r="K37" s="1"/>
      <c r="L37" s="1"/>
      <c r="M37" s="1"/>
      <c r="N37" s="1"/>
      <c r="O37" s="1"/>
      <c r="P37" s="1"/>
      <c r="Q37" s="1"/>
      <c r="R37" s="1"/>
      <c r="S37" s="1"/>
      <c r="T37" s="1"/>
      <c r="U37" s="1"/>
      <c r="V37" s="1"/>
      <c r="W37" s="1"/>
      <c r="X37" s="1"/>
      <c r="Y37" s="1"/>
      <c r="Z37" s="302"/>
    </row>
    <row r="38">
      <c r="A38" s="1"/>
      <c r="B38" s="1"/>
      <c r="C38" s="1"/>
      <c r="D38" s="1"/>
      <c r="E38" s="1"/>
      <c r="F38" s="1"/>
      <c r="G38" s="1"/>
      <c r="H38" s="1"/>
      <c r="I38" s="1"/>
      <c r="J38" s="1"/>
      <c r="K38" s="1"/>
      <c r="L38" s="1"/>
      <c r="M38" s="1"/>
      <c r="N38" s="1"/>
      <c r="O38" s="1"/>
      <c r="P38" s="1"/>
      <c r="Q38" s="1"/>
      <c r="R38" s="1"/>
      <c r="S38" s="1"/>
      <c r="T38" s="1"/>
      <c r="U38" s="1"/>
      <c r="V38" s="1"/>
      <c r="W38" s="1"/>
      <c r="X38" s="1"/>
      <c r="Y38" s="1"/>
      <c r="Z38" s="302"/>
    </row>
    <row r="39">
      <c r="A39" s="1"/>
      <c r="B39" s="1"/>
      <c r="C39" s="1"/>
      <c r="D39" s="1"/>
      <c r="E39" s="1"/>
      <c r="F39" s="1"/>
      <c r="G39" s="1"/>
      <c r="H39" s="1"/>
      <c r="I39" s="1"/>
      <c r="J39" s="1"/>
      <c r="K39" s="1"/>
      <c r="L39" s="1"/>
      <c r="M39" s="1"/>
      <c r="N39" s="1"/>
      <c r="O39" s="1"/>
      <c r="P39" s="1"/>
      <c r="Q39" s="1"/>
      <c r="R39" s="1"/>
      <c r="S39" s="1"/>
      <c r="T39" s="1"/>
      <c r="U39" s="1"/>
      <c r="V39" s="1"/>
      <c r="W39" s="1"/>
      <c r="X39" s="1"/>
      <c r="Y39" s="1"/>
      <c r="Z39" s="302"/>
    </row>
    <row r="40">
      <c r="A40" s="1"/>
      <c r="B40" s="1"/>
      <c r="C40" s="1"/>
      <c r="D40" s="1"/>
      <c r="E40" s="1"/>
      <c r="F40" s="1"/>
      <c r="G40" s="1"/>
      <c r="H40" s="1"/>
      <c r="I40" s="1"/>
      <c r="J40" s="1"/>
      <c r="K40" s="1"/>
      <c r="L40" s="1"/>
      <c r="M40" s="1"/>
      <c r="N40" s="1"/>
      <c r="O40" s="1"/>
      <c r="P40" s="1"/>
      <c r="Q40" s="1"/>
      <c r="R40" s="1"/>
      <c r="S40" s="1"/>
      <c r="T40" s="1"/>
      <c r="U40" s="1"/>
      <c r="V40" s="1"/>
      <c r="W40" s="1"/>
      <c r="X40" s="1"/>
      <c r="Y40" s="1"/>
      <c r="Z40" s="302"/>
    </row>
    <row r="41">
      <c r="A41" s="1"/>
      <c r="B41" s="1"/>
      <c r="C41" s="1"/>
      <c r="D41" s="1"/>
      <c r="E41" s="1"/>
      <c r="F41" s="1"/>
      <c r="G41" s="1"/>
      <c r="H41" s="1"/>
      <c r="I41" s="1"/>
      <c r="J41" s="1"/>
      <c r="K41" s="1"/>
      <c r="L41" s="1"/>
      <c r="M41" s="1"/>
      <c r="N41" s="1"/>
      <c r="O41" s="1"/>
      <c r="P41" s="1"/>
      <c r="Q41" s="1"/>
      <c r="R41" s="1"/>
      <c r="S41" s="1"/>
      <c r="T41" s="1"/>
      <c r="U41" s="1"/>
      <c r="V41" s="1"/>
      <c r="W41" s="1"/>
      <c r="X41" s="1"/>
      <c r="Y41" s="1"/>
      <c r="Z41" s="302"/>
    </row>
    <row r="42">
      <c r="A42" s="1"/>
      <c r="B42" s="1"/>
      <c r="C42" s="1"/>
      <c r="D42" s="1"/>
      <c r="E42" s="1"/>
      <c r="F42" s="1"/>
      <c r="G42" s="1"/>
      <c r="H42" s="1"/>
      <c r="I42" s="1"/>
      <c r="J42" s="1"/>
      <c r="K42" s="1"/>
      <c r="L42" s="1"/>
      <c r="M42" s="1"/>
      <c r="N42" s="1"/>
      <c r="O42" s="1"/>
      <c r="P42" s="1"/>
      <c r="Q42" s="1"/>
      <c r="R42" s="1"/>
      <c r="S42" s="1"/>
      <c r="T42" s="1"/>
      <c r="U42" s="1"/>
      <c r="V42" s="1"/>
      <c r="W42" s="1"/>
      <c r="X42" s="1"/>
      <c r="Y42" s="1"/>
      <c r="Z42" s="302"/>
    </row>
    <row r="43">
      <c r="A43" s="1"/>
      <c r="B43" s="1"/>
      <c r="C43" s="1"/>
      <c r="D43" s="1"/>
      <c r="E43" s="1"/>
      <c r="F43" s="1"/>
      <c r="G43" s="1"/>
      <c r="H43" s="1"/>
      <c r="I43" s="1"/>
      <c r="J43" s="1"/>
      <c r="K43" s="1"/>
      <c r="L43" s="1"/>
      <c r="M43" s="1"/>
      <c r="N43" s="1"/>
      <c r="O43" s="1"/>
      <c r="P43" s="1"/>
      <c r="Q43" s="1"/>
      <c r="R43" s="1"/>
      <c r="S43" s="1"/>
      <c r="T43" s="1"/>
      <c r="U43" s="1"/>
      <c r="V43" s="1"/>
      <c r="W43" s="1"/>
      <c r="X43" s="1"/>
      <c r="Y43" s="1"/>
      <c r="Z43" s="302"/>
    </row>
    <row r="44">
      <c r="A44" s="1"/>
      <c r="B44" s="1"/>
      <c r="C44" s="1"/>
      <c r="D44" s="1"/>
      <c r="E44" s="1"/>
      <c r="F44" s="1"/>
      <c r="G44" s="1"/>
      <c r="H44" s="1"/>
      <c r="I44" s="1"/>
      <c r="J44" s="1"/>
      <c r="K44" s="1"/>
      <c r="L44" s="1"/>
      <c r="M44" s="1"/>
      <c r="N44" s="1"/>
      <c r="O44" s="1"/>
      <c r="P44" s="1"/>
      <c r="Q44" s="1"/>
      <c r="R44" s="1"/>
      <c r="S44" s="1"/>
      <c r="T44" s="1"/>
      <c r="U44" s="1"/>
      <c r="V44" s="1"/>
      <c r="W44" s="1"/>
      <c r="X44" s="1"/>
      <c r="Y44" s="1"/>
      <c r="Z44" s="302"/>
    </row>
    <row r="45">
      <c r="A45" s="1"/>
      <c r="B45" s="1"/>
      <c r="C45" s="1"/>
      <c r="D45" s="1"/>
      <c r="E45" s="1"/>
      <c r="F45" s="1"/>
      <c r="G45" s="1"/>
      <c r="H45" s="1"/>
      <c r="I45" s="1"/>
      <c r="J45" s="1"/>
      <c r="K45" s="1"/>
      <c r="L45" s="1"/>
      <c r="M45" s="1"/>
      <c r="N45" s="1"/>
      <c r="O45" s="1"/>
      <c r="P45" s="1"/>
      <c r="Q45" s="1"/>
      <c r="R45" s="1"/>
      <c r="S45" s="1"/>
      <c r="T45" s="1"/>
      <c r="U45" s="1"/>
      <c r="V45" s="1"/>
      <c r="W45" s="1"/>
      <c r="X45" s="1"/>
      <c r="Y45" s="1"/>
      <c r="Z45" s="302"/>
    </row>
    <row r="46">
      <c r="A46" s="1"/>
      <c r="B46" s="1"/>
      <c r="C46" s="1"/>
      <c r="D46" s="1"/>
      <c r="E46" s="1"/>
      <c r="F46" s="1"/>
      <c r="G46" s="1"/>
      <c r="H46" s="1"/>
      <c r="I46" s="1"/>
      <c r="J46" s="1"/>
      <c r="K46" s="1"/>
      <c r="L46" s="1"/>
      <c r="M46" s="1"/>
      <c r="N46" s="1"/>
      <c r="O46" s="1"/>
      <c r="P46" s="1"/>
      <c r="Q46" s="1"/>
      <c r="R46" s="1"/>
      <c r="S46" s="1"/>
      <c r="T46" s="1"/>
      <c r="U46" s="1"/>
      <c r="V46" s="1"/>
      <c r="W46" s="1"/>
      <c r="X46" s="1"/>
      <c r="Y46" s="1"/>
      <c r="Z46" s="302"/>
    </row>
    <row r="47">
      <c r="A47" s="1"/>
      <c r="B47" s="1"/>
      <c r="C47" s="1"/>
      <c r="D47" s="1"/>
      <c r="E47" s="1"/>
      <c r="F47" s="1"/>
      <c r="G47" s="1"/>
      <c r="H47" s="1"/>
      <c r="I47" s="1"/>
      <c r="J47" s="1"/>
      <c r="K47" s="1"/>
      <c r="L47" s="1"/>
      <c r="M47" s="1"/>
      <c r="N47" s="1"/>
      <c r="O47" s="1"/>
      <c r="P47" s="1"/>
      <c r="Q47" s="1"/>
      <c r="R47" s="1"/>
      <c r="S47" s="1"/>
      <c r="T47" s="1"/>
      <c r="U47" s="1"/>
      <c r="V47" s="1"/>
      <c r="W47" s="1"/>
      <c r="X47" s="1"/>
      <c r="Y47" s="1"/>
      <c r="Z47" s="302"/>
    </row>
    <row r="48">
      <c r="A48" s="1"/>
      <c r="B48" s="1"/>
      <c r="C48" s="1"/>
      <c r="D48" s="1"/>
      <c r="E48" s="1"/>
      <c r="F48" s="1"/>
      <c r="G48" s="1"/>
      <c r="H48" s="1"/>
      <c r="I48" s="1"/>
      <c r="J48" s="1"/>
      <c r="K48" s="1"/>
      <c r="L48" s="1"/>
      <c r="M48" s="1"/>
      <c r="N48" s="1"/>
      <c r="O48" s="1"/>
      <c r="P48" s="1"/>
      <c r="Q48" s="1"/>
      <c r="R48" s="1"/>
      <c r="S48" s="1"/>
      <c r="T48" s="1"/>
      <c r="U48" s="1"/>
      <c r="V48" s="1"/>
      <c r="W48" s="1"/>
      <c r="X48" s="1"/>
      <c r="Y48" s="1"/>
      <c r="Z48" s="302"/>
    </row>
    <row r="49">
      <c r="A49" s="1"/>
      <c r="B49" s="1"/>
      <c r="C49" s="1"/>
      <c r="D49" s="1"/>
      <c r="E49" s="1"/>
      <c r="F49" s="1"/>
      <c r="G49" s="1"/>
      <c r="H49" s="1"/>
      <c r="I49" s="1"/>
      <c r="J49" s="1"/>
      <c r="K49" s="1"/>
      <c r="L49" s="1"/>
      <c r="M49" s="1"/>
      <c r="N49" s="1"/>
      <c r="O49" s="1"/>
      <c r="P49" s="1"/>
      <c r="Q49" s="1"/>
      <c r="R49" s="1"/>
      <c r="S49" s="1"/>
      <c r="T49" s="1"/>
      <c r="U49" s="1"/>
      <c r="V49" s="1"/>
      <c r="W49" s="1"/>
      <c r="X49" s="1"/>
      <c r="Y49" s="1"/>
      <c r="Z49" s="302"/>
    </row>
    <row r="50">
      <c r="A50" s="1"/>
      <c r="B50" s="1"/>
      <c r="C50" s="1"/>
      <c r="D50" s="1"/>
      <c r="E50" s="1"/>
      <c r="F50" s="1"/>
      <c r="G50" s="1"/>
      <c r="H50" s="1"/>
      <c r="I50" s="1"/>
      <c r="J50" s="1"/>
      <c r="K50" s="1"/>
      <c r="L50" s="1"/>
      <c r="M50" s="1"/>
      <c r="N50" s="1"/>
      <c r="O50" s="1"/>
      <c r="P50" s="1"/>
      <c r="Q50" s="1"/>
      <c r="R50" s="1"/>
      <c r="S50" s="1"/>
      <c r="T50" s="1"/>
      <c r="U50" s="1"/>
      <c r="V50" s="1"/>
      <c r="W50" s="1"/>
      <c r="X50" s="1"/>
      <c r="Y50" s="1"/>
      <c r="Z50" s="302"/>
    </row>
    <row r="51">
      <c r="A51" s="1"/>
      <c r="B51" s="1"/>
      <c r="C51" s="1"/>
      <c r="D51" s="1"/>
      <c r="E51" s="1"/>
      <c r="F51" s="1"/>
      <c r="G51" s="1"/>
      <c r="H51" s="1"/>
      <c r="I51" s="1"/>
      <c r="J51" s="1"/>
      <c r="K51" s="1"/>
      <c r="L51" s="1"/>
      <c r="M51" s="1"/>
      <c r="N51" s="1"/>
      <c r="O51" s="1"/>
      <c r="P51" s="1"/>
      <c r="Q51" s="1"/>
      <c r="R51" s="1"/>
      <c r="S51" s="1"/>
      <c r="T51" s="1"/>
      <c r="U51" s="1"/>
      <c r="V51" s="1"/>
      <c r="W51" s="1"/>
      <c r="X51" s="1"/>
      <c r="Y51" s="1"/>
      <c r="Z51" s="302"/>
    </row>
    <row r="52">
      <c r="A52" s="1"/>
      <c r="B52" s="1"/>
      <c r="C52" s="1"/>
      <c r="D52" s="1"/>
      <c r="E52" s="1"/>
      <c r="F52" s="1"/>
      <c r="G52" s="1"/>
      <c r="H52" s="1"/>
      <c r="I52" s="1"/>
      <c r="J52" s="1"/>
      <c r="K52" s="1"/>
      <c r="L52" s="1"/>
      <c r="M52" s="1"/>
      <c r="N52" s="1"/>
      <c r="O52" s="1"/>
      <c r="P52" s="1"/>
      <c r="Q52" s="1"/>
      <c r="R52" s="1"/>
      <c r="S52" s="1"/>
      <c r="T52" s="1"/>
      <c r="U52" s="1"/>
      <c r="V52" s="1"/>
      <c r="W52" s="1"/>
      <c r="X52" s="1"/>
      <c r="Y52" s="1"/>
      <c r="Z52" s="302"/>
    </row>
    <row r="53">
      <c r="A53" s="1"/>
      <c r="B53" s="1"/>
      <c r="C53" s="1"/>
      <c r="D53" s="1"/>
      <c r="E53" s="1"/>
      <c r="F53" s="1"/>
      <c r="G53" s="1"/>
      <c r="H53" s="1"/>
      <c r="I53" s="1"/>
      <c r="J53" s="1"/>
      <c r="K53" s="1"/>
      <c r="L53" s="1"/>
      <c r="M53" s="1"/>
      <c r="N53" s="1"/>
      <c r="O53" s="1"/>
      <c r="P53" s="1"/>
      <c r="Q53" s="1"/>
      <c r="R53" s="1"/>
      <c r="S53" s="1"/>
      <c r="T53" s="1"/>
      <c r="U53" s="1"/>
      <c r="V53" s="1"/>
      <c r="W53" s="1"/>
      <c r="X53" s="1"/>
      <c r="Y53" s="1"/>
      <c r="Z53" s="302"/>
    </row>
    <row r="54">
      <c r="A54" s="1"/>
      <c r="B54" s="1"/>
      <c r="C54" s="1"/>
      <c r="D54" s="1"/>
      <c r="E54" s="1"/>
      <c r="F54" s="1"/>
      <c r="G54" s="1"/>
      <c r="H54" s="1"/>
      <c r="I54" s="1"/>
      <c r="J54" s="1"/>
      <c r="K54" s="1"/>
      <c r="L54" s="1"/>
      <c r="M54" s="1"/>
      <c r="N54" s="1"/>
      <c r="O54" s="1"/>
      <c r="P54" s="1"/>
      <c r="Q54" s="1"/>
      <c r="R54" s="1"/>
      <c r="S54" s="1"/>
      <c r="T54" s="1"/>
      <c r="U54" s="1"/>
      <c r="V54" s="1"/>
      <c r="W54" s="1"/>
      <c r="X54" s="1"/>
      <c r="Y54" s="1"/>
      <c r="Z54" s="302"/>
    </row>
    <row r="55">
      <c r="A55" s="1"/>
      <c r="B55" s="1"/>
      <c r="C55" s="1"/>
      <c r="D55" s="1"/>
      <c r="E55" s="1"/>
      <c r="F55" s="1"/>
      <c r="G55" s="1"/>
      <c r="H55" s="1"/>
      <c r="I55" s="1"/>
      <c r="J55" s="1"/>
      <c r="K55" s="1"/>
      <c r="L55" s="1"/>
      <c r="M55" s="1"/>
      <c r="N55" s="1"/>
      <c r="O55" s="1"/>
      <c r="P55" s="1"/>
      <c r="Q55" s="1"/>
      <c r="R55" s="1"/>
      <c r="S55" s="1"/>
      <c r="T55" s="1"/>
      <c r="U55" s="1"/>
      <c r="V55" s="1"/>
      <c r="W55" s="1"/>
      <c r="X55" s="1"/>
      <c r="Y55" s="1"/>
      <c r="Z55" s="302"/>
    </row>
    <row r="56">
      <c r="A56" s="1"/>
      <c r="B56" s="1"/>
      <c r="C56" s="1"/>
      <c r="D56" s="1"/>
      <c r="E56" s="1"/>
      <c r="F56" s="1"/>
      <c r="G56" s="1"/>
      <c r="H56" s="1"/>
      <c r="I56" s="1"/>
      <c r="J56" s="1"/>
      <c r="K56" s="1"/>
      <c r="L56" s="1"/>
      <c r="M56" s="1"/>
      <c r="N56" s="1"/>
      <c r="O56" s="1"/>
      <c r="P56" s="1"/>
      <c r="Q56" s="1"/>
      <c r="R56" s="1"/>
      <c r="S56" s="1"/>
      <c r="T56" s="1"/>
      <c r="U56" s="1"/>
      <c r="V56" s="1"/>
      <c r="W56" s="1"/>
      <c r="X56" s="1"/>
      <c r="Y56" s="1"/>
      <c r="Z56" s="302"/>
    </row>
    <row r="57">
      <c r="A57" s="1"/>
      <c r="B57" s="1"/>
      <c r="C57" s="1"/>
      <c r="D57" s="1"/>
      <c r="E57" s="1"/>
      <c r="F57" s="1"/>
      <c r="G57" s="1"/>
      <c r="H57" s="1"/>
      <c r="I57" s="1"/>
      <c r="J57" s="1"/>
      <c r="K57" s="1"/>
      <c r="L57" s="1"/>
      <c r="M57" s="1"/>
      <c r="N57" s="1"/>
      <c r="O57" s="1"/>
      <c r="P57" s="1"/>
      <c r="Q57" s="1"/>
      <c r="R57" s="1"/>
      <c r="S57" s="1"/>
      <c r="T57" s="1"/>
      <c r="U57" s="1"/>
      <c r="V57" s="1"/>
      <c r="W57" s="1"/>
      <c r="X57" s="1"/>
      <c r="Y57" s="1"/>
      <c r="Z57" s="302"/>
    </row>
    <row r="58">
      <c r="A58" s="1"/>
      <c r="B58" s="1"/>
      <c r="C58" s="1"/>
      <c r="D58" s="1"/>
      <c r="E58" s="1"/>
      <c r="F58" s="1"/>
      <c r="G58" s="1"/>
      <c r="H58" s="1"/>
      <c r="I58" s="1"/>
      <c r="J58" s="1"/>
      <c r="K58" s="1"/>
      <c r="L58" s="1"/>
      <c r="M58" s="1"/>
      <c r="N58" s="1"/>
      <c r="O58" s="1"/>
      <c r="P58" s="1"/>
      <c r="Q58" s="1"/>
      <c r="R58" s="1"/>
      <c r="S58" s="1"/>
      <c r="T58" s="1"/>
      <c r="U58" s="1"/>
      <c r="V58" s="1"/>
      <c r="W58" s="1"/>
      <c r="X58" s="1"/>
      <c r="Y58" s="1"/>
      <c r="Z58" s="302"/>
    </row>
    <row r="59">
      <c r="A59" s="1"/>
      <c r="B59" s="1"/>
      <c r="C59" s="1"/>
      <c r="D59" s="1"/>
      <c r="E59" s="1"/>
      <c r="F59" s="1"/>
      <c r="G59" s="1"/>
      <c r="H59" s="1"/>
      <c r="I59" s="1"/>
      <c r="J59" s="1"/>
      <c r="K59" s="1"/>
      <c r="L59" s="1"/>
      <c r="M59" s="1"/>
      <c r="N59" s="1"/>
      <c r="O59" s="1"/>
      <c r="P59" s="1"/>
      <c r="Q59" s="1"/>
      <c r="R59" s="1"/>
      <c r="S59" s="1"/>
      <c r="T59" s="1"/>
      <c r="U59" s="1"/>
      <c r="V59" s="1"/>
      <c r="W59" s="1"/>
      <c r="X59" s="1"/>
      <c r="Y59" s="1"/>
      <c r="Z59" s="302"/>
    </row>
    <row r="60">
      <c r="A60" s="1"/>
      <c r="B60" s="1"/>
      <c r="C60" s="1"/>
      <c r="D60" s="1"/>
      <c r="E60" s="1"/>
      <c r="F60" s="1"/>
      <c r="G60" s="1"/>
      <c r="H60" s="1"/>
      <c r="I60" s="1"/>
      <c r="J60" s="1"/>
      <c r="K60" s="1"/>
      <c r="L60" s="1"/>
      <c r="M60" s="1"/>
      <c r="N60" s="1"/>
      <c r="O60" s="1"/>
      <c r="P60" s="1"/>
      <c r="Q60" s="1"/>
      <c r="R60" s="1"/>
      <c r="S60" s="1"/>
      <c r="T60" s="1"/>
      <c r="U60" s="1"/>
      <c r="V60" s="1"/>
      <c r="W60" s="1"/>
      <c r="X60" s="1"/>
      <c r="Y60" s="1"/>
      <c r="Z60" s="302"/>
    </row>
    <row r="61">
      <c r="A61" s="1"/>
      <c r="B61" s="1"/>
      <c r="C61" s="1"/>
      <c r="D61" s="1"/>
      <c r="E61" s="1"/>
      <c r="F61" s="1"/>
      <c r="G61" s="1"/>
      <c r="H61" s="1"/>
      <c r="I61" s="1"/>
      <c r="J61" s="1"/>
      <c r="K61" s="1"/>
      <c r="L61" s="1"/>
      <c r="M61" s="1"/>
      <c r="N61" s="1"/>
      <c r="O61" s="1"/>
      <c r="P61" s="1"/>
      <c r="Q61" s="1"/>
      <c r="R61" s="1"/>
      <c r="S61" s="1"/>
      <c r="T61" s="1"/>
      <c r="U61" s="1"/>
      <c r="V61" s="1"/>
      <c r="W61" s="1"/>
      <c r="X61" s="1"/>
      <c r="Y61" s="1"/>
      <c r="Z61" s="302"/>
    </row>
    <row r="62">
      <c r="A62" s="1"/>
      <c r="B62" s="1"/>
      <c r="C62" s="1"/>
      <c r="D62" s="1"/>
      <c r="E62" s="1"/>
      <c r="F62" s="1"/>
      <c r="G62" s="1"/>
      <c r="H62" s="1"/>
      <c r="I62" s="1"/>
      <c r="J62" s="1"/>
      <c r="K62" s="1"/>
      <c r="L62" s="1"/>
      <c r="M62" s="1"/>
      <c r="N62" s="1"/>
      <c r="O62" s="1"/>
      <c r="P62" s="1"/>
      <c r="Q62" s="1"/>
      <c r="R62" s="1"/>
      <c r="S62" s="1"/>
      <c r="T62" s="1"/>
      <c r="U62" s="1"/>
      <c r="V62" s="1"/>
      <c r="W62" s="1"/>
      <c r="X62" s="1"/>
      <c r="Y62" s="1"/>
      <c r="Z62" s="302"/>
    </row>
    <row r="63">
      <c r="A63" s="1"/>
      <c r="B63" s="1"/>
      <c r="C63" s="1"/>
      <c r="D63" s="1"/>
      <c r="E63" s="1"/>
      <c r="F63" s="1"/>
      <c r="G63" s="1"/>
      <c r="H63" s="1"/>
      <c r="I63" s="1"/>
      <c r="J63" s="1"/>
      <c r="K63" s="1"/>
      <c r="L63" s="1"/>
      <c r="M63" s="1"/>
      <c r="N63" s="1"/>
      <c r="O63" s="1"/>
      <c r="P63" s="1"/>
      <c r="Q63" s="1"/>
      <c r="R63" s="1"/>
      <c r="S63" s="1"/>
      <c r="T63" s="1"/>
      <c r="U63" s="1"/>
      <c r="V63" s="1"/>
      <c r="W63" s="1"/>
      <c r="X63" s="1"/>
      <c r="Y63" s="1"/>
      <c r="Z63" s="302"/>
    </row>
    <row r="64">
      <c r="A64" s="1"/>
      <c r="B64" s="1"/>
      <c r="C64" s="1"/>
      <c r="D64" s="1"/>
      <c r="E64" s="1"/>
      <c r="F64" s="1"/>
      <c r="G64" s="1"/>
      <c r="H64" s="1"/>
      <c r="I64" s="1"/>
      <c r="J64" s="1"/>
      <c r="K64" s="1"/>
      <c r="L64" s="1"/>
      <c r="M64" s="1"/>
      <c r="N64" s="1"/>
      <c r="O64" s="1"/>
      <c r="P64" s="1"/>
      <c r="Q64" s="1"/>
      <c r="R64" s="1"/>
      <c r="S64" s="1"/>
      <c r="T64" s="1"/>
      <c r="U64" s="1"/>
      <c r="V64" s="1"/>
      <c r="W64" s="1"/>
      <c r="X64" s="1"/>
      <c r="Y64" s="1"/>
      <c r="Z64" s="302"/>
    </row>
    <row r="65">
      <c r="A65" s="1"/>
      <c r="B65" s="1"/>
      <c r="C65" s="1"/>
      <c r="D65" s="1"/>
      <c r="E65" s="1"/>
      <c r="F65" s="1"/>
      <c r="G65" s="1"/>
      <c r="H65" s="1"/>
      <c r="I65" s="1"/>
      <c r="J65" s="1"/>
      <c r="K65" s="1"/>
      <c r="L65" s="1"/>
      <c r="M65" s="1"/>
      <c r="N65" s="1"/>
      <c r="O65" s="1"/>
      <c r="P65" s="1"/>
      <c r="Q65" s="1"/>
      <c r="R65" s="1"/>
      <c r="S65" s="1"/>
      <c r="T65" s="1"/>
      <c r="U65" s="1"/>
      <c r="V65" s="1"/>
      <c r="W65" s="1"/>
      <c r="X65" s="1"/>
      <c r="Y65" s="1"/>
      <c r="Z65" s="302"/>
    </row>
    <row r="66">
      <c r="A66" s="1"/>
      <c r="B66" s="1"/>
      <c r="C66" s="1"/>
      <c r="D66" s="1"/>
      <c r="E66" s="1"/>
      <c r="F66" s="1"/>
      <c r="G66" s="1"/>
      <c r="H66" s="1"/>
      <c r="I66" s="1"/>
      <c r="J66" s="1"/>
      <c r="K66" s="1"/>
      <c r="L66" s="1"/>
      <c r="M66" s="1"/>
      <c r="N66" s="1"/>
      <c r="O66" s="1"/>
      <c r="P66" s="1"/>
      <c r="Q66" s="1"/>
      <c r="R66" s="1"/>
      <c r="S66" s="1"/>
      <c r="T66" s="1"/>
      <c r="U66" s="1"/>
      <c r="V66" s="1"/>
      <c r="W66" s="1"/>
      <c r="X66" s="1"/>
      <c r="Y66" s="1"/>
      <c r="Z66" s="302"/>
    </row>
    <row r="67">
      <c r="A67" s="1"/>
      <c r="B67" s="1"/>
      <c r="C67" s="1"/>
      <c r="D67" s="1"/>
      <c r="E67" s="1"/>
      <c r="F67" s="1"/>
      <c r="G67" s="1"/>
      <c r="H67" s="1"/>
      <c r="I67" s="1"/>
      <c r="J67" s="1"/>
      <c r="K67" s="1"/>
      <c r="L67" s="1"/>
      <c r="M67" s="1"/>
      <c r="N67" s="1"/>
      <c r="O67" s="1"/>
      <c r="P67" s="1"/>
      <c r="Q67" s="1"/>
      <c r="R67" s="1"/>
      <c r="S67" s="1"/>
      <c r="T67" s="1"/>
      <c r="U67" s="1"/>
      <c r="V67" s="1"/>
      <c r="W67" s="1"/>
      <c r="X67" s="1"/>
      <c r="Y67" s="1"/>
      <c r="Z67" s="302"/>
    </row>
    <row r="68">
      <c r="A68" s="1"/>
      <c r="B68" s="1"/>
      <c r="C68" s="1"/>
      <c r="D68" s="1"/>
      <c r="E68" s="1"/>
      <c r="F68" s="1"/>
      <c r="G68" s="1"/>
      <c r="H68" s="1"/>
      <c r="I68" s="1"/>
      <c r="J68" s="1"/>
      <c r="K68" s="1"/>
      <c r="L68" s="1"/>
      <c r="M68" s="1"/>
      <c r="N68" s="1"/>
      <c r="O68" s="1"/>
      <c r="P68" s="1"/>
      <c r="Q68" s="1"/>
      <c r="R68" s="1"/>
      <c r="S68" s="1"/>
      <c r="T68" s="1"/>
      <c r="U68" s="1"/>
      <c r="V68" s="1"/>
      <c r="W68" s="1"/>
      <c r="X68" s="1"/>
      <c r="Y68" s="1"/>
      <c r="Z68" s="302"/>
    </row>
    <row r="69">
      <c r="A69" s="1"/>
      <c r="B69" s="1"/>
      <c r="C69" s="1"/>
      <c r="D69" s="1"/>
      <c r="E69" s="1"/>
      <c r="F69" s="1"/>
      <c r="G69" s="1"/>
      <c r="H69" s="1"/>
      <c r="I69" s="1"/>
      <c r="J69" s="1"/>
      <c r="K69" s="1"/>
      <c r="L69" s="1"/>
      <c r="M69" s="1"/>
      <c r="N69" s="1"/>
      <c r="O69" s="1"/>
      <c r="P69" s="1"/>
      <c r="Q69" s="1"/>
      <c r="R69" s="1"/>
      <c r="S69" s="1"/>
      <c r="T69" s="1"/>
      <c r="U69" s="1"/>
      <c r="V69" s="1"/>
      <c r="W69" s="1"/>
      <c r="X69" s="1"/>
      <c r="Y69" s="1"/>
      <c r="Z69" s="302"/>
    </row>
    <row r="70">
      <c r="A70" s="1"/>
      <c r="B70" s="1"/>
      <c r="C70" s="1"/>
      <c r="D70" s="1"/>
      <c r="E70" s="1"/>
      <c r="F70" s="1"/>
      <c r="G70" s="1"/>
      <c r="H70" s="1"/>
      <c r="I70" s="1"/>
      <c r="J70" s="1"/>
      <c r="K70" s="1"/>
      <c r="L70" s="1"/>
      <c r="M70" s="1"/>
      <c r="N70" s="1"/>
      <c r="O70" s="1"/>
      <c r="P70" s="1"/>
      <c r="Q70" s="1"/>
      <c r="R70" s="1"/>
      <c r="S70" s="1"/>
      <c r="T70" s="1"/>
      <c r="U70" s="1"/>
      <c r="V70" s="1"/>
      <c r="W70" s="1"/>
      <c r="X70" s="1"/>
      <c r="Y70" s="1"/>
      <c r="Z70" s="302"/>
    </row>
    <row r="71">
      <c r="A71" s="1"/>
      <c r="B71" s="1"/>
      <c r="C71" s="1"/>
      <c r="D71" s="1"/>
      <c r="E71" s="1"/>
      <c r="F71" s="1"/>
      <c r="G71" s="1"/>
      <c r="H71" s="1"/>
      <c r="I71" s="1"/>
      <c r="J71" s="1"/>
      <c r="K71" s="1"/>
      <c r="L71" s="1"/>
      <c r="M71" s="1"/>
      <c r="N71" s="1"/>
      <c r="O71" s="1"/>
      <c r="P71" s="1"/>
      <c r="Q71" s="1"/>
      <c r="R71" s="1"/>
      <c r="S71" s="1"/>
      <c r="T71" s="1"/>
      <c r="U71" s="1"/>
      <c r="V71" s="1"/>
      <c r="W71" s="1"/>
      <c r="X71" s="1"/>
      <c r="Y71" s="1"/>
      <c r="Z71" s="302"/>
    </row>
    <row r="72">
      <c r="A72" s="1"/>
      <c r="B72" s="1"/>
      <c r="C72" s="1"/>
      <c r="D72" s="1"/>
      <c r="E72" s="1"/>
      <c r="F72" s="1"/>
      <c r="G72" s="1"/>
      <c r="H72" s="1"/>
      <c r="I72" s="1"/>
      <c r="J72" s="1"/>
      <c r="K72" s="1"/>
      <c r="L72" s="1"/>
      <c r="M72" s="1"/>
      <c r="N72" s="1"/>
      <c r="O72" s="1"/>
      <c r="P72" s="1"/>
      <c r="Q72" s="1"/>
      <c r="R72" s="1"/>
      <c r="S72" s="1"/>
      <c r="T72" s="1"/>
      <c r="U72" s="1"/>
      <c r="V72" s="1"/>
      <c r="W72" s="1"/>
      <c r="X72" s="1"/>
      <c r="Y72" s="1"/>
      <c r="Z72" s="302"/>
    </row>
    <row r="73">
      <c r="A73" s="1"/>
      <c r="B73" s="1"/>
      <c r="C73" s="1"/>
      <c r="D73" s="1"/>
      <c r="E73" s="1"/>
      <c r="F73" s="1"/>
      <c r="G73" s="1"/>
      <c r="H73" s="1"/>
      <c r="I73" s="1"/>
      <c r="J73" s="1"/>
      <c r="K73" s="1"/>
      <c r="L73" s="1"/>
      <c r="M73" s="1"/>
      <c r="N73" s="1"/>
      <c r="O73" s="1"/>
      <c r="P73" s="1"/>
      <c r="Q73" s="1"/>
      <c r="R73" s="1"/>
      <c r="S73" s="1"/>
      <c r="T73" s="1"/>
      <c r="U73" s="1"/>
      <c r="V73" s="1"/>
      <c r="W73" s="1"/>
      <c r="X73" s="1"/>
      <c r="Y73" s="1"/>
      <c r="Z73" s="302"/>
    </row>
    <row r="74">
      <c r="A74" s="1"/>
      <c r="B74" s="1"/>
      <c r="C74" s="1"/>
      <c r="D74" s="1"/>
      <c r="E74" s="1"/>
      <c r="F74" s="1"/>
      <c r="G74" s="1"/>
      <c r="H74" s="1"/>
      <c r="I74" s="1"/>
      <c r="J74" s="1"/>
      <c r="K74" s="1"/>
      <c r="L74" s="1"/>
      <c r="M74" s="1"/>
      <c r="N74" s="1"/>
      <c r="O74" s="1"/>
      <c r="P74" s="1"/>
      <c r="Q74" s="1"/>
      <c r="R74" s="1"/>
      <c r="S74" s="1"/>
      <c r="T74" s="1"/>
      <c r="U74" s="1"/>
      <c r="V74" s="1"/>
      <c r="W74" s="1"/>
      <c r="X74" s="1"/>
      <c r="Y74" s="1"/>
      <c r="Z74" s="302"/>
    </row>
    <row r="75">
      <c r="A75" s="1"/>
      <c r="B75" s="1"/>
      <c r="C75" s="1"/>
      <c r="D75" s="1"/>
      <c r="E75" s="1"/>
      <c r="F75" s="1"/>
      <c r="G75" s="1"/>
      <c r="H75" s="1"/>
      <c r="I75" s="1"/>
      <c r="J75" s="1"/>
      <c r="K75" s="1"/>
      <c r="L75" s="1"/>
      <c r="M75" s="1"/>
      <c r="N75" s="1"/>
      <c r="O75" s="1"/>
      <c r="P75" s="1"/>
      <c r="Q75" s="1"/>
      <c r="R75" s="1"/>
      <c r="S75" s="1"/>
      <c r="T75" s="1"/>
      <c r="U75" s="1"/>
      <c r="V75" s="1"/>
      <c r="W75" s="1"/>
      <c r="X75" s="1"/>
      <c r="Y75" s="1"/>
      <c r="Z75" s="302"/>
    </row>
    <row r="76">
      <c r="A76" s="1"/>
      <c r="B76" s="1"/>
      <c r="C76" s="1"/>
      <c r="D76" s="1"/>
      <c r="E76" s="1"/>
      <c r="F76" s="1"/>
      <c r="G76" s="1"/>
      <c r="H76" s="1"/>
      <c r="I76" s="1"/>
      <c r="J76" s="1"/>
      <c r="K76" s="1"/>
      <c r="L76" s="1"/>
      <c r="M76" s="1"/>
      <c r="N76" s="1"/>
      <c r="O76" s="1"/>
      <c r="P76" s="1"/>
      <c r="Q76" s="1"/>
      <c r="R76" s="1"/>
      <c r="S76" s="1"/>
      <c r="T76" s="1"/>
      <c r="U76" s="1"/>
      <c r="V76" s="1"/>
      <c r="W76" s="1"/>
      <c r="X76" s="1"/>
      <c r="Y76" s="1"/>
      <c r="Z76" s="302"/>
    </row>
    <row r="77">
      <c r="A77" s="1"/>
      <c r="B77" s="1"/>
      <c r="C77" s="1"/>
      <c r="D77" s="1"/>
      <c r="E77" s="1"/>
      <c r="F77" s="1"/>
      <c r="G77" s="1"/>
      <c r="H77" s="1"/>
      <c r="I77" s="1"/>
      <c r="J77" s="1"/>
      <c r="K77" s="1"/>
      <c r="L77" s="1"/>
      <c r="M77" s="1"/>
      <c r="N77" s="1"/>
      <c r="O77" s="1"/>
      <c r="P77" s="1"/>
      <c r="Q77" s="1"/>
      <c r="R77" s="1"/>
      <c r="S77" s="1"/>
      <c r="T77" s="1"/>
      <c r="U77" s="1"/>
      <c r="V77" s="1"/>
      <c r="W77" s="1"/>
      <c r="X77" s="1"/>
      <c r="Y77" s="1"/>
      <c r="Z77" s="302"/>
    </row>
    <row r="78">
      <c r="A78" s="1"/>
      <c r="B78" s="1"/>
      <c r="C78" s="1"/>
      <c r="D78" s="1"/>
      <c r="E78" s="1"/>
      <c r="F78" s="1"/>
      <c r="G78" s="1"/>
      <c r="H78" s="1"/>
      <c r="I78" s="1"/>
      <c r="J78" s="1"/>
      <c r="K78" s="1"/>
      <c r="L78" s="1"/>
      <c r="M78" s="1"/>
      <c r="N78" s="1"/>
      <c r="O78" s="1"/>
      <c r="P78" s="1"/>
      <c r="Q78" s="1"/>
      <c r="R78" s="1"/>
      <c r="S78" s="1"/>
      <c r="T78" s="1"/>
      <c r="U78" s="1"/>
      <c r="V78" s="1"/>
      <c r="W78" s="1"/>
      <c r="X78" s="1"/>
      <c r="Y78" s="1"/>
      <c r="Z78" s="302"/>
    </row>
    <row r="79">
      <c r="A79" s="1"/>
      <c r="B79" s="1"/>
      <c r="C79" s="1"/>
      <c r="D79" s="1"/>
      <c r="E79" s="1"/>
      <c r="F79" s="1"/>
      <c r="G79" s="1"/>
      <c r="H79" s="1"/>
      <c r="I79" s="1"/>
      <c r="J79" s="1"/>
      <c r="K79" s="1"/>
      <c r="L79" s="1"/>
      <c r="M79" s="1"/>
      <c r="N79" s="1"/>
      <c r="O79" s="1"/>
      <c r="P79" s="1"/>
      <c r="Q79" s="1"/>
      <c r="R79" s="1"/>
      <c r="S79" s="1"/>
      <c r="T79" s="1"/>
      <c r="U79" s="1"/>
      <c r="V79" s="1"/>
      <c r="W79" s="1"/>
      <c r="X79" s="1"/>
      <c r="Y79" s="1"/>
      <c r="Z79" s="302"/>
    </row>
    <row r="80">
      <c r="A80" s="1"/>
      <c r="B80" s="1"/>
      <c r="C80" s="1"/>
      <c r="D80" s="1"/>
      <c r="E80" s="1"/>
      <c r="F80" s="1"/>
      <c r="G80" s="1"/>
      <c r="H80" s="1"/>
      <c r="I80" s="1"/>
      <c r="J80" s="1"/>
      <c r="K80" s="1"/>
      <c r="L80" s="1"/>
      <c r="M80" s="1"/>
      <c r="N80" s="1"/>
      <c r="O80" s="1"/>
      <c r="P80" s="1"/>
      <c r="Q80" s="1"/>
      <c r="R80" s="1"/>
      <c r="S80" s="1"/>
      <c r="T80" s="1"/>
      <c r="U80" s="1"/>
      <c r="V80" s="1"/>
      <c r="W80" s="1"/>
      <c r="X80" s="1"/>
      <c r="Y80" s="1"/>
      <c r="Z80" s="302"/>
    </row>
    <row r="81">
      <c r="A81" s="1"/>
      <c r="B81" s="1"/>
      <c r="C81" s="1"/>
      <c r="D81" s="1"/>
      <c r="E81" s="1"/>
      <c r="F81" s="1"/>
      <c r="G81" s="1"/>
      <c r="H81" s="1"/>
      <c r="I81" s="1"/>
      <c r="J81" s="1"/>
      <c r="K81" s="1"/>
      <c r="L81" s="1"/>
      <c r="M81" s="1"/>
      <c r="N81" s="1"/>
      <c r="O81" s="1"/>
      <c r="P81" s="1"/>
      <c r="Q81" s="1"/>
      <c r="R81" s="1"/>
      <c r="S81" s="1"/>
      <c r="T81" s="1"/>
      <c r="U81" s="1"/>
      <c r="V81" s="1"/>
      <c r="W81" s="1"/>
      <c r="X81" s="1"/>
      <c r="Y81" s="1"/>
      <c r="Z81" s="302"/>
    </row>
    <row r="82">
      <c r="A82" s="1"/>
      <c r="B82" s="1"/>
      <c r="C82" s="1"/>
      <c r="D82" s="1"/>
      <c r="E82" s="1"/>
      <c r="F82" s="1"/>
      <c r="G82" s="1"/>
      <c r="H82" s="1"/>
      <c r="I82" s="1"/>
      <c r="J82" s="1"/>
      <c r="K82" s="1"/>
      <c r="L82" s="1"/>
      <c r="M82" s="1"/>
      <c r="N82" s="1"/>
      <c r="O82" s="1"/>
      <c r="P82" s="1"/>
      <c r="Q82" s="1"/>
      <c r="R82" s="1"/>
      <c r="S82" s="1"/>
      <c r="T82" s="1"/>
      <c r="U82" s="1"/>
      <c r="V82" s="1"/>
      <c r="W82" s="1"/>
      <c r="X82" s="1"/>
      <c r="Y82" s="1"/>
      <c r="Z82" s="302"/>
    </row>
    <row r="83">
      <c r="A83" s="1"/>
      <c r="B83" s="1"/>
      <c r="C83" s="1"/>
      <c r="D83" s="1"/>
      <c r="E83" s="1"/>
      <c r="F83" s="1"/>
      <c r="G83" s="1"/>
      <c r="H83" s="1"/>
      <c r="I83" s="1"/>
      <c r="J83" s="1"/>
      <c r="K83" s="1"/>
      <c r="L83" s="1"/>
      <c r="M83" s="1"/>
      <c r="N83" s="1"/>
      <c r="O83" s="1"/>
      <c r="P83" s="1"/>
      <c r="Q83" s="1"/>
      <c r="R83" s="1"/>
      <c r="S83" s="1"/>
      <c r="T83" s="1"/>
      <c r="U83" s="1"/>
      <c r="V83" s="1"/>
      <c r="W83" s="1"/>
      <c r="X83" s="1"/>
      <c r="Y83" s="1"/>
      <c r="Z83" s="302"/>
    </row>
    <row r="84">
      <c r="A84" s="1"/>
      <c r="B84" s="1"/>
      <c r="C84" s="1"/>
      <c r="D84" s="1"/>
      <c r="E84" s="1"/>
      <c r="F84" s="1"/>
      <c r="G84" s="1"/>
      <c r="H84" s="1"/>
      <c r="I84" s="1"/>
      <c r="J84" s="1"/>
      <c r="K84" s="1"/>
      <c r="L84" s="1"/>
      <c r="M84" s="1"/>
      <c r="N84" s="1"/>
      <c r="O84" s="1"/>
      <c r="P84" s="1"/>
      <c r="Q84" s="1"/>
      <c r="R84" s="1"/>
      <c r="S84" s="1"/>
      <c r="T84" s="1"/>
      <c r="U84" s="1"/>
      <c r="V84" s="1"/>
      <c r="W84" s="1"/>
      <c r="X84" s="1"/>
      <c r="Y84" s="1"/>
      <c r="Z84" s="302"/>
    </row>
    <row r="85">
      <c r="A85" s="1"/>
      <c r="B85" s="1"/>
      <c r="C85" s="1"/>
      <c r="D85" s="1"/>
      <c r="E85" s="1"/>
      <c r="F85" s="1"/>
      <c r="G85" s="1"/>
      <c r="H85" s="1"/>
      <c r="I85" s="1"/>
      <c r="J85" s="1"/>
      <c r="K85" s="1"/>
      <c r="L85" s="1"/>
      <c r="M85" s="1"/>
      <c r="N85" s="1"/>
      <c r="O85" s="1"/>
      <c r="P85" s="1"/>
      <c r="Q85" s="1"/>
      <c r="R85" s="1"/>
      <c r="S85" s="1"/>
      <c r="T85" s="1"/>
      <c r="U85" s="1"/>
      <c r="V85" s="1"/>
      <c r="W85" s="1"/>
      <c r="X85" s="1"/>
      <c r="Y85" s="1"/>
      <c r="Z85" s="302"/>
    </row>
    <row r="86">
      <c r="A86" s="1"/>
      <c r="B86" s="1"/>
      <c r="C86" s="1"/>
      <c r="D86" s="1"/>
      <c r="E86" s="1"/>
      <c r="F86" s="1"/>
      <c r="G86" s="1"/>
      <c r="H86" s="1"/>
      <c r="I86" s="1"/>
      <c r="J86" s="1"/>
      <c r="K86" s="1"/>
      <c r="L86" s="1"/>
      <c r="M86" s="1"/>
      <c r="N86" s="1"/>
      <c r="O86" s="1"/>
      <c r="P86" s="1"/>
      <c r="Q86" s="1"/>
      <c r="R86" s="1"/>
      <c r="S86" s="1"/>
      <c r="T86" s="1"/>
      <c r="U86" s="1"/>
      <c r="V86" s="1"/>
      <c r="W86" s="1"/>
      <c r="X86" s="1"/>
      <c r="Y86" s="1"/>
      <c r="Z86" s="302"/>
    </row>
    <row r="87">
      <c r="A87" s="1"/>
      <c r="B87" s="1"/>
      <c r="C87" s="1"/>
      <c r="D87" s="1"/>
      <c r="E87" s="1"/>
      <c r="F87" s="1"/>
      <c r="G87" s="1"/>
      <c r="H87" s="1"/>
      <c r="I87" s="1"/>
      <c r="J87" s="1"/>
      <c r="K87" s="1"/>
      <c r="L87" s="1"/>
      <c r="M87" s="1"/>
      <c r="N87" s="1"/>
      <c r="O87" s="1"/>
      <c r="P87" s="1"/>
      <c r="Q87" s="1"/>
      <c r="R87" s="1"/>
      <c r="S87" s="1"/>
      <c r="T87" s="1"/>
      <c r="U87" s="1"/>
      <c r="V87" s="1"/>
      <c r="W87" s="1"/>
      <c r="X87" s="1"/>
      <c r="Y87" s="1"/>
      <c r="Z87" s="302"/>
    </row>
    <row r="88">
      <c r="A88" s="302"/>
      <c r="B88" s="302"/>
      <c r="C88" s="302"/>
      <c r="D88" s="302"/>
      <c r="E88" s="302"/>
      <c r="F88" s="302"/>
      <c r="G88" s="302"/>
      <c r="H88" s="302"/>
      <c r="I88" s="302"/>
      <c r="J88" s="302"/>
      <c r="K88" s="302"/>
      <c r="L88" s="302"/>
      <c r="M88" s="302"/>
      <c r="N88" s="302"/>
      <c r="O88" s="302"/>
      <c r="P88" s="302"/>
      <c r="Q88" s="302"/>
      <c r="R88" s="302"/>
      <c r="S88" s="302"/>
      <c r="T88" s="302"/>
      <c r="U88" s="302"/>
      <c r="V88" s="302"/>
      <c r="W88" s="302"/>
      <c r="X88" s="302"/>
      <c r="Y88" s="302"/>
      <c r="Z88" s="302"/>
    </row>
    <row r="89">
      <c r="A89" s="302"/>
      <c r="B89" s="302"/>
      <c r="C89" s="302"/>
      <c r="D89" s="302"/>
      <c r="E89" s="302"/>
      <c r="F89" s="302"/>
      <c r="G89" s="302"/>
      <c r="H89" s="302"/>
      <c r="I89" s="302"/>
      <c r="J89" s="302"/>
      <c r="K89" s="302"/>
      <c r="L89" s="302"/>
      <c r="M89" s="302"/>
      <c r="N89" s="302"/>
      <c r="O89" s="302"/>
      <c r="P89" s="302"/>
      <c r="Q89" s="302"/>
      <c r="R89" s="302"/>
      <c r="S89" s="302"/>
      <c r="T89" s="302"/>
      <c r="U89" s="302"/>
      <c r="V89" s="302"/>
      <c r="W89" s="302"/>
      <c r="X89" s="302"/>
      <c r="Y89" s="302"/>
      <c r="Z89" s="302"/>
    </row>
    <row r="90">
      <c r="A90" s="302"/>
      <c r="B90" s="302"/>
      <c r="C90" s="302"/>
      <c r="D90" s="302"/>
      <c r="E90" s="302"/>
      <c r="F90" s="302"/>
      <c r="G90" s="302"/>
      <c r="H90" s="302"/>
      <c r="I90" s="302"/>
      <c r="J90" s="302"/>
      <c r="K90" s="302"/>
      <c r="L90" s="302"/>
      <c r="M90" s="302"/>
      <c r="N90" s="302"/>
      <c r="O90" s="302"/>
      <c r="P90" s="302"/>
      <c r="Q90" s="302"/>
      <c r="R90" s="302"/>
      <c r="S90" s="302"/>
      <c r="T90" s="302"/>
      <c r="U90" s="302"/>
      <c r="V90" s="302"/>
      <c r="W90" s="302"/>
      <c r="X90" s="302"/>
      <c r="Y90" s="302"/>
      <c r="Z90" s="302"/>
    </row>
    <row r="91">
      <c r="A91" s="302"/>
      <c r="B91" s="302"/>
      <c r="C91" s="302"/>
      <c r="D91" s="302"/>
      <c r="E91" s="302"/>
      <c r="F91" s="302"/>
      <c r="G91" s="302"/>
      <c r="H91" s="302"/>
      <c r="I91" s="302"/>
      <c r="J91" s="302"/>
      <c r="K91" s="302"/>
      <c r="L91" s="302"/>
      <c r="M91" s="302"/>
      <c r="N91" s="302"/>
      <c r="O91" s="302"/>
      <c r="P91" s="302"/>
      <c r="Q91" s="302"/>
      <c r="R91" s="302"/>
      <c r="S91" s="302"/>
      <c r="T91" s="302"/>
      <c r="U91" s="302"/>
      <c r="V91" s="302"/>
      <c r="W91" s="302"/>
      <c r="X91" s="302"/>
      <c r="Y91" s="302"/>
      <c r="Z91" s="302"/>
    </row>
    <row r="92">
      <c r="A92" s="302"/>
      <c r="B92" s="302"/>
      <c r="C92" s="302"/>
      <c r="D92" s="302"/>
      <c r="E92" s="302"/>
      <c r="F92" s="302"/>
      <c r="G92" s="302"/>
      <c r="H92" s="302"/>
      <c r="I92" s="302"/>
      <c r="J92" s="302"/>
      <c r="K92" s="302"/>
      <c r="L92" s="302"/>
      <c r="M92" s="302"/>
      <c r="N92" s="302"/>
      <c r="O92" s="302"/>
      <c r="P92" s="302"/>
      <c r="Q92" s="302"/>
      <c r="R92" s="302"/>
      <c r="S92" s="302"/>
      <c r="T92" s="302"/>
      <c r="U92" s="302"/>
      <c r="V92" s="302"/>
      <c r="W92" s="302"/>
      <c r="X92" s="302"/>
      <c r="Y92" s="302"/>
      <c r="Z92" s="302"/>
    </row>
    <row r="93">
      <c r="A93" s="302"/>
      <c r="B93" s="302"/>
      <c r="C93" s="302"/>
      <c r="D93" s="302"/>
      <c r="E93" s="302"/>
      <c r="F93" s="302"/>
      <c r="G93" s="302"/>
      <c r="H93" s="302"/>
      <c r="I93" s="302"/>
      <c r="J93" s="302"/>
      <c r="K93" s="302"/>
      <c r="L93" s="302"/>
      <c r="M93" s="302"/>
      <c r="N93" s="302"/>
      <c r="O93" s="302"/>
      <c r="P93" s="302"/>
      <c r="Q93" s="302"/>
      <c r="R93" s="302"/>
      <c r="S93" s="302"/>
      <c r="T93" s="302"/>
      <c r="U93" s="302"/>
      <c r="V93" s="302"/>
      <c r="W93" s="302"/>
      <c r="X93" s="302"/>
      <c r="Y93" s="302"/>
      <c r="Z93" s="302"/>
    </row>
    <row r="94">
      <c r="A94" s="302"/>
      <c r="B94" s="302"/>
      <c r="C94" s="302"/>
      <c r="D94" s="302"/>
      <c r="E94" s="302"/>
      <c r="F94" s="302"/>
      <c r="G94" s="302"/>
      <c r="H94" s="302"/>
      <c r="I94" s="302"/>
      <c r="J94" s="302"/>
      <c r="K94" s="302"/>
      <c r="L94" s="302"/>
      <c r="M94" s="302"/>
      <c r="N94" s="302"/>
      <c r="O94" s="302"/>
      <c r="P94" s="302"/>
      <c r="Q94" s="302"/>
      <c r="R94" s="302"/>
      <c r="S94" s="302"/>
      <c r="T94" s="302"/>
      <c r="U94" s="302"/>
      <c r="V94" s="302"/>
      <c r="W94" s="302"/>
      <c r="X94" s="302"/>
      <c r="Y94" s="302"/>
      <c r="Z94" s="302"/>
    </row>
    <row r="95">
      <c r="A95" s="302"/>
      <c r="B95" s="302"/>
      <c r="C95" s="302"/>
      <c r="D95" s="302"/>
      <c r="E95" s="302"/>
      <c r="F95" s="302"/>
      <c r="G95" s="302"/>
      <c r="H95" s="302"/>
      <c r="I95" s="302"/>
      <c r="J95" s="302"/>
      <c r="K95" s="302"/>
      <c r="L95" s="302"/>
      <c r="M95" s="302"/>
      <c r="N95" s="302"/>
      <c r="O95" s="302"/>
      <c r="P95" s="302"/>
      <c r="Q95" s="302"/>
      <c r="R95" s="302"/>
      <c r="S95" s="302"/>
      <c r="T95" s="302"/>
      <c r="U95" s="302"/>
      <c r="V95" s="302"/>
      <c r="W95" s="302"/>
      <c r="X95" s="302"/>
      <c r="Y95" s="302"/>
      <c r="Z95" s="302"/>
    </row>
    <row r="96">
      <c r="A96" s="302"/>
      <c r="B96" s="302"/>
      <c r="C96" s="302"/>
      <c r="D96" s="302"/>
      <c r="E96" s="302"/>
      <c r="F96" s="302"/>
      <c r="G96" s="302"/>
      <c r="H96" s="302"/>
      <c r="I96" s="302"/>
      <c r="J96" s="302"/>
      <c r="K96" s="302"/>
      <c r="L96" s="302"/>
      <c r="M96" s="302"/>
      <c r="N96" s="302"/>
      <c r="O96" s="302"/>
      <c r="P96" s="302"/>
      <c r="Q96" s="302"/>
      <c r="R96" s="302"/>
      <c r="S96" s="302"/>
      <c r="T96" s="302"/>
      <c r="U96" s="302"/>
      <c r="V96" s="302"/>
      <c r="W96" s="302"/>
      <c r="X96" s="302"/>
      <c r="Y96" s="302"/>
      <c r="Z96" s="302"/>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row>
  </sheetData>
  <hyperlinks>
    <hyperlink r:id="rId1" ref="D4"/>
    <hyperlink r:id="rId2" ref="D5"/>
    <hyperlink r:id="rId3" ref="D6"/>
    <hyperlink r:id="rId4" ref="D7"/>
    <hyperlink r:id="rId5" ref="D8"/>
    <hyperlink r:id="rId6" ref="D10"/>
    <hyperlink r:id="rId7" ref="D11"/>
    <hyperlink r:id="rId8" ref="D12"/>
    <hyperlink r:id="rId9" ref="D13"/>
    <hyperlink r:id="rId10" ref="D14"/>
    <hyperlink r:id="rId11" ref="D15"/>
    <hyperlink r:id="rId12" ref="D16"/>
    <hyperlink r:id="rId13" ref="D17"/>
    <hyperlink r:id="rId14" ref="D18"/>
    <hyperlink r:id="rId15" ref="D19"/>
  </hyperlinks>
  <drawing r:id="rId16"/>
</worksheet>
</file>