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.c\Periphyton\results\"/>
    </mc:Choice>
  </mc:AlternateContent>
  <xr:revisionPtr revIDLastSave="0" documentId="13_ncr:1_{9B842296-83FE-4C0B-B1DE-9B8894CA4AF4}" xr6:coauthVersionLast="47" xr6:coauthVersionMax="47" xr10:uidLastSave="{00000000-0000-0000-0000-000000000000}"/>
  <bookViews>
    <workbookView xWindow="-24780" yWindow="-5380" windowWidth="24890" windowHeight="16220" firstSheet="1" activeTab="5" xr2:uid="{00000000-000D-0000-FFFF-FFFF00000000}"/>
  </bookViews>
  <sheets>
    <sheet name="METADATA" sheetId="6" r:id="rId1"/>
    <sheet name="Pioneer.shapiro.test" sheetId="4" r:id="rId2"/>
    <sheet name="Pioneer.shapiro.test.diff" sheetId="5" r:id="rId3"/>
    <sheet name="Pioneer.t.test" sheetId="1" r:id="rId4"/>
    <sheet name="Pioneer.wilcox.test.summary" sheetId="2" r:id="rId5"/>
    <sheet name="Kruskal.Wallis.chi2.summary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3" l="1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B25" i="3"/>
  <c r="B27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B23" i="3"/>
  <c r="B24" i="3" l="1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H20" i="3"/>
  <c r="I20" i="3"/>
  <c r="J20" i="3"/>
  <c r="K20" i="3"/>
  <c r="L20" i="3"/>
  <c r="M20" i="3"/>
  <c r="N20" i="3"/>
  <c r="O20" i="3"/>
  <c r="P20" i="3"/>
  <c r="Q20" i="3"/>
  <c r="B20" i="3"/>
  <c r="C20" i="3"/>
  <c r="D20" i="3"/>
  <c r="E20" i="3"/>
  <c r="F20" i="3"/>
  <c r="G20" i="3"/>
  <c r="G28" i="3"/>
  <c r="H28" i="3"/>
  <c r="I28" i="3"/>
  <c r="J28" i="3"/>
  <c r="K28" i="3"/>
  <c r="L28" i="3"/>
  <c r="M28" i="3"/>
  <c r="N28" i="3"/>
  <c r="O28" i="3"/>
  <c r="P28" i="3"/>
  <c r="Q28" i="3"/>
  <c r="C28" i="3"/>
  <c r="D28" i="3"/>
  <c r="E28" i="3"/>
  <c r="F28" i="3"/>
  <c r="B28" i="3"/>
  <c r="I3" i="4"/>
  <c r="M3" i="4" s="1"/>
  <c r="Q3" i="4" s="1"/>
  <c r="H3" i="4"/>
  <c r="L3" i="4" s="1"/>
  <c r="P3" i="4" s="1"/>
  <c r="G3" i="4"/>
  <c r="K3" i="4" s="1"/>
  <c r="O3" i="4" s="1"/>
  <c r="F3" i="4"/>
  <c r="J3" i="4" s="1"/>
  <c r="N3" i="4" s="1"/>
  <c r="I19" i="3"/>
  <c r="M19" i="3" s="1"/>
  <c r="Q19" i="3" s="1"/>
  <c r="H19" i="3"/>
  <c r="L19" i="3" s="1"/>
  <c r="P19" i="3" s="1"/>
  <c r="G19" i="3"/>
  <c r="K19" i="3" s="1"/>
  <c r="O19" i="3" s="1"/>
  <c r="F19" i="3"/>
  <c r="J19" i="3" s="1"/>
  <c r="N19" i="3" s="1"/>
  <c r="E8" i="2"/>
  <c r="P8" i="2"/>
  <c r="M8" i="2"/>
  <c r="L8" i="2"/>
  <c r="I8" i="2"/>
  <c r="H8" i="2"/>
  <c r="D8" i="2"/>
  <c r="B8" i="2"/>
  <c r="I3" i="3"/>
  <c r="M3" i="3" s="1"/>
  <c r="Q3" i="3" s="1"/>
  <c r="H3" i="3"/>
  <c r="L3" i="3" s="1"/>
  <c r="P3" i="3" s="1"/>
  <c r="G3" i="3"/>
  <c r="K3" i="3" s="1"/>
  <c r="O3" i="3" s="1"/>
  <c r="F3" i="3"/>
  <c r="J3" i="3" s="1"/>
  <c r="N3" i="3" s="1"/>
  <c r="I3" i="2"/>
  <c r="M3" i="2" s="1"/>
  <c r="Q3" i="2" s="1"/>
  <c r="H3" i="2"/>
  <c r="L3" i="2" s="1"/>
  <c r="P3" i="2" s="1"/>
  <c r="G3" i="2"/>
  <c r="K3" i="2" s="1"/>
  <c r="O3" i="2" s="1"/>
  <c r="F3" i="2"/>
  <c r="J3" i="2" s="1"/>
  <c r="N3" i="2" s="1"/>
  <c r="O12" i="3"/>
  <c r="N12" i="3"/>
  <c r="K12" i="3"/>
  <c r="J12" i="3"/>
  <c r="G12" i="3"/>
  <c r="C12" i="3"/>
  <c r="Q11" i="3"/>
  <c r="F11" i="3"/>
  <c r="B11" i="3"/>
  <c r="C12" i="1" l="1"/>
  <c r="D4" i="1"/>
  <c r="E4" i="1"/>
  <c r="F4" i="1"/>
  <c r="C4" i="1"/>
  <c r="H3" i="1"/>
  <c r="L3" i="1" s="1"/>
  <c r="I3" i="1"/>
  <c r="I4" i="1" s="1"/>
  <c r="J3" i="1"/>
  <c r="N3" i="1" s="1"/>
  <c r="G3" i="1"/>
  <c r="K3" i="1" s="1"/>
  <c r="M3" i="1" l="1"/>
  <c r="R3" i="1"/>
  <c r="R4" i="1" s="1"/>
  <c r="N4" i="1"/>
  <c r="O3" i="1"/>
  <c r="O4" i="1" s="1"/>
  <c r="K4" i="1"/>
  <c r="P3" i="1"/>
  <c r="P4" i="1" s="1"/>
  <c r="L4" i="1"/>
  <c r="J4" i="1"/>
  <c r="H4" i="1"/>
  <c r="G4" i="1"/>
  <c r="M4" i="1" l="1"/>
  <c r="Q3" i="1"/>
  <c r="Q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Norbert Menke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Norbert Menke:</t>
        </r>
        <r>
          <rPr>
            <sz val="9"/>
            <color indexed="81"/>
            <rFont val="Tahoma"/>
            <family val="2"/>
          </rPr>
          <t xml:space="preserve">
Two Site x Season averages passed the test for Pre-Development, but not for Full Entitlement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Norbert Menke</author>
  </authors>
  <commentList>
    <comment ref="Q26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Norbert Menke:</t>
        </r>
        <r>
          <rPr>
            <sz val="9"/>
            <color indexed="81"/>
            <rFont val="Tahoma"/>
            <family val="2"/>
          </rPr>
          <t xml:space="preserve">
Different at p=0.01, not p=0.05.</t>
        </r>
      </text>
    </comment>
  </commentList>
</comments>
</file>

<file path=xl/sharedStrings.xml><?xml version="1.0" encoding="utf-8"?>
<sst xmlns="http://schemas.openxmlformats.org/spreadsheetml/2006/main" count="486" uniqueCount="207">
  <si>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</si>
  <si>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</si>
  <si>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</si>
  <si>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</si>
  <si>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</si>
  <si>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</si>
  <si>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</si>
  <si>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</si>
  <si>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</si>
  <si>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</si>
  <si>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</si>
  <si>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</si>
  <si>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</si>
  <si>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</si>
  <si>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</si>
  <si>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</si>
  <si>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c(t = -0.947495261880739)</t>
  </si>
  <si>
    <t>c(t = 6.27073432421792)</t>
  </si>
  <si>
    <t>c(t = 2.1002375177811)</t>
  </si>
  <si>
    <t>c(t = 1.73566565321536)</t>
  </si>
  <si>
    <t>c(t = -0.480644326947102)</t>
  </si>
  <si>
    <t>c(t = 7.58634044372677)</t>
  </si>
  <si>
    <t>c(t = 1.59905673087619)</t>
  </si>
  <si>
    <t>c(t = 2.01142438016532)</t>
  </si>
  <si>
    <t>c(t = 4.82061911771812)</t>
  </si>
  <si>
    <t>c(t = 6.06365439088844)</t>
  </si>
  <si>
    <t>c(t = 1.98468370862774)</t>
  </si>
  <si>
    <t>c(t = 2.16247883811417)</t>
  </si>
  <si>
    <t>c(t = -9.2437063393667)</t>
  </si>
  <si>
    <t>c(t = -10.6037513426512)</t>
  </si>
  <si>
    <t>c(t = 1.73774347867007)</t>
  </si>
  <si>
    <t>c(t = 0.269422528771001)</t>
  </si>
  <si>
    <t>c(df = 256.915349512748)</t>
  </si>
  <si>
    <t>c(df = 255.903354307604)</t>
  </si>
  <si>
    <t>c(df = 255.433169413815)</t>
  </si>
  <si>
    <t>c(df = 255.026069648615)</t>
  </si>
  <si>
    <t>c(df = 257.785175874277)</t>
  </si>
  <si>
    <t>c(df = 247.615897523807)</t>
  </si>
  <si>
    <t>c(df = 257.48278284499)</t>
  </si>
  <si>
    <t>c(df = 257.699398768298)</t>
  </si>
  <si>
    <t>c(df = 257.34738920684)</t>
  </si>
  <si>
    <t>c(df = 242.779092722829)</t>
  </si>
  <si>
    <t>c(df = 252.234458961111)</t>
  </si>
  <si>
    <t>c(df = 255.146402491615)</t>
  </si>
  <si>
    <t>c(df = 240.710939960309)</t>
  </si>
  <si>
    <t>c(df = 257.261204812812)</t>
  </si>
  <si>
    <t>c(df = 228.956557413051)</t>
  </si>
  <si>
    <t>c(df = 246.053409820029)</t>
  </si>
  <si>
    <t>c(`difference in means` = 0)</t>
  </si>
  <si>
    <t>two.sided</t>
  </si>
  <si>
    <t>Welch Two Sample t-test</t>
  </si>
  <si>
    <t>S1[2] and S1[3]</t>
  </si>
  <si>
    <t>S1[4] and S1[5]</t>
  </si>
  <si>
    <t>S1[6] and S1[7]</t>
  </si>
  <si>
    <t>S1[8] and S1[9]</t>
  </si>
  <si>
    <t>S2[2] and S2[3]</t>
  </si>
  <si>
    <t>S2[4] and S2[5]</t>
  </si>
  <si>
    <t>S2[6] and S2[7]</t>
  </si>
  <si>
    <t>S2[8] and S2[9]</t>
  </si>
  <si>
    <t>S3[2] and S3[3]</t>
  </si>
  <si>
    <t>S3[4] and S3[5]</t>
  </si>
  <si>
    <t>S3[6] and S3[7]</t>
  </si>
  <si>
    <t>S3[8] and S3[9]</t>
  </si>
  <si>
    <t>S4[2] and S4[3]</t>
  </si>
  <si>
    <t>S4[4] and S4[5]</t>
  </si>
  <si>
    <t>S4[6] and S4[7]</t>
  </si>
  <si>
    <t>S4[8] and S4[9]</t>
  </si>
  <si>
    <t xml:space="preserve">parameter  </t>
  </si>
  <si>
    <t xml:space="preserve">p.value    </t>
  </si>
  <si>
    <t xml:space="preserve">null.value </t>
  </si>
  <si>
    <t xml:space="preserve">stderr     </t>
  </si>
  <si>
    <t>alternative</t>
  </si>
  <si>
    <t xml:space="preserve">method     </t>
  </si>
  <si>
    <t>data.name</t>
  </si>
  <si>
    <t>Comment</t>
  </si>
  <si>
    <t>S1 etc contain years &amp; 8 columns of avg habitat</t>
  </si>
  <si>
    <t>? t.test</t>
  </si>
  <si>
    <t xml:space="preserve">Student's t-Test: </t>
  </si>
  <si>
    <t>Site*Season</t>
  </si>
  <si>
    <t>Site</t>
  </si>
  <si>
    <t>Season</t>
  </si>
  <si>
    <t>Gargett</t>
  </si>
  <si>
    <t>Mirani</t>
  </si>
  <si>
    <t>Sarichs</t>
  </si>
  <si>
    <t>Whiteford</t>
  </si>
  <si>
    <t>Q Q norm plots</t>
  </si>
  <si>
    <t>x</t>
  </si>
  <si>
    <t>Visually different (~ 33% to over 50 % difference between averages)</t>
  </si>
  <si>
    <t>C:\github.c\Periphyton\data\visualization</t>
  </si>
  <si>
    <t>conf.int.low</t>
  </si>
  <si>
    <t>conf.int.high</t>
  </si>
  <si>
    <t>estimate.PD</t>
  </si>
  <si>
    <t>estimate.FE</t>
  </si>
  <si>
    <t>Difference</t>
  </si>
  <si>
    <t>Comment:</t>
  </si>
  <si>
    <t>statistic</t>
  </si>
  <si>
    <t>parameter</t>
  </si>
  <si>
    <t>p-signif</t>
  </si>
  <si>
    <t>p.value</t>
  </si>
  <si>
    <t>method</t>
  </si>
  <si>
    <t>Kruskal-Wallis rank sum test</t>
  </si>
  <si>
    <t>S1Avg.GAR</t>
  </si>
  <si>
    <t>S1Avg.MIR</t>
  </si>
  <si>
    <t>S1Avg.SAR</t>
  </si>
  <si>
    <t>S1Avg.WHI</t>
  </si>
  <si>
    <t>S2Avg.GAR</t>
  </si>
  <si>
    <t>S2Avg.MIR</t>
  </si>
  <si>
    <t>S2Avg.SAR</t>
  </si>
  <si>
    <t>S2Avg.WHI</t>
  </si>
  <si>
    <t>S3Avg.GAR</t>
  </si>
  <si>
    <t>S3Avg.MIR</t>
  </si>
  <si>
    <t>S3Avg.SAR</t>
  </si>
  <si>
    <t>S3Avg.WHI</t>
  </si>
  <si>
    <t>S4Avg.GAR</t>
  </si>
  <si>
    <t>S4Avg.MIR</t>
  </si>
  <si>
    <t>S4Avg.SAR</t>
  </si>
  <si>
    <t>S4Avg.WHI</t>
  </si>
  <si>
    <t>Scen</t>
  </si>
  <si>
    <t>PD</t>
  </si>
  <si>
    <t>FE</t>
  </si>
  <si>
    <r>
      <t>H</t>
    </r>
    <r>
      <rPr>
        <sz val="5"/>
        <color theme="1"/>
        <rFont val="Calibri"/>
        <family val="2"/>
        <scheme val="minor"/>
      </rPr>
      <t>0</t>
    </r>
  </si>
  <si>
    <r>
      <t>H</t>
    </r>
    <r>
      <rPr>
        <sz val="5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</si>
  <si>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t>wilcox.test {PairedData}</t>
  </si>
  <si>
    <t>Wilcoxon's signed rank test for paired data</t>
  </si>
  <si>
    <t>Median difference is 0!</t>
  </si>
  <si>
    <r>
      <t>H</t>
    </r>
    <r>
      <rPr>
        <sz val="5"/>
        <color theme="1"/>
        <rFont val="Calibri"/>
        <family val="2"/>
        <scheme val="minor"/>
      </rPr>
      <t>A</t>
    </r>
  </si>
  <si>
    <t>Median difference is NOT 0!</t>
  </si>
  <si>
    <t>If p-value is small (&lt;0.05), null-hypothesis is to be rejected, so alt. hypothesis accepted: "Median difference is different to 0, so "statistically significantly different'!</t>
  </si>
  <si>
    <t>https://www.youtube.com/watch?v=v4ZHlTbTOK8</t>
  </si>
  <si>
    <t>So a tiny p-value (&lt;0.5) means the Null is rejected! What we see cannot be according to Null-hypothesis.</t>
  </si>
  <si>
    <t>The most similar values!</t>
  </si>
  <si>
    <r>
      <t xml:space="preserve">This is the probability of both samples being as different as they are, with the null-hypothesis in place. i.e.: </t>
    </r>
    <r>
      <rPr>
        <sz val="11"/>
        <color rgb="FFFF0000"/>
        <rFont val="Calibri"/>
        <family val="2"/>
        <scheme val="minor"/>
      </rPr>
      <t>It cannot be!</t>
    </r>
  </si>
  <si>
    <t>Same mean value for both samples</t>
  </si>
  <si>
    <t>Different mean values</t>
  </si>
  <si>
    <t>The most similar PD/FE values! CHECK!</t>
  </si>
  <si>
    <t>The most different PD/FE values! CHECK!</t>
  </si>
  <si>
    <t>Interpretation:</t>
  </si>
  <si>
    <t>The most different values!</t>
  </si>
  <si>
    <t>The most similar PD/FE values!   1 of 3!</t>
  </si>
  <si>
    <t>The most different PD/FE values!   NOT FOUND!</t>
  </si>
  <si>
    <t>(both Sar &amp; Whi are close to 0!)</t>
  </si>
  <si>
    <t>The t-test for paired data matches the data well (except where strongly zero-inflated), therefore stronger than non-parametric tests!</t>
  </si>
  <si>
    <t>Should test for normality!</t>
  </si>
  <si>
    <t>Using the t-test (for normally distributed data):</t>
  </si>
  <si>
    <t xml:space="preserve">13 of 16 site x season combinations are significantly different at p = 0.05 between PD and FE treatment. 12 combinations are </t>
  </si>
  <si>
    <t>signif. more habitat in season 4 (Oct-Dec) for Gargett &amp; Mirani</t>
  </si>
  <si>
    <t>signif. less habitat in season 3 (Jul-Sep) for Gargett &amp; Mirani</t>
  </si>
  <si>
    <t xml:space="preserve"> </t>
  </si>
  <si>
    <t>signif. less habitat in season 1 (Jan-Mar) for Mirani</t>
  </si>
  <si>
    <t>signif. less habitat in season 2 (Apr-Jun) for Mirani</t>
  </si>
  <si>
    <t>n</t>
  </si>
  <si>
    <t>Box: no signif. Difference (p=0.05) / () for p=0.01</t>
  </si>
  <si>
    <t>(Zero-Truncation)</t>
  </si>
  <si>
    <t>Gain</t>
  </si>
  <si>
    <t>Loss</t>
  </si>
  <si>
    <t>t</t>
  </si>
  <si>
    <t>GAR</t>
  </si>
  <si>
    <t>MIR</t>
  </si>
  <si>
    <t>SAR</t>
  </si>
  <si>
    <t>WHI</t>
  </si>
  <si>
    <t>https://stats.stackexchange.com/questions/460131/using-shapiro-wilk-test-to-explain-p-values#:~:text=A%20Shapiro%2DWilk%20test%20is,your%20data%20is%20non%2Dnormal.</t>
  </si>
  <si>
    <t xml:space="preserve">A sample is normally distributed if the p.value is </t>
  </si>
  <si>
    <t>Mirani PD for seasons  (1&amp;)2&amp;3 looks most normally distributed!</t>
  </si>
  <si>
    <t>Is p the probability that a sample is the same as a normal distribution?</t>
  </si>
  <si>
    <t>Conclusion:</t>
  </si>
  <si>
    <t>The data is non-normal for 30 out of 32 values, and all PD-FE comparisons are affected, and only the PD samples for Mirani for seasons 2&amp;3 are normally distributed (at 0.05 p-value)</t>
  </si>
  <si>
    <t>Consequently, the strongest statements regarding significance of change should be based on non-parametric tests.</t>
  </si>
  <si>
    <t>Result: No series of differences for any site * season combination is normally distributed when tested against p = 0.05!</t>
  </si>
  <si>
    <t>p-threshold</t>
  </si>
  <si>
    <t>Shapiro test of normality applied to the difference between scenario outcomes.</t>
  </si>
  <si>
    <t>Results of significance testing for the Pioneer Periphyton scenarios</t>
  </si>
  <si>
    <t>[Pioneer.shapiro.test]</t>
  </si>
  <si>
    <t>[Pioneer.shapiro.test.diff]</t>
  </si>
  <si>
    <t>[Pioneer.t.test]</t>
  </si>
  <si>
    <t>[Pioneer.wilcox.test.summary]</t>
  </si>
  <si>
    <t>[Kruskal.Wallis.chi2.summary]</t>
  </si>
  <si>
    <t>Tab</t>
  </si>
  <si>
    <t>Results</t>
  </si>
  <si>
    <r>
      <t>Significantly different (chi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test:)</t>
    </r>
  </si>
  <si>
    <t>y</t>
  </si>
  <si>
    <t>Habitat Loss/Gain (Kruskal.Wallis)</t>
  </si>
  <si>
    <t>Normal Distribution (both samples)</t>
  </si>
  <si>
    <t>Significant Differences between treatments</t>
  </si>
  <si>
    <t>n/a</t>
  </si>
  <si>
    <t>Wilcoxon test (of difference of means of two samples) seems less rigorous than normal t-test to prove that the Null-hypothesis is true, i.e. it is weaker in detecting sifnificant difference.</t>
  </si>
  <si>
    <t>Wilcoxon's signed rank test for paired data is non-parametric test, therefore behaves differently to the t-test (which is based on the normal distribution)!</t>
  </si>
  <si>
    <t>Site x Seasonal means of annual means are NOT normally distributed, so unsuitable for t-test assessment of significance of difference between means.</t>
  </si>
  <si>
    <t>The differences between Site x Seasonal means of annual means per scenario are NOT normally distributed, so unsuitable for t-test assessment of significance of difference between means.</t>
  </si>
  <si>
    <t xml:space="preserve">The t-test (even though not technically applicable) identified </t>
  </si>
  <si>
    <t>What the test means:</t>
  </si>
  <si>
    <t>Visual comparison:</t>
  </si>
  <si>
    <t>very similar</t>
  </si>
  <si>
    <t>quite similar</t>
  </si>
  <si>
    <t>t-test (normal distribution)-different?</t>
  </si>
  <si>
    <t>Wilcoxon's (non-parametric test)-different?</t>
  </si>
  <si>
    <t>Kruskal.Wallis (chi2 test, non-parametric)-different?</t>
  </si>
  <si>
    <t>"What is the probability of the observed distributions being different, if the Null-hypothesis is true?"</t>
  </si>
  <si>
    <t>"The p-value is the probability that both samples are from the same distribution."</t>
  </si>
  <si>
    <t>(n/y)</t>
  </si>
  <si>
    <t>The higher the probability the more similar!</t>
  </si>
  <si>
    <t>&gt;50% more</t>
  </si>
  <si>
    <t>&gt;100% more</t>
  </si>
  <si>
    <t>clearly less</t>
  </si>
  <si>
    <t>less</t>
  </si>
  <si>
    <t>"quite similar"</t>
  </si>
  <si>
    <t>See also:</t>
  </si>
  <si>
    <t>https://en.wikipedia.org/wiki/Kruskal%E2%80%93Wallis_one-way_analysis_of_variance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</si>
</sst>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8" fillId="0" borderId="0" xfId="42"/>
    <xf numFmtId="2" fontId="0" fillId="0" borderId="0" xfId="0" applyNumberFormat="1"/>
    <xf numFmtId="164" fontId="0" fillId="0" borderId="0" xfId="0" applyNumberFormat="1"/>
    <xf numFmtId="0" fontId="14" fillId="33" borderId="10" xfId="0" applyFont="1" applyFill="1" applyBorder="1"/>
    <xf numFmtId="0" fontId="6" fillId="34" borderId="0" xfId="0" applyFont="1" applyFill="1"/>
    <xf numFmtId="0" fontId="21" fillId="0" borderId="0" xfId="0" applyFont="1" applyAlignment="1">
      <alignment vertical="center" wrapText="1"/>
    </xf>
    <xf numFmtId="2" fontId="14" fillId="33" borderId="0" xfId="0" applyNumberFormat="1" applyFont="1" applyFill="1"/>
    <xf numFmtId="0" fontId="14" fillId="35" borderId="0" xfId="0" applyFont="1" applyFill="1"/>
    <xf numFmtId="0" fontId="22" fillId="0" borderId="10" xfId="0" applyFont="1" applyBorder="1"/>
    <xf numFmtId="11" fontId="0" fillId="35" borderId="0" xfId="0" applyNumberFormat="1" applyFill="1"/>
    <xf numFmtId="0" fontId="23" fillId="0" borderId="0" xfId="0" applyFont="1"/>
    <xf numFmtId="0" fontId="22" fillId="36" borderId="10" xfId="0" applyFont="1" applyFill="1" applyBorder="1"/>
    <xf numFmtId="0" fontId="22" fillId="0" borderId="12" xfId="0" applyFont="1" applyBorder="1"/>
    <xf numFmtId="0" fontId="22" fillId="0" borderId="13" xfId="0" applyFont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1" fontId="0" fillId="0" borderId="18" xfId="0" applyNumberFormat="1" applyBorder="1"/>
    <xf numFmtId="11" fontId="0" fillId="0" borderId="17" xfId="0" applyNumberFormat="1" applyBorder="1"/>
    <xf numFmtId="11" fontId="0" fillId="0" borderId="19" xfId="0" applyNumberFormat="1" applyBorder="1"/>
    <xf numFmtId="11" fontId="0" fillId="0" borderId="20" xfId="0" applyNumberFormat="1" applyBorder="1"/>
    <xf numFmtId="11" fontId="0" fillId="0" borderId="21" xfId="0" applyNumberFormat="1" applyBorder="1"/>
    <xf numFmtId="0" fontId="0" fillId="0" borderId="20" xfId="0" applyBorder="1"/>
    <xf numFmtId="0" fontId="24" fillId="0" borderId="0" xfId="0" applyFont="1"/>
    <xf numFmtId="2" fontId="0" fillId="0" borderId="11" xfId="0" applyNumberFormat="1" applyBorder="1"/>
    <xf numFmtId="0" fontId="28" fillId="0" borderId="0" xfId="0" applyFont="1"/>
    <xf numFmtId="0" fontId="2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495300</xdr:colOff>
      <xdr:row>8</xdr:row>
      <xdr:rowOff>142875</xdr:rowOff>
    </xdr:from>
    <xdr:to>
      <xdr:col>22</xdr:col>
      <xdr:colOff>57150</xdr:colOff>
      <xdr:row>18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16696E-8F52-429F-8A4E-97D9579FF520}"/>
            </a:ext>
          </a:extLst>
        </xdr:cNvPr>
        <xdr:cNvSpPr txBox="1"/>
      </xdr:nvSpPr>
      <xdr:spPr>
        <a:xfrm>
          <a:off x="9639300" y="1587500"/>
          <a:ext cx="3829050" cy="182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https://stats.stackexchange.com/questions/460131/using-shapiro-wilk-test-to-explain-p-values#:~:text=A%20Shapiro%2DWilk%20test%20is,your%20data%20is%20non%2Dnormal.</a:t>
          </a:r>
        </a:p>
        <a:p>
          <a:endParaRPr lang="en-AU" sz="1100"/>
        </a:p>
        <a:p>
          <a:r>
            <a:rPr lang="en-AU" sz="1100"/>
            <a:t>"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Shapiro-Wilk test is the test to check the normality of the data. The null hypothesis for Shapiro-Wilk test is that your data is normal, and if the p-value of the test if less than 0.05, then you reject the null hypothesis at 5% significance and conclude that your data is non-normal."</a:t>
          </a:r>
          <a:endParaRPr lang="en-A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25</xdr:row>
      <xdr:rowOff>0</xdr:rowOff>
    </xdr:from>
    <xdr:to>
      <xdr:col>5</xdr:col>
      <xdr:colOff>604728</xdr:colOff>
      <xdr:row>35</xdr:row>
      <xdr:rowOff>92214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10AC59-7CCB-7FD5-549A-4C392BCDF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9850" y="3683000"/>
          <a:ext cx="2395428" cy="1933714"/>
        </a:xfrm>
        <a:prstGeom prst="rect">
          <a:avLst/>
        </a:prstGeom>
      </xdr:spPr>
    </xdr:pic>
    <xdr:clientData/>
  </xdr:twoCellAnchor>
  <xdr:twoCellAnchor editAs="oneCell">
    <xdr:from>
      <xdr:col>6</xdr:col>
      <xdr:colOff>44450</xdr:colOff>
      <xdr:row>25</xdr:row>
      <xdr:rowOff>0</xdr:rowOff>
    </xdr:from>
    <xdr:to>
      <xdr:col>9</xdr:col>
      <xdr:colOff>630128</xdr:colOff>
      <xdr:row>35</xdr:row>
      <xdr:rowOff>92214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0005C3-62CF-2D0D-E5B2-65934FC93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6350" y="3683000"/>
          <a:ext cx="2395428" cy="1933714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24</xdr:row>
      <xdr:rowOff>171450</xdr:rowOff>
    </xdr:from>
    <xdr:to>
      <xdr:col>13</xdr:col>
      <xdr:colOff>604728</xdr:colOff>
      <xdr:row>35</xdr:row>
      <xdr:rowOff>79514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569DC3-D4E4-1109-E401-F8A26E032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82050" y="3670300"/>
          <a:ext cx="2395428" cy="193371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24</xdr:row>
      <xdr:rowOff>171450</xdr:rowOff>
    </xdr:from>
    <xdr:to>
      <xdr:col>17</xdr:col>
      <xdr:colOff>585678</xdr:colOff>
      <xdr:row>35</xdr:row>
      <xdr:rowOff>79514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C8023D0-4E90-5F6C-162B-E4C786F62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14100" y="3670300"/>
          <a:ext cx="2395428" cy="1933714"/>
        </a:xfrm>
        <a:prstGeom prst="rect">
          <a:avLst/>
        </a:prstGeom>
      </xdr:spPr>
    </xdr:pic>
    <xdr:clientData/>
  </xdr:twoCellAnchor>
  <xdr:twoCellAnchor>
    <xdr:from>
      <xdr:col>19</xdr:col>
      <xdr:colOff>0</xdr:colOff>
      <xdr:row>22</xdr:row>
      <xdr:rowOff>0</xdr:rowOff>
    </xdr:from>
    <xdr:to>
      <xdr:col>25</xdr:col>
      <xdr:colOff>171450</xdr:colOff>
      <xdr:row>32</xdr:row>
      <xdr:rowOff>60325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EB304C7-E10A-4A34-A072-A064A49370CC}"/>
            </a:ext>
          </a:extLst>
        </xdr:cNvPr>
        <xdr:cNvSpPr txBox="1"/>
      </xdr:nvSpPr>
      <xdr:spPr>
        <a:xfrm>
          <a:off x="14274800" y="4248150"/>
          <a:ext cx="3829050" cy="1901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https://stats.stackexchange.com/questions/460131/using-shapiro-wilk-test-to-explain-p-values#:~:text=A%20Shapiro%2DWilk%20test%20is,your%20data%20is%20non%2Dnormal.</a:t>
          </a:r>
        </a:p>
        <a:p>
          <a:endParaRPr lang="en-AU" sz="1100"/>
        </a:p>
        <a:p>
          <a:r>
            <a:rPr lang="en-AU" sz="1100"/>
            <a:t>"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Shapiro-Wilk test is the test to check the normality of the data. The null hypothesis for Shapiro-Wilk test is that your data is normal, and if the p-value of the test if less than 0.05, then you reject the null hypothesis at 5% significance and conclude that your data is non-normal."</a:t>
          </a:r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10</xdr:col>
      <xdr:colOff>229398</xdr:colOff>
      <xdr:row>54</xdr:row>
      <xdr:rowOff>7148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B2F15D-6EFD-303C-5D96-D2B445369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384550"/>
          <a:ext cx="5715798" cy="57157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37</xdr:row>
      <xdr:rowOff>57150</xdr:rowOff>
    </xdr:from>
    <xdr:to>
      <xdr:col>4</xdr:col>
      <xdr:colOff>120650</xdr:colOff>
      <xdr:row>47</xdr:row>
      <xdr:rowOff>117475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A7FEA43-820A-451B-B2D7-0F94A39DA0C9}"/>
            </a:ext>
          </a:extLst>
        </xdr:cNvPr>
        <xdr:cNvSpPr txBox="1"/>
      </xdr:nvSpPr>
      <xdr:spPr>
        <a:xfrm>
          <a:off x="2946400" y="6369050"/>
          <a:ext cx="3829050" cy="1901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https://stats.stackexchange.com/questions/460131/using-shapiro-wilk-test-to-explain-p-values#:~:text=A%20Shapiro%2DWilk%20test%20is,your%20data%20is%20non%2Dnormal.</a:t>
          </a:r>
        </a:p>
        <a:p>
          <a:endParaRPr lang="en-AU" sz="1100"/>
        </a:p>
        <a:p>
          <a:r>
            <a:rPr lang="en-AU" sz="1100"/>
            <a:t>"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Shapiro-Wilk test is the test to check the normality of the data. The null hypothesis for Shapiro-Wilk test is that your data is normal, and if the p-value of the test if less than 0.05, then you reject the null hypothesis at 5% significance and conclude that your data is non-normal."</a:t>
          </a:r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tats.stackexchange.com/questions/460131/using-shapiro-wilk-test-to-explain-p-value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data/visualizatio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youtube.com/watch?v=v4ZHlTbTOK8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hyperlink" Target="https://en.wikipedia.org/wiki/Kruskal%E2%80%93Wallis_one-way_analysis_of_variance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7"/>
  <sheetViews>
    <sheetView workbookViewId="0">
      <selection activeCell="C11" sqref="C11"/>
    </sheetView>
  </sheetViews>
  <sheetFormatPr defaultRowHeight="14.5" x14ac:dyDescent="0.35"/>
  <cols>
    <col min="2" max="2" width="30.453125" customWidth="1"/>
  </cols>
  <sheetData>
    <row r="2" spans="2:3" x14ac:dyDescent="0.35">
      <c r="B2" t="s">
        <v>170</v>
      </c>
    </row>
    <row r="4" spans="2:3" x14ac:dyDescent="0.35">
      <c r="B4" t="s">
        <v>176</v>
      </c>
      <c r="C4" t="s">
        <v>177</v>
      </c>
    </row>
    <row r="5" spans="2:3" x14ac:dyDescent="0.35">
      <c r="B5" t="s">
        <v>171</v>
      </c>
      <c r="C5" t="s">
        <v>186</v>
      </c>
    </row>
    <row r="8" spans="2:3" x14ac:dyDescent="0.35">
      <c r="B8" t="s">
        <v>172</v>
      </c>
      <c r="C8" t="s">
        <v>187</v>
      </c>
    </row>
    <row r="11" spans="2:3" x14ac:dyDescent="0.35">
      <c r="B11" t="s">
        <v>173</v>
      </c>
      <c r="C11" t="s">
        <v>188</v>
      </c>
    </row>
    <row r="14" spans="2:3" x14ac:dyDescent="0.35">
      <c r="B14" t="s">
        <v>174</v>
      </c>
    </row>
    <row r="17" spans="2:2" x14ac:dyDescent="0.35">
      <c r="B17" t="s">
        <v>175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19"/>
  <sheetViews>
    <sheetView workbookViewId="0">
      <selection activeCell="B20" sqref="B20"/>
    </sheetView>
  </sheetViews>
  <sheetFormatPr defaultRowHeight="14.5" x14ac:dyDescent="0.35"/>
  <sheetData>
    <row r="2" spans="1:19" x14ac:dyDescent="0.35">
      <c r="B2" s="20" t="s">
        <v>156</v>
      </c>
      <c r="C2" s="21" t="s">
        <v>157</v>
      </c>
      <c r="D2" s="21" t="s">
        <v>158</v>
      </c>
      <c r="E2" s="22" t="s">
        <v>159</v>
      </c>
      <c r="F2" s="20" t="s">
        <v>156</v>
      </c>
      <c r="G2" s="21" t="s">
        <v>157</v>
      </c>
      <c r="H2" s="21" t="s">
        <v>158</v>
      </c>
      <c r="I2" s="22" t="s">
        <v>159</v>
      </c>
      <c r="J2" s="20" t="s">
        <v>156</v>
      </c>
      <c r="K2" s="21" t="s">
        <v>157</v>
      </c>
      <c r="L2" s="21" t="s">
        <v>158</v>
      </c>
      <c r="M2" s="22" t="s">
        <v>159</v>
      </c>
      <c r="N2" s="20" t="s">
        <v>156</v>
      </c>
      <c r="O2" s="21" t="s">
        <v>157</v>
      </c>
      <c r="P2" s="21" t="s">
        <v>158</v>
      </c>
      <c r="Q2" s="22" t="s">
        <v>159</v>
      </c>
    </row>
    <row r="3" spans="1:19" x14ac:dyDescent="0.35">
      <c r="B3" s="23">
        <v>1</v>
      </c>
      <c r="C3">
        <v>1</v>
      </c>
      <c r="D3">
        <v>1</v>
      </c>
      <c r="E3" s="24">
        <v>1</v>
      </c>
      <c r="F3" s="23">
        <f>B3+1</f>
        <v>2</v>
      </c>
      <c r="G3">
        <f t="shared" ref="G3:Q3" si="0">C3+1</f>
        <v>2</v>
      </c>
      <c r="H3">
        <f t="shared" si="0"/>
        <v>2</v>
      </c>
      <c r="I3" s="24">
        <f t="shared" si="0"/>
        <v>2</v>
      </c>
      <c r="J3" s="23">
        <f t="shared" si="0"/>
        <v>3</v>
      </c>
      <c r="K3">
        <f t="shared" si="0"/>
        <v>3</v>
      </c>
      <c r="L3">
        <f t="shared" si="0"/>
        <v>3</v>
      </c>
      <c r="M3" s="24">
        <f t="shared" si="0"/>
        <v>3</v>
      </c>
      <c r="N3" s="23">
        <f t="shared" si="0"/>
        <v>4</v>
      </c>
      <c r="O3">
        <f t="shared" si="0"/>
        <v>4</v>
      </c>
      <c r="P3">
        <f t="shared" si="0"/>
        <v>4</v>
      </c>
      <c r="Q3" s="24">
        <f t="shared" si="0"/>
        <v>4</v>
      </c>
    </row>
    <row r="4" spans="1:19" x14ac:dyDescent="0.35">
      <c r="B4" s="23" t="s">
        <v>0</v>
      </c>
      <c r="C4" t="s">
        <v>1</v>
      </c>
      <c r="D4" t="s">
        <v>2</v>
      </c>
      <c r="E4" s="24" t="s">
        <v>3</v>
      </c>
      <c r="F4" s="23" t="s">
        <v>4</v>
      </c>
      <c r="G4" t="s">
        <v>5</v>
      </c>
      <c r="H4" t="s">
        <v>6</v>
      </c>
      <c r="I4" s="24" t="s">
        <v>7</v>
      </c>
      <c r="J4" s="23" t="s">
        <v>8</v>
      </c>
      <c r="K4" t="s">
        <v>9</v>
      </c>
      <c r="L4" t="s">
        <v>10</v>
      </c>
      <c r="M4" s="24" t="s">
        <v>11</v>
      </c>
      <c r="N4" s="23" t="s">
        <v>12</v>
      </c>
      <c r="O4" t="s">
        <v>13</v>
      </c>
      <c r="P4" t="s">
        <v>14</v>
      </c>
      <c r="Q4" s="24" t="s">
        <v>15</v>
      </c>
    </row>
    <row r="5" spans="1:19" x14ac:dyDescent="0.35">
      <c r="A5" t="s">
        <v>118</v>
      </c>
      <c r="B5" s="23">
        <v>2.1002517302609299E-4</v>
      </c>
      <c r="C5">
        <v>2.5092923506515399E-2</v>
      </c>
      <c r="D5" s="1">
        <v>4.1494044778691999E-7</v>
      </c>
      <c r="E5" s="25">
        <v>5.1838013855151399E-8</v>
      </c>
      <c r="F5" s="23">
        <v>9.2163193421347699E-4</v>
      </c>
      <c r="G5">
        <v>0.40552488532961301</v>
      </c>
      <c r="H5" s="1">
        <v>1.5289472037493801E-8</v>
      </c>
      <c r="I5" s="25">
        <v>7.4201374689565097E-6</v>
      </c>
      <c r="J5" s="26">
        <v>1.3034117198745799E-10</v>
      </c>
      <c r="K5">
        <v>5.96593576007571E-2</v>
      </c>
      <c r="L5" s="1">
        <v>4.8958272915388604E-13</v>
      </c>
      <c r="M5" s="25">
        <v>3.32316441905692E-8</v>
      </c>
      <c r="N5" s="26">
        <v>5.5328378447742602E-11</v>
      </c>
      <c r="O5" s="1">
        <v>9.3329917218339195E-11</v>
      </c>
      <c r="P5" s="1">
        <v>1.79358913804144E-18</v>
      </c>
      <c r="Q5" s="25">
        <v>3.5918936738539102E-16</v>
      </c>
      <c r="S5" s="1">
        <v>0.01</v>
      </c>
    </row>
    <row r="6" spans="1:19" x14ac:dyDescent="0.35">
      <c r="A6" t="s">
        <v>119</v>
      </c>
      <c r="B6" s="27">
        <v>5.4221621882735196E-6</v>
      </c>
      <c r="C6" s="28">
        <v>6.0710101113580196E-9</v>
      </c>
      <c r="D6" s="28">
        <v>5.30581097454539E-9</v>
      </c>
      <c r="E6" s="29">
        <v>1.02676963081354E-8</v>
      </c>
      <c r="F6" s="27">
        <v>1.7433095628580901E-5</v>
      </c>
      <c r="G6" s="30">
        <v>3.3891810916675501E-3</v>
      </c>
      <c r="H6" s="28">
        <v>4.0745752012534999E-10</v>
      </c>
      <c r="I6" s="29">
        <v>7.3941078477077098E-8</v>
      </c>
      <c r="J6" s="27">
        <v>9.2704664541544605E-10</v>
      </c>
      <c r="K6" s="28">
        <v>3.2505597803282301E-9</v>
      </c>
      <c r="L6" s="28">
        <v>5.7462763601933796E-15</v>
      </c>
      <c r="M6" s="29">
        <v>9.18424248917272E-10</v>
      </c>
      <c r="N6" s="27">
        <v>4.4909411864261701E-14</v>
      </c>
      <c r="O6" s="28">
        <v>2.23333422591384E-5</v>
      </c>
      <c r="P6" s="28">
        <v>4.8453953300904297E-20</v>
      </c>
      <c r="Q6" s="29">
        <v>1.1621492291703801E-14</v>
      </c>
    </row>
    <row r="8" spans="1:19" x14ac:dyDescent="0.35">
      <c r="Q8" s="5" t="s">
        <v>160</v>
      </c>
    </row>
    <row r="10" spans="1:19" x14ac:dyDescent="0.35">
      <c r="B10" t="s">
        <v>161</v>
      </c>
    </row>
    <row r="14" spans="1:19" x14ac:dyDescent="0.35">
      <c r="F14" t="s">
        <v>162</v>
      </c>
    </row>
    <row r="16" spans="1:19" x14ac:dyDescent="0.35">
      <c r="F16" t="s">
        <v>163</v>
      </c>
    </row>
    <row r="17" spans="2:2" ht="18.5" x14ac:dyDescent="0.45">
      <c r="B17" s="31" t="s">
        <v>164</v>
      </c>
    </row>
    <row r="18" spans="2:2" x14ac:dyDescent="0.35">
      <c r="B18" t="s">
        <v>165</v>
      </c>
    </row>
    <row r="19" spans="2:2" x14ac:dyDescent="0.35">
      <c r="B19" t="s">
        <v>166</v>
      </c>
    </row>
  </sheetData>
  <conditionalFormatting sqref="B5:Q6">
    <cfRule type="cellIs" dxfId="23" priority="1" operator="greaterThan">
      <formula>$S$5</formula>
    </cfRule>
  </conditionalFormatting>
  <hyperlinks>
    <hyperlink ref="Q8" r:id="rId1" location=":~:text=A%20Shapiro%2DWilk%20test%20is,your%20data%20is%20non%2Dnormal.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"/>
  <sheetViews>
    <sheetView workbookViewId="0">
      <selection activeCell="B8" sqref="B8"/>
    </sheetView>
  </sheetViews>
  <sheetFormatPr defaultRowHeight="14.5" x14ac:dyDescent="0.35"/>
  <sheetData>
    <row r="1" spans="1:19" x14ac:dyDescent="0.35">
      <c r="A1" t="s">
        <v>169</v>
      </c>
    </row>
    <row r="4" spans="1:19" x14ac:dyDescent="0.3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S4" t="s">
        <v>168</v>
      </c>
    </row>
    <row r="5" spans="1:19" x14ac:dyDescent="0.35">
      <c r="A5">
        <v>1</v>
      </c>
      <c r="B5" s="1">
        <v>1.6252471122319299E-14</v>
      </c>
      <c r="C5">
        <v>4.99113143825988E-3</v>
      </c>
      <c r="D5">
        <v>1.09725959393819E-4</v>
      </c>
      <c r="E5" s="1">
        <v>1.03090057590796E-6</v>
      </c>
      <c r="F5" s="1">
        <v>3.0771208816067502E-23</v>
      </c>
      <c r="G5" s="1">
        <v>2.0490963010478502E-6</v>
      </c>
      <c r="H5">
        <v>1.7542198906758101E-2</v>
      </c>
      <c r="I5">
        <v>8.3974549517261497E-3</v>
      </c>
      <c r="J5" s="1">
        <v>6.4155834451505902E-16</v>
      </c>
      <c r="K5" s="1">
        <v>2.47018329343021E-7</v>
      </c>
      <c r="L5" s="1">
        <v>1.6061389055799799E-6</v>
      </c>
      <c r="M5">
        <v>3.1383702033400303E-2</v>
      </c>
      <c r="N5" s="1">
        <v>4.3043548718005E-7</v>
      </c>
      <c r="O5" s="1">
        <v>5.2297757619540201E-5</v>
      </c>
      <c r="P5" s="1">
        <v>1.76616450604132E-9</v>
      </c>
      <c r="Q5" s="1">
        <v>1.8702523444256899E-7</v>
      </c>
      <c r="S5" s="6">
        <v>0.01</v>
      </c>
    </row>
    <row r="8" spans="1:19" x14ac:dyDescent="0.35">
      <c r="B8" t="s">
        <v>167</v>
      </c>
    </row>
  </sheetData>
  <conditionalFormatting sqref="B5:Q5">
    <cfRule type="cellIs" dxfId="22" priority="1" operator="greaterThan">
      <formula>$S$5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3"/>
  <sheetViews>
    <sheetView topLeftCell="B1" workbookViewId="0">
      <selection activeCell="M39" sqref="M39"/>
    </sheetView>
  </sheetViews>
  <sheetFormatPr defaultRowHeight="14.5" x14ac:dyDescent="0.35"/>
  <cols>
    <col min="1" max="1" width="14.90625" customWidth="1"/>
    <col min="2" max="2" width="40.36328125" bestFit="1" customWidth="1"/>
    <col min="3" max="5" width="8.6328125" customWidth="1"/>
    <col min="6" max="6" width="9.1796875" customWidth="1"/>
    <col min="7" max="9" width="8.6328125" customWidth="1"/>
    <col min="10" max="10" width="9.1796875" customWidth="1"/>
    <col min="11" max="13" width="8.6328125" customWidth="1"/>
    <col min="14" max="14" width="9.1796875" customWidth="1"/>
    <col min="15" max="17" width="8.6328125" customWidth="1"/>
    <col min="18" max="18" width="9.1796875" customWidth="1"/>
  </cols>
  <sheetData>
    <row r="1" spans="1:18" x14ac:dyDescent="0.35">
      <c r="B1" t="s">
        <v>74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35">
      <c r="A2" t="s">
        <v>79</v>
      </c>
      <c r="B2" t="s">
        <v>79</v>
      </c>
      <c r="C2" t="s">
        <v>81</v>
      </c>
      <c r="D2" t="s">
        <v>82</v>
      </c>
      <c r="E2" t="s">
        <v>83</v>
      </c>
      <c r="F2" t="s">
        <v>84</v>
      </c>
      <c r="G2" t="s">
        <v>81</v>
      </c>
      <c r="H2" t="s">
        <v>82</v>
      </c>
      <c r="I2" t="s">
        <v>83</v>
      </c>
      <c r="J2" t="s">
        <v>84</v>
      </c>
      <c r="K2" t="s">
        <v>81</v>
      </c>
      <c r="L2" t="s">
        <v>82</v>
      </c>
      <c r="M2" t="s">
        <v>83</v>
      </c>
      <c r="N2" t="s">
        <v>84</v>
      </c>
      <c r="O2" t="s">
        <v>81</v>
      </c>
      <c r="P2" t="s">
        <v>82</v>
      </c>
      <c r="Q2" t="s">
        <v>83</v>
      </c>
      <c r="R2" t="s">
        <v>84</v>
      </c>
    </row>
    <row r="3" spans="1:18" x14ac:dyDescent="0.35">
      <c r="A3" t="s">
        <v>80</v>
      </c>
      <c r="B3" t="s">
        <v>80</v>
      </c>
      <c r="C3">
        <v>1</v>
      </c>
      <c r="D3">
        <v>1</v>
      </c>
      <c r="E3">
        <v>1</v>
      </c>
      <c r="F3">
        <v>1</v>
      </c>
      <c r="G3">
        <f>C3+1</f>
        <v>2</v>
      </c>
      <c r="H3">
        <f t="shared" ref="H3:R3" si="0">D3+1</f>
        <v>2</v>
      </c>
      <c r="I3">
        <f t="shared" si="0"/>
        <v>2</v>
      </c>
      <c r="J3">
        <f t="shared" si="0"/>
        <v>2</v>
      </c>
      <c r="K3">
        <f t="shared" si="0"/>
        <v>3</v>
      </c>
      <c r="L3">
        <f t="shared" si="0"/>
        <v>3</v>
      </c>
      <c r="M3">
        <f t="shared" si="0"/>
        <v>3</v>
      </c>
      <c r="N3">
        <f t="shared" si="0"/>
        <v>3</v>
      </c>
      <c r="O3">
        <f t="shared" si="0"/>
        <v>4</v>
      </c>
      <c r="P3">
        <f t="shared" si="0"/>
        <v>4</v>
      </c>
      <c r="Q3">
        <f t="shared" si="0"/>
        <v>4</v>
      </c>
      <c r="R3">
        <f t="shared" si="0"/>
        <v>4</v>
      </c>
    </row>
    <row r="4" spans="1:18" s="2" customFormat="1" ht="29" x14ac:dyDescent="0.35">
      <c r="A4" s="2" t="s">
        <v>78</v>
      </c>
      <c r="C4" s="2" t="str">
        <f>C2&amp;" * "&amp;C3</f>
        <v>Gargett * 1</v>
      </c>
      <c r="D4" s="2" t="str">
        <f t="shared" ref="D4:R4" si="1">D2&amp;" * "&amp;D3</f>
        <v>Mirani * 1</v>
      </c>
      <c r="E4" s="2" t="str">
        <f t="shared" si="1"/>
        <v>Sarichs * 1</v>
      </c>
      <c r="F4" s="2" t="str">
        <f t="shared" si="1"/>
        <v>Whiteford * 1</v>
      </c>
      <c r="G4" s="2" t="str">
        <f t="shared" si="1"/>
        <v>Gargett * 2</v>
      </c>
      <c r="H4" s="2" t="str">
        <f t="shared" si="1"/>
        <v>Mirani * 2</v>
      </c>
      <c r="I4" s="2" t="str">
        <f t="shared" si="1"/>
        <v>Sarichs * 2</v>
      </c>
      <c r="J4" s="2" t="str">
        <f t="shared" si="1"/>
        <v>Whiteford * 2</v>
      </c>
      <c r="K4" s="2" t="str">
        <f t="shared" si="1"/>
        <v>Gargett * 3</v>
      </c>
      <c r="L4" s="2" t="str">
        <f t="shared" si="1"/>
        <v>Mirani * 3</v>
      </c>
      <c r="M4" s="2" t="str">
        <f t="shared" si="1"/>
        <v>Sarichs * 3</v>
      </c>
      <c r="N4" s="2" t="str">
        <f t="shared" si="1"/>
        <v>Whiteford * 3</v>
      </c>
      <c r="O4" s="2" t="str">
        <f t="shared" si="1"/>
        <v>Gargett * 4</v>
      </c>
      <c r="P4" s="2" t="str">
        <f t="shared" si="1"/>
        <v>Mirani * 4</v>
      </c>
      <c r="Q4" s="2" t="str">
        <f t="shared" si="1"/>
        <v>Sarichs * 4</v>
      </c>
      <c r="R4" s="2" t="str">
        <f t="shared" si="1"/>
        <v>Whiteford * 4</v>
      </c>
    </row>
    <row r="5" spans="1:18" x14ac:dyDescent="0.35">
      <c r="A5">
        <v>1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</row>
    <row r="6" spans="1:18" ht="15" thickBot="1" x14ac:dyDescent="0.4">
      <c r="A6" t="s">
        <v>67</v>
      </c>
      <c r="C6" t="s">
        <v>32</v>
      </c>
      <c r="D6" t="s">
        <v>33</v>
      </c>
      <c r="E6" t="s">
        <v>34</v>
      </c>
      <c r="F6" t="s">
        <v>35</v>
      </c>
      <c r="G6" t="s">
        <v>36</v>
      </c>
      <c r="H6" t="s">
        <v>37</v>
      </c>
      <c r="I6" t="s">
        <v>38</v>
      </c>
      <c r="J6" t="s">
        <v>39</v>
      </c>
      <c r="K6" t="s">
        <v>40</v>
      </c>
      <c r="L6" t="s">
        <v>41</v>
      </c>
      <c r="M6" t="s">
        <v>42</v>
      </c>
      <c r="N6" t="s">
        <v>43</v>
      </c>
      <c r="O6" t="s">
        <v>44</v>
      </c>
      <c r="P6" t="s">
        <v>45</v>
      </c>
      <c r="Q6" t="s">
        <v>46</v>
      </c>
      <c r="R6" t="s">
        <v>47</v>
      </c>
    </row>
    <row r="7" spans="1:18" ht="15" thickBot="1" x14ac:dyDescent="0.4">
      <c r="A7" t="s">
        <v>68</v>
      </c>
      <c r="B7" t="s">
        <v>151</v>
      </c>
      <c r="C7" s="13">
        <v>0.344276807274774</v>
      </c>
      <c r="D7" s="1">
        <v>1.5202942741313401E-9</v>
      </c>
      <c r="E7" s="19">
        <v>3.6688695560397298E-2</v>
      </c>
      <c r="F7" s="18">
        <v>8.3830839645741895E-2</v>
      </c>
      <c r="G7" s="13">
        <v>0.63117695653351502</v>
      </c>
      <c r="H7" s="1">
        <v>6.6483160553828997E-13</v>
      </c>
      <c r="I7" s="17">
        <v>0.111034330769476</v>
      </c>
      <c r="J7" s="19">
        <v>4.53217613507182E-2</v>
      </c>
      <c r="K7" s="1">
        <v>2.4497615736557099E-6</v>
      </c>
      <c r="L7" s="1">
        <v>5.0586446649998799E-9</v>
      </c>
      <c r="M7" s="19">
        <v>4.8263128118809402E-2</v>
      </c>
      <c r="N7" s="19">
        <v>3.1510745100103203E-2</v>
      </c>
      <c r="O7" s="1">
        <v>1.3124865405729E-17</v>
      </c>
      <c r="P7" s="1">
        <v>4.95230881890955E-22</v>
      </c>
      <c r="Q7" s="13">
        <v>8.3600611633552604E-2</v>
      </c>
      <c r="R7" s="13">
        <v>0.78783035002081303</v>
      </c>
    </row>
    <row r="8" spans="1:18" x14ac:dyDescent="0.35">
      <c r="A8" t="s">
        <v>89</v>
      </c>
      <c r="C8">
        <v>-2.1207563793795399</v>
      </c>
      <c r="D8">
        <v>1.87925957250065</v>
      </c>
      <c r="E8">
        <v>4.97238887858844E-2</v>
      </c>
      <c r="F8">
        <v>-4.3852922891835101E-2</v>
      </c>
      <c r="G8">
        <v>-1.60712941665429</v>
      </c>
      <c r="H8">
        <v>3.4479343568651499</v>
      </c>
      <c r="I8">
        <v>-0.42177210720998498</v>
      </c>
      <c r="J8">
        <v>2.2556944096860401E-2</v>
      </c>
      <c r="K8">
        <v>1.0376722683571999</v>
      </c>
      <c r="L8">
        <v>2.05245337444026</v>
      </c>
      <c r="M8">
        <v>8.6350468124495507E-3</v>
      </c>
      <c r="N8">
        <v>6.3767686048469899E-2</v>
      </c>
      <c r="O8">
        <v>-4.5480191388871001</v>
      </c>
      <c r="P8">
        <v>-4.9634753903959199</v>
      </c>
      <c r="Q8">
        <v>-4.5341532741058198E-2</v>
      </c>
      <c r="R8">
        <v>-0.238348151194712</v>
      </c>
    </row>
    <row r="9" spans="1:18" x14ac:dyDescent="0.35">
      <c r="A9" t="s">
        <v>90</v>
      </c>
      <c r="C9">
        <v>0.74291022553338903</v>
      </c>
      <c r="D9">
        <v>3.5999711967301198</v>
      </c>
      <c r="E9">
        <v>1.54535303429104</v>
      </c>
      <c r="F9">
        <v>0.69539138443029702</v>
      </c>
      <c r="G9">
        <v>0.97651403203890896</v>
      </c>
      <c r="H9">
        <v>5.8660656431348501</v>
      </c>
      <c r="I9">
        <v>4.0657721072099902</v>
      </c>
      <c r="J9">
        <v>2.1271353635954502</v>
      </c>
      <c r="K9">
        <v>2.4709431162581801</v>
      </c>
      <c r="L9">
        <v>4.0275466255597401</v>
      </c>
      <c r="M9">
        <v>2.2359803378029399</v>
      </c>
      <c r="N9">
        <v>1.3639246216438401</v>
      </c>
      <c r="O9">
        <v>-2.9501347072667499</v>
      </c>
      <c r="P9">
        <v>-3.4086784557579302</v>
      </c>
      <c r="Q9">
        <v>0.72272614812567304</v>
      </c>
      <c r="R9">
        <v>0.31388661273317398</v>
      </c>
    </row>
    <row r="10" spans="1:18" x14ac:dyDescent="0.35">
      <c r="A10" t="s">
        <v>91</v>
      </c>
      <c r="C10">
        <v>11.970384615384599</v>
      </c>
      <c r="D10">
        <v>7.8223076923076897</v>
      </c>
      <c r="E10">
        <v>3.88</v>
      </c>
      <c r="F10">
        <v>1.9146153846153799</v>
      </c>
      <c r="G10">
        <v>14.269692307692299</v>
      </c>
      <c r="H10">
        <v>14.3181538461538</v>
      </c>
      <c r="I10">
        <v>10.455769230769199</v>
      </c>
      <c r="J10">
        <v>5.9137692307692298</v>
      </c>
      <c r="K10">
        <v>9.6445384615384597</v>
      </c>
      <c r="L10">
        <v>9.3516923076923106</v>
      </c>
      <c r="M10">
        <v>3.9293076923076899</v>
      </c>
      <c r="N10">
        <v>3.27530769230769</v>
      </c>
      <c r="O10">
        <v>5.7864615384615403</v>
      </c>
      <c r="P10">
        <v>3.37176923076923</v>
      </c>
      <c r="Q10">
        <v>0.91838461538461502</v>
      </c>
      <c r="R10">
        <v>0.86484615384615404</v>
      </c>
    </row>
    <row r="11" spans="1:18" x14ac:dyDescent="0.35">
      <c r="A11" t="s">
        <v>92</v>
      </c>
      <c r="C11">
        <v>12.659307692307699</v>
      </c>
      <c r="D11">
        <v>5.0826923076923096</v>
      </c>
      <c r="E11">
        <v>3.0824615384615401</v>
      </c>
      <c r="F11">
        <v>1.58884615384615</v>
      </c>
      <c r="G11">
        <v>14.585000000000001</v>
      </c>
      <c r="H11">
        <v>9.6611538461538498</v>
      </c>
      <c r="I11">
        <v>8.6337692307692304</v>
      </c>
      <c r="J11">
        <v>4.8389230769230798</v>
      </c>
      <c r="K11">
        <v>7.8902307692307696</v>
      </c>
      <c r="L11">
        <v>6.3116923076923097</v>
      </c>
      <c r="M11">
        <v>2.8069999999999999</v>
      </c>
      <c r="N11">
        <v>2.5614615384615398</v>
      </c>
      <c r="O11">
        <v>9.5355384615384597</v>
      </c>
      <c r="P11">
        <v>7.5578461538461497</v>
      </c>
      <c r="Q11">
        <v>0.57969230769230795</v>
      </c>
      <c r="R11">
        <v>0.82707692307692304</v>
      </c>
    </row>
    <row r="12" spans="1:18" x14ac:dyDescent="0.35">
      <c r="A12" t="s">
        <v>93</v>
      </c>
      <c r="C12">
        <f>C10/C11</f>
        <v>0.94557971939162855</v>
      </c>
    </row>
    <row r="13" spans="1:18" x14ac:dyDescent="0.35">
      <c r="A13" t="s">
        <v>69</v>
      </c>
      <c r="C13" t="s">
        <v>48</v>
      </c>
      <c r="D13" t="s">
        <v>48</v>
      </c>
      <c r="E13" t="s">
        <v>48</v>
      </c>
      <c r="F13" t="s">
        <v>48</v>
      </c>
      <c r="G13" t="s">
        <v>48</v>
      </c>
      <c r="H13" t="s">
        <v>48</v>
      </c>
      <c r="I13" t="s">
        <v>48</v>
      </c>
      <c r="J13" t="s">
        <v>48</v>
      </c>
      <c r="K13" t="s">
        <v>48</v>
      </c>
      <c r="L13" t="s">
        <v>48</v>
      </c>
      <c r="M13" t="s">
        <v>48</v>
      </c>
      <c r="N13" t="s">
        <v>48</v>
      </c>
      <c r="O13" t="s">
        <v>48</v>
      </c>
      <c r="P13" t="s">
        <v>48</v>
      </c>
      <c r="Q13" t="s">
        <v>48</v>
      </c>
      <c r="R13" t="s">
        <v>48</v>
      </c>
    </row>
    <row r="14" spans="1:18" x14ac:dyDescent="0.35">
      <c r="A14" t="s">
        <v>70</v>
      </c>
      <c r="C14">
        <v>0.72709923166854995</v>
      </c>
      <c r="D14">
        <v>0.436889085546941</v>
      </c>
      <c r="E14">
        <v>0.37973727008793801</v>
      </c>
      <c r="F14">
        <v>0.18769123544372501</v>
      </c>
      <c r="G14">
        <v>0.65601043147731597</v>
      </c>
      <c r="H14">
        <v>0.61386646625527097</v>
      </c>
      <c r="I14">
        <v>1.1394217383404901</v>
      </c>
      <c r="J14">
        <v>0.53437065019456997</v>
      </c>
      <c r="K14">
        <v>0.36391750716412302</v>
      </c>
      <c r="L14">
        <v>0.50134783482516099</v>
      </c>
      <c r="M14">
        <v>0.56548440813457401</v>
      </c>
      <c r="N14">
        <v>0.33010549803515099</v>
      </c>
      <c r="O14">
        <v>0.40558156927925298</v>
      </c>
      <c r="P14">
        <v>0.394773206934736</v>
      </c>
      <c r="Q14">
        <v>0.194903512428379</v>
      </c>
      <c r="R14">
        <v>0.14018586694111701</v>
      </c>
    </row>
    <row r="15" spans="1:18" x14ac:dyDescent="0.35">
      <c r="A15" t="s">
        <v>71</v>
      </c>
      <c r="C15" t="s">
        <v>49</v>
      </c>
      <c r="D15" t="s">
        <v>49</v>
      </c>
      <c r="E15" t="s">
        <v>49</v>
      </c>
      <c r="F15" t="s">
        <v>49</v>
      </c>
      <c r="G15" t="s">
        <v>49</v>
      </c>
      <c r="H15" t="s">
        <v>49</v>
      </c>
      <c r="I15" t="s">
        <v>49</v>
      </c>
      <c r="J15" t="s">
        <v>49</v>
      </c>
      <c r="K15" t="s">
        <v>49</v>
      </c>
      <c r="L15" t="s">
        <v>49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49</v>
      </c>
    </row>
    <row r="16" spans="1:18" x14ac:dyDescent="0.35">
      <c r="A16" t="s">
        <v>72</v>
      </c>
      <c r="C16" t="s">
        <v>50</v>
      </c>
      <c r="D16" t="s">
        <v>50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  <c r="J16" t="s">
        <v>50</v>
      </c>
      <c r="K16" t="s">
        <v>50</v>
      </c>
      <c r="L16" t="s">
        <v>50</v>
      </c>
      <c r="M16" t="s">
        <v>50</v>
      </c>
      <c r="N16" t="s">
        <v>50</v>
      </c>
      <c r="O16" t="s">
        <v>50</v>
      </c>
      <c r="P16" t="s">
        <v>50</v>
      </c>
      <c r="Q16" t="s">
        <v>50</v>
      </c>
      <c r="R16" t="s">
        <v>50</v>
      </c>
    </row>
    <row r="17" spans="1:18" x14ac:dyDescent="0.35">
      <c r="A17" t="s">
        <v>73</v>
      </c>
      <c r="B17" t="s">
        <v>75</v>
      </c>
      <c r="C17" t="s">
        <v>51</v>
      </c>
      <c r="D17" t="s">
        <v>52</v>
      </c>
      <c r="E17" t="s">
        <v>53</v>
      </c>
      <c r="F17" t="s">
        <v>54</v>
      </c>
      <c r="G17" t="s">
        <v>55</v>
      </c>
      <c r="H17" t="s">
        <v>56</v>
      </c>
      <c r="I17" t="s">
        <v>57</v>
      </c>
      <c r="J17" t="s">
        <v>58</v>
      </c>
      <c r="K17" t="s">
        <v>59</v>
      </c>
      <c r="L17" t="s">
        <v>60</v>
      </c>
      <c r="M17" t="s">
        <v>61</v>
      </c>
      <c r="N17" t="s">
        <v>62</v>
      </c>
      <c r="O17" t="s">
        <v>63</v>
      </c>
      <c r="P17" t="s">
        <v>64</v>
      </c>
      <c r="Q17" t="s">
        <v>65</v>
      </c>
      <c r="R17" t="s">
        <v>66</v>
      </c>
    </row>
    <row r="19" spans="1:18" x14ac:dyDescent="0.35">
      <c r="A19" t="s">
        <v>87</v>
      </c>
      <c r="C19" s="4"/>
      <c r="D19" s="4"/>
      <c r="E19" s="4"/>
      <c r="F19" s="4" t="s">
        <v>86</v>
      </c>
      <c r="G19" s="4" t="s">
        <v>86</v>
      </c>
      <c r="H19" s="4" t="s">
        <v>86</v>
      </c>
      <c r="I19" s="4" t="s">
        <v>86</v>
      </c>
      <c r="J19" s="4" t="s">
        <v>86</v>
      </c>
      <c r="K19" s="4"/>
      <c r="L19" s="15" t="s">
        <v>136</v>
      </c>
      <c r="M19" s="4"/>
      <c r="N19" s="4"/>
      <c r="O19" s="4"/>
      <c r="P19" s="4"/>
      <c r="Q19" s="4"/>
      <c r="R19" s="4"/>
    </row>
    <row r="21" spans="1:18" x14ac:dyDescent="0.35">
      <c r="C21" t="s">
        <v>120</v>
      </c>
      <c r="D21" t="s">
        <v>132</v>
      </c>
      <c r="L21" t="s">
        <v>141</v>
      </c>
    </row>
    <row r="22" spans="1:18" x14ac:dyDescent="0.35">
      <c r="A22" t="s">
        <v>76</v>
      </c>
      <c r="C22" t="s">
        <v>121</v>
      </c>
      <c r="D22" t="s">
        <v>133</v>
      </c>
      <c r="L22" t="s">
        <v>142</v>
      </c>
    </row>
    <row r="23" spans="1:18" x14ac:dyDescent="0.35">
      <c r="A23" t="s">
        <v>77</v>
      </c>
    </row>
    <row r="25" spans="1:18" x14ac:dyDescent="0.35">
      <c r="C25" t="s">
        <v>85</v>
      </c>
      <c r="E25" s="5" t="s">
        <v>88</v>
      </c>
    </row>
    <row r="38" spans="2:18" ht="15" thickBot="1" x14ac:dyDescent="0.4"/>
    <row r="39" spans="2:18" ht="15" thickBot="1" x14ac:dyDescent="0.4">
      <c r="B39" t="s">
        <v>134</v>
      </c>
      <c r="C39" s="13">
        <v>0.344276807274774</v>
      </c>
      <c r="G39" s="13">
        <v>0.63117695653351502</v>
      </c>
      <c r="M39" s="13">
        <v>4.8263128118809402E-2</v>
      </c>
      <c r="R39" s="13">
        <v>0.78783035002081303</v>
      </c>
    </row>
    <row r="40" spans="2:18" x14ac:dyDescent="0.35">
      <c r="B40" t="s">
        <v>135</v>
      </c>
      <c r="D40" s="14">
        <v>1.5202942741313401E-9</v>
      </c>
      <c r="H40" s="14">
        <v>6.6483160553828997E-13</v>
      </c>
      <c r="K40" s="14">
        <v>2.4497615736557099E-6</v>
      </c>
      <c r="L40" s="14">
        <v>5.0586446649998799E-9</v>
      </c>
      <c r="O40" s="14">
        <v>1.3124865405729E-17</v>
      </c>
      <c r="P40" s="14">
        <v>4.95230881890955E-22</v>
      </c>
    </row>
    <row r="41" spans="2:18" x14ac:dyDescent="0.35">
      <c r="D41" t="s">
        <v>148</v>
      </c>
      <c r="F41" t="s">
        <v>147</v>
      </c>
      <c r="H41" t="s">
        <v>149</v>
      </c>
      <c r="J41" t="s">
        <v>147</v>
      </c>
      <c r="K41" t="s">
        <v>146</v>
      </c>
      <c r="M41" t="s">
        <v>147</v>
      </c>
      <c r="O41" t="s">
        <v>145</v>
      </c>
      <c r="Q41" t="s">
        <v>147</v>
      </c>
    </row>
    <row r="43" spans="2:18" x14ac:dyDescent="0.35">
      <c r="B43" t="s">
        <v>143</v>
      </c>
      <c r="C43" s="3" t="s">
        <v>144</v>
      </c>
    </row>
  </sheetData>
  <phoneticPr fontId="20" type="noConversion"/>
  <conditionalFormatting sqref="C39">
    <cfRule type="cellIs" dxfId="21" priority="13" operator="greaterThan">
      <formula>0.05</formula>
    </cfRule>
  </conditionalFormatting>
  <conditionalFormatting sqref="C7:R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0" priority="15" operator="greaterThan">
      <formula>0.05</formula>
    </cfRule>
  </conditionalFormatting>
  <conditionalFormatting sqref="C14:R14">
    <cfRule type="cellIs" dxfId="19" priority="14" operator="lessThan">
      <formula>0.2</formula>
    </cfRule>
  </conditionalFormatting>
  <conditionalFormatting sqref="G39">
    <cfRule type="cellIs" dxfId="18" priority="12" operator="greaterThan">
      <formula>0.05</formula>
    </cfRule>
  </conditionalFormatting>
  <conditionalFormatting sqref="M39">
    <cfRule type="cellIs" dxfId="17" priority="1" operator="greaterThan">
      <formula>0.05</formula>
    </cfRule>
  </conditionalFormatting>
  <conditionalFormatting sqref="R39">
    <cfRule type="cellIs" dxfId="16" priority="11" operator="greaterThan">
      <formula>0.05</formula>
    </cfRule>
  </conditionalFormatting>
  <hyperlinks>
    <hyperlink ref="E25" r:id="rId1" xr:uid="{00000000-0004-0000-03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6"/>
  <sheetViews>
    <sheetView workbookViewId="0">
      <selection activeCell="Q5" sqref="Q5"/>
    </sheetView>
  </sheetViews>
  <sheetFormatPr defaultRowHeight="14.5" x14ac:dyDescent="0.35"/>
  <cols>
    <col min="1" max="1" width="37.08984375" customWidth="1"/>
  </cols>
  <sheetData>
    <row r="1" spans="1:2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20" x14ac:dyDescent="0.35">
      <c r="A2" t="s">
        <v>79</v>
      </c>
      <c r="B2" t="s">
        <v>81</v>
      </c>
      <c r="C2" t="s">
        <v>82</v>
      </c>
      <c r="D2" t="s">
        <v>83</v>
      </c>
      <c r="E2" t="s">
        <v>84</v>
      </c>
      <c r="F2" t="s">
        <v>81</v>
      </c>
      <c r="G2" t="s">
        <v>82</v>
      </c>
      <c r="H2" t="s">
        <v>83</v>
      </c>
      <c r="I2" t="s">
        <v>84</v>
      </c>
      <c r="J2" t="s">
        <v>81</v>
      </c>
      <c r="K2" t="s">
        <v>82</v>
      </c>
      <c r="L2" t="s">
        <v>83</v>
      </c>
      <c r="M2" t="s">
        <v>84</v>
      </c>
      <c r="N2" t="s">
        <v>81</v>
      </c>
      <c r="O2" t="s">
        <v>82</v>
      </c>
      <c r="P2" t="s">
        <v>83</v>
      </c>
      <c r="Q2" t="s">
        <v>84</v>
      </c>
    </row>
    <row r="3" spans="1:20" x14ac:dyDescent="0.35">
      <c r="A3" t="s">
        <v>80</v>
      </c>
      <c r="B3">
        <v>1</v>
      </c>
      <c r="C3">
        <v>1</v>
      </c>
      <c r="D3">
        <v>1</v>
      </c>
      <c r="E3">
        <v>1</v>
      </c>
      <c r="F3">
        <f>B3+1</f>
        <v>2</v>
      </c>
      <c r="G3">
        <f t="shared" ref="G3:Q3" si="0">C3+1</f>
        <v>2</v>
      </c>
      <c r="H3">
        <f t="shared" si="0"/>
        <v>2</v>
      </c>
      <c r="I3">
        <f t="shared" si="0"/>
        <v>2</v>
      </c>
      <c r="J3">
        <f t="shared" si="0"/>
        <v>3</v>
      </c>
      <c r="K3">
        <f t="shared" si="0"/>
        <v>3</v>
      </c>
      <c r="L3">
        <f t="shared" si="0"/>
        <v>3</v>
      </c>
      <c r="M3">
        <f t="shared" si="0"/>
        <v>3</v>
      </c>
      <c r="N3">
        <f t="shared" si="0"/>
        <v>4</v>
      </c>
      <c r="O3">
        <f t="shared" si="0"/>
        <v>4</v>
      </c>
      <c r="P3">
        <f t="shared" si="0"/>
        <v>4</v>
      </c>
      <c r="Q3">
        <f t="shared" si="0"/>
        <v>4</v>
      </c>
    </row>
    <row r="4" spans="1:20" x14ac:dyDescent="0.35">
      <c r="A4">
        <v>1</v>
      </c>
      <c r="B4">
        <v>445</v>
      </c>
      <c r="C4">
        <v>7734.5</v>
      </c>
      <c r="D4">
        <v>7334</v>
      </c>
      <c r="E4">
        <v>6405</v>
      </c>
      <c r="F4">
        <v>176.5</v>
      </c>
      <c r="G4">
        <v>8334</v>
      </c>
      <c r="H4">
        <v>7690</v>
      </c>
      <c r="I4">
        <v>7832</v>
      </c>
      <c r="J4">
        <v>7922.5</v>
      </c>
      <c r="K4">
        <v>7684.5</v>
      </c>
      <c r="L4">
        <v>6411.5</v>
      </c>
      <c r="M4">
        <v>7190</v>
      </c>
      <c r="N4">
        <v>45</v>
      </c>
      <c r="O4">
        <v>1201</v>
      </c>
      <c r="P4">
        <v>3909.5</v>
      </c>
      <c r="Q4">
        <v>3745</v>
      </c>
    </row>
    <row r="5" spans="1:20" x14ac:dyDescent="0.35">
      <c r="A5">
        <v>2</v>
      </c>
      <c r="B5" s="1">
        <v>7.6857910985316893E-18</v>
      </c>
      <c r="C5" s="1">
        <v>6.56626018241902E-16</v>
      </c>
      <c r="D5" s="1">
        <v>6.4418229544809302E-18</v>
      </c>
      <c r="E5" s="1">
        <v>2.2156359637994601E-12</v>
      </c>
      <c r="F5" s="1">
        <v>5.6396556226118197E-21</v>
      </c>
      <c r="G5" s="1">
        <v>2.7619698988615399E-21</v>
      </c>
      <c r="H5" s="1">
        <v>2.3591834799966399E-20</v>
      </c>
      <c r="I5" s="1">
        <v>1.08253273610492E-20</v>
      </c>
      <c r="J5" s="1">
        <v>1.83774061533751E-18</v>
      </c>
      <c r="K5" s="1">
        <v>1.690891083461E-15</v>
      </c>
      <c r="L5" s="1">
        <v>6.22386848853842E-20</v>
      </c>
      <c r="M5" s="1">
        <v>1.14235987524605E-20</v>
      </c>
      <c r="N5" s="1">
        <v>1.2754708475564301E-22</v>
      </c>
      <c r="O5" s="1">
        <v>1.2368123688774301E-12</v>
      </c>
      <c r="P5" s="1">
        <v>6.2583298270031804E-6</v>
      </c>
      <c r="Q5" s="3">
        <v>3.9038190073267198E-2</v>
      </c>
      <c r="S5" s="11">
        <v>0.05</v>
      </c>
    </row>
    <row r="6" spans="1:20" ht="15" thickBot="1" x14ac:dyDescent="0.4">
      <c r="B6" t="s">
        <v>131</v>
      </c>
    </row>
    <row r="7" spans="1:20" ht="15" thickBot="1" x14ac:dyDescent="0.4">
      <c r="A7" t="s">
        <v>138</v>
      </c>
      <c r="B7" s="13">
        <v>7.6857910985316893E-18</v>
      </c>
      <c r="C7" s="13">
        <v>6.56626018241902E-16</v>
      </c>
      <c r="F7" s="13">
        <v>5.6396556226118197E-21</v>
      </c>
      <c r="Q7" s="16">
        <v>3.9038190073267198E-2</v>
      </c>
      <c r="R7" s="12" t="s">
        <v>130</v>
      </c>
      <c r="S7" s="12"/>
      <c r="T7" s="12"/>
    </row>
    <row r="8" spans="1:20" x14ac:dyDescent="0.35">
      <c r="A8" t="s">
        <v>139</v>
      </c>
      <c r="B8" s="1">
        <f>B5</f>
        <v>7.6857910985316893E-18</v>
      </c>
      <c r="C8" s="14">
        <v>1.5202942741313401E-9</v>
      </c>
      <c r="D8" s="1">
        <f>D5</f>
        <v>6.4418229544809302E-18</v>
      </c>
      <c r="E8" s="1">
        <f>E5</f>
        <v>2.2156359637994601E-12</v>
      </c>
      <c r="G8" s="14">
        <v>6.6483160553828997E-13</v>
      </c>
      <c r="H8" s="1">
        <f>H5</f>
        <v>2.3591834799966399E-20</v>
      </c>
      <c r="I8" s="1">
        <f>I5</f>
        <v>1.08253273610492E-20</v>
      </c>
      <c r="J8" s="14">
        <v>2.4497615736557099E-6</v>
      </c>
      <c r="K8" s="14">
        <v>5.0586446649998799E-9</v>
      </c>
      <c r="L8" s="1">
        <f>L5</f>
        <v>6.22386848853842E-20</v>
      </c>
      <c r="M8" s="1">
        <f>M5</f>
        <v>1.14235987524605E-20</v>
      </c>
      <c r="N8" s="14">
        <v>1.3124865405729E-17</v>
      </c>
      <c r="O8" s="14">
        <v>4.95230881890955E-22</v>
      </c>
      <c r="P8" s="1">
        <f>P5</f>
        <v>6.2583298270031804E-6</v>
      </c>
      <c r="R8" s="12" t="s">
        <v>137</v>
      </c>
      <c r="S8" s="12"/>
      <c r="T8" s="12"/>
    </row>
    <row r="11" spans="1:20" ht="34.5" x14ac:dyDescent="0.35">
      <c r="B11" s="10" t="s">
        <v>122</v>
      </c>
    </row>
    <row r="12" spans="1:20" x14ac:dyDescent="0.35">
      <c r="B12" t="s">
        <v>123</v>
      </c>
    </row>
    <row r="14" spans="1:20" x14ac:dyDescent="0.35">
      <c r="B14" t="s">
        <v>120</v>
      </c>
      <c r="C14" t="s">
        <v>124</v>
      </c>
      <c r="G14" t="s">
        <v>127</v>
      </c>
    </row>
    <row r="15" spans="1:20" x14ac:dyDescent="0.35">
      <c r="B15" t="s">
        <v>125</v>
      </c>
      <c r="C15" t="s">
        <v>126</v>
      </c>
      <c r="G15" s="5" t="s">
        <v>128</v>
      </c>
    </row>
    <row r="17" spans="2:14" x14ac:dyDescent="0.35">
      <c r="G17" t="s">
        <v>196</v>
      </c>
    </row>
    <row r="18" spans="2:14" x14ac:dyDescent="0.35">
      <c r="G18" s="9" t="s">
        <v>197</v>
      </c>
      <c r="H18" s="9"/>
      <c r="I18" s="9"/>
      <c r="J18" s="9"/>
      <c r="K18" s="9"/>
      <c r="L18" s="9"/>
      <c r="M18" s="9"/>
      <c r="N18" s="9"/>
    </row>
    <row r="19" spans="2:14" x14ac:dyDescent="0.35">
      <c r="G19" t="s">
        <v>129</v>
      </c>
    </row>
    <row r="20" spans="2:14" x14ac:dyDescent="0.35">
      <c r="B20" t="s">
        <v>94</v>
      </c>
    </row>
    <row r="21" spans="2:14" x14ac:dyDescent="0.35">
      <c r="B21" t="s">
        <v>184</v>
      </c>
    </row>
    <row r="24" spans="2:14" x14ac:dyDescent="0.35">
      <c r="M24" s="15" t="s">
        <v>136</v>
      </c>
    </row>
    <row r="26" spans="2:14" x14ac:dyDescent="0.35">
      <c r="M26" t="s">
        <v>185</v>
      </c>
    </row>
  </sheetData>
  <conditionalFormatting sqref="B7:C7">
    <cfRule type="cellIs" dxfId="15" priority="3" operator="greaterThan">
      <formula>0.05</formula>
    </cfRule>
  </conditionalFormatting>
  <conditionalFormatting sqref="B5:Q5 S5">
    <cfRule type="cellIs" dxfId="14" priority="4" operator="lessThan">
      <formula>0.05</formula>
    </cfRule>
  </conditionalFormatting>
  <conditionalFormatting sqref="F7">
    <cfRule type="cellIs" dxfId="13" priority="2" operator="greaterThan">
      <formula>0.05</formula>
    </cfRule>
  </conditionalFormatting>
  <conditionalFormatting sqref="Q7">
    <cfRule type="cellIs" dxfId="12" priority="1" operator="greaterThan">
      <formula>0.05</formula>
    </cfRule>
  </conditionalFormatting>
  <hyperlinks>
    <hyperlink ref="G15" r:id="rId1" xr:uid="{00000000-0004-0000-0400-000000000000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2"/>
  <sheetViews>
    <sheetView tabSelected="1" workbookViewId="0">
      <selection activeCell="L40" sqref="L40"/>
    </sheetView>
  </sheetViews>
  <sheetFormatPr defaultRowHeight="14.5" x14ac:dyDescent="0.35"/>
  <cols>
    <col min="1" max="1" width="43.6328125" customWidth="1"/>
    <col min="2" max="3" width="24.453125" bestFit="1" customWidth="1"/>
  </cols>
  <sheetData>
    <row r="1" spans="1:1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9" x14ac:dyDescent="0.35">
      <c r="A2" t="s">
        <v>79</v>
      </c>
      <c r="B2" t="s">
        <v>81</v>
      </c>
      <c r="C2" t="s">
        <v>82</v>
      </c>
      <c r="D2" t="s">
        <v>83</v>
      </c>
      <c r="E2" t="s">
        <v>84</v>
      </c>
      <c r="F2" t="s">
        <v>81</v>
      </c>
      <c r="G2" t="s">
        <v>82</v>
      </c>
      <c r="H2" t="s">
        <v>83</v>
      </c>
      <c r="I2" t="s">
        <v>84</v>
      </c>
      <c r="J2" t="s">
        <v>81</v>
      </c>
      <c r="K2" t="s">
        <v>82</v>
      </c>
      <c r="L2" t="s">
        <v>83</v>
      </c>
      <c r="M2" t="s">
        <v>84</v>
      </c>
      <c r="N2" t="s">
        <v>81</v>
      </c>
      <c r="O2" t="s">
        <v>82</v>
      </c>
      <c r="P2" t="s">
        <v>83</v>
      </c>
      <c r="Q2" t="s">
        <v>84</v>
      </c>
    </row>
    <row r="3" spans="1:19" x14ac:dyDescent="0.35">
      <c r="A3" t="s">
        <v>80</v>
      </c>
      <c r="B3">
        <v>1</v>
      </c>
      <c r="C3">
        <v>1</v>
      </c>
      <c r="D3">
        <v>1</v>
      </c>
      <c r="E3">
        <v>1</v>
      </c>
      <c r="F3">
        <f>B3+1</f>
        <v>2</v>
      </c>
      <c r="G3">
        <f t="shared" ref="G3:Q3" si="0">C3+1</f>
        <v>2</v>
      </c>
      <c r="H3">
        <f t="shared" si="0"/>
        <v>2</v>
      </c>
      <c r="I3">
        <f t="shared" si="0"/>
        <v>2</v>
      </c>
      <c r="J3">
        <f t="shared" si="0"/>
        <v>3</v>
      </c>
      <c r="K3">
        <f t="shared" si="0"/>
        <v>3</v>
      </c>
      <c r="L3">
        <f t="shared" si="0"/>
        <v>3</v>
      </c>
      <c r="M3">
        <f t="shared" si="0"/>
        <v>3</v>
      </c>
      <c r="N3">
        <f t="shared" si="0"/>
        <v>4</v>
      </c>
      <c r="O3">
        <f t="shared" si="0"/>
        <v>4</v>
      </c>
      <c r="P3">
        <f t="shared" si="0"/>
        <v>4</v>
      </c>
      <c r="Q3">
        <f t="shared" si="0"/>
        <v>4</v>
      </c>
    </row>
    <row r="4" spans="1:19" x14ac:dyDescent="0.35">
      <c r="A4" t="s">
        <v>95</v>
      </c>
      <c r="B4" s="6">
        <v>1.46571610704643</v>
      </c>
      <c r="C4" s="6">
        <v>41.0937688993384</v>
      </c>
      <c r="D4" s="6">
        <v>4.8820262729375301</v>
      </c>
      <c r="E4" s="6">
        <v>3.2205786978819599</v>
      </c>
      <c r="F4" s="6">
        <v>0.24322046656766799</v>
      </c>
      <c r="G4" s="6">
        <v>50.408239964676902</v>
      </c>
      <c r="H4" s="6">
        <v>4.1340316919379898</v>
      </c>
      <c r="I4" s="6">
        <v>5.4358684372054897</v>
      </c>
      <c r="J4" s="6">
        <v>41.073073384469403</v>
      </c>
      <c r="K4" s="6">
        <v>34.945950391190401</v>
      </c>
      <c r="L4" s="6">
        <v>7.4043796426019801</v>
      </c>
      <c r="M4" s="6">
        <v>5.7319010313159797</v>
      </c>
      <c r="N4" s="6">
        <v>111.05187332736401</v>
      </c>
      <c r="O4" s="6">
        <v>89.199547629020103</v>
      </c>
      <c r="P4" s="7">
        <v>4.6425696042661901E-3</v>
      </c>
      <c r="Q4" s="6">
        <v>0.48777647823917403</v>
      </c>
    </row>
    <row r="5" spans="1:19" ht="15" thickBot="1" x14ac:dyDescent="0.4">
      <c r="A5" t="s">
        <v>96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S5" t="s">
        <v>97</v>
      </c>
    </row>
    <row r="6" spans="1:19" ht="15" thickBot="1" x14ac:dyDescent="0.4">
      <c r="A6" t="s">
        <v>98</v>
      </c>
      <c r="B6" s="13">
        <v>0.226022813685375</v>
      </c>
      <c r="C6" s="1">
        <v>1.45098179801405E-10</v>
      </c>
      <c r="D6">
        <v>2.7137743849787E-2</v>
      </c>
      <c r="E6" s="13">
        <v>7.2717917908410007E-2</v>
      </c>
      <c r="F6" s="13">
        <v>0.62188973880374998</v>
      </c>
      <c r="G6" s="1">
        <v>1.24868826761562E-12</v>
      </c>
      <c r="H6">
        <v>4.2029106258741601E-2</v>
      </c>
      <c r="I6">
        <v>1.9727279038121999E-2</v>
      </c>
      <c r="J6" s="1">
        <v>1.4664273518669299E-10</v>
      </c>
      <c r="K6" s="1">
        <v>3.3898569629913599E-9</v>
      </c>
      <c r="L6">
        <v>6.5065276895303302E-3</v>
      </c>
      <c r="M6">
        <v>1.6659438910769001E-2</v>
      </c>
      <c r="N6" s="1">
        <v>5.7642505080657203E-26</v>
      </c>
      <c r="O6" s="1">
        <v>3.5693056330348499E-21</v>
      </c>
      <c r="P6" s="13">
        <v>0.94567705116258904</v>
      </c>
      <c r="Q6" s="13">
        <v>0.48492084664420498</v>
      </c>
      <c r="S6" s="8">
        <v>0.05</v>
      </c>
    </row>
    <row r="7" spans="1:19" x14ac:dyDescent="0.35">
      <c r="A7" t="s">
        <v>99</v>
      </c>
      <c r="B7" t="s">
        <v>100</v>
      </c>
      <c r="C7" t="s">
        <v>100</v>
      </c>
      <c r="D7" t="s">
        <v>100</v>
      </c>
      <c r="E7" t="s">
        <v>100</v>
      </c>
      <c r="F7" t="s">
        <v>100</v>
      </c>
      <c r="G7" t="s">
        <v>100</v>
      </c>
      <c r="H7" t="s">
        <v>100</v>
      </c>
      <c r="I7" t="s">
        <v>100</v>
      </c>
      <c r="J7" t="s">
        <v>100</v>
      </c>
      <c r="K7" t="s">
        <v>100</v>
      </c>
      <c r="L7" t="s">
        <v>100</v>
      </c>
      <c r="M7" t="s">
        <v>100</v>
      </c>
      <c r="N7" t="s">
        <v>100</v>
      </c>
      <c r="O7" t="s">
        <v>100</v>
      </c>
      <c r="P7" t="s">
        <v>100</v>
      </c>
      <c r="Q7" t="s">
        <v>100</v>
      </c>
    </row>
    <row r="8" spans="1:19" x14ac:dyDescent="0.35">
      <c r="A8" t="s">
        <v>73</v>
      </c>
      <c r="B8" t="s">
        <v>101</v>
      </c>
      <c r="C8" t="s">
        <v>102</v>
      </c>
      <c r="D8" t="s">
        <v>103</v>
      </c>
      <c r="E8" t="s">
        <v>104</v>
      </c>
      <c r="F8" t="s">
        <v>105</v>
      </c>
      <c r="G8" t="s">
        <v>106</v>
      </c>
      <c r="H8" t="s">
        <v>107</v>
      </c>
      <c r="I8" t="s">
        <v>108</v>
      </c>
      <c r="J8" t="s">
        <v>109</v>
      </c>
      <c r="K8" t="s">
        <v>110</v>
      </c>
      <c r="L8" t="s">
        <v>111</v>
      </c>
      <c r="M8" t="s">
        <v>112</v>
      </c>
      <c r="N8" t="s">
        <v>113</v>
      </c>
      <c r="O8" t="s">
        <v>114</v>
      </c>
      <c r="P8" t="s">
        <v>115</v>
      </c>
      <c r="Q8" t="s">
        <v>116</v>
      </c>
    </row>
    <row r="9" spans="1:19" x14ac:dyDescent="0.35">
      <c r="A9" t="s">
        <v>117</v>
      </c>
      <c r="B9" t="s">
        <v>118</v>
      </c>
      <c r="C9" t="s">
        <v>119</v>
      </c>
      <c r="D9" t="s">
        <v>118</v>
      </c>
      <c r="E9" t="s">
        <v>119</v>
      </c>
      <c r="F9" t="s">
        <v>118</v>
      </c>
      <c r="G9" t="s">
        <v>119</v>
      </c>
      <c r="H9" t="s">
        <v>118</v>
      </c>
      <c r="I9" t="s">
        <v>119</v>
      </c>
      <c r="J9" t="s">
        <v>118</v>
      </c>
      <c r="K9" t="s">
        <v>119</v>
      </c>
      <c r="L9" t="s">
        <v>118</v>
      </c>
      <c r="M9" t="s">
        <v>119</v>
      </c>
      <c r="N9" t="s">
        <v>118</v>
      </c>
      <c r="O9" t="s">
        <v>119</v>
      </c>
      <c r="P9" t="s">
        <v>118</v>
      </c>
      <c r="Q9" t="s">
        <v>119</v>
      </c>
    </row>
    <row r="10" spans="1:19" ht="15" thickBot="1" x14ac:dyDescent="0.4"/>
    <row r="11" spans="1:19" ht="15" thickBot="1" x14ac:dyDescent="0.4">
      <c r="A11" t="s">
        <v>134</v>
      </c>
      <c r="B11" s="13">
        <f>B6</f>
        <v>0.226022813685375</v>
      </c>
      <c r="F11" s="13">
        <f>F6</f>
        <v>0.62188973880374998</v>
      </c>
      <c r="Q11" s="13">
        <f>Q6</f>
        <v>0.48492084664420498</v>
      </c>
    </row>
    <row r="12" spans="1:19" x14ac:dyDescent="0.35">
      <c r="A12" t="s">
        <v>135</v>
      </c>
      <c r="C12" s="14">
        <f>C6</f>
        <v>1.45098179801405E-10</v>
      </c>
      <c r="G12" s="14">
        <f>G6</f>
        <v>1.24868826761562E-12</v>
      </c>
      <c r="J12" s="14">
        <f>J6</f>
        <v>1.4664273518669299E-10</v>
      </c>
      <c r="K12" s="14">
        <f>K6</f>
        <v>3.3898569629913599E-9</v>
      </c>
      <c r="N12" s="14">
        <f>N6</f>
        <v>5.7642505080657203E-26</v>
      </c>
      <c r="O12" s="14">
        <f>O6</f>
        <v>3.5693056330348499E-21</v>
      </c>
    </row>
    <row r="13" spans="1:19" x14ac:dyDescent="0.35">
      <c r="P13" t="s">
        <v>140</v>
      </c>
    </row>
    <row r="15" spans="1:19" ht="16.5" x14ac:dyDescent="0.35">
      <c r="A15" t="s">
        <v>178</v>
      </c>
      <c r="C15" t="s">
        <v>179</v>
      </c>
      <c r="D15" t="s">
        <v>179</v>
      </c>
      <c r="G15" t="s">
        <v>179</v>
      </c>
      <c r="H15" t="s">
        <v>179</v>
      </c>
      <c r="I15" t="s">
        <v>179</v>
      </c>
      <c r="J15" t="s">
        <v>179</v>
      </c>
      <c r="K15" t="s">
        <v>179</v>
      </c>
      <c r="L15" t="s">
        <v>179</v>
      </c>
      <c r="M15" t="s">
        <v>179</v>
      </c>
      <c r="N15" t="s">
        <v>179</v>
      </c>
      <c r="O15" t="s">
        <v>179</v>
      </c>
    </row>
    <row r="18" spans="1:20" x14ac:dyDescent="0.35">
      <c r="A18" t="s">
        <v>79</v>
      </c>
      <c r="B18" t="s">
        <v>81</v>
      </c>
      <c r="C18" t="s">
        <v>82</v>
      </c>
      <c r="D18" t="s">
        <v>83</v>
      </c>
      <c r="E18" t="s">
        <v>84</v>
      </c>
      <c r="F18" t="s">
        <v>81</v>
      </c>
      <c r="G18" t="s">
        <v>82</v>
      </c>
      <c r="H18" t="s">
        <v>83</v>
      </c>
      <c r="I18" t="s">
        <v>84</v>
      </c>
      <c r="J18" t="s">
        <v>81</v>
      </c>
      <c r="K18" t="s">
        <v>82</v>
      </c>
      <c r="L18" t="s">
        <v>83</v>
      </c>
      <c r="M18" t="s">
        <v>84</v>
      </c>
      <c r="N18" t="s">
        <v>81</v>
      </c>
      <c r="O18" t="s">
        <v>82</v>
      </c>
      <c r="P18" t="s">
        <v>83</v>
      </c>
      <c r="Q18" t="s">
        <v>84</v>
      </c>
      <c r="S18" t="s">
        <v>189</v>
      </c>
    </row>
    <row r="19" spans="1:20" x14ac:dyDescent="0.35">
      <c r="A19" t="s">
        <v>80</v>
      </c>
      <c r="B19">
        <v>1</v>
      </c>
      <c r="C19">
        <v>1</v>
      </c>
      <c r="D19">
        <v>1</v>
      </c>
      <c r="E19">
        <v>1</v>
      </c>
      <c r="F19">
        <f>B19+1</f>
        <v>2</v>
      </c>
      <c r="G19">
        <f t="shared" ref="G19" si="1">C19+1</f>
        <v>2</v>
      </c>
      <c r="H19">
        <f t="shared" ref="H19" si="2">D19+1</f>
        <v>2</v>
      </c>
      <c r="I19">
        <f t="shared" ref="I19" si="3">E19+1</f>
        <v>2</v>
      </c>
      <c r="J19">
        <f t="shared" ref="J19" si="4">F19+1</f>
        <v>3</v>
      </c>
      <c r="K19">
        <f t="shared" ref="K19" si="5">G19+1</f>
        <v>3</v>
      </c>
      <c r="L19">
        <f t="shared" ref="L19" si="6">H19+1</f>
        <v>3</v>
      </c>
      <c r="M19">
        <f t="shared" ref="M19" si="7">I19+1</f>
        <v>3</v>
      </c>
      <c r="N19">
        <f t="shared" ref="N19" si="8">J19+1</f>
        <v>4</v>
      </c>
      <c r="O19">
        <f t="shared" ref="O19" si="9">K19+1</f>
        <v>4</v>
      </c>
      <c r="P19">
        <f t="shared" ref="P19" si="10">L19+1</f>
        <v>4</v>
      </c>
      <c r="Q19">
        <f t="shared" ref="Q19" si="11">M19+1</f>
        <v>4</v>
      </c>
    </row>
    <row r="20" spans="1:20" x14ac:dyDescent="0.35">
      <c r="A20" t="s">
        <v>181</v>
      </c>
      <c r="B20" t="str">
        <f>IF(AND(NOT('Pioneer.shapiro.test'!B5&lt;'Kruskal.Wallis.chi2.summary'!$S$6),NOT('Pioneer.shapiro.test'!B6&lt;'Kruskal.Wallis.chi2.summary'!$S$6)),"y","n")</f>
        <v>n</v>
      </c>
      <c r="C20" t="str">
        <f>IF(AND(NOT('Pioneer.shapiro.test'!C5&lt;'Kruskal.Wallis.chi2.summary'!$S$6),NOT('Pioneer.shapiro.test'!C6&lt;'Kruskal.Wallis.chi2.summary'!$S$6)),"y","n")</f>
        <v>n</v>
      </c>
      <c r="D20" t="str">
        <f>IF(AND(NOT('Pioneer.shapiro.test'!D5&lt;'Kruskal.Wallis.chi2.summary'!$S$6),NOT('Pioneer.shapiro.test'!D6&lt;'Kruskal.Wallis.chi2.summary'!$S$6)),"y","n")</f>
        <v>n</v>
      </c>
      <c r="E20" t="str">
        <f>IF(AND(NOT('Pioneer.shapiro.test'!E5&lt;'Kruskal.Wallis.chi2.summary'!$S$6),NOT('Pioneer.shapiro.test'!E6&lt;'Kruskal.Wallis.chi2.summary'!$S$6)),"y","n")</f>
        <v>n</v>
      </c>
      <c r="F20" t="str">
        <f>IF(AND(NOT('Pioneer.shapiro.test'!F5&lt;'Kruskal.Wallis.chi2.summary'!$S$6),NOT('Pioneer.shapiro.test'!F6&lt;'Kruskal.Wallis.chi2.summary'!$S$6)),"y","n")</f>
        <v>n</v>
      </c>
      <c r="G20" t="str">
        <f>IF(AND(NOT('Pioneer.shapiro.test'!G5&lt;'Kruskal.Wallis.chi2.summary'!$S$6),NOT('Pioneer.shapiro.test'!G6&lt;'Kruskal.Wallis.chi2.summary'!$S$6)),"y","n")</f>
        <v>n</v>
      </c>
      <c r="H20" t="str">
        <f>IF(AND(NOT('Pioneer.shapiro.test'!H5&lt;'Kruskal.Wallis.chi2.summary'!$S$6),NOT('Pioneer.shapiro.test'!H6&lt;'Kruskal.Wallis.chi2.summary'!$S$6)),"y","n")</f>
        <v>n</v>
      </c>
      <c r="I20" t="str">
        <f>IF(AND(NOT('Pioneer.shapiro.test'!I5&lt;'Kruskal.Wallis.chi2.summary'!$S$6),NOT('Pioneer.shapiro.test'!I6&lt;'Kruskal.Wallis.chi2.summary'!$S$6)),"y","n")</f>
        <v>n</v>
      </c>
      <c r="J20" t="str">
        <f>IF(AND(NOT('Pioneer.shapiro.test'!J5&lt;'Kruskal.Wallis.chi2.summary'!$S$6),NOT('Pioneer.shapiro.test'!J6&lt;'Kruskal.Wallis.chi2.summary'!$S$6)),"y","n")</f>
        <v>n</v>
      </c>
      <c r="K20" t="str">
        <f>IF(AND(NOT('Pioneer.shapiro.test'!K5&lt;'Kruskal.Wallis.chi2.summary'!$S$6),NOT('Pioneer.shapiro.test'!K6&lt;'Kruskal.Wallis.chi2.summary'!$S$6)),"y","n")</f>
        <v>n</v>
      </c>
      <c r="L20" t="str">
        <f>IF(AND(NOT('Pioneer.shapiro.test'!L5&lt;'Kruskal.Wallis.chi2.summary'!$S$6),NOT('Pioneer.shapiro.test'!L6&lt;'Kruskal.Wallis.chi2.summary'!$S$6)),"y","n")</f>
        <v>n</v>
      </c>
      <c r="M20" t="str">
        <f>IF(AND(NOT('Pioneer.shapiro.test'!M5&lt;'Kruskal.Wallis.chi2.summary'!$S$6),NOT('Pioneer.shapiro.test'!M6&lt;'Kruskal.Wallis.chi2.summary'!$S$6)),"y","n")</f>
        <v>n</v>
      </c>
      <c r="N20" t="str">
        <f>IF(AND(NOT('Pioneer.shapiro.test'!N5&lt;'Kruskal.Wallis.chi2.summary'!$S$6),NOT('Pioneer.shapiro.test'!N6&lt;'Kruskal.Wallis.chi2.summary'!$S$6)),"y","n")</f>
        <v>n</v>
      </c>
      <c r="O20" t="str">
        <f>IF(AND(NOT('Pioneer.shapiro.test'!O5&lt;'Kruskal.Wallis.chi2.summary'!$S$6),NOT('Pioneer.shapiro.test'!O6&lt;'Kruskal.Wallis.chi2.summary'!$S$6)),"y","n")</f>
        <v>n</v>
      </c>
      <c r="P20" t="str">
        <f>IF(AND(NOT('Pioneer.shapiro.test'!P5&lt;'Kruskal.Wallis.chi2.summary'!$S$6),NOT('Pioneer.shapiro.test'!P6&lt;'Kruskal.Wallis.chi2.summary'!$S$6)),"y","n")</f>
        <v>n</v>
      </c>
      <c r="Q20" t="str">
        <f>IF(AND(NOT('Pioneer.shapiro.test'!Q5&lt;'Kruskal.Wallis.chi2.summary'!$S$6),NOT('Pioneer.shapiro.test'!Q6&lt;'Kruskal.Wallis.chi2.summary'!$S$6)),"y","n")</f>
        <v>n</v>
      </c>
    </row>
    <row r="21" spans="1:20" x14ac:dyDescent="0.35">
      <c r="A21" t="s">
        <v>152</v>
      </c>
    </row>
    <row r="22" spans="1:20" x14ac:dyDescent="0.35">
      <c r="A22" s="3" t="s">
        <v>182</v>
      </c>
    </row>
    <row r="23" spans="1:20" x14ac:dyDescent="0.35">
      <c r="A23" s="3"/>
      <c r="B23" s="32">
        <f>IF('Pioneer.t.test'!C7&lt;0.05,"",'Pioneer.t.test'!C7)</f>
        <v>0.344276807274774</v>
      </c>
      <c r="C23" s="32" t="str">
        <f>IF('Pioneer.t.test'!D7&lt;0.05,"",'Pioneer.t.test'!D7)</f>
        <v/>
      </c>
      <c r="D23" s="32" t="str">
        <f>IF('Pioneer.t.test'!E7&lt;0.05,"",'Pioneer.t.test'!E7)</f>
        <v/>
      </c>
      <c r="E23" s="32">
        <f>IF('Pioneer.t.test'!F7&lt;0.05,"",'Pioneer.t.test'!F7)</f>
        <v>8.3830839645741895E-2</v>
      </c>
      <c r="F23" s="32">
        <f>IF('Pioneer.t.test'!G7&lt;0.05,"",'Pioneer.t.test'!G7)</f>
        <v>0.63117695653351502</v>
      </c>
      <c r="G23" s="32" t="str">
        <f>IF('Pioneer.t.test'!H7&lt;0.05,"",'Pioneer.t.test'!H7)</f>
        <v/>
      </c>
      <c r="H23" s="32">
        <f>IF('Pioneer.t.test'!I7&lt;0.05,"",'Pioneer.t.test'!I7)</f>
        <v>0.111034330769476</v>
      </c>
      <c r="I23" s="32" t="str">
        <f>IF('Pioneer.t.test'!J7&lt;0.05,"",'Pioneer.t.test'!J7)</f>
        <v/>
      </c>
      <c r="J23" s="32" t="str">
        <f>IF('Pioneer.t.test'!K7&lt;0.05,"",'Pioneer.t.test'!K7)</f>
        <v/>
      </c>
      <c r="K23" s="32" t="str">
        <f>IF('Pioneer.t.test'!L7&lt;0.05,"",'Pioneer.t.test'!L7)</f>
        <v/>
      </c>
      <c r="L23" s="32" t="str">
        <f>IF('Pioneer.t.test'!M7&lt;0.05,"",'Pioneer.t.test'!M7)</f>
        <v/>
      </c>
      <c r="M23" s="32" t="str">
        <f>IF('Pioneer.t.test'!N7&lt;0.05,"",'Pioneer.t.test'!N7)</f>
        <v/>
      </c>
      <c r="N23" s="32" t="str">
        <f>IF('Pioneer.t.test'!O7&lt;0.05,"",'Pioneer.t.test'!O7)</f>
        <v/>
      </c>
      <c r="O23" s="32" t="str">
        <f>IF('Pioneer.t.test'!P7&lt;0.05,"",'Pioneer.t.test'!P7)</f>
        <v/>
      </c>
      <c r="P23" s="32">
        <f>IF('Pioneer.t.test'!Q7&lt;0.05,"",'Pioneer.t.test'!Q7)</f>
        <v>8.3600611633552604E-2</v>
      </c>
      <c r="Q23" s="32">
        <f>IF('Pioneer.t.test'!R7&lt;0.05,"",'Pioneer.t.test'!R7)</f>
        <v>0.78783035002081303</v>
      </c>
    </row>
    <row r="24" spans="1:20" x14ac:dyDescent="0.35">
      <c r="A24" t="s">
        <v>193</v>
      </c>
      <c r="B24" t="str">
        <f>IF('Pioneer.t.test'!C7&lt;'Kruskal.Wallis.chi2.summary'!$S$6,"y","n")</f>
        <v>n</v>
      </c>
      <c r="C24" t="str">
        <f>IF('Pioneer.t.test'!D7&lt;'Kruskal.Wallis.chi2.summary'!$S$6,"y","n")</f>
        <v>y</v>
      </c>
      <c r="D24" t="str">
        <f>IF('Pioneer.t.test'!E7&lt;'Kruskal.Wallis.chi2.summary'!$S$6,"y","n")</f>
        <v>y</v>
      </c>
      <c r="E24" t="str">
        <f>IF('Pioneer.t.test'!F7&lt;'Kruskal.Wallis.chi2.summary'!$S$6,"y","n")</f>
        <v>n</v>
      </c>
      <c r="F24" t="str">
        <f>IF('Pioneer.t.test'!G7&lt;'Kruskal.Wallis.chi2.summary'!$S$6,"y","n")</f>
        <v>n</v>
      </c>
      <c r="G24" t="str">
        <f>IF('Pioneer.t.test'!H7&lt;'Kruskal.Wallis.chi2.summary'!$S$6,"y","n")</f>
        <v>y</v>
      </c>
      <c r="H24" t="str">
        <f>IF('Pioneer.t.test'!I7&lt;'Kruskal.Wallis.chi2.summary'!$S$6,"y","n")</f>
        <v>n</v>
      </c>
      <c r="I24" t="str">
        <f>IF('Pioneer.t.test'!J7&lt;'Kruskal.Wallis.chi2.summary'!$S$6,"y","n")</f>
        <v>y</v>
      </c>
      <c r="J24" t="str">
        <f>IF('Pioneer.t.test'!K7&lt;'Kruskal.Wallis.chi2.summary'!$S$6,"y","n")</f>
        <v>y</v>
      </c>
      <c r="K24" t="str">
        <f>IF('Pioneer.t.test'!L7&lt;'Kruskal.Wallis.chi2.summary'!$S$6,"y","n")</f>
        <v>y</v>
      </c>
      <c r="L24" t="str">
        <f>IF('Pioneer.t.test'!M7&lt;'Kruskal.Wallis.chi2.summary'!$S$6,"y","n")</f>
        <v>y</v>
      </c>
      <c r="M24" t="str">
        <f>IF('Pioneer.t.test'!N7&lt;'Kruskal.Wallis.chi2.summary'!$S$6,"y","n")</f>
        <v>y</v>
      </c>
      <c r="N24" t="str">
        <f>IF('Pioneer.t.test'!O7&lt;'Kruskal.Wallis.chi2.summary'!$S$6,"y","n")</f>
        <v>y</v>
      </c>
      <c r="O24" t="str">
        <f>IF('Pioneer.t.test'!P7&lt;'Kruskal.Wallis.chi2.summary'!$S$6,"y","n")</f>
        <v>y</v>
      </c>
      <c r="P24" t="str">
        <f>IF('Pioneer.t.test'!Q7&lt;'Kruskal.Wallis.chi2.summary'!$S$6,"y","n")</f>
        <v>n</v>
      </c>
      <c r="Q24" t="str">
        <f>IF('Pioneer.t.test'!R7&lt;'Kruskal.Wallis.chi2.summary'!$S$6,"y","n")</f>
        <v>n</v>
      </c>
    </row>
    <row r="25" spans="1:20" x14ac:dyDescent="0.35">
      <c r="B25" s="32" t="str">
        <f>IF('Pioneer.wilcox.test.summary'!B5&lt;0.05,"",'Pioneer.wilcox.test.summary'!B5)</f>
        <v/>
      </c>
      <c r="C25" s="32" t="str">
        <f>IF('Pioneer.wilcox.test.summary'!C5&lt;0.05,"",'Pioneer.wilcox.test.summary'!C5)</f>
        <v/>
      </c>
      <c r="D25" s="32" t="str">
        <f>IF('Pioneer.wilcox.test.summary'!D5&lt;0.05,"",'Pioneer.wilcox.test.summary'!D5)</f>
        <v/>
      </c>
      <c r="E25" s="32" t="str">
        <f>IF('Pioneer.wilcox.test.summary'!E5&lt;0.05,"",'Pioneer.wilcox.test.summary'!E5)</f>
        <v/>
      </c>
      <c r="F25" s="32" t="str">
        <f>IF('Pioneer.wilcox.test.summary'!F5&lt;0.05,"",'Pioneer.wilcox.test.summary'!F5)</f>
        <v/>
      </c>
      <c r="G25" s="32" t="str">
        <f>IF('Pioneer.wilcox.test.summary'!G5&lt;0.05,"",'Pioneer.wilcox.test.summary'!G5)</f>
        <v/>
      </c>
      <c r="H25" s="32" t="str">
        <f>IF('Pioneer.wilcox.test.summary'!H5&lt;0.05,"",'Pioneer.wilcox.test.summary'!H5)</f>
        <v/>
      </c>
      <c r="I25" s="32" t="str">
        <f>IF('Pioneer.wilcox.test.summary'!I5&lt;0.05,"",'Pioneer.wilcox.test.summary'!I5)</f>
        <v/>
      </c>
      <c r="J25" s="32" t="str">
        <f>IF('Pioneer.wilcox.test.summary'!J5&lt;0.05,"",'Pioneer.wilcox.test.summary'!J5)</f>
        <v/>
      </c>
      <c r="K25" s="32" t="str">
        <f>IF('Pioneer.wilcox.test.summary'!K5&lt;0.05,"",'Pioneer.wilcox.test.summary'!K5)</f>
        <v/>
      </c>
      <c r="L25" s="32" t="str">
        <f>IF('Pioneer.wilcox.test.summary'!L5&lt;0.05,"",'Pioneer.wilcox.test.summary'!L5)</f>
        <v/>
      </c>
      <c r="M25" s="32" t="str">
        <f>IF('Pioneer.wilcox.test.summary'!M5&lt;0.05,"",'Pioneer.wilcox.test.summary'!M5)</f>
        <v/>
      </c>
      <c r="N25" s="32" t="str">
        <f>IF('Pioneer.wilcox.test.summary'!N5&lt;0.05,"",'Pioneer.wilcox.test.summary'!N5)</f>
        <v/>
      </c>
      <c r="O25" s="32" t="str">
        <f>IF('Pioneer.wilcox.test.summary'!O5&lt;0.05,"",'Pioneer.wilcox.test.summary'!O5)</f>
        <v/>
      </c>
      <c r="P25" s="32" t="str">
        <f>IF('Pioneer.wilcox.test.summary'!P5&lt;0.05,"",'Pioneer.wilcox.test.summary'!P5)</f>
        <v/>
      </c>
      <c r="Q25" s="32" t="str">
        <f>IF('Pioneer.wilcox.test.summary'!Q5&lt;0.05,"",'Pioneer.wilcox.test.summary'!Q5)</f>
        <v/>
      </c>
    </row>
    <row r="26" spans="1:20" x14ac:dyDescent="0.35">
      <c r="A26" t="s">
        <v>194</v>
      </c>
      <c r="B26" t="s">
        <v>150</v>
      </c>
      <c r="C26" t="s">
        <v>150</v>
      </c>
      <c r="D26" t="s">
        <v>150</v>
      </c>
      <c r="E26" t="s">
        <v>150</v>
      </c>
      <c r="F26" t="s">
        <v>150</v>
      </c>
      <c r="G26" t="s">
        <v>150</v>
      </c>
      <c r="H26" t="s">
        <v>150</v>
      </c>
      <c r="I26" t="s">
        <v>150</v>
      </c>
      <c r="J26" t="s">
        <v>150</v>
      </c>
      <c r="K26" t="s">
        <v>150</v>
      </c>
      <c r="L26" t="s">
        <v>150</v>
      </c>
      <c r="M26" t="s">
        <v>150</v>
      </c>
      <c r="N26" t="s">
        <v>150</v>
      </c>
      <c r="O26" t="s">
        <v>150</v>
      </c>
      <c r="P26" t="s">
        <v>150</v>
      </c>
      <c r="Q26" t="s">
        <v>198</v>
      </c>
      <c r="S26" t="s">
        <v>199</v>
      </c>
    </row>
    <row r="27" spans="1:20" x14ac:dyDescent="0.35">
      <c r="B27" s="32">
        <f>IF(B6&lt;0.05,"",B6)</f>
        <v>0.226022813685375</v>
      </c>
      <c r="C27" s="32" t="str">
        <f t="shared" ref="C27:Q27" si="12">IF(C6&lt;0.05,"",C6)</f>
        <v/>
      </c>
      <c r="D27" s="32" t="str">
        <f t="shared" si="12"/>
        <v/>
      </c>
      <c r="E27" s="32">
        <f t="shared" si="12"/>
        <v>7.2717917908410007E-2</v>
      </c>
      <c r="F27" s="32">
        <f t="shared" si="12"/>
        <v>0.62188973880374998</v>
      </c>
      <c r="G27" s="32" t="str">
        <f t="shared" si="12"/>
        <v/>
      </c>
      <c r="H27" s="32" t="str">
        <f t="shared" si="12"/>
        <v/>
      </c>
      <c r="I27" s="32" t="str">
        <f t="shared" si="12"/>
        <v/>
      </c>
      <c r="J27" s="32" t="str">
        <f t="shared" si="12"/>
        <v/>
      </c>
      <c r="K27" s="32" t="str">
        <f t="shared" si="12"/>
        <v/>
      </c>
      <c r="L27" s="32" t="str">
        <f t="shared" si="12"/>
        <v/>
      </c>
      <c r="M27" s="32" t="str">
        <f t="shared" si="12"/>
        <v/>
      </c>
      <c r="N27" s="32" t="str">
        <f t="shared" si="12"/>
        <v/>
      </c>
      <c r="O27" s="32" t="str">
        <f t="shared" si="12"/>
        <v/>
      </c>
      <c r="P27" s="32">
        <f t="shared" si="12"/>
        <v>0.94567705116258904</v>
      </c>
      <c r="Q27" s="32">
        <f t="shared" si="12"/>
        <v>0.48492084664420498</v>
      </c>
    </row>
    <row r="28" spans="1:20" x14ac:dyDescent="0.35">
      <c r="A28" t="s">
        <v>195</v>
      </c>
      <c r="B28" t="str">
        <f>IF(B6&lt;$S$6,"y","n")</f>
        <v>n</v>
      </c>
      <c r="C28" t="str">
        <f t="shared" ref="C28:Q28" si="13">IF(C6&lt;$S$6,"y","n")</f>
        <v>y</v>
      </c>
      <c r="D28" t="str">
        <f t="shared" si="13"/>
        <v>y</v>
      </c>
      <c r="E28" t="str">
        <f t="shared" si="13"/>
        <v>n</v>
      </c>
      <c r="F28" t="str">
        <f t="shared" si="13"/>
        <v>n</v>
      </c>
      <c r="G28" t="str">
        <f t="shared" si="13"/>
        <v>y</v>
      </c>
      <c r="H28" t="str">
        <f t="shared" si="13"/>
        <v>y</v>
      </c>
      <c r="I28" t="str">
        <f t="shared" si="13"/>
        <v>y</v>
      </c>
      <c r="J28" t="str">
        <f t="shared" si="13"/>
        <v>y</v>
      </c>
      <c r="K28" t="str">
        <f t="shared" si="13"/>
        <v>y</v>
      </c>
      <c r="L28" t="str">
        <f t="shared" si="13"/>
        <v>y</v>
      </c>
      <c r="M28" t="str">
        <f t="shared" si="13"/>
        <v>y</v>
      </c>
      <c r="N28" t="str">
        <f t="shared" si="13"/>
        <v>y</v>
      </c>
      <c r="O28" t="str">
        <f t="shared" si="13"/>
        <v>y</v>
      </c>
      <c r="P28" t="str">
        <f t="shared" si="13"/>
        <v>n</v>
      </c>
      <c r="Q28" t="str">
        <f t="shared" si="13"/>
        <v>n</v>
      </c>
      <c r="S28" t="s">
        <v>199</v>
      </c>
    </row>
    <row r="29" spans="1:20" x14ac:dyDescent="0.35">
      <c r="A29" t="s">
        <v>180</v>
      </c>
      <c r="B29" t="s">
        <v>183</v>
      </c>
      <c r="C29" s="33" t="s">
        <v>154</v>
      </c>
      <c r="D29" s="33" t="s">
        <v>154</v>
      </c>
      <c r="E29" t="s">
        <v>183</v>
      </c>
      <c r="F29" t="s">
        <v>183</v>
      </c>
      <c r="G29" s="33" t="s">
        <v>154</v>
      </c>
      <c r="H29" s="33" t="s">
        <v>154</v>
      </c>
      <c r="I29" s="33" t="s">
        <v>154</v>
      </c>
      <c r="J29" s="33" t="s">
        <v>154</v>
      </c>
      <c r="K29" s="33" t="s">
        <v>154</v>
      </c>
      <c r="L29" s="33" t="s">
        <v>154</v>
      </c>
      <c r="M29" s="33" t="s">
        <v>154</v>
      </c>
      <c r="N29" s="34" t="s">
        <v>153</v>
      </c>
      <c r="O29" s="34" t="s">
        <v>153</v>
      </c>
      <c r="P29" t="s">
        <v>183</v>
      </c>
      <c r="Q29" t="s">
        <v>183</v>
      </c>
      <c r="S29" t="s">
        <v>205</v>
      </c>
      <c r="T29" s="5" t="s">
        <v>206</v>
      </c>
    </row>
    <row r="30" spans="1:20" x14ac:dyDescent="0.35">
      <c r="A30" t="s">
        <v>155</v>
      </c>
    </row>
    <row r="32" spans="1:20" x14ac:dyDescent="0.35">
      <c r="A32" t="s">
        <v>190</v>
      </c>
      <c r="B32" s="9" t="s">
        <v>191</v>
      </c>
      <c r="C32" s="33" t="s">
        <v>202</v>
      </c>
      <c r="D32" t="s">
        <v>204</v>
      </c>
      <c r="E32" s="9" t="s">
        <v>191</v>
      </c>
      <c r="F32" s="9" t="s">
        <v>191</v>
      </c>
      <c r="G32" s="33" t="s">
        <v>202</v>
      </c>
      <c r="H32" s="33" t="s">
        <v>203</v>
      </c>
      <c r="I32" s="33" t="s">
        <v>203</v>
      </c>
      <c r="J32" s="33" t="s">
        <v>202</v>
      </c>
      <c r="K32" s="33" t="s">
        <v>202</v>
      </c>
      <c r="L32" s="33" t="s">
        <v>203</v>
      </c>
      <c r="M32" t="s">
        <v>204</v>
      </c>
      <c r="N32" s="34" t="s">
        <v>200</v>
      </c>
      <c r="O32" s="34" t="s">
        <v>201</v>
      </c>
      <c r="P32" t="s">
        <v>192</v>
      </c>
      <c r="Q32" s="9" t="s">
        <v>191</v>
      </c>
    </row>
  </sheetData>
  <conditionalFormatting sqref="B6">
    <cfRule type="cellIs" dxfId="11" priority="13" operator="greaterThan">
      <formula>0.05</formula>
    </cfRule>
  </conditionalFormatting>
  <conditionalFormatting sqref="B11">
    <cfRule type="cellIs" dxfId="10" priority="16" operator="greaterThan">
      <formula>0.05</formula>
    </cfRule>
  </conditionalFormatting>
  <conditionalFormatting sqref="B20:Q20">
    <cfRule type="containsText" dxfId="9" priority="3" operator="containsText" text="y">
      <formula>NOT(ISERROR(SEARCH("y",B20)))</formula>
    </cfRule>
    <cfRule type="containsText" dxfId="8" priority="4" operator="containsText" text="n">
      <formula>NOT(ISERROR(SEARCH("n",B20)))</formula>
    </cfRule>
  </conditionalFormatting>
  <conditionalFormatting sqref="B24:Q24">
    <cfRule type="containsText" dxfId="7" priority="1" operator="containsText" text="y">
      <formula>NOT(ISERROR(SEARCH("y",B24)))</formula>
    </cfRule>
    <cfRule type="containsText" dxfId="6" priority="2" operator="containsText" text="n">
      <formula>NOT(ISERROR(SEARCH("n",B24)))</formula>
    </cfRule>
  </conditionalFormatting>
  <conditionalFormatting sqref="B28:Q28">
    <cfRule type="containsText" dxfId="5" priority="5" operator="containsText" text="y">
      <formula>NOT(ISERROR(SEARCH("y",B28)))</formula>
    </cfRule>
    <cfRule type="containsText" dxfId="4" priority="6" operator="containsText" text="n">
      <formula>NOT(ISERROR(SEARCH("n",B28)))</formula>
    </cfRule>
  </conditionalFormatting>
  <conditionalFormatting sqref="C6:D6 G6:O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:F6">
    <cfRule type="cellIs" dxfId="3" priority="7" operator="greaterThan">
      <formula>0.05</formula>
    </cfRule>
  </conditionalFormatting>
  <conditionalFormatting sqref="F11">
    <cfRule type="cellIs" dxfId="2" priority="11" operator="greaterThan">
      <formula>0.05</formula>
    </cfRule>
  </conditionalFormatting>
  <conditionalFormatting sqref="P6:Q6">
    <cfRule type="cellIs" dxfId="1" priority="9" operator="greaterThan">
      <formula>0.05</formula>
    </cfRule>
  </conditionalFormatting>
  <conditionalFormatting sqref="Q11">
    <cfRule type="cellIs" dxfId="0" priority="10" operator="greaterThan">
      <formula>0.05</formula>
    </cfRule>
  </conditionalFormatting>
  <hyperlinks>
    <hyperlink ref="T29" r:id="rId1" xr:uid="{87D8E855-F2A1-4B43-8A4A-D49B86191B37}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Pioneer.shapiro.test</vt:lpstr>
      <vt:lpstr>Pioneer.shapiro.test.diff</vt:lpstr>
      <vt:lpstr>Pioneer.t.test</vt:lpstr>
      <vt:lpstr>Pioneer.wilcox.test.summary</vt:lpstr>
      <vt:lpstr>Kruskal.Wallis.chi2.summary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Norbert Menke</cp:lastModifiedBy>
  <dcterms:created xsi:type="dcterms:W3CDTF">2023-09-25T23:49:30Z</dcterms:created>
  <dcterms:modified xsi:type="dcterms:W3CDTF">2023-10-05T02:54:45Z</dcterms:modified>
</cp:coreProperties>
</file>