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16453d256f63eb8/Documentos/GitHub/CursosRedes/Proyecto Redes 1/"/>
    </mc:Choice>
  </mc:AlternateContent>
  <xr:revisionPtr revIDLastSave="1006" documentId="13_ncr:1_{85A89D90-A568-47A9-B981-68FC4BAE12AD}" xr6:coauthVersionLast="47" xr6:coauthVersionMax="47" xr10:uidLastSave="{9C9171B9-A204-43B2-BCD1-C85346F77B9D}"/>
  <bookViews>
    <workbookView xWindow="-108" yWindow="-108" windowWidth="23256" windowHeight="12456" activeTab="2" xr2:uid="{00000000-000D-0000-FFFF-FFFF00000000}"/>
  </bookViews>
  <sheets>
    <sheet name="Horarios y trafico" sheetId="2" r:id="rId1"/>
    <sheet name="Departamentos" sheetId="1" r:id="rId2"/>
    <sheet name="Subneteo" sheetId="3" r:id="rId3"/>
    <sheet name="Hoja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7" i="3"/>
  <c r="E28" i="3"/>
  <c r="E29" i="3"/>
  <c r="E30" i="3"/>
  <c r="E31" i="3"/>
  <c r="C32" i="3"/>
  <c r="F7" i="5"/>
  <c r="G7" i="5"/>
  <c r="H8" i="1"/>
  <c r="G7" i="3"/>
  <c r="G8" i="3"/>
  <c r="G9" i="3"/>
  <c r="G10" i="3"/>
  <c r="G11" i="3"/>
  <c r="G6" i="3"/>
  <c r="E11" i="3"/>
  <c r="D11" i="3"/>
  <c r="I8" i="1"/>
  <c r="I4" i="1"/>
  <c r="F8" i="1"/>
  <c r="G6" i="1"/>
  <c r="I6" i="1" s="1"/>
  <c r="G8" i="1"/>
  <c r="G3" i="1"/>
  <c r="I3" i="1" s="1"/>
  <c r="C8" i="1"/>
  <c r="I5" i="1"/>
  <c r="I7" i="1"/>
  <c r="F3" i="1"/>
  <c r="F4" i="1"/>
  <c r="G4" i="1" s="1"/>
  <c r="F6" i="1"/>
  <c r="F7" i="1"/>
  <c r="F5" i="1"/>
  <c r="H5" i="1" s="1"/>
  <c r="H4" i="1" l="1"/>
  <c r="G5" i="1"/>
  <c r="H6" i="1"/>
  <c r="H3" i="1"/>
</calcChain>
</file>

<file path=xl/sharedStrings.xml><?xml version="1.0" encoding="utf-8"?>
<sst xmlns="http://schemas.openxmlformats.org/spreadsheetml/2006/main" count="162" uniqueCount="134">
  <si>
    <t>Departamento</t>
  </si>
  <si>
    <t>Total de trabajadores</t>
  </si>
  <si>
    <t>Presencial</t>
  </si>
  <si>
    <t>Remoto</t>
  </si>
  <si>
    <t>Subdepartamentos y Cantidad</t>
  </si>
  <si>
    <t>Administración</t>
  </si>
  <si>
    <t>- Gerencia (5)</t>
  </si>
  <si>
    <t>- Finanzas (10)</t>
  </si>
  <si>
    <t>- RRHH (5)</t>
  </si>
  <si>
    <t>- Contabilidad Interna (10)</t>
  </si>
  <si>
    <t>Ventas</t>
  </si>
  <si>
    <t>- Ejecutivos de Cuentas (30)</t>
  </si>
  <si>
    <t>- Soporte Comercial (10)</t>
  </si>
  <si>
    <t>- Servicio al Cliente (10)</t>
  </si>
  <si>
    <t>Soporte Técnico</t>
  </si>
  <si>
    <t>- Infraestructura TI (10)</t>
  </si>
  <si>
    <t>- Ciberseguridad (5)</t>
  </si>
  <si>
    <t>- Help Desk (5)</t>
  </si>
  <si>
    <t>Almacén</t>
  </si>
  <si>
    <t>- Logística (5)</t>
  </si>
  <si>
    <t>- Control de Inventario (5)</t>
  </si>
  <si>
    <t>Total</t>
  </si>
  <si>
    <t>Hora</t>
  </si>
  <si>
    <t>Actividad Principal</t>
  </si>
  <si>
    <t>Nivel de Tráfico de Red</t>
  </si>
  <si>
    <t>7:30 - 8:00 a. m.</t>
  </si>
  <si>
    <t>Llegada de empleados, conexión a la red, revisión de correos y sistemas.</t>
  </si>
  <si>
    <t>8:00 - 10:00 a. m.</t>
  </si>
  <si>
    <t>Trabajo intensivo en todas las áreas (contabilidad, ventas, soporte técnico).</t>
  </si>
  <si>
    <t>10:00 - 12:00 p. m.</t>
  </si>
  <si>
    <t>Reuniones virtuales y presenciales, consultas a bases de datos.</t>
  </si>
  <si>
    <t>12:00 - 1:00 p. m.</t>
  </si>
  <si>
    <t>Almuerzo, uso de Wi-Fi en dispositivos móviles, redes sociales.</t>
  </si>
  <si>
    <t>1:00 - 3:00 p. m.</t>
  </si>
  <si>
    <t>Segunda fase de trabajo intensivo, generación de reportes, videoconferencias.</t>
  </si>
  <si>
    <t>3:00 - 4:30 p. m.</t>
  </si>
  <si>
    <t>Finalización de tareas, respaldo de datos, uso de sistemas internos.</t>
  </si>
  <si>
    <t>4:30 - 5:00 p. m.</t>
  </si>
  <si>
    <t>Cierre del día, desconexión de equipos, respaldo de servidores.</t>
  </si>
  <si>
    <t>Alto</t>
  </si>
  <si>
    <t>Medio</t>
  </si>
  <si>
    <t>Bajo</t>
  </si>
  <si>
    <r>
      <rPr>
        <sz val="11"/>
        <color theme="1"/>
        <rFont val="Calibri"/>
        <family val="2"/>
        <scheme val="minor"/>
      </rPr>
      <t>Medio (Inicio del día)</t>
    </r>
  </si>
  <si>
    <t>%Extra Maquinas</t>
  </si>
  <si>
    <t>%Extra Crecimiento</t>
  </si>
  <si>
    <t>Total Final</t>
  </si>
  <si>
    <t>Subredes a necesitar: 4</t>
  </si>
  <si>
    <t>Inicialmente</t>
  </si>
  <si>
    <t>Red :</t>
  </si>
  <si>
    <t xml:space="preserve">192.168.0.0/22. </t>
  </si>
  <si>
    <t>No más de 1022 máquinas</t>
  </si>
  <si>
    <t>%Extra de Máquinas y Crecimiento</t>
  </si>
  <si>
    <t>Wilcard</t>
  </si>
  <si>
    <t>Red</t>
  </si>
  <si>
    <t>Ultima</t>
  </si>
  <si>
    <t>Broadcast</t>
  </si>
  <si>
    <t>255.255.255.128/25</t>
  </si>
  <si>
    <t>255.255.255.192/26</t>
  </si>
  <si>
    <t>0.0.0.127</t>
  </si>
  <si>
    <t>0.0.0.63</t>
  </si>
  <si>
    <t>192.168.0.1</t>
  </si>
  <si>
    <t>192.168.0.0</t>
  </si>
  <si>
    <t>Dept.</t>
  </si>
  <si>
    <t>Máscara de Subred/bits</t>
  </si>
  <si>
    <t>Servicios</t>
  </si>
  <si>
    <t>Servidor DHCP</t>
  </si>
  <si>
    <t>255.255.255.224/27</t>
  </si>
  <si>
    <t>0.0.0.31</t>
  </si>
  <si>
    <t>Servidor DNS</t>
  </si>
  <si>
    <t>Servidor Web (Intranet)</t>
  </si>
  <si>
    <t>Servidor Correo</t>
  </si>
  <si>
    <t>Multiplicador(x1.5)</t>
  </si>
  <si>
    <t>192.168.0.127</t>
  </si>
  <si>
    <t>192.168.0.128</t>
  </si>
  <si>
    <t>192.168.0.255</t>
  </si>
  <si>
    <t>192.168.0.129</t>
  </si>
  <si>
    <t>192.168.0.254</t>
  </si>
  <si>
    <t>192.168.1.0</t>
  </si>
  <si>
    <t>192.168.1.63</t>
  </si>
  <si>
    <t>192.168.1.1</t>
  </si>
  <si>
    <t>192.168.1.64</t>
  </si>
  <si>
    <t>192.168.1.95</t>
  </si>
  <si>
    <t>192.168.1.65</t>
  </si>
  <si>
    <t>192.168.1.94</t>
  </si>
  <si>
    <t>192.168.1.96</t>
  </si>
  <si>
    <t>Hosts Requeridos (Permitidos)</t>
  </si>
  <si>
    <t>109 (126)</t>
  </si>
  <si>
    <t>66 (126)</t>
  </si>
  <si>
    <t>44 (62)</t>
  </si>
  <si>
    <t>22 (30)</t>
  </si>
  <si>
    <t>12 (14)</t>
  </si>
  <si>
    <t>255.255.255.240/28</t>
  </si>
  <si>
    <t>0.0.0.15</t>
  </si>
  <si>
    <t>192.168.1.111</t>
  </si>
  <si>
    <t>192.168.1.97</t>
  </si>
  <si>
    <t>192.168.1.110</t>
  </si>
  <si>
    <t>VLAN Asignada</t>
  </si>
  <si>
    <t>VLAN 10</t>
  </si>
  <si>
    <t>VLAN 20</t>
  </si>
  <si>
    <t>VLAN 30</t>
  </si>
  <si>
    <t>VLAN 40</t>
  </si>
  <si>
    <t>VLAN 50</t>
  </si>
  <si>
    <t>Primera / Gateway</t>
  </si>
  <si>
    <t>Maquinas de forma cableada (Muitiplicador x1.5)</t>
  </si>
  <si>
    <t>Maquinas de forma inalambrica (Restante)</t>
  </si>
  <si>
    <t>192.168.0.126</t>
  </si>
  <si>
    <t>192.168.1.112</t>
  </si>
  <si>
    <t>192.168.1.113</t>
  </si>
  <si>
    <t>192.168.1.119</t>
  </si>
  <si>
    <t>192.168.1.118</t>
  </si>
  <si>
    <t>192.168.1.114</t>
  </si>
  <si>
    <t>192.168.1.115</t>
  </si>
  <si>
    <t>192.168.1.116</t>
  </si>
  <si>
    <t>192.168.1.117</t>
  </si>
  <si>
    <t>Compuestos</t>
  </si>
  <si>
    <t>Precio</t>
  </si>
  <si>
    <t>Cantidad</t>
  </si>
  <si>
    <t>Unidades</t>
  </si>
  <si>
    <t>Marca</t>
  </si>
  <si>
    <t>Lugar de venta</t>
  </si>
  <si>
    <t>Puntos de acceso Inalambrico Cudyap 1300 Gigabit Ac1200</t>
  </si>
  <si>
    <t>CQNET</t>
  </si>
  <si>
    <t>NICGIGA</t>
  </si>
  <si>
    <t>2(2)</t>
  </si>
  <si>
    <t>255.255.255.252/30</t>
  </si>
  <si>
    <t>0.0.0.3</t>
  </si>
  <si>
    <t>192.168.1.120</t>
  </si>
  <si>
    <t>192.168.1.121</t>
  </si>
  <si>
    <t>192.168.1.122</t>
  </si>
  <si>
    <t>192.168.1.123</t>
  </si>
  <si>
    <t>R1</t>
  </si>
  <si>
    <t>R2</t>
  </si>
  <si>
    <t>R3</t>
  </si>
  <si>
    <t>Routers (interfaces seriales)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</si>
</sst>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₡-140A]* #,##0.00_-;\-[$₡-140A]* #,##0.00_-;_-[$₡-140A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Bahnschrift"/>
      <family val="2"/>
    </font>
    <font>
      <b/>
      <sz val="14"/>
      <color theme="1"/>
      <name val="Bahnschrift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2" borderId="2" xfId="1" applyBorder="1" applyAlignment="1">
      <alignment horizontal="center" vertical="top"/>
    </xf>
    <xf numFmtId="0" fontId="1" fillId="2" borderId="3" xfId="1" applyBorder="1" applyAlignment="1">
      <alignment horizontal="center" vertical="top"/>
    </xf>
    <xf numFmtId="0" fontId="1" fillId="2" borderId="4" xfId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wrapText="1"/>
    </xf>
    <xf numFmtId="0" fontId="4" fillId="8" borderId="0" xfId="0" applyFont="1" applyFill="1" applyAlignment="1">
      <alignment wrapText="1"/>
    </xf>
    <xf numFmtId="44" fontId="4" fillId="8" borderId="0" xfId="2" applyFont="1" applyFill="1"/>
    <xf numFmtId="0" fontId="4" fillId="8" borderId="0" xfId="0" applyFont="1" applyFill="1"/>
    <xf numFmtId="0" fontId="5" fillId="10" borderId="0" xfId="0" applyFont="1" applyFill="1" applyAlignment="1">
      <alignment wrapText="1"/>
    </xf>
    <xf numFmtId="44" fontId="5" fillId="10" borderId="0" xfId="2" applyFont="1" applyFill="1" applyAlignment="1"/>
    <xf numFmtId="164" fontId="5" fillId="10" borderId="0" xfId="2" applyNumberFormat="1" applyFont="1" applyFill="1" applyAlignment="1"/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3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0" borderId="0" xfId="0" applyFont="1" applyFill="1" applyAlignment="1">
      <alignment horizontal="center" wrapText="1"/>
    </xf>
  </cellXfs>
  <cellStyles count="3">
    <cellStyle name="60% - Énfasis3" xfId="1" builtinId="40"/>
    <cellStyle name="Moneda" xfId="2" builtinId="4"/>
    <cellStyle name="Normal" xfId="0" builtinId="0"/>
  </cellStyles>
  <dxfs count="2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alignment horizontal="center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CB47E4-4B3E-44A0-BFAA-2C26244497A4}" name="Tabla2" displayName="Tabla2" ref="B3:D10" totalsRowShown="0" headerRowDxfId="26" dataDxfId="24" headerRowBorderDxfId="25" tableBorderDxfId="23" totalsRowBorderDxfId="22" headerRowCellStyle="60% - Énfasis3">
  <autoFilter ref="B3:D10" xr:uid="{ADCB47E4-4B3E-44A0-BFAA-2C26244497A4}">
    <filterColumn colId="0" hiddenButton="1"/>
    <filterColumn colId="1" hiddenButton="1"/>
    <filterColumn colId="2" hiddenButton="1"/>
  </autoFilter>
  <tableColumns count="3">
    <tableColumn id="1" xr3:uid="{A58E1F07-C3D5-432A-A231-13F479543A16}" name="Hora" dataDxfId="21"/>
    <tableColumn id="2" xr3:uid="{604299E9-D58A-4AE3-96B4-53F4AF294997}" name="Actividad Principal" dataDxfId="20"/>
    <tableColumn id="3" xr3:uid="{0B6AD2D5-8881-49CE-8983-5EB7578B64A2}" name="Nivel de Tráfico de Red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47AC1-2B46-4D9C-8395-A7AD36A99EA2}" name="Tabla1" displayName="Tabla1" ref="B2:H8" headerRowDxfId="18" dataDxfId="16" totalsRowDxfId="14" headerRowBorderDxfId="17" tableBorderDxfId="15">
  <autoFilter ref="B2:H8" xr:uid="{C0147AC1-2B46-4D9C-8395-A7AD36A99E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A948FEE-B161-4E44-96BE-D6E95EA3501F}" name="Departamento" totalsRowLabel="Total" dataDxfId="13" totalsRowDxfId="12"/>
    <tableColumn id="2" xr3:uid="{EBED81A6-F251-400D-B774-85CA3D1F355C}" name="Total de trabajadores" dataDxfId="11" totalsRowDxfId="10"/>
    <tableColumn id="3" xr3:uid="{0987274F-86FF-48E8-90A7-4E9FD882DF43}" name="Presencial" dataDxfId="9" totalsRowDxfId="8"/>
    <tableColumn id="4" xr3:uid="{889CBFB2-2594-498C-9986-777103596DB1}" name="Remoto" dataDxfId="7" totalsRowDxfId="6"/>
    <tableColumn id="6" xr3:uid="{793E219C-7324-4F5A-8A00-7E848E926A89}" name="Multiplicador(x1.5)" dataDxfId="5" totalsRowDxfId="4">
      <calculatedColumnFormula>Tabla1[[#This Row],[Total de trabajadores]]*1.5</calculatedColumnFormula>
    </tableColumn>
    <tableColumn id="7" xr3:uid="{4D7EAD93-DC72-41C7-BC71-7CFE0195DCC1}" name="%Extra Maquinas" dataDxfId="3" totalsRowDxfId="2">
      <calculatedColumnFormula>ROUND(F3*$G$1%,0)</calculatedColumnFormula>
    </tableColumn>
    <tableColumn id="8" xr3:uid="{BFB22569-7D68-4360-B743-0A8001336CFB}" name="%Extra Crecimiento" dataDxfId="1" totalsRowDxfId="0">
      <calculatedColumnFormula>ROUND(F3*$H$1%,0)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72B4-4C00-49F9-8DFB-68918A353EBE}">
  <dimension ref="B3:D10"/>
  <sheetViews>
    <sheetView workbookViewId="0">
      <selection activeCell="C22" sqref="C22"/>
    </sheetView>
  </sheetViews>
  <sheetFormatPr baseColWidth="10" defaultRowHeight="14.4" x14ac:dyDescent="0.3"/>
  <cols>
    <col min="2" max="2" width="16.5546875" customWidth="1"/>
    <col min="3" max="3" width="65.33203125" bestFit="1" customWidth="1"/>
    <col min="4" max="4" width="22.109375" customWidth="1"/>
  </cols>
  <sheetData>
    <row r="3" spans="2:4" x14ac:dyDescent="0.3">
      <c r="B3" s="16" t="s">
        <v>22</v>
      </c>
      <c r="C3" s="17" t="s">
        <v>23</v>
      </c>
      <c r="D3" s="18" t="s">
        <v>24</v>
      </c>
    </row>
    <row r="4" spans="2:4" x14ac:dyDescent="0.3">
      <c r="B4" s="10" t="s">
        <v>25</v>
      </c>
      <c r="C4" s="11" t="s">
        <v>26</v>
      </c>
      <c r="D4" s="12" t="s">
        <v>42</v>
      </c>
    </row>
    <row r="5" spans="2:4" x14ac:dyDescent="0.3">
      <c r="B5" s="10" t="s">
        <v>27</v>
      </c>
      <c r="C5" s="11" t="s">
        <v>28</v>
      </c>
      <c r="D5" s="12" t="s">
        <v>39</v>
      </c>
    </row>
    <row r="6" spans="2:4" x14ac:dyDescent="0.3">
      <c r="B6" s="10" t="s">
        <v>29</v>
      </c>
      <c r="C6" s="11" t="s">
        <v>30</v>
      </c>
      <c r="D6" s="12" t="s">
        <v>39</v>
      </c>
    </row>
    <row r="7" spans="2:4" x14ac:dyDescent="0.3">
      <c r="B7" s="10" t="s">
        <v>31</v>
      </c>
      <c r="C7" s="11" t="s">
        <v>32</v>
      </c>
      <c r="D7" s="12" t="s">
        <v>40</v>
      </c>
    </row>
    <row r="8" spans="2:4" x14ac:dyDescent="0.3">
      <c r="B8" s="10" t="s">
        <v>33</v>
      </c>
      <c r="C8" s="11" t="s">
        <v>34</v>
      </c>
      <c r="D8" s="12" t="s">
        <v>39</v>
      </c>
    </row>
    <row r="9" spans="2:4" x14ac:dyDescent="0.3">
      <c r="B9" s="10" t="s">
        <v>35</v>
      </c>
      <c r="C9" s="11" t="s">
        <v>36</v>
      </c>
      <c r="D9" s="12" t="s">
        <v>40</v>
      </c>
    </row>
    <row r="10" spans="2:4" x14ac:dyDescent="0.3">
      <c r="B10" s="13" t="s">
        <v>37</v>
      </c>
      <c r="C10" s="14" t="s">
        <v>38</v>
      </c>
      <c r="D10" s="15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workbookViewId="0">
      <selection activeCell="G16" sqref="G16:G17"/>
    </sheetView>
  </sheetViews>
  <sheetFormatPr baseColWidth="10" defaultColWidth="8.88671875" defaultRowHeight="14.4" x14ac:dyDescent="0.3"/>
  <cols>
    <col min="2" max="2" width="14.5546875" style="40" bestFit="1" customWidth="1"/>
    <col min="3" max="3" width="19" style="40" bestFit="1" customWidth="1"/>
    <col min="4" max="4" width="9.44140625" style="40" bestFit="1" customWidth="1"/>
    <col min="5" max="5" width="7.6640625" style="40" bestFit="1" customWidth="1"/>
    <col min="6" max="6" width="17.109375" style="40" bestFit="1" customWidth="1"/>
    <col min="7" max="7" width="15.5546875" style="40" customWidth="1"/>
    <col min="8" max="8" width="17.33203125" style="40" bestFit="1" customWidth="1"/>
    <col min="9" max="9" width="10.77734375" style="40" customWidth="1"/>
    <col min="12" max="12" width="26.88671875" bestFit="1" customWidth="1"/>
  </cols>
  <sheetData>
    <row r="1" spans="2:12" x14ac:dyDescent="0.3">
      <c r="G1" s="40">
        <v>30</v>
      </c>
      <c r="H1" s="40">
        <v>15</v>
      </c>
    </row>
    <row r="2" spans="2:12" x14ac:dyDescent="0.3">
      <c r="B2" s="20" t="s">
        <v>0</v>
      </c>
      <c r="C2" s="20" t="s">
        <v>1</v>
      </c>
      <c r="D2" s="20" t="s">
        <v>2</v>
      </c>
      <c r="E2" s="20" t="s">
        <v>3</v>
      </c>
      <c r="F2" s="25" t="s">
        <v>71</v>
      </c>
      <c r="G2" s="20" t="s">
        <v>43</v>
      </c>
      <c r="H2" s="20" t="s">
        <v>44</v>
      </c>
      <c r="I2" s="20" t="s">
        <v>45</v>
      </c>
    </row>
    <row r="3" spans="2:12" x14ac:dyDescent="0.3">
      <c r="B3" s="38" t="s">
        <v>10</v>
      </c>
      <c r="C3" s="36">
        <v>50</v>
      </c>
      <c r="D3" s="36">
        <v>35</v>
      </c>
      <c r="E3" s="36">
        <v>15</v>
      </c>
      <c r="F3" s="37">
        <f>Tabla1[[#This Row],[Total de trabajadores]]*1.5</f>
        <v>75</v>
      </c>
      <c r="G3" s="36">
        <f>ROUND(F3*$G$1%,0)</f>
        <v>23</v>
      </c>
      <c r="H3" s="36">
        <f>ROUND(F3*$H$1%,0)</f>
        <v>11</v>
      </c>
      <c r="I3" s="37">
        <f>SUM(F3,G3,H3)</f>
        <v>109</v>
      </c>
    </row>
    <row r="4" spans="2:12" x14ac:dyDescent="0.3">
      <c r="B4" s="38" t="s">
        <v>5</v>
      </c>
      <c r="C4" s="36">
        <v>30</v>
      </c>
      <c r="D4" s="36">
        <v>20</v>
      </c>
      <c r="E4" s="36">
        <v>10</v>
      </c>
      <c r="F4" s="37">
        <f>Tabla1[[#This Row],[Total de trabajadores]]*1.5</f>
        <v>45</v>
      </c>
      <c r="G4" s="36">
        <f>ROUND(F4*$G$1%,0)</f>
        <v>14</v>
      </c>
      <c r="H4" s="36">
        <f>ROUND(F4*$H$1%,0)</f>
        <v>7</v>
      </c>
      <c r="I4" s="37">
        <f>SUM(F4,G4,H4)</f>
        <v>66</v>
      </c>
    </row>
    <row r="5" spans="2:12" x14ac:dyDescent="0.3">
      <c r="B5" s="38" t="s">
        <v>14</v>
      </c>
      <c r="C5" s="36">
        <v>20</v>
      </c>
      <c r="D5" s="36">
        <v>18</v>
      </c>
      <c r="E5" s="36">
        <v>2</v>
      </c>
      <c r="F5" s="37">
        <f>Tabla1[[#This Row],[Total de trabajadores]]*1.5</f>
        <v>30</v>
      </c>
      <c r="G5" s="36">
        <f t="shared" ref="G5" si="0">ROUND(F5*$G$1%,0)</f>
        <v>9</v>
      </c>
      <c r="H5" s="36">
        <f t="shared" ref="H5:H6" si="1">ROUND(F5*$H$1%,0)</f>
        <v>5</v>
      </c>
      <c r="I5" s="37">
        <f t="shared" ref="I5:I7" si="2">SUM(F5,G5,H5)</f>
        <v>44</v>
      </c>
    </row>
    <row r="6" spans="2:12" x14ac:dyDescent="0.3">
      <c r="B6" s="38" t="s">
        <v>18</v>
      </c>
      <c r="C6" s="36">
        <v>10</v>
      </c>
      <c r="D6" s="36">
        <v>10</v>
      </c>
      <c r="E6" s="36">
        <v>0</v>
      </c>
      <c r="F6" s="37">
        <f>Tabla1[[#This Row],[Total de trabajadores]]*1.5</f>
        <v>15</v>
      </c>
      <c r="G6" s="36">
        <f>ROUND(F6*$G$1%,0)</f>
        <v>5</v>
      </c>
      <c r="H6" s="36">
        <f t="shared" si="1"/>
        <v>2</v>
      </c>
      <c r="I6" s="37">
        <f t="shared" si="2"/>
        <v>22</v>
      </c>
    </row>
    <row r="7" spans="2:12" x14ac:dyDescent="0.3">
      <c r="B7" s="38" t="s">
        <v>64</v>
      </c>
      <c r="C7" s="36">
        <v>8</v>
      </c>
      <c r="D7" s="36"/>
      <c r="E7" s="36"/>
      <c r="F7" s="37">
        <f>Tabla1[[#This Row],[Total de trabajadores]]*1.5</f>
        <v>12</v>
      </c>
      <c r="G7" s="36">
        <v>0</v>
      </c>
      <c r="H7" s="36">
        <v>0</v>
      </c>
      <c r="I7" s="37">
        <f t="shared" si="2"/>
        <v>12</v>
      </c>
    </row>
    <row r="8" spans="2:12" x14ac:dyDescent="0.3">
      <c r="B8" s="20" t="s">
        <v>21</v>
      </c>
      <c r="C8" s="20">
        <f>SUM(C3:C7)</f>
        <v>118</v>
      </c>
      <c r="D8" s="20">
        <v>83</v>
      </c>
      <c r="E8" s="20">
        <v>27</v>
      </c>
      <c r="F8" s="45">
        <f>SUM(F3:F7)</f>
        <v>177</v>
      </c>
      <c r="G8" s="38">
        <f>SUM(G3:G7)</f>
        <v>51</v>
      </c>
      <c r="H8" s="38">
        <f>SUM(H3:H7)</f>
        <v>25</v>
      </c>
      <c r="I8" s="45">
        <f>SUM(I3:I7)</f>
        <v>253</v>
      </c>
      <c r="L8" s="19" t="s">
        <v>4</v>
      </c>
    </row>
    <row r="9" spans="2:12" x14ac:dyDescent="0.3">
      <c r="L9" s="3" t="s">
        <v>6</v>
      </c>
    </row>
    <row r="10" spans="2:12" x14ac:dyDescent="0.3">
      <c r="C10" s="1"/>
      <c r="D10" s="1"/>
      <c r="L10" s="3" t="s">
        <v>7</v>
      </c>
    </row>
    <row r="11" spans="2:12" x14ac:dyDescent="0.3">
      <c r="L11" s="3" t="s">
        <v>8</v>
      </c>
    </row>
    <row r="12" spans="2:12" x14ac:dyDescent="0.3">
      <c r="B12" s="40" t="s">
        <v>64</v>
      </c>
      <c r="C12" s="41"/>
      <c r="D12" s="41"/>
      <c r="L12" s="3" t="s">
        <v>9</v>
      </c>
    </row>
    <row r="13" spans="2:12" x14ac:dyDescent="0.3">
      <c r="B13" s="40" t="s">
        <v>65</v>
      </c>
      <c r="C13" s="42"/>
      <c r="D13" s="42"/>
      <c r="L13" s="5" t="s">
        <v>11</v>
      </c>
    </row>
    <row r="14" spans="2:12" x14ac:dyDescent="0.3">
      <c r="B14" s="42" t="s">
        <v>68</v>
      </c>
      <c r="C14" s="42"/>
      <c r="D14" s="42"/>
      <c r="L14" s="5" t="s">
        <v>12</v>
      </c>
    </row>
    <row r="15" spans="2:12" ht="28.8" x14ac:dyDescent="0.3">
      <c r="B15" s="42" t="s">
        <v>69</v>
      </c>
      <c r="C15" s="42"/>
      <c r="D15" s="42"/>
      <c r="L15" s="5" t="s">
        <v>13</v>
      </c>
    </row>
    <row r="16" spans="2:12" x14ac:dyDescent="0.3">
      <c r="B16" s="42" t="s">
        <v>70</v>
      </c>
      <c r="C16" s="42"/>
      <c r="D16" s="42"/>
      <c r="L16" s="7" t="s">
        <v>15</v>
      </c>
    </row>
    <row r="17" spans="3:12" x14ac:dyDescent="0.3">
      <c r="C17" s="42"/>
      <c r="D17" s="42"/>
      <c r="L17" s="7" t="s">
        <v>16</v>
      </c>
    </row>
    <row r="18" spans="3:12" x14ac:dyDescent="0.3">
      <c r="L18" s="7" t="s">
        <v>17</v>
      </c>
    </row>
    <row r="19" spans="3:12" x14ac:dyDescent="0.3">
      <c r="L19" s="9" t="s">
        <v>19</v>
      </c>
    </row>
    <row r="20" spans="3:12" x14ac:dyDescent="0.3">
      <c r="L20" s="9" t="s">
        <v>20</v>
      </c>
    </row>
  </sheetData>
  <pageMargins left="0.7" right="0.7" top="0.75" bottom="0.75" header="0.3" footer="0.3"/>
  <ignoredErrors>
    <ignoredError sqref="H7 G7 F8:H8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485D-07DB-4A9E-A980-AE35A914C2C8}">
  <dimension ref="B2:K32"/>
  <sheetViews>
    <sheetView tabSelected="1" topLeftCell="A12" workbookViewId="0">
      <selection activeCell="D34" sqref="D34"/>
    </sheetView>
  </sheetViews>
  <sheetFormatPr baseColWidth="10" defaultRowHeight="14.4" x14ac:dyDescent="0.3"/>
  <cols>
    <col min="1" max="1" width="3" customWidth="1"/>
    <col min="2" max="2" width="14.21875" bestFit="1" customWidth="1"/>
    <col min="3" max="3" width="19.77734375" bestFit="1" customWidth="1"/>
    <col min="4" max="4" width="21.21875" bestFit="1" customWidth="1"/>
    <col min="5" max="5" width="17" customWidth="1"/>
    <col min="6" max="6" width="16.77734375" customWidth="1"/>
    <col min="7" max="7" width="17.77734375" customWidth="1"/>
    <col min="8" max="9" width="15.77734375" customWidth="1"/>
  </cols>
  <sheetData>
    <row r="2" spans="2:9" ht="28.8" x14ac:dyDescent="0.3">
      <c r="C2" t="s">
        <v>48</v>
      </c>
      <c r="D2" t="s">
        <v>49</v>
      </c>
      <c r="E2" s="30" t="s">
        <v>50</v>
      </c>
    </row>
    <row r="3" spans="2:9" ht="14.4" customHeight="1" x14ac:dyDescent="0.3">
      <c r="C3" t="s">
        <v>46</v>
      </c>
      <c r="D3" s="62" t="s">
        <v>47</v>
      </c>
      <c r="E3" s="61" t="s">
        <v>51</v>
      </c>
      <c r="F3" s="63" t="s">
        <v>103</v>
      </c>
      <c r="G3" s="63" t="s">
        <v>104</v>
      </c>
    </row>
    <row r="4" spans="2:9" x14ac:dyDescent="0.3">
      <c r="D4" s="62"/>
      <c r="E4" s="61"/>
      <c r="F4" s="64"/>
      <c r="G4" s="64"/>
    </row>
    <row r="5" spans="2:9" x14ac:dyDescent="0.3">
      <c r="C5" s="20" t="s">
        <v>0</v>
      </c>
      <c r="D5" s="20" t="s">
        <v>1</v>
      </c>
      <c r="E5" s="25" t="s">
        <v>45</v>
      </c>
      <c r="F5" s="65"/>
      <c r="G5" s="65"/>
      <c r="H5" s="20" t="s">
        <v>96</v>
      </c>
    </row>
    <row r="6" spans="2:9" x14ac:dyDescent="0.3">
      <c r="C6" s="22" t="s">
        <v>10</v>
      </c>
      <c r="D6" s="4">
        <v>50</v>
      </c>
      <c r="E6" s="28">
        <v>109</v>
      </c>
      <c r="F6" s="28">
        <v>75</v>
      </c>
      <c r="G6" s="28">
        <f>E6-F6</f>
        <v>34</v>
      </c>
      <c r="H6" s="4" t="s">
        <v>97</v>
      </c>
    </row>
    <row r="7" spans="2:9" x14ac:dyDescent="0.3">
      <c r="C7" s="21" t="s">
        <v>5</v>
      </c>
      <c r="D7" s="2">
        <v>30</v>
      </c>
      <c r="E7" s="29">
        <v>66</v>
      </c>
      <c r="F7" s="29">
        <v>45</v>
      </c>
      <c r="G7" s="29">
        <f t="shared" ref="G7:G11" si="0">E7-F7</f>
        <v>21</v>
      </c>
      <c r="H7" s="2" t="s">
        <v>98</v>
      </c>
    </row>
    <row r="8" spans="2:9" x14ac:dyDescent="0.3">
      <c r="C8" s="23" t="s">
        <v>14</v>
      </c>
      <c r="D8" s="6">
        <v>20</v>
      </c>
      <c r="E8" s="27">
        <v>44</v>
      </c>
      <c r="F8" s="27">
        <v>30</v>
      </c>
      <c r="G8" s="27">
        <f t="shared" si="0"/>
        <v>14</v>
      </c>
      <c r="H8" s="6" t="s">
        <v>99</v>
      </c>
    </row>
    <row r="9" spans="2:9" x14ac:dyDescent="0.3">
      <c r="C9" s="24" t="s">
        <v>18</v>
      </c>
      <c r="D9" s="8">
        <v>10</v>
      </c>
      <c r="E9" s="26">
        <v>22</v>
      </c>
      <c r="F9" s="26">
        <v>15</v>
      </c>
      <c r="G9" s="26">
        <f t="shared" si="0"/>
        <v>7</v>
      </c>
      <c r="H9" s="8" t="s">
        <v>100</v>
      </c>
    </row>
    <row r="10" spans="2:9" x14ac:dyDescent="0.3">
      <c r="C10" s="34" t="s">
        <v>64</v>
      </c>
      <c r="D10" s="35">
        <v>8</v>
      </c>
      <c r="E10" s="35">
        <v>12</v>
      </c>
      <c r="F10" s="35">
        <v>12</v>
      </c>
      <c r="G10" s="35">
        <f t="shared" si="0"/>
        <v>0</v>
      </c>
      <c r="H10" s="43" t="s">
        <v>101</v>
      </c>
    </row>
    <row r="11" spans="2:9" x14ac:dyDescent="0.3">
      <c r="C11" s="20" t="s">
        <v>21</v>
      </c>
      <c r="D11" s="20">
        <f>SUM(D6:D10)</f>
        <v>118</v>
      </c>
      <c r="E11" s="25">
        <f>SUM(E6:E10)</f>
        <v>253</v>
      </c>
      <c r="F11" s="25">
        <v>177</v>
      </c>
      <c r="G11" s="25">
        <f t="shared" si="0"/>
        <v>76</v>
      </c>
      <c r="H11" s="44"/>
    </row>
    <row r="13" spans="2:9" ht="28.8" x14ac:dyDescent="0.3">
      <c r="B13" s="34" t="s">
        <v>62</v>
      </c>
      <c r="C13" s="34" t="s">
        <v>85</v>
      </c>
      <c r="D13" s="39" t="s">
        <v>63</v>
      </c>
      <c r="E13" s="39" t="s">
        <v>52</v>
      </c>
      <c r="F13" s="39" t="s">
        <v>53</v>
      </c>
      <c r="G13" s="39" t="s">
        <v>102</v>
      </c>
      <c r="H13" s="39" t="s">
        <v>54</v>
      </c>
      <c r="I13" s="39" t="s">
        <v>55</v>
      </c>
    </row>
    <row r="14" spans="2:9" s="30" customFormat="1" x14ac:dyDescent="0.3">
      <c r="B14" s="33" t="s">
        <v>10</v>
      </c>
      <c r="C14" s="31" t="s">
        <v>86</v>
      </c>
      <c r="D14" s="32" t="s">
        <v>56</v>
      </c>
      <c r="E14" s="32" t="s">
        <v>58</v>
      </c>
      <c r="F14" s="32" t="s">
        <v>61</v>
      </c>
      <c r="G14" s="32" t="s">
        <v>60</v>
      </c>
      <c r="H14" s="32" t="s">
        <v>105</v>
      </c>
      <c r="I14" s="32" t="s">
        <v>72</v>
      </c>
    </row>
    <row r="15" spans="2:9" x14ac:dyDescent="0.3">
      <c r="B15" s="33" t="s">
        <v>5</v>
      </c>
      <c r="C15" s="31" t="s">
        <v>87</v>
      </c>
      <c r="D15" s="32" t="s">
        <v>56</v>
      </c>
      <c r="E15" s="32" t="s">
        <v>58</v>
      </c>
      <c r="F15" s="32" t="s">
        <v>73</v>
      </c>
      <c r="G15" s="32" t="s">
        <v>75</v>
      </c>
      <c r="H15" s="32" t="s">
        <v>76</v>
      </c>
      <c r="I15" s="32" t="s">
        <v>74</v>
      </c>
    </row>
    <row r="16" spans="2:9" x14ac:dyDescent="0.3">
      <c r="B16" s="33" t="s">
        <v>14</v>
      </c>
      <c r="C16" s="31" t="s">
        <v>88</v>
      </c>
      <c r="D16" s="32" t="s">
        <v>57</v>
      </c>
      <c r="E16" s="32" t="s">
        <v>59</v>
      </c>
      <c r="F16" s="32" t="s">
        <v>77</v>
      </c>
      <c r="G16" s="32" t="s">
        <v>79</v>
      </c>
      <c r="H16" s="32" t="s">
        <v>78</v>
      </c>
      <c r="I16" s="32" t="s">
        <v>78</v>
      </c>
    </row>
    <row r="17" spans="2:11" x14ac:dyDescent="0.3">
      <c r="B17" s="33" t="s">
        <v>18</v>
      </c>
      <c r="C17" s="31" t="s">
        <v>89</v>
      </c>
      <c r="D17" s="32" t="s">
        <v>66</v>
      </c>
      <c r="E17" s="32" t="s">
        <v>67</v>
      </c>
      <c r="F17" s="32" t="s">
        <v>80</v>
      </c>
      <c r="G17" s="32" t="s">
        <v>82</v>
      </c>
      <c r="H17" s="32" t="s">
        <v>83</v>
      </c>
      <c r="I17" s="32" t="s">
        <v>81</v>
      </c>
    </row>
    <row r="18" spans="2:11" x14ac:dyDescent="0.3">
      <c r="B18" s="33" t="s">
        <v>64</v>
      </c>
      <c r="C18" s="31" t="s">
        <v>90</v>
      </c>
      <c r="D18" s="32" t="s">
        <v>91</v>
      </c>
      <c r="E18" s="32" t="s">
        <v>92</v>
      </c>
      <c r="F18" s="32" t="s">
        <v>84</v>
      </c>
      <c r="G18" s="32" t="s">
        <v>94</v>
      </c>
      <c r="H18" s="32" t="s">
        <v>95</v>
      </c>
      <c r="I18" s="32" t="s">
        <v>93</v>
      </c>
    </row>
    <row r="19" spans="2:11" x14ac:dyDescent="0.3">
      <c r="B19" s="66" t="s">
        <v>133</v>
      </c>
      <c r="C19" s="54" t="s">
        <v>123</v>
      </c>
      <c r="D19" s="32" t="s">
        <v>124</v>
      </c>
      <c r="E19" s="32" t="s">
        <v>125</v>
      </c>
      <c r="F19" s="32" t="s">
        <v>106</v>
      </c>
      <c r="G19" s="57" t="s">
        <v>107</v>
      </c>
      <c r="H19" s="56" t="s">
        <v>110</v>
      </c>
      <c r="I19" s="32" t="s">
        <v>111</v>
      </c>
      <c r="K19" s="58" t="s">
        <v>130</v>
      </c>
    </row>
    <row r="20" spans="2:11" x14ac:dyDescent="0.3">
      <c r="B20" s="66"/>
      <c r="C20" s="54" t="s">
        <v>123</v>
      </c>
      <c r="D20" s="32" t="s">
        <v>124</v>
      </c>
      <c r="E20" s="32" t="s">
        <v>125</v>
      </c>
      <c r="F20" s="32" t="s">
        <v>112</v>
      </c>
      <c r="G20" s="55" t="s">
        <v>113</v>
      </c>
      <c r="H20" s="57" t="s">
        <v>109</v>
      </c>
      <c r="I20" s="32" t="s">
        <v>108</v>
      </c>
      <c r="K20" s="59" t="s">
        <v>131</v>
      </c>
    </row>
    <row r="21" spans="2:11" x14ac:dyDescent="0.3">
      <c r="B21" s="66"/>
      <c r="C21" s="54" t="s">
        <v>123</v>
      </c>
      <c r="D21" s="32" t="s">
        <v>124</v>
      </c>
      <c r="E21" s="32" t="s">
        <v>125</v>
      </c>
      <c r="F21" s="32" t="s">
        <v>126</v>
      </c>
      <c r="G21" s="55" t="s">
        <v>127</v>
      </c>
      <c r="H21" s="56" t="s">
        <v>128</v>
      </c>
      <c r="I21" s="32" t="s">
        <v>129</v>
      </c>
      <c r="K21" s="60" t="s">
        <v>132</v>
      </c>
    </row>
    <row r="24" spans="2:11" x14ac:dyDescent="0.3">
      <c r="C24">
        <v>1</v>
      </c>
    </row>
    <row r="25" spans="2:11" x14ac:dyDescent="0.3">
      <c r="C25">
        <v>2</v>
      </c>
    </row>
    <row r="26" spans="2:11" x14ac:dyDescent="0.3">
      <c r="C26">
        <v>4</v>
      </c>
      <c r="D26">
        <v>252</v>
      </c>
      <c r="E26">
        <f t="shared" ref="E24:E30" si="1">C26-2</f>
        <v>2</v>
      </c>
    </row>
    <row r="27" spans="2:11" x14ac:dyDescent="0.3">
      <c r="C27">
        <v>8</v>
      </c>
      <c r="E27">
        <f t="shared" si="1"/>
        <v>6</v>
      </c>
    </row>
    <row r="28" spans="2:11" x14ac:dyDescent="0.3">
      <c r="C28">
        <v>16</v>
      </c>
      <c r="E28">
        <f t="shared" si="1"/>
        <v>14</v>
      </c>
    </row>
    <row r="29" spans="2:11" x14ac:dyDescent="0.3">
      <c r="C29">
        <v>32</v>
      </c>
      <c r="E29">
        <f t="shared" si="1"/>
        <v>30</v>
      </c>
    </row>
    <row r="30" spans="2:11" x14ac:dyDescent="0.3">
      <c r="C30">
        <v>64</v>
      </c>
      <c r="E30">
        <f t="shared" si="1"/>
        <v>62</v>
      </c>
    </row>
    <row r="31" spans="2:11" x14ac:dyDescent="0.3">
      <c r="C31">
        <v>128</v>
      </c>
      <c r="E31">
        <f>C31-2</f>
        <v>126</v>
      </c>
    </row>
    <row r="32" spans="2:11" x14ac:dyDescent="0.3">
      <c r="C32">
        <f>SUM(C24:C31)</f>
        <v>255</v>
      </c>
    </row>
  </sheetData>
  <sortState xmlns:xlrd2="http://schemas.microsoft.com/office/spreadsheetml/2017/richdata2" ref="C6:E10">
    <sortCondition descending="1" ref="E6:E10"/>
  </sortState>
  <mergeCells count="5">
    <mergeCell ref="E3:E4"/>
    <mergeCell ref="D3:D4"/>
    <mergeCell ref="F3:F5"/>
    <mergeCell ref="G3:G5"/>
    <mergeCell ref="B19:B2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79E0-9D48-4D58-B923-FDCCB3BEBD1C}">
  <dimension ref="A1:J10"/>
  <sheetViews>
    <sheetView workbookViewId="0">
      <selection activeCell="G19" sqref="G19"/>
    </sheetView>
  </sheetViews>
  <sheetFormatPr baseColWidth="10" defaultRowHeight="14.4" x14ac:dyDescent="0.3"/>
  <cols>
    <col min="2" max="2" width="46.21875" style="30" customWidth="1"/>
    <col min="3" max="4" width="12" bestFit="1" customWidth="1"/>
    <col min="6" max="6" width="14.88671875" bestFit="1" customWidth="1"/>
    <col min="7" max="7" width="20.44140625" bestFit="1" customWidth="1"/>
  </cols>
  <sheetData>
    <row r="1" spans="1:10" x14ac:dyDescent="0.3">
      <c r="A1" s="46"/>
      <c r="B1" s="47"/>
      <c r="C1" s="46"/>
      <c r="D1" s="46"/>
      <c r="E1" s="46"/>
      <c r="F1" s="46"/>
      <c r="G1" s="46"/>
      <c r="H1" s="46"/>
      <c r="I1" s="46"/>
      <c r="J1" s="46"/>
    </row>
    <row r="2" spans="1:10" x14ac:dyDescent="0.3">
      <c r="A2" s="46"/>
      <c r="B2" s="47"/>
      <c r="C2" s="46"/>
      <c r="D2" s="46"/>
      <c r="E2" s="46"/>
      <c r="F2" s="46"/>
      <c r="G2" s="46"/>
      <c r="H2" s="46"/>
      <c r="I2" s="46"/>
      <c r="J2" s="46"/>
    </row>
    <row r="3" spans="1:10" x14ac:dyDescent="0.3">
      <c r="A3" s="46"/>
      <c r="B3" s="47"/>
      <c r="C3" s="46"/>
      <c r="D3" s="46"/>
      <c r="E3" s="46"/>
      <c r="F3" s="46"/>
      <c r="G3" s="46"/>
      <c r="H3" s="46"/>
      <c r="I3" s="46"/>
      <c r="J3" s="46"/>
    </row>
    <row r="4" spans="1:10" x14ac:dyDescent="0.3">
      <c r="A4" s="46"/>
      <c r="B4" s="47"/>
      <c r="C4" s="46"/>
      <c r="D4" s="46"/>
      <c r="E4" s="46"/>
      <c r="F4" s="46"/>
      <c r="G4" s="46"/>
      <c r="H4" s="46"/>
      <c r="I4" s="46"/>
      <c r="J4" s="46"/>
    </row>
    <row r="5" spans="1:10" x14ac:dyDescent="0.3">
      <c r="A5" s="46"/>
      <c r="B5" s="47" t="s">
        <v>114</v>
      </c>
      <c r="C5" s="46" t="s">
        <v>115</v>
      </c>
      <c r="D5" s="46" t="s">
        <v>116</v>
      </c>
      <c r="E5" s="46"/>
      <c r="F5" s="46" t="s">
        <v>118</v>
      </c>
      <c r="G5" s="46" t="s">
        <v>119</v>
      </c>
      <c r="H5" s="46"/>
      <c r="I5" s="46"/>
      <c r="J5" s="46"/>
    </row>
    <row r="6" spans="1:10" ht="34.799999999999997" x14ac:dyDescent="0.3">
      <c r="A6" s="46"/>
      <c r="B6" s="48" t="s">
        <v>120</v>
      </c>
      <c r="C6" s="49">
        <v>45</v>
      </c>
      <c r="D6" s="50">
        <v>5</v>
      </c>
      <c r="E6" s="50" t="s">
        <v>117</v>
      </c>
      <c r="F6" s="50" t="s">
        <v>122</v>
      </c>
      <c r="G6" s="50" t="s">
        <v>121</v>
      </c>
      <c r="H6" s="46"/>
      <c r="I6" s="46"/>
      <c r="J6" s="46"/>
    </row>
    <row r="7" spans="1:10" ht="17.399999999999999" x14ac:dyDescent="0.3">
      <c r="A7" s="46"/>
      <c r="B7" s="67" t="s">
        <v>21</v>
      </c>
      <c r="C7" s="67"/>
      <c r="D7" s="67"/>
      <c r="E7" s="51"/>
      <c r="F7" s="52">
        <f>G7/510</f>
        <v>21160.852941176472</v>
      </c>
      <c r="G7" s="53">
        <f>6229055+22202*5+4451970</f>
        <v>10792035</v>
      </c>
      <c r="H7" s="46"/>
      <c r="I7" s="46"/>
      <c r="J7" s="46"/>
    </row>
    <row r="8" spans="1:10" x14ac:dyDescent="0.3">
      <c r="A8" s="46"/>
      <c r="B8" s="47"/>
      <c r="C8" s="46"/>
      <c r="D8" s="46"/>
      <c r="E8" s="46"/>
      <c r="F8" s="46"/>
      <c r="G8" s="46"/>
      <c r="H8" s="46"/>
      <c r="I8" s="46"/>
      <c r="J8" s="46"/>
    </row>
    <row r="9" spans="1:10" x14ac:dyDescent="0.3">
      <c r="A9" s="46"/>
      <c r="B9" s="47"/>
      <c r="C9" s="46"/>
      <c r="D9" s="46"/>
      <c r="E9" s="46"/>
      <c r="F9" s="46"/>
      <c r="G9" s="46"/>
      <c r="H9" s="46"/>
      <c r="I9" s="46"/>
      <c r="J9" s="46"/>
    </row>
    <row r="10" spans="1:10" x14ac:dyDescent="0.3">
      <c r="A10" s="46"/>
      <c r="B10" s="47"/>
      <c r="C10" s="46"/>
      <c r="D10" s="46"/>
      <c r="E10" s="46"/>
      <c r="F10" s="46"/>
      <c r="G10" s="46"/>
      <c r="H10" s="46"/>
      <c r="I10" s="46"/>
      <c r="J10" s="46"/>
    </row>
  </sheetData>
  <mergeCells count="1"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Horarios y trafico</vt:lpstr>
      <vt:lpstr>Departamentos</vt:lpstr>
      <vt:lpstr>Subneteo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Ramirez</dc:creator>
  <cp:lastModifiedBy>Santiago Ramirez</cp:lastModifiedBy>
  <dcterms:created xsi:type="dcterms:W3CDTF">2015-06-05T18:19:34Z</dcterms:created>
  <dcterms:modified xsi:type="dcterms:W3CDTF">2025-06-04T02:04:15Z</dcterms:modified>
</cp:coreProperties>
</file>