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Code\Corpus\Libri-recogNsynth\dev-other\"/>
    </mc:Choice>
  </mc:AlternateContent>
  <xr:revisionPtr revIDLastSave="0" documentId="13_ncr:1_{F9B457FB-721C-46C3-A4EC-ED9548545F9D}" xr6:coauthVersionLast="47" xr6:coauthVersionMax="47" xr10:uidLastSave="{00000000-0000-0000-0000-000000000000}"/>
  <bookViews>
    <workbookView minimized="1" xWindow="915" yWindow="1695" windowWidth="21600" windowHeight="11295" activeTab="2" xr2:uid="{00000000-000D-0000-FFFF-FFFF00000000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K19" i="1"/>
  <c r="J19" i="1"/>
  <c r="K18" i="1"/>
  <c r="J18" i="1"/>
  <c r="I18" i="1"/>
  <c r="K17" i="1"/>
  <c r="J17" i="1"/>
  <c r="I17" i="1"/>
  <c r="J8" i="1"/>
  <c r="J9" i="1"/>
  <c r="J10" i="1"/>
  <c r="J11" i="1"/>
  <c r="J12" i="1"/>
  <c r="J13" i="1"/>
  <c r="K3" i="1"/>
  <c r="K4" i="1"/>
  <c r="K5" i="1"/>
  <c r="K6" i="1"/>
  <c r="K7" i="1"/>
  <c r="K8" i="1"/>
  <c r="K9" i="1"/>
  <c r="K10" i="1"/>
  <c r="K11" i="1"/>
  <c r="K12" i="1"/>
  <c r="K13" i="1"/>
  <c r="K2" i="1"/>
  <c r="G14" i="1"/>
  <c r="H14" i="1" l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J7" i="1"/>
  <c r="I7" i="1"/>
  <c r="L6" i="1"/>
  <c r="J6" i="1"/>
  <c r="I6" i="1"/>
  <c r="L5" i="1"/>
  <c r="J5" i="1"/>
  <c r="I5" i="1"/>
  <c r="L4" i="1"/>
  <c r="J4" i="1"/>
  <c r="I4" i="1"/>
  <c r="L3" i="1"/>
  <c r="J3" i="1"/>
  <c r="I3" i="1"/>
  <c r="L2" i="1"/>
  <c r="J2" i="1"/>
  <c r="I2" i="1"/>
  <c r="F14" i="1"/>
  <c r="E14" i="1"/>
</calcChain>
</file>

<file path=xl/sharedStrings.xml><?xml version="1.0" encoding="utf-8"?>
<sst xmlns="http://schemas.openxmlformats.org/spreadsheetml/2006/main" count="52" uniqueCount="34">
  <si>
    <t>No</t>
    <phoneticPr fontId="1" type="noConversion"/>
  </si>
  <si>
    <t>Speaker</t>
    <phoneticPr fontId="1" type="noConversion"/>
  </si>
  <si>
    <t>Gender</t>
    <phoneticPr fontId="1" type="noConversion"/>
  </si>
  <si>
    <t xml:space="preserve">Duration </t>
    <phoneticPr fontId="1" type="noConversion"/>
  </si>
  <si>
    <t>Natural Score</t>
    <phoneticPr fontId="1" type="noConversion"/>
  </si>
  <si>
    <t>Lisa Meyers</t>
    <phoneticPr fontId="1" type="noConversion"/>
  </si>
  <si>
    <t>Bill Mosley</t>
  </si>
  <si>
    <t>spiritualbeing</t>
  </si>
  <si>
    <t>JustinJYN</t>
  </si>
  <si>
    <t>Female</t>
    <phoneticPr fontId="1" type="noConversion"/>
  </si>
  <si>
    <t>Male</t>
    <phoneticPr fontId="1" type="noConversion"/>
  </si>
  <si>
    <t>7697-105815-0023</t>
    <phoneticPr fontId="1" type="noConversion"/>
  </si>
  <si>
    <t>7697-105817-0002</t>
  </si>
  <si>
    <t>7697-245712-0014</t>
  </si>
  <si>
    <t>4831-18525-0014</t>
  </si>
  <si>
    <t>4831-25894-0009</t>
  </si>
  <si>
    <t>4831-29134-0013</t>
  </si>
  <si>
    <t>4570-24733-0004</t>
  </si>
  <si>
    <t>4570-56594-0006</t>
  </si>
  <si>
    <t>4570-102353-0007</t>
  </si>
  <si>
    <t>1630-73710-0000</t>
  </si>
  <si>
    <t>1630-96099-0020</t>
  </si>
  <si>
    <t>1630-102884-0015</t>
  </si>
  <si>
    <t>WER</t>
    <phoneticPr fontId="1" type="noConversion"/>
  </si>
  <si>
    <t>Natural Rank</t>
    <phoneticPr fontId="1" type="noConversion"/>
  </si>
  <si>
    <t>WER Rank</t>
    <phoneticPr fontId="1" type="noConversion"/>
  </si>
  <si>
    <t>VITS Score</t>
    <phoneticPr fontId="1" type="noConversion"/>
  </si>
  <si>
    <t>ChatTTS Score</t>
    <phoneticPr fontId="1" type="noConversion"/>
  </si>
  <si>
    <t>VITS Rank</t>
    <phoneticPr fontId="1" type="noConversion"/>
  </si>
  <si>
    <t>ChatTTS Rank</t>
    <phoneticPr fontId="1" type="noConversion"/>
  </si>
  <si>
    <t>SRCC with WER</t>
    <phoneticPr fontId="1" type="noConversion"/>
  </si>
  <si>
    <t>PCC with WER</t>
    <phoneticPr fontId="1" type="noConversion"/>
  </si>
  <si>
    <t>SRCC btw MOS</t>
    <phoneticPr fontId="1" type="noConversion"/>
  </si>
  <si>
    <t>PCC btw 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</si>
</sst>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MOSNet Evaluation Scores for Natural Speeches and Synthesized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2.62</c:v>
                </c:pt>
                <c:pt idx="1">
                  <c:v>2.5840000000000001</c:v>
                </c:pt>
                <c:pt idx="2">
                  <c:v>2.5950000000000002</c:v>
                </c:pt>
                <c:pt idx="3">
                  <c:v>3.0219999999999998</c:v>
                </c:pt>
                <c:pt idx="4">
                  <c:v>2.9129999999999998</c:v>
                </c:pt>
                <c:pt idx="5">
                  <c:v>3.5369999999999999</c:v>
                </c:pt>
                <c:pt idx="6">
                  <c:v>3.2240000000000002</c:v>
                </c:pt>
                <c:pt idx="7">
                  <c:v>2.9470000000000001</c:v>
                </c:pt>
                <c:pt idx="8">
                  <c:v>2.8279999999999998</c:v>
                </c:pt>
                <c:pt idx="9">
                  <c:v>2.778</c:v>
                </c:pt>
                <c:pt idx="10">
                  <c:v>2.7</c:v>
                </c:pt>
                <c:pt idx="11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4C5B-A28E-58C685AD158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VITS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4.0103999999999997</c:v>
                </c:pt>
                <c:pt idx="1">
                  <c:v>4.1235999999999997</c:v>
                </c:pt>
                <c:pt idx="2">
                  <c:v>3.9437999999999902</c:v>
                </c:pt>
                <c:pt idx="3">
                  <c:v>3.6916000000000002</c:v>
                </c:pt>
                <c:pt idx="4">
                  <c:v>3.5447500000000001</c:v>
                </c:pt>
                <c:pt idx="5">
                  <c:v>3.86919999999999</c:v>
                </c:pt>
                <c:pt idx="6">
                  <c:v>4.1003499999999997</c:v>
                </c:pt>
                <c:pt idx="7">
                  <c:v>3.8835499999999898</c:v>
                </c:pt>
                <c:pt idx="8">
                  <c:v>3.8365499999999999</c:v>
                </c:pt>
                <c:pt idx="9">
                  <c:v>3.93359999999999</c:v>
                </c:pt>
                <c:pt idx="10">
                  <c:v>3.6159500000000002</c:v>
                </c:pt>
                <c:pt idx="11">
                  <c:v>3.88309999999999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2-4C5B-A28E-58C685AD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322960"/>
        <c:axId val="1902324400"/>
      </c:barChart>
      <c:catAx>
        <c:axId val="1902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24400"/>
        <c:crosses val="autoZero"/>
        <c:auto val="1"/>
        <c:lblAlgn val="ctr"/>
        <c:lblOffset val="100"/>
        <c:noMultiLvlLbl val="0"/>
      </c:catAx>
      <c:valAx>
        <c:axId val="1902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Speech No. versus WER and MOS Scores of Natural and Synthesized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776566028943839E-2"/>
          <c:y val="9.8205807312613358E-2"/>
          <c:w val="0.92221031011504118"/>
          <c:h val="0.5800247151215874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2.62</c:v>
                </c:pt>
                <c:pt idx="1">
                  <c:v>2.5840000000000001</c:v>
                </c:pt>
                <c:pt idx="2">
                  <c:v>2.5950000000000002</c:v>
                </c:pt>
                <c:pt idx="3">
                  <c:v>3.0219999999999998</c:v>
                </c:pt>
                <c:pt idx="4">
                  <c:v>2.9129999999999998</c:v>
                </c:pt>
                <c:pt idx="5">
                  <c:v>3.5369999999999999</c:v>
                </c:pt>
                <c:pt idx="6">
                  <c:v>3.2240000000000002</c:v>
                </c:pt>
                <c:pt idx="7">
                  <c:v>2.9470000000000001</c:v>
                </c:pt>
                <c:pt idx="8">
                  <c:v>2.8279999999999998</c:v>
                </c:pt>
                <c:pt idx="9">
                  <c:v>2.778</c:v>
                </c:pt>
                <c:pt idx="10">
                  <c:v>2.7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1F3-B72D-9C0C5B4D695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VITS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4.0103999999999997</c:v>
                </c:pt>
                <c:pt idx="1">
                  <c:v>4.1235999999999997</c:v>
                </c:pt>
                <c:pt idx="2">
                  <c:v>3.9437999999999902</c:v>
                </c:pt>
                <c:pt idx="3">
                  <c:v>3.6916000000000002</c:v>
                </c:pt>
                <c:pt idx="4">
                  <c:v>3.5447500000000001</c:v>
                </c:pt>
                <c:pt idx="5">
                  <c:v>3.86919999999999</c:v>
                </c:pt>
                <c:pt idx="6">
                  <c:v>4.1003499999999997</c:v>
                </c:pt>
                <c:pt idx="7">
                  <c:v>3.8835499999999898</c:v>
                </c:pt>
                <c:pt idx="8">
                  <c:v>3.8365499999999999</c:v>
                </c:pt>
                <c:pt idx="9">
                  <c:v>3.93359999999999</c:v>
                </c:pt>
                <c:pt idx="10">
                  <c:v>3.6159500000000002</c:v>
                </c:pt>
                <c:pt idx="11">
                  <c:v>3.88309999999999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1F3-B72D-9C0C5B4D695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2.4E-2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7.3999999999999996E-2</c:v>
                </c:pt>
                <c:pt idx="7">
                  <c:v>3.4000000000000002E-2</c:v>
                </c:pt>
                <c:pt idx="8">
                  <c:v>0</c:v>
                </c:pt>
                <c:pt idx="9">
                  <c:v>0.111</c:v>
                </c:pt>
                <c:pt idx="10">
                  <c:v>0.69599999999999995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C-41F3-B72D-9C0C5B4D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24911"/>
        <c:axId val="872021551"/>
      </c:lineChart>
      <c:catAx>
        <c:axId val="8720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21551"/>
        <c:crosses val="autoZero"/>
        <c:auto val="1"/>
        <c:lblAlgn val="ctr"/>
        <c:lblOffset val="100"/>
        <c:noMultiLvlLbl val="0"/>
      </c:catAx>
      <c:valAx>
        <c:axId val="872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1FEE22-6881-488E-AD16-A690D6BA1764}">
  <sheetPr codeName="图表1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D6BB19-E031-417C-9E82-E9C06492E0C0}">
  <sheetPr codeName="图表2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691098-3FE2-3877-00C5-A302711406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888FDF-CA12-FB13-7470-EDA9DE7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20"/>
  <sheetViews>
    <sheetView tabSelected="1" zoomScale="133" zoomScaleNormal="145" workbookViewId="0">
      <selection activeCell="E12" sqref="E12"/>
    </sheetView>
  </sheetViews>
  <sheetFormatPr defaultRowHeight="14.25" x14ac:dyDescent="0.2"/>
  <cols>
    <col min="1" max="1" width="20.375" customWidth="1"/>
    <col min="2" max="2" width="12.625" bestFit="1" customWidth="1"/>
    <col min="4" max="4" width="9" style="1"/>
    <col min="5" max="5" width="12.875" bestFit="1" customWidth="1"/>
    <col min="6" max="6" width="12.75" bestFit="1" customWidth="1"/>
    <col min="7" max="7" width="13.75" bestFit="1" customWidth="1"/>
    <col min="9" max="9" width="13.875" bestFit="1" customWidth="1"/>
    <col min="10" max="10" width="12.75" bestFit="1" customWidth="1"/>
    <col min="11" max="11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26</v>
      </c>
      <c r="G1" t="s">
        <v>27</v>
      </c>
      <c r="H1" t="s">
        <v>23</v>
      </c>
      <c r="I1" t="s">
        <v>24</v>
      </c>
      <c r="J1" t="s">
        <v>28</v>
      </c>
      <c r="K1" t="s">
        <v>29</v>
      </c>
      <c r="L1" t="s">
        <v>25</v>
      </c>
    </row>
    <row r="2" spans="1:12" x14ac:dyDescent="0.2">
      <c r="A2" t="s">
        <v>20</v>
      </c>
      <c r="B2" t="s">
        <v>7</v>
      </c>
      <c r="C2" t="s">
        <v>9</v>
      </c>
      <c r="D2" s="1">
        <v>2.3148148148148149E-4</v>
      </c>
      <c r="E2">
        <v>2.62</v>
      </c>
      <c r="F2">
        <v>4.0103999999999997</v>
      </c>
      <c r="G2">
        <v>3.3415999999999899</v>
      </c>
      <c r="H2">
        <v>5.7000000000000002E-2</v>
      </c>
      <c r="I2">
        <f t="shared" ref="I2:I13" si="0">_xlfn.RANK.AVG(E2, $E$2:$E$13)</f>
        <v>10</v>
      </c>
      <c r="J2">
        <f>_xlfn.RANK.AVG(F2, F$2:F$13)</f>
        <v>3</v>
      </c>
      <c r="K2">
        <f>_xlfn.RANK.AVG(G2, G$2:G$13)</f>
        <v>4</v>
      </c>
      <c r="L2">
        <f>_xlfn.RANK.AVG(H2, H$2:H$13, 1)</f>
        <v>5</v>
      </c>
    </row>
    <row r="3" spans="1:12" x14ac:dyDescent="0.2">
      <c r="A3" t="s">
        <v>21</v>
      </c>
      <c r="B3" t="s">
        <v>7</v>
      </c>
      <c r="C3" t="s">
        <v>9</v>
      </c>
      <c r="D3" s="1">
        <v>1.5046296296296297E-4</v>
      </c>
      <c r="E3">
        <v>2.5840000000000001</v>
      </c>
      <c r="F3">
        <v>4.1235999999999997</v>
      </c>
      <c r="G3">
        <v>3.19579999999999</v>
      </c>
      <c r="H3">
        <v>2.4E-2</v>
      </c>
      <c r="I3">
        <f t="shared" si="0"/>
        <v>12</v>
      </c>
      <c r="J3">
        <f>_xlfn.RANK.AVG(F3, F$2:$F$13)</f>
        <v>1</v>
      </c>
      <c r="K3">
        <f t="shared" ref="K3:K13" si="1">_xlfn.RANK.AVG(G3, G$2:G$13)</f>
        <v>9</v>
      </c>
      <c r="L3">
        <f t="shared" ref="L3:L13" si="2">_xlfn.RANK.AVG(H3, H$2:H$13, 1)</f>
        <v>2</v>
      </c>
    </row>
    <row r="4" spans="1:12" x14ac:dyDescent="0.2">
      <c r="A4" t="s">
        <v>22</v>
      </c>
      <c r="B4" t="s">
        <v>7</v>
      </c>
      <c r="C4" t="s">
        <v>9</v>
      </c>
      <c r="D4" s="1">
        <v>9.2592592592592588E-5</v>
      </c>
      <c r="E4">
        <v>2.5950000000000002</v>
      </c>
      <c r="F4">
        <v>3.9437999999999902</v>
      </c>
      <c r="G4">
        <v>3.2870499999999998</v>
      </c>
      <c r="H4">
        <v>5.8999999999999997E-2</v>
      </c>
      <c r="I4">
        <f t="shared" si="0"/>
        <v>11</v>
      </c>
      <c r="J4">
        <f>_xlfn.RANK.AVG(F4, F$2:$F$13)</f>
        <v>4</v>
      </c>
      <c r="K4">
        <f t="shared" si="1"/>
        <v>8</v>
      </c>
      <c r="L4">
        <f t="shared" si="2"/>
        <v>6</v>
      </c>
    </row>
    <row r="5" spans="1:12" s="2" customFormat="1" x14ac:dyDescent="0.2">
      <c r="A5" s="2" t="s">
        <v>17</v>
      </c>
      <c r="B5" s="2" t="s">
        <v>6</v>
      </c>
      <c r="C5" s="2" t="s">
        <v>10</v>
      </c>
      <c r="D5" s="3">
        <v>3.2407407407407406E-4</v>
      </c>
      <c r="E5" s="2">
        <v>3.0219999999999998</v>
      </c>
      <c r="F5" s="2">
        <v>3.6916000000000002</v>
      </c>
      <c r="G5">
        <v>3.0774499999999998</v>
      </c>
      <c r="H5">
        <v>7.4999999999999997E-2</v>
      </c>
      <c r="I5">
        <f t="shared" si="0"/>
        <v>3</v>
      </c>
      <c r="J5">
        <f>_xlfn.RANK.AVG(F5, F$2:$F$13)</f>
        <v>10</v>
      </c>
      <c r="K5">
        <f t="shared" si="1"/>
        <v>12</v>
      </c>
      <c r="L5">
        <f t="shared" si="2"/>
        <v>8</v>
      </c>
    </row>
    <row r="6" spans="1:12" x14ac:dyDescent="0.2">
      <c r="A6" t="s">
        <v>18</v>
      </c>
      <c r="B6" t="s">
        <v>6</v>
      </c>
      <c r="C6" t="s">
        <v>10</v>
      </c>
      <c r="D6" s="1">
        <v>1.1574074074074075E-4</v>
      </c>
      <c r="E6">
        <v>2.9129999999999998</v>
      </c>
      <c r="F6">
        <v>3.5447500000000001</v>
      </c>
      <c r="G6">
        <v>3.1591999999999998</v>
      </c>
      <c r="H6">
        <v>0.10299999999999999</v>
      </c>
      <c r="I6">
        <f t="shared" si="0"/>
        <v>6</v>
      </c>
      <c r="J6">
        <f>_xlfn.RANK.AVG(F6, F$2:$F$13)</f>
        <v>12</v>
      </c>
      <c r="K6">
        <f t="shared" si="1"/>
        <v>10</v>
      </c>
      <c r="L6">
        <f t="shared" si="2"/>
        <v>10</v>
      </c>
    </row>
    <row r="7" spans="1:12" x14ac:dyDescent="0.2">
      <c r="A7" t="s">
        <v>19</v>
      </c>
      <c r="B7" t="s">
        <v>6</v>
      </c>
      <c r="C7" t="s">
        <v>10</v>
      </c>
      <c r="D7" s="1">
        <v>1.7361111111111112E-4</v>
      </c>
      <c r="E7">
        <v>3.5369999999999999</v>
      </c>
      <c r="F7">
        <v>3.86919999999999</v>
      </c>
      <c r="G7">
        <v>3.2877999999999998</v>
      </c>
      <c r="H7">
        <v>9.0999999999999998E-2</v>
      </c>
      <c r="I7">
        <f t="shared" si="0"/>
        <v>1</v>
      </c>
      <c r="J7">
        <f>_xlfn.RANK.AVG(F7, F$2:$F$13)</f>
        <v>8</v>
      </c>
      <c r="K7">
        <f t="shared" si="1"/>
        <v>7</v>
      </c>
      <c r="L7">
        <f t="shared" si="2"/>
        <v>9</v>
      </c>
    </row>
    <row r="8" spans="1:12" s="2" customFormat="1" x14ac:dyDescent="0.2">
      <c r="A8" s="2" t="s">
        <v>14</v>
      </c>
      <c r="B8" s="2" t="s">
        <v>5</v>
      </c>
      <c r="C8" s="2" t="s">
        <v>9</v>
      </c>
      <c r="D8" s="3">
        <v>8.1018518518518516E-5</v>
      </c>
      <c r="E8" s="2">
        <v>3.2240000000000002</v>
      </c>
      <c r="F8" s="2">
        <v>4.1003499999999997</v>
      </c>
      <c r="G8">
        <v>3.343</v>
      </c>
      <c r="H8">
        <v>7.3999999999999996E-2</v>
      </c>
      <c r="I8">
        <f t="shared" si="0"/>
        <v>2</v>
      </c>
      <c r="J8">
        <f>_xlfn.RANK.AVG(F8, F$2:$F$13)</f>
        <v>2</v>
      </c>
      <c r="K8">
        <f t="shared" si="1"/>
        <v>3</v>
      </c>
      <c r="L8">
        <f t="shared" si="2"/>
        <v>7</v>
      </c>
    </row>
    <row r="9" spans="1:12" x14ac:dyDescent="0.2">
      <c r="A9" t="s">
        <v>15</v>
      </c>
      <c r="B9" t="s">
        <v>5</v>
      </c>
      <c r="C9" t="s">
        <v>9</v>
      </c>
      <c r="D9" s="1">
        <v>1.6203703703703703E-4</v>
      </c>
      <c r="E9">
        <v>2.9470000000000001</v>
      </c>
      <c r="F9">
        <v>3.8835499999999898</v>
      </c>
      <c r="G9">
        <v>3.1381000000000001</v>
      </c>
      <c r="H9">
        <v>3.4000000000000002E-2</v>
      </c>
      <c r="I9">
        <f t="shared" si="0"/>
        <v>5</v>
      </c>
      <c r="J9">
        <f>_xlfn.RANK.AVG(F9, F$2:$F$13)</f>
        <v>6</v>
      </c>
      <c r="K9">
        <f t="shared" si="1"/>
        <v>11</v>
      </c>
      <c r="L9">
        <f t="shared" si="2"/>
        <v>3</v>
      </c>
    </row>
    <row r="10" spans="1:12" x14ac:dyDescent="0.2">
      <c r="A10" t="s">
        <v>16</v>
      </c>
      <c r="B10" t="s">
        <v>5</v>
      </c>
      <c r="C10" t="s">
        <v>9</v>
      </c>
      <c r="D10" s="1">
        <v>5.7870370370370373E-5</v>
      </c>
      <c r="E10">
        <v>2.8279999999999998</v>
      </c>
      <c r="F10">
        <v>3.8365499999999999</v>
      </c>
      <c r="G10">
        <v>3.3359000000000001</v>
      </c>
      <c r="H10">
        <v>0</v>
      </c>
      <c r="I10">
        <f t="shared" si="0"/>
        <v>7</v>
      </c>
      <c r="J10">
        <f>_xlfn.RANK.AVG(F10, F$2:$F$13)</f>
        <v>9</v>
      </c>
      <c r="K10">
        <f t="shared" si="1"/>
        <v>5</v>
      </c>
      <c r="L10">
        <f t="shared" si="2"/>
        <v>1</v>
      </c>
    </row>
    <row r="11" spans="1:12" s="2" customFormat="1" x14ac:dyDescent="0.2">
      <c r="A11" s="2" t="s">
        <v>11</v>
      </c>
      <c r="B11" s="2" t="s">
        <v>8</v>
      </c>
      <c r="C11" s="2" t="s">
        <v>10</v>
      </c>
      <c r="D11" s="3">
        <v>1.3888888888888889E-4</v>
      </c>
      <c r="E11" s="2">
        <v>2.778</v>
      </c>
      <c r="F11" s="2">
        <v>3.93359999999999</v>
      </c>
      <c r="G11">
        <v>3.3546499999999999</v>
      </c>
      <c r="H11">
        <v>0.111</v>
      </c>
      <c r="I11">
        <f t="shared" si="0"/>
        <v>8</v>
      </c>
      <c r="J11">
        <f>_xlfn.RANK.AVG(F11, F$2:$F$13)</f>
        <v>5</v>
      </c>
      <c r="K11">
        <f t="shared" si="1"/>
        <v>1</v>
      </c>
      <c r="L11">
        <f t="shared" si="2"/>
        <v>11</v>
      </c>
    </row>
    <row r="12" spans="1:12" x14ac:dyDescent="0.2">
      <c r="A12" t="s">
        <v>12</v>
      </c>
      <c r="B12" t="s">
        <v>8</v>
      </c>
      <c r="C12" t="s">
        <v>10</v>
      </c>
      <c r="D12" s="1">
        <v>8.1018518518518516E-5</v>
      </c>
      <c r="E12">
        <v>2.7</v>
      </c>
      <c r="F12">
        <v>3.6159500000000002</v>
      </c>
      <c r="G12">
        <v>3.3440999999999899</v>
      </c>
      <c r="H12">
        <v>0.69599999999999995</v>
      </c>
      <c r="I12">
        <f t="shared" si="0"/>
        <v>9</v>
      </c>
      <c r="J12">
        <f>_xlfn.RANK.AVG(F12, F$2:$F$13)</f>
        <v>11</v>
      </c>
      <c r="K12">
        <f>_xlfn.RANK.AVG(G12, G$2:G$13)</f>
        <v>2</v>
      </c>
      <c r="L12">
        <f>_xlfn.RANK.AVG(H12, H$2:H$13, 1)</f>
        <v>12</v>
      </c>
    </row>
    <row r="13" spans="1:12" x14ac:dyDescent="0.2">
      <c r="A13" t="s">
        <v>13</v>
      </c>
      <c r="B13" t="s">
        <v>8</v>
      </c>
      <c r="C13" t="s">
        <v>10</v>
      </c>
      <c r="D13" s="1">
        <v>1.9675925925925926E-4</v>
      </c>
      <c r="E13">
        <v>2.9910000000000001</v>
      </c>
      <c r="F13">
        <v>3.88309999999999</v>
      </c>
      <c r="G13">
        <v>3.2969999999999899</v>
      </c>
      <c r="H13">
        <v>0.04</v>
      </c>
      <c r="I13">
        <f t="shared" si="0"/>
        <v>4</v>
      </c>
      <c r="J13">
        <f>_xlfn.RANK.AVG(F13, F$2:$F$13)</f>
        <v>7</v>
      </c>
      <c r="K13">
        <f t="shared" si="1"/>
        <v>6</v>
      </c>
      <c r="L13">
        <f t="shared" si="2"/>
        <v>4</v>
      </c>
    </row>
    <row r="14" spans="1:12" x14ac:dyDescent="0.2">
      <c r="E14">
        <f>AVERAGE(E2:E13)</f>
        <v>2.8949166666666666</v>
      </c>
      <c r="F14">
        <f>AVERAGE(F2:F13)</f>
        <v>3.8697041666666627</v>
      </c>
      <c r="G14">
        <f>AVERAGE(G2:G13)</f>
        <v>3.2634708333333298</v>
      </c>
      <c r="H14">
        <f>AVERAGE(H2:H13)</f>
        <v>0.11366666666666665</v>
      </c>
    </row>
    <row r="17" spans="1:11" x14ac:dyDescent="0.2">
      <c r="A17" t="s">
        <v>30</v>
      </c>
      <c r="I17">
        <f>CORREL(I2:I13, $L$2:$L$13)</f>
        <v>-0.18181818181818185</v>
      </c>
      <c r="J17">
        <f>CORREL(J2:J13, $L$2:$L$13)</f>
        <v>0.43356643356643365</v>
      </c>
      <c r="K17">
        <f>CORREL(K2:K13, $L$2:$L$13)</f>
        <v>-0.30769230769230776</v>
      </c>
    </row>
    <row r="18" spans="1:11" x14ac:dyDescent="0.2">
      <c r="A18" t="s">
        <v>31</v>
      </c>
      <c r="I18">
        <f>PEARSON(E2:E13, $H$2:$H$13)</f>
        <v>-0.15584845770382366</v>
      </c>
      <c r="J18">
        <f>PEARSON(F2:F13, $H$2:$H$13)</f>
        <v>-0.4918398192288726</v>
      </c>
      <c r="K18">
        <f>PEARSON(G2:G13, $H$2:$H$13)</f>
        <v>0.26005036766580369</v>
      </c>
    </row>
    <row r="19" spans="1:11" x14ac:dyDescent="0.2">
      <c r="A19" t="s">
        <v>32</v>
      </c>
      <c r="J19">
        <f>CORREL(I2:I13, J2:J13)</f>
        <v>-0.3286713286713287</v>
      </c>
      <c r="K19">
        <f>CORREL(I2:I13, K2:K13)</f>
        <v>-0.15384615384615388</v>
      </c>
    </row>
    <row r="20" spans="1:11" x14ac:dyDescent="0.2">
      <c r="A20" t="s">
        <v>33</v>
      </c>
      <c r="J20">
        <f>PEARSON(E2:E13,F2:F13)</f>
        <v>-8.4476945186604618E-2</v>
      </c>
      <c r="K20">
        <f>PEARSON(E2:E13,G2:G13)</f>
        <v>-8.7285476929907152E-2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2024-07-16T10:09:06Z</dcterms:modified>
</cp:coreProperties>
</file>