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ownloads\A04\Excel 2 Assignment\"/>
    </mc:Choice>
  </mc:AlternateContent>
  <xr:revisionPtr revIDLastSave="0" documentId="13_ncr:1_{B5DC90B6-ABB4-4298-8845-5A004891CF6C}" xr6:coauthVersionLast="46" xr6:coauthVersionMax="46" xr10:uidLastSave="{00000000-0000-0000-0000-000000000000}"/>
  <bookViews>
    <workbookView xWindow="-120" yWindow="-120" windowWidth="38640" windowHeight="21120" activeTab="5" xr2:uid="{96687C2D-763F-4A3E-98DA-68A417C274FC}"/>
  </bookViews>
  <sheets>
    <sheet name="Pivot_Table" sheetId="5" r:id="rId1"/>
    <sheet name="Clients" sheetId="1" r:id="rId2"/>
    <sheet name="For_Sale" sheetId="2" r:id="rId3"/>
    <sheet name="Mortgage_Calculations" sheetId="4" r:id="rId4"/>
    <sheet name="Range_Names" sheetId="6" r:id="rId5"/>
    <sheet name="Forecast" sheetId="3" r:id="rId6"/>
  </sheets>
  <definedNames>
    <definedName name="Amount_of_Loan">Mortgage_Calculations!$B$9</definedName>
    <definedName name="APR">Mortgage_Calculations!$B$4</definedName>
    <definedName name="Cost_of_home">Mortgage_Calculations!$B$2</definedName>
    <definedName name="Down_Payment">Mortgage_Calculations!$B$3</definedName>
    <definedName name="Monthly_Payment">Mortgage_Calculations!$B$12</definedName>
    <definedName name="No._Payment_Periods">Mortgage_Calculations!$B$11</definedName>
    <definedName name="No._Years_for_Loan">Mortgage_Calculations!$B$5</definedName>
    <definedName name="Payments_Per_Year">Mortgage_Calculations!$B$6</definedName>
    <definedName name="Periodic_Rate">Mortgage_Calculations!$B$10</definedName>
    <definedName name="Slicer_Property_Type">#N/A</definedName>
    <definedName name="Total_Interest_Paid">Mortgage_Calculations!$B$14</definedName>
    <definedName name="Total_to_Repay_Loan">Mortgage_Calculations!$B$13</definedName>
  </definedNames>
  <calcPr calcId="191029"/>
  <pivotCaches>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3" l="1"/>
  <c r="G3" i="3"/>
  <c r="F3" i="3"/>
  <c r="E3" i="3"/>
  <c r="I6" i="4"/>
  <c r="I7" i="4"/>
  <c r="I8" i="4" s="1"/>
  <c r="I9" i="4" s="1"/>
  <c r="I10" i="4" s="1"/>
  <c r="I11" i="4" s="1"/>
  <c r="I12" i="4" s="1"/>
  <c r="I13" i="4" s="1"/>
  <c r="I14" i="4" s="1"/>
  <c r="I15" i="4" s="1"/>
  <c r="I16" i="4" s="1"/>
  <c r="I17" i="4" s="1"/>
  <c r="I18" i="4" s="1"/>
  <c r="I19" i="4" s="1"/>
  <c r="I20" i="4" s="1"/>
  <c r="I5" i="4"/>
  <c r="K7" i="2"/>
  <c r="D6" i="4"/>
  <c r="D7" i="4"/>
  <c r="D8" i="4" s="1"/>
  <c r="D9" i="4" s="1"/>
  <c r="D10" i="4" s="1"/>
  <c r="D11" i="4" s="1"/>
  <c r="D12" i="4" s="1"/>
  <c r="D5" i="4"/>
  <c r="S4" i="2"/>
  <c r="B11" i="4" l="1"/>
  <c r="B10" i="4"/>
  <c r="B9" i="4"/>
  <c r="B12" i="4" l="1"/>
  <c r="E3" i="4" l="1"/>
  <c r="B13" i="4"/>
  <c r="B14" i="4" s="1"/>
  <c r="G3" i="4" s="1"/>
  <c r="I3" i="4"/>
  <c r="F3" i="4" l="1"/>
</calcChain>
</file>

<file path=xl/sharedStrings.xml><?xml version="1.0" encoding="utf-8"?>
<sst xmlns="http://schemas.openxmlformats.org/spreadsheetml/2006/main" count="792" uniqueCount="433">
  <si>
    <t>Last_Name</t>
  </si>
  <si>
    <t>First_Name</t>
  </si>
  <si>
    <t>Sqft</t>
  </si>
  <si>
    <t>Cost</t>
  </si>
  <si>
    <t>Property_Type</t>
  </si>
  <si>
    <t>Purchase_Price</t>
  </si>
  <si>
    <t>ADDRESS</t>
  </si>
  <si>
    <t>BDRM</t>
  </si>
  <si>
    <t>BATH</t>
  </si>
  <si>
    <t>LOT</t>
  </si>
  <si>
    <t>HEAT</t>
  </si>
  <si>
    <t>AGE</t>
  </si>
  <si>
    <t>COST</t>
  </si>
  <si>
    <t>11 Pomona Rd</t>
  </si>
  <si>
    <t>Windsor</t>
  </si>
  <si>
    <t>Oil</t>
  </si>
  <si>
    <t>34 Home Road</t>
  </si>
  <si>
    <t>Long Lakes</t>
  </si>
  <si>
    <t>1122 Bellevue</t>
  </si>
  <si>
    <t>Gas</t>
  </si>
  <si>
    <t>203 Somerset Ave</t>
  </si>
  <si>
    <t>Royal Oak</t>
  </si>
  <si>
    <t>319 Sunnyside Dr</t>
  </si>
  <si>
    <t>Solar</t>
  </si>
  <si>
    <t>2 Beech Ave</t>
  </si>
  <si>
    <t>287 Carmel Terrace</t>
  </si>
  <si>
    <t>Hethwood</t>
  </si>
  <si>
    <t>1463 Woodlawn Ave</t>
  </si>
  <si>
    <t>Elec</t>
  </si>
  <si>
    <t>903 Home Rd</t>
  </si>
  <si>
    <t>16 Rice St</t>
  </si>
  <si>
    <t>12 Garden St</t>
  </si>
  <si>
    <t>315 Fremont Ave</t>
  </si>
  <si>
    <t>86 Howard St</t>
  </si>
  <si>
    <t>198 Upland Rd</t>
  </si>
  <si>
    <t>131 Putnam Ave</t>
  </si>
  <si>
    <t>Enchanted Lakes</t>
  </si>
  <si>
    <t>19 Hill Rd</t>
  </si>
  <si>
    <t>384 Home Rd</t>
  </si>
  <si>
    <t>455 Daniels Rd</t>
  </si>
  <si>
    <t>12 Bartholomew Sq</t>
  </si>
  <si>
    <t>46 Prospect Pl</t>
  </si>
  <si>
    <t>194 Maplewood</t>
  </si>
  <si>
    <t>690 Rice Ave</t>
  </si>
  <si>
    <t>1582 Central Ave</t>
  </si>
  <si>
    <t>14 Grimshaw</t>
  </si>
  <si>
    <t>19 Auburn St</t>
  </si>
  <si>
    <t>45 Lynwood Dr</t>
  </si>
  <si>
    <t>714 Orchard St</t>
  </si>
  <si>
    <t>87 Newbury St</t>
  </si>
  <si>
    <t>Castleton</t>
  </si>
  <si>
    <t>1 Pond Rd</t>
  </si>
  <si>
    <t>122 Stuyvesant Rd</t>
  </si>
  <si>
    <t>95 Horne Pl</t>
  </si>
  <si>
    <t>SUBDIVISION</t>
  </si>
  <si>
    <t>Peters</t>
  </si>
  <si>
    <t>Gail</t>
  </si>
  <si>
    <t>Cannon</t>
  </si>
  <si>
    <t>Elizabeth</t>
  </si>
  <si>
    <t>Welch</t>
  </si>
  <si>
    <t>Stephanie</t>
  </si>
  <si>
    <t>Walton</t>
  </si>
  <si>
    <t>Sylvia</t>
  </si>
  <si>
    <t>Lucas</t>
  </si>
  <si>
    <t>Kathleen</t>
  </si>
  <si>
    <t>Love</t>
  </si>
  <si>
    <t>Beverly</t>
  </si>
  <si>
    <t>Burke</t>
  </si>
  <si>
    <t>Dawn</t>
  </si>
  <si>
    <t>Baldwin</t>
  </si>
  <si>
    <t>Carl</t>
  </si>
  <si>
    <t>Hill</t>
  </si>
  <si>
    <t>Veronica</t>
  </si>
  <si>
    <t>Smith</t>
  </si>
  <si>
    <t>Gloria</t>
  </si>
  <si>
    <t>Stone</t>
  </si>
  <si>
    <t>Helen</t>
  </si>
  <si>
    <t>Mccoy</t>
  </si>
  <si>
    <t>Gregory</t>
  </si>
  <si>
    <t>Knight</t>
  </si>
  <si>
    <t>Antonio</t>
  </si>
  <si>
    <t>Price</t>
  </si>
  <si>
    <t>Dale</t>
  </si>
  <si>
    <t>Schneider</t>
  </si>
  <si>
    <t>Shawn</t>
  </si>
  <si>
    <t>Ramsey</t>
  </si>
  <si>
    <t>Christine</t>
  </si>
  <si>
    <t>Patton</t>
  </si>
  <si>
    <t>Lillian</t>
  </si>
  <si>
    <t>Frazier</t>
  </si>
  <si>
    <t>Joanne</t>
  </si>
  <si>
    <t>Adams</t>
  </si>
  <si>
    <t>Victoria</t>
  </si>
  <si>
    <t>Willie</t>
  </si>
  <si>
    <t>Mullins</t>
  </si>
  <si>
    <t>Sara</t>
  </si>
  <si>
    <t>Berry</t>
  </si>
  <si>
    <t>Ella</t>
  </si>
  <si>
    <t>Cohen</t>
  </si>
  <si>
    <t>Sheila</t>
  </si>
  <si>
    <t>Newton</t>
  </si>
  <si>
    <t>Dolores</t>
  </si>
  <si>
    <t>Stevens</t>
  </si>
  <si>
    <t>Marcus</t>
  </si>
  <si>
    <t>Wolfe</t>
  </si>
  <si>
    <t>Florence</t>
  </si>
  <si>
    <t>Taylor</t>
  </si>
  <si>
    <t>Alice</t>
  </si>
  <si>
    <t>Rodriquez</t>
  </si>
  <si>
    <t>Mann</t>
  </si>
  <si>
    <t>Rose</t>
  </si>
  <si>
    <t>Marshall</t>
  </si>
  <si>
    <t>Stanley</t>
  </si>
  <si>
    <t>Keller</t>
  </si>
  <si>
    <t>Katherine</t>
  </si>
  <si>
    <t>Benson</t>
  </si>
  <si>
    <t>Richard</t>
  </si>
  <si>
    <t>Ingram</t>
  </si>
  <si>
    <t>Tina</t>
  </si>
  <si>
    <t>Bishop</t>
  </si>
  <si>
    <t>Frederick</t>
  </si>
  <si>
    <t>Williamson</t>
  </si>
  <si>
    <t>Erica</t>
  </si>
  <si>
    <t>Bowman</t>
  </si>
  <si>
    <t>Brittany</t>
  </si>
  <si>
    <t>Samantha</t>
  </si>
  <si>
    <t>Morris</t>
  </si>
  <si>
    <t>Marion</t>
  </si>
  <si>
    <t>Lawson</t>
  </si>
  <si>
    <t>Glover</t>
  </si>
  <si>
    <t>William</t>
  </si>
  <si>
    <t>Schmidt</t>
  </si>
  <si>
    <t>Jason</t>
  </si>
  <si>
    <t>Todd</t>
  </si>
  <si>
    <t>Munoz</t>
  </si>
  <si>
    <t>Leroy</t>
  </si>
  <si>
    <t>Lynch</t>
  </si>
  <si>
    <t>Eugene</t>
  </si>
  <si>
    <t>Hampton</t>
  </si>
  <si>
    <t>Grant</t>
  </si>
  <si>
    <t>Debra</t>
  </si>
  <si>
    <t>Lawrence</t>
  </si>
  <si>
    <t>Gardner</t>
  </si>
  <si>
    <t>Matthew</t>
  </si>
  <si>
    <t>Crawford</t>
  </si>
  <si>
    <t>Robert</t>
  </si>
  <si>
    <t>Gonzales</t>
  </si>
  <si>
    <t>Melinda</t>
  </si>
  <si>
    <t>Salazar</t>
  </si>
  <si>
    <t>Bryan</t>
  </si>
  <si>
    <t>Jacob</t>
  </si>
  <si>
    <t>Nancy</t>
  </si>
  <si>
    <t>Thomas</t>
  </si>
  <si>
    <t>Grace</t>
  </si>
  <si>
    <t>Harmon</t>
  </si>
  <si>
    <t>Timothy</t>
  </si>
  <si>
    <t>Allen</t>
  </si>
  <si>
    <t>Bessie</t>
  </si>
  <si>
    <t>Richards</t>
  </si>
  <si>
    <t>Dorothy</t>
  </si>
  <si>
    <t>Wagner</t>
  </si>
  <si>
    <t>Hansen</t>
  </si>
  <si>
    <t>Oscar</t>
  </si>
  <si>
    <t>Martin</t>
  </si>
  <si>
    <t>Walker</t>
  </si>
  <si>
    <t>Alan</t>
  </si>
  <si>
    <t>Lane</t>
  </si>
  <si>
    <t>Johnston</t>
  </si>
  <si>
    <t>Harry</t>
  </si>
  <si>
    <t>Charlene</t>
  </si>
  <si>
    <t>Townsend</t>
  </si>
  <si>
    <t>Karen</t>
  </si>
  <si>
    <t>Miles</t>
  </si>
  <si>
    <t>Katie</t>
  </si>
  <si>
    <t>Dean</t>
  </si>
  <si>
    <t>Snyder</t>
  </si>
  <si>
    <t>Heather</t>
  </si>
  <si>
    <t>Evans</t>
  </si>
  <si>
    <t>Ferguson</t>
  </si>
  <si>
    <t>David</t>
  </si>
  <si>
    <t>Mills</t>
  </si>
  <si>
    <t>Andrew</t>
  </si>
  <si>
    <t>Alvarez</t>
  </si>
  <si>
    <t>Stacy</t>
  </si>
  <si>
    <t>Nichols</t>
  </si>
  <si>
    <t>Patricia</t>
  </si>
  <si>
    <t>Lambert</t>
  </si>
  <si>
    <t>Clara</t>
  </si>
  <si>
    <t>Ellis</t>
  </si>
  <si>
    <t>Roberta</t>
  </si>
  <si>
    <t>Andrea</t>
  </si>
  <si>
    <t>Erin</t>
  </si>
  <si>
    <t>Newman</t>
  </si>
  <si>
    <t>Joann</t>
  </si>
  <si>
    <t>Kim</t>
  </si>
  <si>
    <t>Kristin</t>
  </si>
  <si>
    <t>Walters</t>
  </si>
  <si>
    <t>Jill</t>
  </si>
  <si>
    <t>Hale</t>
  </si>
  <si>
    <t>Martha</t>
  </si>
  <si>
    <t>Lauren</t>
  </si>
  <si>
    <t>Lopez</t>
  </si>
  <si>
    <t>Ida</t>
  </si>
  <si>
    <t>Reid</t>
  </si>
  <si>
    <t>Pearl</t>
  </si>
  <si>
    <t>Holland</t>
  </si>
  <si>
    <t>Edna</t>
  </si>
  <si>
    <t>Edwards</t>
  </si>
  <si>
    <t>Kathryn</t>
  </si>
  <si>
    <t>Douglas</t>
  </si>
  <si>
    <t>Donald</t>
  </si>
  <si>
    <t>Black</t>
  </si>
  <si>
    <t>Fowler</t>
  </si>
  <si>
    <t>Mildred</t>
  </si>
  <si>
    <t>Carmen</t>
  </si>
  <si>
    <t>Randall</t>
  </si>
  <si>
    <t>Rowe</t>
  </si>
  <si>
    <t>Annie</t>
  </si>
  <si>
    <t>Gonzalez</t>
  </si>
  <si>
    <t>Agnes</t>
  </si>
  <si>
    <t>Gilbert</t>
  </si>
  <si>
    <t>Brandon</t>
  </si>
  <si>
    <t>Jacobs</t>
  </si>
  <si>
    <t>Kelly</t>
  </si>
  <si>
    <t>Murphy</t>
  </si>
  <si>
    <t>Patrick</t>
  </si>
  <si>
    <t>Monica</t>
  </si>
  <si>
    <t>Hayes</t>
  </si>
  <si>
    <t>Delores</t>
  </si>
  <si>
    <t>Holt</t>
  </si>
  <si>
    <t>Janice</t>
  </si>
  <si>
    <t>Powell</t>
  </si>
  <si>
    <t>Terri</t>
  </si>
  <si>
    <t>Scott</t>
  </si>
  <si>
    <t>Chapman</t>
  </si>
  <si>
    <t>Lucy</t>
  </si>
  <si>
    <t>Jones</t>
  </si>
  <si>
    <t>Bernice</t>
  </si>
  <si>
    <t>Amanda</t>
  </si>
  <si>
    <t>Lee</t>
  </si>
  <si>
    <t>Shelton</t>
  </si>
  <si>
    <t>Vincent</t>
  </si>
  <si>
    <t>Robbins</t>
  </si>
  <si>
    <t>Henry</t>
  </si>
  <si>
    <t>Meyer</t>
  </si>
  <si>
    <t>Sue</t>
  </si>
  <si>
    <t>Dixon</t>
  </si>
  <si>
    <t>Barbara</t>
  </si>
  <si>
    <t>Gutierrez</t>
  </si>
  <si>
    <t>June</t>
  </si>
  <si>
    <t>Wright</t>
  </si>
  <si>
    <t>Gary</t>
  </si>
  <si>
    <t>Francisco</t>
  </si>
  <si>
    <t>Kennedy</t>
  </si>
  <si>
    <t>Alexander</t>
  </si>
  <si>
    <t>Eric</t>
  </si>
  <si>
    <t>Joshua</t>
  </si>
  <si>
    <t>Mendoza</t>
  </si>
  <si>
    <t>Geraldine</t>
  </si>
  <si>
    <t>Barrett</t>
  </si>
  <si>
    <t>Griffith</t>
  </si>
  <si>
    <t>Jennings</t>
  </si>
  <si>
    <t>Adam</t>
  </si>
  <si>
    <t>Bradley</t>
  </si>
  <si>
    <t>Janet</t>
  </si>
  <si>
    <t>Page</t>
  </si>
  <si>
    <t>Chris</t>
  </si>
  <si>
    <t>Jesus</t>
  </si>
  <si>
    <t>Green</t>
  </si>
  <si>
    <t>Vaughn</t>
  </si>
  <si>
    <t>Beth</t>
  </si>
  <si>
    <t>Hicks</t>
  </si>
  <si>
    <t>Marvin</t>
  </si>
  <si>
    <t>Hopkins</t>
  </si>
  <si>
    <t>Robin</t>
  </si>
  <si>
    <t>Danny</t>
  </si>
  <si>
    <t>Carr</t>
  </si>
  <si>
    <t>Teresa</t>
  </si>
  <si>
    <t>Armstrong</t>
  </si>
  <si>
    <t>Frank</t>
  </si>
  <si>
    <t>Marjorie</t>
  </si>
  <si>
    <t>Payne</t>
  </si>
  <si>
    <t>Victor</t>
  </si>
  <si>
    <t>Flores</t>
  </si>
  <si>
    <t>Rivera</t>
  </si>
  <si>
    <t>Regina</t>
  </si>
  <si>
    <t>Wade</t>
  </si>
  <si>
    <t>Gerald</t>
  </si>
  <si>
    <t>Benjamin</t>
  </si>
  <si>
    <t>Dana</t>
  </si>
  <si>
    <t>Greene</t>
  </si>
  <si>
    <t>Hardy</t>
  </si>
  <si>
    <t>Evelyn</t>
  </si>
  <si>
    <t>Sullivan</t>
  </si>
  <si>
    <t>Judy</t>
  </si>
  <si>
    <t>Arthur</t>
  </si>
  <si>
    <t>Blair</t>
  </si>
  <si>
    <t>Juanita</t>
  </si>
  <si>
    <t>Caldwell</t>
  </si>
  <si>
    <t>Perez</t>
  </si>
  <si>
    <t>Mitchell</t>
  </si>
  <si>
    <t>Cynthia</t>
  </si>
  <si>
    <t>Castillo</t>
  </si>
  <si>
    <t>Rhonda</t>
  </si>
  <si>
    <t>Romero</t>
  </si>
  <si>
    <t>Walter</t>
  </si>
  <si>
    <t>Raymond</t>
  </si>
  <si>
    <t>Parks</t>
  </si>
  <si>
    <t>Susan</t>
  </si>
  <si>
    <t>Duncan</t>
  </si>
  <si>
    <t>Jane</t>
  </si>
  <si>
    <t>Roberts</t>
  </si>
  <si>
    <t>Chandler</t>
  </si>
  <si>
    <t>Theresa</t>
  </si>
  <si>
    <t>Amber</t>
  </si>
  <si>
    <t>Stevenson</t>
  </si>
  <si>
    <t>Bernard</t>
  </si>
  <si>
    <t>Palmer</t>
  </si>
  <si>
    <t>Ronald</t>
  </si>
  <si>
    <t>Rita</t>
  </si>
  <si>
    <t>Connie</t>
  </si>
  <si>
    <t>Castro</t>
  </si>
  <si>
    <t>Lisa</t>
  </si>
  <si>
    <t>Sims</t>
  </si>
  <si>
    <t>Neal</t>
  </si>
  <si>
    <t>Martinez</t>
  </si>
  <si>
    <t>Harold</t>
  </si>
  <si>
    <t>Harrison</t>
  </si>
  <si>
    <t>Clarence</t>
  </si>
  <si>
    <t>Ann</t>
  </si>
  <si>
    <t>George</t>
  </si>
  <si>
    <t>Diaz</t>
  </si>
  <si>
    <t>Murray</t>
  </si>
  <si>
    <t>April</t>
  </si>
  <si>
    <t>Kevin</t>
  </si>
  <si>
    <t>Boyd</t>
  </si>
  <si>
    <t>Lois</t>
  </si>
  <si>
    <t>Freeman</t>
  </si>
  <si>
    <t>Judith</t>
  </si>
  <si>
    <t>Torres</t>
  </si>
  <si>
    <t>Marie</t>
  </si>
  <si>
    <t>Strickland</t>
  </si>
  <si>
    <t>Delgado</t>
  </si>
  <si>
    <t>Gina</t>
  </si>
  <si>
    <t>Doris</t>
  </si>
  <si>
    <t>Chad</t>
  </si>
  <si>
    <t>Hughes</t>
  </si>
  <si>
    <t>Aaron</t>
  </si>
  <si>
    <t>Fleming</t>
  </si>
  <si>
    <t>Vera</t>
  </si>
  <si>
    <t>Mcdonald</t>
  </si>
  <si>
    <t>Beatrice</t>
  </si>
  <si>
    <t>Carter</t>
  </si>
  <si>
    <t>Cox</t>
  </si>
  <si>
    <t>Alma</t>
  </si>
  <si>
    <t>Christopher</t>
  </si>
  <si>
    <t>Simpson</t>
  </si>
  <si>
    <t>Glenn</t>
  </si>
  <si>
    <t>Johnny</t>
  </si>
  <si>
    <t>Residential</t>
  </si>
  <si>
    <t>Commercial</t>
  </si>
  <si>
    <t>Rental</t>
  </si>
  <si>
    <t>Slope</t>
  </si>
  <si>
    <t>Intercept</t>
  </si>
  <si>
    <t>RSQ</t>
  </si>
  <si>
    <t>Standard Error</t>
  </si>
  <si>
    <t>Input Area</t>
  </si>
  <si>
    <t>One-Variable Data Table: APR</t>
  </si>
  <si>
    <t>Two-Variable Data Table: APR and Cost of Home</t>
  </si>
  <si>
    <t>Cost of home</t>
  </si>
  <si>
    <t>Calculated Results for Each APR</t>
  </si>
  <si>
    <t>Monthly Payment by Cost/APR</t>
  </si>
  <si>
    <t>Down Payment</t>
  </si>
  <si>
    <t>APR</t>
  </si>
  <si>
    <t>No. Years for Loan</t>
  </si>
  <si>
    <t>Payments Per Year</t>
  </si>
  <si>
    <t>Output Area</t>
  </si>
  <si>
    <t>Amount of Loan</t>
  </si>
  <si>
    <t>Periodic Rate</t>
  </si>
  <si>
    <t>No. Payment Periods</t>
  </si>
  <si>
    <t>Monthly Payment</t>
  </si>
  <si>
    <t>Total to Repay Loan</t>
  </si>
  <si>
    <t>Total Interest Paid</t>
  </si>
  <si>
    <t>BIN</t>
  </si>
  <si>
    <t>Address</t>
  </si>
  <si>
    <t>Category</t>
  </si>
  <si>
    <t>Value</t>
  </si>
  <si>
    <t>Look up Criteria</t>
  </si>
  <si>
    <t>Database Criteria</t>
  </si>
  <si>
    <t>Total Value Lookup</t>
  </si>
  <si>
    <t>Column1</t>
  </si>
  <si>
    <t>Mean</t>
  </si>
  <si>
    <t>Median</t>
  </si>
  <si>
    <t>Mode</t>
  </si>
  <si>
    <t>Standard Deviation</t>
  </si>
  <si>
    <t>Sample Variance</t>
  </si>
  <si>
    <t>Kurtosis</t>
  </si>
  <si>
    <t>Skewness</t>
  </si>
  <si>
    <t>Range</t>
  </si>
  <si>
    <t>Minimum</t>
  </si>
  <si>
    <t>Maximum</t>
  </si>
  <si>
    <t>Sum</t>
  </si>
  <si>
    <t>Count</t>
  </si>
  <si>
    <t>Bin</t>
  </si>
  <si>
    <t>More</t>
  </si>
  <si>
    <t>Frequency</t>
  </si>
  <si>
    <t>Cumulative %</t>
  </si>
  <si>
    <t>Sum of Purchase_Price</t>
  </si>
  <si>
    <t>Row Labels</t>
  </si>
  <si>
    <t>Grand Total</t>
  </si>
  <si>
    <t>Amount_of_Loan</t>
  </si>
  <si>
    <t>=Mortgage_Calculations!$B$9</t>
  </si>
  <si>
    <t>=Mortgage_Calculations!$B$4</t>
  </si>
  <si>
    <t>Cost_of_home</t>
  </si>
  <si>
    <t>=Mortgage_Calculations!$B$2</t>
  </si>
  <si>
    <t>Down_Payment</t>
  </si>
  <si>
    <t>=Mortgage_Calculations!$B$3</t>
  </si>
  <si>
    <t>Monthly_Payment</t>
  </si>
  <si>
    <t>=Mortgage_Calculations!$B$12</t>
  </si>
  <si>
    <t>No._Payment_Periods</t>
  </si>
  <si>
    <t>=Mortgage_Calculations!$B$11</t>
  </si>
  <si>
    <t>No._Years_for_Loan</t>
  </si>
  <si>
    <t>=Mortgage_Calculations!$B$5</t>
  </si>
  <si>
    <t>Payments_Per_Year</t>
  </si>
  <si>
    <t>=Mortgage_Calculations!$B$6</t>
  </si>
  <si>
    <t>Periodic_Rate</t>
  </si>
  <si>
    <t>=Mortgage_Calculations!$B$10</t>
  </si>
  <si>
    <t>Slicer_Property_Type</t>
  </si>
  <si>
    <t>=""</t>
  </si>
  <si>
    <t>Total_Interest_Paid</t>
  </si>
  <si>
    <t>=Mortgage_Calculations!$B$14</t>
  </si>
  <si>
    <t>Total_to_Repay_Loan</t>
  </si>
  <si>
    <t>=Mortgage_Calculations!$B$13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</si>
</sst>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_(* #,##0_);_(* \(#,##0\);_(* &quot;-&quot;??_);_(@_)"/>
    <numFmt numFmtId="166" formatCode="\P\a\y\m\e\n\t"/>
    <numFmt numFmtId="168" formatCode="\T\o\t\a\l\ \t\o\ \R\e\p\a\y"/>
    <numFmt numFmtId="169" formatCode="\T\o\t\a\l\ \I\n\t\e\r\e\s\t"/>
    <numFmt numFmtId="170" formatCode="\A\p\r"/>
  </numFmts>
  <fonts count="9"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b/>
      <sz val="11"/>
      <color rgb="FF002060"/>
      <name val="Calibri"/>
      <family val="2"/>
      <scheme val="minor"/>
    </font>
    <font>
      <i/>
      <sz val="11"/>
      <color theme="1"/>
      <name val="Calibri"/>
      <family val="2"/>
      <scheme val="minor"/>
    </font>
  </fonts>
  <fills count="8">
    <fill>
      <patternFill patternType="none"/>
    </fill>
    <fill>
      <patternFill patternType="gray125"/>
    </fill>
    <fill>
      <patternFill patternType="solid">
        <fgColor theme="7"/>
        <bgColor theme="7"/>
      </patternFill>
    </fill>
    <fill>
      <patternFill patternType="solid">
        <fgColor theme="1"/>
        <bgColor theme="1"/>
      </patternFill>
    </fill>
    <fill>
      <patternFill patternType="solid">
        <fgColor theme="0" tint="-0.14999847407452621"/>
        <bgColor theme="0" tint="-0.14999847407452621"/>
      </patternFill>
    </fill>
    <fill>
      <patternFill patternType="solid">
        <fgColor theme="9" tint="0.79998168889431442"/>
        <bgColor theme="9" tint="0.79998168889431442"/>
      </patternFill>
    </fill>
    <fill>
      <patternFill patternType="solid">
        <fgColor rgb="FF0070C0"/>
        <bgColor indexed="64"/>
      </patternFill>
    </fill>
    <fill>
      <patternFill patternType="solid">
        <fgColor theme="4" tint="0.59999389629810485"/>
        <bgColor indexed="64"/>
      </patternFill>
    </fill>
  </fills>
  <borders count="21">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7" tint="0.39997558519241921"/>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9"/>
      </left>
      <right style="thin">
        <color theme="9"/>
      </right>
      <top style="thin">
        <color theme="9"/>
      </top>
      <bottom style="thin">
        <color theme="9"/>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thin">
        <color theme="9"/>
      </top>
      <bottom style="thin">
        <color theme="9"/>
      </bottom>
      <diagonal/>
    </border>
    <border>
      <left style="medium">
        <color indexed="64"/>
      </left>
      <right/>
      <top style="medium">
        <color indexed="64"/>
      </top>
      <bottom style="medium">
        <color indexed="64"/>
      </bottom>
      <diagonal/>
    </border>
    <border>
      <left style="thin">
        <color theme="9"/>
      </left>
      <right/>
      <top/>
      <bottom/>
      <diagonal/>
    </border>
    <border>
      <left style="thin">
        <color theme="9"/>
      </left>
      <right style="thin">
        <color theme="9"/>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31">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xf numFmtId="43" fontId="4" fillId="0" borderId="0" applyFont="0" applyFill="0" applyBorder="0" applyAlignment="0" applyProtection="0"/>
    <xf numFmtId="44" fontId="4"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70">
    <xf numFmtId="0" fontId="0" fillId="0" borderId="0" xfId="0"/>
    <xf numFmtId="0" fontId="0" fillId="0" borderId="2"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2" fontId="6" fillId="5" borderId="12" xfId="4" applyNumberFormat="1" applyFont="1" applyFill="1" applyBorder="1"/>
    <xf numFmtId="0" fontId="6" fillId="5" borderId="12" xfId="4" applyFont="1" applyFill="1" applyBorder="1" applyAlignment="1">
      <alignment horizontal="center"/>
    </xf>
    <xf numFmtId="5" fontId="6" fillId="5" borderId="13" xfId="4" applyNumberFormat="1" applyFont="1" applyFill="1" applyBorder="1"/>
    <xf numFmtId="0" fontId="6" fillId="5" borderId="14" xfId="4" applyFont="1" applyFill="1" applyBorder="1" applyAlignment="1">
      <alignment horizontal="left"/>
    </xf>
    <xf numFmtId="0" fontId="6" fillId="5" borderId="14" xfId="4" applyFont="1" applyFill="1" applyBorder="1"/>
    <xf numFmtId="2" fontId="6" fillId="5" borderId="14" xfId="4" applyNumberFormat="1" applyFont="1" applyFill="1" applyBorder="1"/>
    <xf numFmtId="0" fontId="6" fillId="5" borderId="14" xfId="4" applyFont="1" applyFill="1" applyBorder="1" applyAlignment="1">
      <alignment horizontal="center"/>
    </xf>
    <xf numFmtId="0" fontId="2" fillId="6" borderId="0" xfId="0" applyFont="1" applyFill="1"/>
    <xf numFmtId="0" fontId="7" fillId="0" borderId="0" xfId="0" applyFont="1"/>
    <xf numFmtId="0" fontId="3" fillId="0" borderId="0" xfId="0" applyFont="1"/>
    <xf numFmtId="0" fontId="7" fillId="0" borderId="0" xfId="0" applyFont="1" applyAlignment="1">
      <alignment horizontal="center"/>
    </xf>
    <xf numFmtId="0" fontId="0" fillId="0" borderId="0" xfId="0" applyAlignment="1">
      <alignment horizontal="left"/>
    </xf>
    <xf numFmtId="10" fontId="0" fillId="0" borderId="0" xfId="0" applyNumberFormat="1"/>
    <xf numFmtId="10" fontId="0" fillId="7" borderId="0" xfId="3" applyNumberFormat="1" applyFont="1" applyFill="1"/>
    <xf numFmtId="164" fontId="0" fillId="0" borderId="0" xfId="1" applyNumberFormat="1" applyFont="1"/>
    <xf numFmtId="44" fontId="0" fillId="0" borderId="0" xfId="0" applyNumberFormat="1"/>
    <xf numFmtId="10" fontId="0" fillId="0" borderId="0" xfId="3" applyNumberFormat="1" applyFont="1"/>
    <xf numFmtId="0" fontId="5" fillId="0" borderId="0" xfId="4" applyFont="1" applyAlignment="1">
      <alignment horizontal="center"/>
    </xf>
    <xf numFmtId="0" fontId="2" fillId="3" borderId="0" xfId="0" applyFont="1" applyFill="1"/>
    <xf numFmtId="0" fontId="6" fillId="5" borderId="16" xfId="4" applyFont="1" applyFill="1" applyBorder="1" applyAlignment="1">
      <alignment horizontal="left"/>
    </xf>
    <xf numFmtId="0" fontId="6" fillId="5" borderId="16" xfId="4" applyFont="1" applyFill="1" applyBorder="1"/>
    <xf numFmtId="2" fontId="6" fillId="5" borderId="16" xfId="4" applyNumberFormat="1" applyFont="1" applyFill="1" applyBorder="1"/>
    <xf numFmtId="0" fontId="6" fillId="5" borderId="16" xfId="4" applyFont="1" applyFill="1" applyBorder="1" applyAlignment="1">
      <alignment horizontal="center"/>
    </xf>
    <xf numFmtId="5" fontId="6" fillId="5" borderId="17" xfId="4" applyNumberFormat="1" applyFont="1" applyFill="1" applyBorder="1"/>
    <xf numFmtId="0" fontId="5" fillId="0" borderId="18" xfId="4" applyFont="1" applyBorder="1" applyAlignment="1">
      <alignment horizontal="left"/>
    </xf>
    <xf numFmtId="0" fontId="5" fillId="0" borderId="18" xfId="4" applyFont="1" applyBorder="1" applyAlignment="1">
      <alignment horizontal="right"/>
    </xf>
    <xf numFmtId="0" fontId="0" fillId="0" borderId="0" xfId="0"/>
    <xf numFmtId="44" fontId="0" fillId="0" borderId="0" xfId="2" applyFont="1"/>
    <xf numFmtId="0" fontId="2" fillId="2" borderId="3" xfId="0" applyFont="1" applyFill="1" applyBorder="1"/>
    <xf numFmtId="0" fontId="2" fillId="2" borderId="4" xfId="0" applyFont="1" applyFill="1" applyBorder="1"/>
    <xf numFmtId="0" fontId="0" fillId="0" borderId="5" xfId="0" applyBorder="1"/>
    <xf numFmtId="0" fontId="0" fillId="0" borderId="6" xfId="0" applyBorder="1"/>
    <xf numFmtId="44" fontId="0" fillId="0" borderId="7" xfId="2" applyFont="1" applyBorder="1"/>
    <xf numFmtId="0" fontId="2" fillId="3" borderId="8" xfId="0" applyFont="1" applyFill="1" applyBorder="1"/>
    <xf numFmtId="0" fontId="2" fillId="3" borderId="9" xfId="0" applyFont="1" applyFill="1" applyBorder="1"/>
    <xf numFmtId="0" fontId="2" fillId="3" borderId="10" xfId="0" applyFont="1" applyFill="1" applyBorder="1"/>
    <xf numFmtId="0" fontId="0" fillId="4" borderId="8" xfId="0" applyFill="1" applyBorder="1"/>
    <xf numFmtId="0" fontId="0" fillId="4" borderId="9" xfId="0" applyFill="1" applyBorder="1"/>
    <xf numFmtId="44" fontId="0" fillId="4" borderId="10" xfId="2" applyFont="1" applyFill="1" applyBorder="1"/>
    <xf numFmtId="0" fontId="0" fillId="0" borderId="8" xfId="0" applyBorder="1"/>
    <xf numFmtId="0" fontId="0" fillId="0" borderId="9" xfId="0" applyBorder="1"/>
    <xf numFmtId="44" fontId="0" fillId="0" borderId="10" xfId="2" applyFont="1" applyBorder="1"/>
    <xf numFmtId="5" fontId="6" fillId="5" borderId="11" xfId="4" applyNumberFormat="1" applyFont="1" applyFill="1" applyBorder="1"/>
    <xf numFmtId="0" fontId="6" fillId="0" borderId="12" xfId="4" applyFont="1" applyBorder="1" applyAlignment="1">
      <alignment horizontal="left"/>
    </xf>
    <xf numFmtId="0" fontId="6" fillId="0" borderId="12" xfId="4" applyFont="1" applyBorder="1"/>
    <xf numFmtId="2" fontId="6" fillId="0" borderId="12" xfId="4" applyNumberFormat="1" applyFont="1" applyBorder="1"/>
    <xf numFmtId="0" fontId="6" fillId="0" borderId="12" xfId="4" applyFont="1" applyBorder="1" applyAlignment="1">
      <alignment horizontal="center"/>
    </xf>
    <xf numFmtId="5" fontId="6" fillId="0" borderId="13" xfId="4" applyNumberFormat="1" applyFont="1" applyBorder="1"/>
    <xf numFmtId="0" fontId="6" fillId="5" borderId="12" xfId="4" applyFont="1" applyFill="1" applyBorder="1" applyAlignment="1">
      <alignment horizontal="left"/>
    </xf>
    <xf numFmtId="0" fontId="6" fillId="5" borderId="12" xfId="4" applyFont="1" applyFill="1" applyBorder="1"/>
    <xf numFmtId="0" fontId="0" fillId="0" borderId="0" xfId="0" applyFill="1" applyBorder="1" applyAlignment="1"/>
    <xf numFmtId="0" fontId="0" fillId="0" borderId="19" xfId="0" applyFill="1" applyBorder="1" applyAlignment="1"/>
    <xf numFmtId="0" fontId="8" fillId="0" borderId="20" xfId="0" applyFont="1" applyFill="1" applyBorder="1" applyAlignment="1">
      <alignment horizontal="center"/>
    </xf>
    <xf numFmtId="0" fontId="8" fillId="0" borderId="20" xfId="0" applyFont="1" applyFill="1" applyBorder="1" applyAlignment="1">
      <alignment horizontal="centerContinuous"/>
    </xf>
    <xf numFmtId="10" fontId="0" fillId="0" borderId="0" xfId="0" applyNumberFormat="1" applyFill="1" applyBorder="1" applyAlignment="1"/>
    <xf numFmtId="10" fontId="0" fillId="0" borderId="19" xfId="0" applyNumberFormat="1" applyFill="1" applyBorder="1" applyAlignment="1"/>
    <xf numFmtId="0" fontId="0" fillId="0" borderId="0" xfId="0" applyNumberFormat="1"/>
    <xf numFmtId="0" fontId="0" fillId="0" borderId="0" xfId="0" pivotButton="1"/>
    <xf numFmtId="42" fontId="0" fillId="0" borderId="0" xfId="0" applyNumberFormat="1"/>
    <xf numFmtId="166" fontId="0" fillId="0" borderId="0" xfId="0" applyNumberFormat="1" applyAlignment="1">
      <alignment horizontal="left"/>
    </xf>
    <xf numFmtId="168" fontId="0" fillId="0" borderId="0" xfId="0" applyNumberFormat="1" applyAlignment="1">
      <alignment horizontal="left"/>
    </xf>
    <xf numFmtId="169" fontId="0" fillId="0" borderId="0" xfId="0" applyNumberFormat="1" applyAlignment="1">
      <alignment horizontal="left"/>
    </xf>
    <xf numFmtId="10" fontId="0" fillId="7" borderId="0" xfId="0" applyNumberFormat="1" applyFill="1"/>
    <xf numFmtId="44" fontId="0" fillId="7" borderId="0" xfId="0" applyNumberFormat="1" applyFill="1"/>
    <xf numFmtId="170" fontId="0" fillId="0" borderId="0" xfId="0" applyNumberFormat="1"/>
    <xf numFmtId="8" fontId="0" fillId="0" borderId="0" xfId="2" applyNumberFormat="1" applyFont="1"/>
  </cellXfs>
  <cellStyles count="31">
    <cellStyle name="0UIdZqIA1Bn/hpIMRMviMI2vwWisOWM05hw7NkeNvO8=-~7yPhoslLwvKXzIAriMFzVg==" xfId="15" xr:uid="{00000000-0005-0000-0000-00000F000000}"/>
    <cellStyle name="0ySMEJzuZuOgmT0RXPu5M3HjYUrPBCMtSCUKEubiIJQ=-~qLmIZK4KFqOKfOlPntZbgg==" xfId="21" xr:uid="{00000000-0005-0000-0000-000015000000}"/>
    <cellStyle name="3srWDUPVPmZ3QR/iGvpWqk2noyZWruMhnwxmeB/VG1U=-~ZT3Utrtbmck3V9T3qQxo7g==" xfId="13" xr:uid="{00000000-0005-0000-0000-00000D000000}"/>
    <cellStyle name="6ctnHJqh6UMUdHxRFD2GlTBzwCOuh4CYVk8YSh6pGbw=-~T7zFsg1//xPvSy3smh9dAw==" xfId="22" xr:uid="{00000000-0005-0000-0000-000016000000}"/>
    <cellStyle name="CBEy/OvRA+O4YiM4hBATFJEJgeKRwJ+ZFIXGwM8vWhw=-~e31XCHXqeJplWbVbKMOGGQ==" xfId="24" xr:uid="{823F464C-B1BD-412D-9E81-E3BD1240804C}"/>
    <cellStyle name="Comma" xfId="1" builtinId="3"/>
    <cellStyle name="Comma 2" xfId="5" xr:uid="{B20CDC93-C4AC-43B9-8140-89FC2AA28AA9}"/>
    <cellStyle name="Currency" xfId="2" builtinId="4"/>
    <cellStyle name="Currency 2" xfId="6" xr:uid="{5F240FBB-DEA7-413F-9FEC-7A40EF33EFB6}"/>
    <cellStyle name="DzRfC1rnvFC/TgVC7k1LgAxYK3viDH/wjXNjB0YJ8Wo=-~ZY9pTkuul9or7VzDa2n99w==" xfId="20" xr:uid="{00000000-0005-0000-0000-000014000000}"/>
    <cellStyle name="JoOtb0RphPkP6L6wSZHkIioAVy6EdkPCbQq361K1GrQ=-~2LjJxnK4URIS7lXHTDCqtw==" xfId="7" xr:uid="{00000000-0005-0000-0000-000007000000}"/>
    <cellStyle name="k9RgrYg88wmSr6DfC8eMWz7Km7QeqTrDxi1kTOloeP8=-~5a4ivn0bQs5VVz3ePYHd9Q==" xfId="17" xr:uid="{00000000-0005-0000-0000-000011000000}"/>
    <cellStyle name="m1/W2dxeJ1zzeqxURlEm7rsH6MvuM0RuiFStaxLUVE4=-~VlbCSSdtiNaq2LT5B5Elfg==" xfId="11" xr:uid="{00000000-0005-0000-0000-00000B000000}"/>
    <cellStyle name="Normal" xfId="0" builtinId="0"/>
    <cellStyle name="Normal 2" xfId="4" xr:uid="{823F464C-B1BD-412D-9E81-E3BD1240804C}"/>
    <cellStyle name="O7wZG/SgJXj4WqrRPTHkoZIKVGnmDrss8NWgvD68+ns=-~0yKie5dZvcfAKay9K8nAvQ==" xfId="28" xr:uid="{823F464C-B1BD-412D-9E81-E3BD1240804C}"/>
    <cellStyle name="Percent" xfId="3" builtinId="5"/>
    <cellStyle name="pHaXTNClkbcEwMQQ1RSVmHAL1efAhLQ8lXvLCrgo8hg=-~crWDqiXnlDPStPwXD8GZQA==" xfId="14" xr:uid="{00000000-0005-0000-0000-00000E000000}"/>
    <cellStyle name="pkjgTUAY9EZcbVar5APyfHEmx4ByAKHE0szCNcYVmUY=-~VR3V9bamz4bF0wG9wuy3yw==" xfId="29" xr:uid="{823F464C-B1BD-412D-9E81-E3BD1240804C}"/>
    <cellStyle name="Q0mUmiHFBotPNvzaEe3/GHcOiPBjUzEKIyTuY4zliOY=-~nwbZCXVggWQgApyHqQkJqQ==" xfId="26" xr:uid="{823F464C-B1BD-412D-9E81-E3BD1240804C}"/>
    <cellStyle name="qjeC/CmSZcoeVTsAVFiBNq3upRy7dMa8S4GZ/H88pOM=-~AcJTXQ3d9SRNhawCVNHCHA==" xfId="30" xr:uid="{823F464C-B1BD-412D-9E81-E3BD1240804C}"/>
    <cellStyle name="rlWhvafyYzZcPy/BSIcHdU7kH5NJ+e6HWZWKu03WlLE=-~ys7bzec0rA5oTq9YIPsEyQ==" xfId="16" xr:uid="{00000000-0005-0000-0000-000010000000}"/>
    <cellStyle name="SoJgTwhFgSjp/wQgIKwojz+YdndoMmlQrDfSXezcNSY=-~2O1AE0wlEp+JXOVRjgz3PQ==" xfId="25" xr:uid="{823F464C-B1BD-412D-9E81-E3BD1240804C}"/>
    <cellStyle name="TeZBVT1ozZoxxvvUmRseWYIvH9mbn1TpDcT7EmjPEoE=-~l/UDIpgook7+xmPsxoqhTA==" xfId="12" xr:uid="{00000000-0005-0000-0000-00000C000000}"/>
    <cellStyle name="u2bBSCCl2yfvE+/c4AHbZhm1RORvWOF9+7XURrCAL4I=-~LleqId42ctAGrBMHvn7hHw==" xfId="8" xr:uid="{00000000-0005-0000-0000-000008000000}"/>
    <cellStyle name="U3jbYu4G6ZI62huHvWOxP32xex8aR1jzOIs9xcPB5zw=-~AkxkHwd+UxovvvGOloUWJA==" xfId="19" xr:uid="{00000000-0005-0000-0000-000013000000}"/>
    <cellStyle name="uLl7sbqejNDTJN1mQE09zdANghCaF5hYlz8edzAay1U=-~8xTcn856ub8evHb4Bh9wAQ==" xfId="10" xr:uid="{00000000-0005-0000-0000-00000A000000}"/>
    <cellStyle name="x0lixvgW9RZv9K7KYPqD+Srh5joXK8xpZ/rtT65Pbfg=-~KMNiXe+W48qcupq2bZ91Mg==" xfId="23" xr:uid="{823F464C-B1BD-412D-9E81-E3BD1240804C}"/>
    <cellStyle name="X14d5dy+m0KCNqv5BcHKPnSMlr++CJg+2nztIGv+j+s=-~bpNfkbV0V3JJXQAaqP918A==" xfId="27" xr:uid="{823F464C-B1BD-412D-9E81-E3BD1240804C}"/>
    <cellStyle name="xkkNfK7jiDbbRVd/TO4YTgD9XV5Sb9yWNHVVPAOukHE=-~BpubiPbkbgOf80i4D6NyLA==" xfId="18" xr:uid="{00000000-0005-0000-0000-000012000000}"/>
    <cellStyle name="Z1S+6zKC5tMDLJVFPPizKcS7DgtwwKf8B4fTDtzD2hY=-~7bLhqqDtXHx0htKF01tIdQ==" xfId="9" xr:uid="{00000000-0005-0000-0000-000009000000}"/>
  </cellStyles>
  <dxfs count="2">
    <dxf>
      <numFmt numFmtId="34" formatCode="_(&quot;$&quot;* #,##0.00_);_(&quot;$&quot;* \(#,##0.00\);_(&quot;$&quot;* &quot;-&quot;??_);_(@_)"/>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[Exp19_Excel_Ch05-08_CapAssessment_Real Estate.xlsx]Pivot_Table!PivotTable1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 Price by</a:t>
            </a:r>
            <a:r>
              <a:rPr lang="en-US" baseline="0"/>
              <a:t> Proterty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Pivot_Table!$B$3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Pivot_Table!$A$4:$A$7</c:f>
              <c:strCache>
                <c:ptCount val="3"/>
                <c:pt idx="0">
                  <c:v>Commercial</c:v>
                </c:pt>
                <c:pt idx="1">
                  <c:v>Rental</c:v>
                </c:pt>
                <c:pt idx="2">
                  <c:v>Residential</c:v>
                </c:pt>
              </c:strCache>
            </c:strRef>
          </c:cat>
          <c:val>
            <c:numRef>
              <c:f>Pivot_Table!$B$4:$B$7</c:f>
              <c:numCache>
                <c:formatCode>_("$"* #,##0.00_);_("$"* \(#,##0.00\);_("$"* "-"??_);_(@_)</c:formatCode>
                <c:ptCount val="3"/>
                <c:pt idx="0">
                  <c:v>15197219</c:v>
                </c:pt>
                <c:pt idx="1">
                  <c:v>14333021</c:v>
                </c:pt>
                <c:pt idx="2">
                  <c:v>21373844</c:v>
                </c:pt>
              </c:numCache>
            </c:numRef>
          </c:val>
          <c:extLst>
            <c:ext xmlns:c16="http://schemas.microsoft.com/office/drawing/2014/chart" uri="{C3380CC4-5D6E-409C-BE32-E72D297353CC}">
              <c16:uniqueId val="{00000000-B022-47DE-ACBA-81AD48B5D4E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Clients!$J$2:$J$16</c:f>
              <c:strCache>
                <c:ptCount val="15"/>
                <c:pt idx="0">
                  <c:v>77435</c:v>
                </c:pt>
                <c:pt idx="1">
                  <c:v>104011.7857</c:v>
                </c:pt>
                <c:pt idx="2">
                  <c:v>130588.5714</c:v>
                </c:pt>
                <c:pt idx="3">
                  <c:v>157165.3571</c:v>
                </c:pt>
                <c:pt idx="4">
                  <c:v>183742.1429</c:v>
                </c:pt>
                <c:pt idx="5">
                  <c:v>210318.9286</c:v>
                </c:pt>
                <c:pt idx="6">
                  <c:v>236895.7143</c:v>
                </c:pt>
                <c:pt idx="7">
                  <c:v>263472.5</c:v>
                </c:pt>
                <c:pt idx="8">
                  <c:v>290049.2857</c:v>
                </c:pt>
                <c:pt idx="9">
                  <c:v>316626.0714</c:v>
                </c:pt>
                <c:pt idx="10">
                  <c:v>343202.8571</c:v>
                </c:pt>
                <c:pt idx="11">
                  <c:v>369779.6429</c:v>
                </c:pt>
                <c:pt idx="12">
                  <c:v>396356.4286</c:v>
                </c:pt>
                <c:pt idx="13">
                  <c:v>422933.2143</c:v>
                </c:pt>
                <c:pt idx="14">
                  <c:v>More</c:v>
                </c:pt>
              </c:strCache>
            </c:strRef>
          </c:cat>
          <c:val>
            <c:numRef>
              <c:f>Clients!$K$2:$K$16</c:f>
              <c:numCache>
                <c:formatCode>General</c:formatCode>
                <c:ptCount val="15"/>
                <c:pt idx="0">
                  <c:v>1</c:v>
                </c:pt>
                <c:pt idx="1">
                  <c:v>20</c:v>
                </c:pt>
                <c:pt idx="2">
                  <c:v>13</c:v>
                </c:pt>
                <c:pt idx="3">
                  <c:v>22</c:v>
                </c:pt>
                <c:pt idx="4">
                  <c:v>12</c:v>
                </c:pt>
                <c:pt idx="5">
                  <c:v>13</c:v>
                </c:pt>
                <c:pt idx="6">
                  <c:v>12</c:v>
                </c:pt>
                <c:pt idx="7">
                  <c:v>14</c:v>
                </c:pt>
                <c:pt idx="8">
                  <c:v>10</c:v>
                </c:pt>
                <c:pt idx="9">
                  <c:v>14</c:v>
                </c:pt>
                <c:pt idx="10">
                  <c:v>12</c:v>
                </c:pt>
                <c:pt idx="11">
                  <c:v>13</c:v>
                </c:pt>
                <c:pt idx="12">
                  <c:v>13</c:v>
                </c:pt>
                <c:pt idx="13">
                  <c:v>15</c:v>
                </c:pt>
                <c:pt idx="14">
                  <c:v>15</c:v>
                </c:pt>
              </c:numCache>
            </c:numRef>
          </c:val>
          <c:extLst>
            <c:ext xmlns:c16="http://schemas.microsoft.com/office/drawing/2014/chart" uri="{C3380CC4-5D6E-409C-BE32-E72D297353CC}">
              <c16:uniqueId val="{00000001-B6CF-42D3-A94A-5FC0FED40DA6}"/>
            </c:ext>
          </c:extLst>
        </c:ser>
        <c:dLbls>
          <c:showLegendKey val="0"/>
          <c:showVal val="0"/>
          <c:showCatName val="0"/>
          <c:showSerName val="0"/>
          <c:showPercent val="0"/>
          <c:showBubbleSize val="0"/>
        </c:dLbls>
        <c:gapWidth val="150"/>
        <c:axId val="117890255"/>
        <c:axId val="117890671"/>
      </c:barChart>
      <c:lineChart>
        <c:grouping val="standard"/>
        <c:varyColors val="0"/>
        <c:ser>
          <c:idx val="1"/>
          <c:order val="1"/>
          <c:tx>
            <c:v>Cumulative %</c:v>
          </c:tx>
          <c:cat>
            <c:strRef>
              <c:f>Clients!$J$2:$J$16</c:f>
              <c:strCache>
                <c:ptCount val="15"/>
                <c:pt idx="0">
                  <c:v>77435</c:v>
                </c:pt>
                <c:pt idx="1">
                  <c:v>104011.7857</c:v>
                </c:pt>
                <c:pt idx="2">
                  <c:v>130588.5714</c:v>
                </c:pt>
                <c:pt idx="3">
                  <c:v>157165.3571</c:v>
                </c:pt>
                <c:pt idx="4">
                  <c:v>183742.1429</c:v>
                </c:pt>
                <c:pt idx="5">
                  <c:v>210318.9286</c:v>
                </c:pt>
                <c:pt idx="6">
                  <c:v>236895.7143</c:v>
                </c:pt>
                <c:pt idx="7">
                  <c:v>263472.5</c:v>
                </c:pt>
                <c:pt idx="8">
                  <c:v>290049.2857</c:v>
                </c:pt>
                <c:pt idx="9">
                  <c:v>316626.0714</c:v>
                </c:pt>
                <c:pt idx="10">
                  <c:v>343202.8571</c:v>
                </c:pt>
                <c:pt idx="11">
                  <c:v>369779.6429</c:v>
                </c:pt>
                <c:pt idx="12">
                  <c:v>396356.4286</c:v>
                </c:pt>
                <c:pt idx="13">
                  <c:v>422933.2143</c:v>
                </c:pt>
                <c:pt idx="14">
                  <c:v>More</c:v>
                </c:pt>
              </c:strCache>
            </c:strRef>
          </c:cat>
          <c:val>
            <c:numRef>
              <c:f>Clients!$L$2:$L$16</c:f>
              <c:numCache>
                <c:formatCode>0.00%</c:formatCode>
                <c:ptCount val="15"/>
                <c:pt idx="0">
                  <c:v>5.0251256281407036E-3</c:v>
                </c:pt>
                <c:pt idx="1">
                  <c:v>0.10552763819095477</c:v>
                </c:pt>
                <c:pt idx="2">
                  <c:v>0.17085427135678391</c:v>
                </c:pt>
                <c:pt idx="3">
                  <c:v>0.28140703517587939</c:v>
                </c:pt>
                <c:pt idx="4">
                  <c:v>0.34170854271356782</c:v>
                </c:pt>
                <c:pt idx="5">
                  <c:v>0.40703517587939697</c:v>
                </c:pt>
                <c:pt idx="6">
                  <c:v>0.46733668341708545</c:v>
                </c:pt>
                <c:pt idx="7">
                  <c:v>0.53768844221105527</c:v>
                </c:pt>
                <c:pt idx="8">
                  <c:v>0.5879396984924623</c:v>
                </c:pt>
                <c:pt idx="9">
                  <c:v>0.65829145728643212</c:v>
                </c:pt>
                <c:pt idx="10">
                  <c:v>0.71859296482412061</c:v>
                </c:pt>
                <c:pt idx="11">
                  <c:v>0.7839195979899497</c:v>
                </c:pt>
                <c:pt idx="12">
                  <c:v>0.84924623115577891</c:v>
                </c:pt>
                <c:pt idx="13">
                  <c:v>0.92462311557788945</c:v>
                </c:pt>
                <c:pt idx="14">
                  <c:v>1</c:v>
                </c:pt>
              </c:numCache>
            </c:numRef>
          </c:val>
          <c:smooth val="0"/>
          <c:extLst>
            <c:ext xmlns:c16="http://schemas.microsoft.com/office/drawing/2014/chart" uri="{C3380CC4-5D6E-409C-BE32-E72D297353CC}">
              <c16:uniqueId val="{00000002-B6CF-42D3-A94A-5FC0FED40DA6}"/>
            </c:ext>
          </c:extLst>
        </c:ser>
        <c:dLbls>
          <c:showLegendKey val="0"/>
          <c:showVal val="0"/>
          <c:showCatName val="0"/>
          <c:showSerName val="0"/>
          <c:showPercent val="0"/>
          <c:showBubbleSize val="0"/>
        </c:dLbls>
        <c:marker val="1"/>
        <c:smooth val="0"/>
        <c:axId val="117894831"/>
        <c:axId val="117894415"/>
      </c:lineChart>
      <c:catAx>
        <c:axId val="117890255"/>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17890671"/>
        <c:crosses val="autoZero"/>
        <c:auto val="1"/>
        <c:lblAlgn val="ctr"/>
        <c:lblOffset val="100"/>
        <c:noMultiLvlLbl val="0"/>
      </c:catAx>
      <c:valAx>
        <c:axId val="117890671"/>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17890255"/>
        <c:crosses val="autoZero"/>
        <c:crossBetween val="between"/>
      </c:valAx>
      <c:valAx>
        <c:axId val="117894415"/>
        <c:scaling>
          <c:orientation val="minMax"/>
        </c:scaling>
        <c:delete val="0"/>
        <c:axPos val="r"/>
        <c:numFmt formatCode="0.00%" sourceLinked="1"/>
        <c:majorTickMark val="out"/>
        <c:minorTickMark val="none"/>
        <c:tickLblPos val="nextTo"/>
        <c:crossAx val="117894831"/>
        <c:crosses val="max"/>
        <c:crossBetween val="between"/>
      </c:valAx>
      <c:catAx>
        <c:axId val="117894831"/>
        <c:scaling>
          <c:orientation val="minMax"/>
        </c:scaling>
        <c:delete val="1"/>
        <c:axPos val="b"/>
        <c:numFmt formatCode="General" sourceLinked="1"/>
        <c:majorTickMark val="out"/>
        <c:minorTickMark val="none"/>
        <c:tickLblPos val="nextTo"/>
        <c:crossAx val="117894415"/>
        <c:auto val="1"/>
        <c:lblAlgn val="ctr"/>
        <c:lblOffset val="100"/>
        <c:noMultiLvlLbl val="0"/>
      </c:cat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Forecast!$B$3:$B$11</c:f>
              <c:numCache>
                <c:formatCode>General</c:formatCode>
                <c:ptCount val="9"/>
                <c:pt idx="0">
                  <c:v>1200</c:v>
                </c:pt>
                <c:pt idx="1">
                  <c:v>1500</c:v>
                </c:pt>
                <c:pt idx="2">
                  <c:v>2000</c:v>
                </c:pt>
                <c:pt idx="3">
                  <c:v>2500</c:v>
                </c:pt>
                <c:pt idx="4">
                  <c:v>3000</c:v>
                </c:pt>
                <c:pt idx="5">
                  <c:v>3500</c:v>
                </c:pt>
                <c:pt idx="6">
                  <c:v>4000</c:v>
                </c:pt>
                <c:pt idx="7">
                  <c:v>4500</c:v>
                </c:pt>
                <c:pt idx="8">
                  <c:v>5000</c:v>
                </c:pt>
              </c:numCache>
            </c:numRef>
          </c:xVal>
          <c:yVal>
            <c:numRef>
              <c:f>Forecast!$C$3:$C$11</c:f>
              <c:numCache>
                <c:formatCode>_("$"* #,##0.00_);_("$"* \(#,##0.00\);_("$"* "-"??_);_(@_)</c:formatCode>
                <c:ptCount val="9"/>
                <c:pt idx="0">
                  <c:v>119000</c:v>
                </c:pt>
                <c:pt idx="1">
                  <c:v>130000</c:v>
                </c:pt>
                <c:pt idx="2">
                  <c:v>155000</c:v>
                </c:pt>
                <c:pt idx="3">
                  <c:v>185000</c:v>
                </c:pt>
                <c:pt idx="4">
                  <c:v>225000</c:v>
                </c:pt>
                <c:pt idx="5">
                  <c:v>280000</c:v>
                </c:pt>
                <c:pt idx="6">
                  <c:v>300000</c:v>
                </c:pt>
                <c:pt idx="7">
                  <c:v>315000</c:v>
                </c:pt>
                <c:pt idx="8">
                  <c:v>350000</c:v>
                </c:pt>
              </c:numCache>
            </c:numRef>
          </c:yVal>
          <c:smooth val="0"/>
          <c:extLst>
            <c:ext xmlns:c16="http://schemas.microsoft.com/office/drawing/2014/chart" uri="{C3380CC4-5D6E-409C-BE32-E72D297353CC}">
              <c16:uniqueId val="{00000000-75BA-47BE-9A9C-9DFEF24BB21D}"/>
            </c:ext>
          </c:extLst>
        </c:ser>
        <c:dLbls>
          <c:showLegendKey val="0"/>
          <c:showVal val="0"/>
          <c:showCatName val="0"/>
          <c:showSerName val="0"/>
          <c:showPercent val="0"/>
          <c:showBubbleSize val="0"/>
        </c:dLbls>
        <c:axId val="293670399"/>
        <c:axId val="293662911"/>
      </c:scatterChart>
      <c:valAx>
        <c:axId val="293670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662911"/>
        <c:crosses val="autoZero"/>
        <c:crossBetween val="midCat"/>
      </c:valAx>
      <c:valAx>
        <c:axId val="2936629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670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276225</xdr:colOff>
      <xdr:row>1</xdr:row>
      <xdr:rowOff>109537</xdr:rowOff>
    </xdr:from>
    <xdr:to>
      <xdr:col>9</xdr:col>
      <xdr:colOff>581025</xdr:colOff>
      <xdr:row>15</xdr:row>
      <xdr:rowOff>185737</xdr:rowOff>
    </xdr:to>
    <xdr:graphicFrame macro="">
      <xdr:nvGraphicFramePr>
        <xdr:cNvPr id="2" name="Chart 1">
          <a:extLst>
            <a:ext uri="{FF2B5EF4-FFF2-40B4-BE49-F238E27FC236}">
              <a16:creationId xmlns:a16="http://schemas.microsoft.com/office/drawing/2014/main" id="{F57CFC85-E10B-4938-82F8-268A071979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8</xdr:row>
      <xdr:rowOff>19050</xdr:rowOff>
    </xdr:from>
    <xdr:to>
      <xdr:col>1</xdr:col>
      <xdr:colOff>962025</xdr:colOff>
      <xdr:row>21</xdr:row>
      <xdr:rowOff>66675</xdr:rowOff>
    </xdr:to>
    <mc:AlternateContent xmlns:mc="http://schemas.openxmlformats.org/markup-compatibility/2006">
      <mc:Choice xmlns:a14="http://schemas.microsoft.com/office/drawing/2010/main" Requires="a14">
        <xdr:graphicFrame macro="">
          <xdr:nvGraphicFramePr>
            <xdr:cNvPr id="3" name="Property_Type">
              <a:extLst>
                <a:ext uri="{FF2B5EF4-FFF2-40B4-BE49-F238E27FC236}">
                  <a16:creationId xmlns:a16="http://schemas.microsoft.com/office/drawing/2014/main" id="{F5FF2931-18AB-4ED1-B3B1-3141E3B4ACDA}"/>
                </a:ext>
              </a:extLst>
            </xdr:cNvPr>
            <xdr:cNvGraphicFramePr/>
          </xdr:nvGraphicFramePr>
          <xdr:xfrm>
            <a:off x="0" y="0"/>
            <a:ext cx="0" cy="0"/>
          </xdr:xfrm>
          <a:graphic>
            <a:graphicData uri="http://schemas.microsoft.com/office/drawing/2010/slicer">
              <sle:slicer xmlns:sle="http://schemas.microsoft.com/office/drawing/2010/slicer" name="Property_Type"/>
            </a:graphicData>
          </a:graphic>
        </xdr:graphicFrame>
      </mc:Choice>
      <mc:Fallback>
        <xdr:sp macro="" textlink="">
          <xdr:nvSpPr>
            <xdr:cNvPr id="0" name=""/>
            <xdr:cNvSpPr>
              <a:spLocks noTextEdit="1"/>
            </xdr:cNvSpPr>
          </xdr:nvSpPr>
          <xdr:spPr>
            <a:xfrm>
              <a:off x="9525" y="1543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9</xdr:col>
      <xdr:colOff>76200</xdr:colOff>
      <xdr:row>12</xdr:row>
      <xdr:rowOff>52387</xdr:rowOff>
    </xdr:from>
    <xdr:to>
      <xdr:col>15</xdr:col>
      <xdr:colOff>76200</xdr:colOff>
      <xdr:row>22</xdr:row>
      <xdr:rowOff>42862</xdr:rowOff>
    </xdr:to>
    <xdr:graphicFrame macro="">
      <xdr:nvGraphicFramePr>
        <xdr:cNvPr id="2" name="Chart 1">
          <a:extLst>
            <a:ext uri="{FF2B5EF4-FFF2-40B4-BE49-F238E27FC236}">
              <a16:creationId xmlns:a16="http://schemas.microsoft.com/office/drawing/2014/main" id="{05B3FEFD-A923-4EC9-B038-DDE8A631B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119062</xdr:colOff>
      <xdr:row>5</xdr:row>
      <xdr:rowOff>128587</xdr:rowOff>
    </xdr:from>
    <xdr:to>
      <xdr:col>11</xdr:col>
      <xdr:colOff>119062</xdr:colOff>
      <xdr:row>20</xdr:row>
      <xdr:rowOff>14287</xdr:rowOff>
    </xdr:to>
    <xdr:graphicFrame macro="">
      <xdr:nvGraphicFramePr>
        <xdr:cNvPr id="2" name="Chart 1">
          <a:extLst>
            <a:ext uri="{FF2B5EF4-FFF2-40B4-BE49-F238E27FC236}">
              <a16:creationId xmlns:a16="http://schemas.microsoft.com/office/drawing/2014/main" id="{7CB54AEE-7335-4B36-BE74-6816E7214F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tas Patel" refreshedDate="44534.605054629632" createdVersion="6" refreshedVersion="6" minRefreshableVersion="3" recordCount="200" xr:uid="{9ACEF6DC-1214-4948-8FCD-7C028E099E1C}">
  <cacheSource type="worksheet">
    <worksheetSource ref="A1:D201" sheet="Clients"/>
  </cacheSource>
  <cacheFields count="4">
    <cacheField name="Last_Name" numFmtId="0">
      <sharedItems/>
    </cacheField>
    <cacheField name="First_Name" numFmtId="0">
      <sharedItems/>
    </cacheField>
    <cacheField name="Property_Type" numFmtId="0">
      <sharedItems count="3">
        <s v="Residential"/>
        <s v="Commercial"/>
        <s v="Rental"/>
      </sharedItems>
    </cacheField>
    <cacheField name="Purchase_Price" numFmtId="44">
      <sharedItems containsSemiMixedTypes="0" containsString="0" containsNumber="1" containsInteger="1" minValue="77435" maxValue="449510"/>
    </cacheField>
  </cacheFields>
  <extLst>
    <ext xmlns:x14="http://schemas.microsoft.com/office/spreadsheetml/2009/9/main" uri="{725AE2AE-9491-48be-B2B4-4EB974FC3084}">
      <x14:pivotCacheDefinition pivotCacheId="19909389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Peters"/>
    <s v="Gail"/>
    <x v="0"/>
    <n v="195909"/>
  </r>
  <r>
    <s v="Cannon"/>
    <s v="Elizabeth"/>
    <x v="1"/>
    <n v="168101"/>
  </r>
  <r>
    <s v="Welch"/>
    <s v="Stephanie"/>
    <x v="0"/>
    <n v="162757"/>
  </r>
  <r>
    <s v="Walton"/>
    <s v="Sylvia"/>
    <x v="0"/>
    <n v="142549"/>
  </r>
  <r>
    <s v="Lucas"/>
    <s v="Kathleen"/>
    <x v="1"/>
    <n v="369966"/>
  </r>
  <r>
    <s v="Love"/>
    <s v="Beverly"/>
    <x v="1"/>
    <n v="342643"/>
  </r>
  <r>
    <s v="Burke"/>
    <s v="Dawn"/>
    <x v="1"/>
    <n v="431133"/>
  </r>
  <r>
    <s v="Baldwin"/>
    <s v="Carl"/>
    <x v="1"/>
    <n v="131638"/>
  </r>
  <r>
    <s v="Hill"/>
    <s v="Veronica"/>
    <x v="0"/>
    <n v="405006"/>
  </r>
  <r>
    <s v="Smith"/>
    <s v="Gloria"/>
    <x v="2"/>
    <n v="442631"/>
  </r>
  <r>
    <s v="Stone"/>
    <s v="Helen"/>
    <x v="2"/>
    <n v="264196"/>
  </r>
  <r>
    <s v="Mccoy"/>
    <s v="Gregory"/>
    <x v="2"/>
    <n v="133003"/>
  </r>
  <r>
    <s v="Knight"/>
    <s v="Antonio"/>
    <x v="1"/>
    <n v="191552"/>
  </r>
  <r>
    <s v="Price"/>
    <s v="Dale"/>
    <x v="0"/>
    <n v="208599"/>
  </r>
  <r>
    <s v="Schneider"/>
    <s v="Shawn"/>
    <x v="2"/>
    <n v="186184"/>
  </r>
  <r>
    <s v="Ramsey"/>
    <s v="Christine"/>
    <x v="2"/>
    <n v="119203"/>
  </r>
  <r>
    <s v="Patton"/>
    <s v="Lillian"/>
    <x v="1"/>
    <n v="346521"/>
  </r>
  <r>
    <s v="Frazier"/>
    <s v="Joanne"/>
    <x v="1"/>
    <n v="416807"/>
  </r>
  <r>
    <s v="Adams"/>
    <s v="Victoria"/>
    <x v="0"/>
    <n v="117817"/>
  </r>
  <r>
    <s v="Love"/>
    <s v="Willie"/>
    <x v="0"/>
    <n v="375597"/>
  </r>
  <r>
    <s v="Mullins"/>
    <s v="Sara"/>
    <x v="0"/>
    <n v="103139"/>
  </r>
  <r>
    <s v="Berry"/>
    <s v="Ella"/>
    <x v="0"/>
    <n v="359590"/>
  </r>
  <r>
    <s v="Cohen"/>
    <s v="Sheila"/>
    <x v="2"/>
    <n v="254402"/>
  </r>
  <r>
    <s v="Newton"/>
    <s v="Dolores"/>
    <x v="0"/>
    <n v="90787"/>
  </r>
  <r>
    <s v="Stevens"/>
    <s v="Marcus"/>
    <x v="0"/>
    <n v="223802"/>
  </r>
  <r>
    <s v="Wolfe"/>
    <s v="Florence"/>
    <x v="0"/>
    <n v="248013"/>
  </r>
  <r>
    <s v="Taylor"/>
    <s v="Alice"/>
    <x v="0"/>
    <n v="124902"/>
  </r>
  <r>
    <s v="Rodriquez"/>
    <s v="Alice"/>
    <x v="2"/>
    <n v="386697"/>
  </r>
  <r>
    <s v="Mann"/>
    <s v="Rose"/>
    <x v="1"/>
    <n v="409437"/>
  </r>
  <r>
    <s v="Marshall"/>
    <s v="Stanley"/>
    <x v="0"/>
    <n v="236841"/>
  </r>
  <r>
    <s v="Keller"/>
    <s v="Katherine"/>
    <x v="2"/>
    <n v="120982"/>
  </r>
  <r>
    <s v="Benson"/>
    <s v="Richard"/>
    <x v="1"/>
    <n v="256480"/>
  </r>
  <r>
    <s v="Ingram"/>
    <s v="Tina"/>
    <x v="0"/>
    <n v="147766"/>
  </r>
  <r>
    <s v="Bishop"/>
    <s v="Frederick"/>
    <x v="2"/>
    <n v="366512"/>
  </r>
  <r>
    <s v="Williamson"/>
    <s v="Erica"/>
    <x v="1"/>
    <n v="110442"/>
  </r>
  <r>
    <s v="Bowman"/>
    <s v="Brittany"/>
    <x v="1"/>
    <n v="226438"/>
  </r>
  <r>
    <s v="Knight"/>
    <s v="Samantha"/>
    <x v="2"/>
    <n v="113850"/>
  </r>
  <r>
    <s v="Morris"/>
    <s v="Marion"/>
    <x v="0"/>
    <n v="370003"/>
  </r>
  <r>
    <s v="Lawson"/>
    <s v="Joanne"/>
    <x v="0"/>
    <n v="317150"/>
  </r>
  <r>
    <s v="Glover"/>
    <s v="William"/>
    <x v="1"/>
    <n v="113889"/>
  </r>
  <r>
    <s v="Schmidt"/>
    <s v="Jason"/>
    <x v="2"/>
    <n v="77435"/>
  </r>
  <r>
    <s v="Adams"/>
    <s v="Todd"/>
    <x v="2"/>
    <n v="392466"/>
  </r>
  <r>
    <s v="Munoz"/>
    <s v="Leroy"/>
    <x v="0"/>
    <n v="181568"/>
  </r>
  <r>
    <s v="Lynch"/>
    <s v="Eugene"/>
    <x v="2"/>
    <n v="311122"/>
  </r>
  <r>
    <s v="Hampton"/>
    <s v="Stanley"/>
    <x v="0"/>
    <n v="434285"/>
  </r>
  <r>
    <s v="Grant"/>
    <s v="Debra"/>
    <x v="2"/>
    <n v="235316"/>
  </r>
  <r>
    <s v="Lawrence"/>
    <s v="Shawn"/>
    <x v="0"/>
    <n v="160989"/>
  </r>
  <r>
    <s v="Gardner"/>
    <s v="Matthew"/>
    <x v="1"/>
    <n v="146727"/>
  </r>
  <r>
    <s v="Crawford"/>
    <s v="Robert"/>
    <x v="0"/>
    <n v="407249"/>
  </r>
  <r>
    <s v="Gonzales"/>
    <s v="Melinda"/>
    <x v="2"/>
    <n v="200433"/>
  </r>
  <r>
    <s v="Salazar"/>
    <s v="Bryan"/>
    <x v="0"/>
    <n v="94889"/>
  </r>
  <r>
    <s v="Stevens"/>
    <s v="Jacob"/>
    <x v="2"/>
    <n v="304270"/>
  </r>
  <r>
    <s v="Stone"/>
    <s v="Nancy"/>
    <x v="1"/>
    <n v="178250"/>
  </r>
  <r>
    <s v="Thomas"/>
    <s v="Grace"/>
    <x v="0"/>
    <n v="125781"/>
  </r>
  <r>
    <s v="Harmon"/>
    <s v="Timothy"/>
    <x v="2"/>
    <n v="155849"/>
  </r>
  <r>
    <s v="Allen"/>
    <s v="Bessie"/>
    <x v="2"/>
    <n v="210446"/>
  </r>
  <r>
    <s v="Richards"/>
    <s v="Dorothy"/>
    <x v="1"/>
    <n v="77532"/>
  </r>
  <r>
    <s v="Wagner"/>
    <s v="Samantha"/>
    <x v="2"/>
    <n v="83877"/>
  </r>
  <r>
    <s v="Hansen"/>
    <s v="Oscar"/>
    <x v="2"/>
    <n v="439940"/>
  </r>
  <r>
    <s v="Lucas"/>
    <s v="Martin"/>
    <x v="1"/>
    <n v="409329"/>
  </r>
  <r>
    <s v="Walker"/>
    <s v="Alan"/>
    <x v="0"/>
    <n v="299822"/>
  </r>
  <r>
    <s v="Lane"/>
    <s v="Melinda"/>
    <x v="2"/>
    <n v="150172"/>
  </r>
  <r>
    <s v="Johnston"/>
    <s v="Harry"/>
    <x v="2"/>
    <n v="251208"/>
  </r>
  <r>
    <s v="Wagner"/>
    <s v="Charlene"/>
    <x v="0"/>
    <n v="422584"/>
  </r>
  <r>
    <s v="Townsend"/>
    <s v="Karen"/>
    <x v="2"/>
    <n v="210633"/>
  </r>
  <r>
    <s v="Price"/>
    <s v="Bessie"/>
    <x v="2"/>
    <n v="135542"/>
  </r>
  <r>
    <s v="Miles"/>
    <s v="Katie"/>
    <x v="0"/>
    <n v="269497"/>
  </r>
  <r>
    <s v="Dean"/>
    <s v="Elizabeth"/>
    <x v="0"/>
    <n v="394245"/>
  </r>
  <r>
    <s v="Snyder"/>
    <s v="Heather"/>
    <x v="0"/>
    <n v="429858"/>
  </r>
  <r>
    <s v="Evans"/>
    <s v="Florence"/>
    <x v="2"/>
    <n v="246070"/>
  </r>
  <r>
    <s v="Ferguson"/>
    <s v="David"/>
    <x v="2"/>
    <n v="148455"/>
  </r>
  <r>
    <s v="Mills"/>
    <s v="Andrew"/>
    <x v="1"/>
    <n v="327423"/>
  </r>
  <r>
    <s v="Alvarez"/>
    <s v="Stacy"/>
    <x v="0"/>
    <n v="341030"/>
  </r>
  <r>
    <s v="Nichols"/>
    <s v="Bryan"/>
    <x v="2"/>
    <n v="98518"/>
  </r>
  <r>
    <s v="Smith"/>
    <s v="Patricia"/>
    <x v="1"/>
    <n v="155233"/>
  </r>
  <r>
    <s v="Lambert"/>
    <s v="Marion"/>
    <x v="0"/>
    <n v="310370"/>
  </r>
  <r>
    <s v="Welch"/>
    <s v="Clara"/>
    <x v="0"/>
    <n v="345033"/>
  </r>
  <r>
    <s v="Ellis"/>
    <s v="Roberta"/>
    <x v="1"/>
    <n v="410251"/>
  </r>
  <r>
    <s v="Ingram"/>
    <s v="Andrea"/>
    <x v="2"/>
    <n v="382308"/>
  </r>
  <r>
    <s v="Allen"/>
    <s v="Erin"/>
    <x v="0"/>
    <n v="207035"/>
  </r>
  <r>
    <s v="Newman"/>
    <s v="Joann"/>
    <x v="2"/>
    <n v="253378"/>
  </r>
  <r>
    <s v="Kim"/>
    <s v="Kristin"/>
    <x v="2"/>
    <n v="122290"/>
  </r>
  <r>
    <s v="Walters"/>
    <s v="Jill"/>
    <x v="0"/>
    <n v="224708"/>
  </r>
  <r>
    <s v="Hale"/>
    <s v="Martha"/>
    <x v="1"/>
    <n v="301719"/>
  </r>
  <r>
    <s v="Bowman"/>
    <s v="Lauren"/>
    <x v="0"/>
    <n v="149036"/>
  </r>
  <r>
    <s v="Lopez"/>
    <s v="Ida"/>
    <x v="2"/>
    <n v="83510"/>
  </r>
  <r>
    <s v="Reid"/>
    <s v="Pearl"/>
    <x v="1"/>
    <n v="345034"/>
  </r>
  <r>
    <s v="Holland"/>
    <s v="Edna"/>
    <x v="2"/>
    <n v="165887"/>
  </r>
  <r>
    <s v="Edwards"/>
    <s v="Kathryn"/>
    <x v="2"/>
    <n v="371355"/>
  </r>
  <r>
    <s v="Douglas"/>
    <s v="Donald"/>
    <x v="0"/>
    <n v="437676"/>
  </r>
  <r>
    <s v="Black"/>
    <s v="Erin"/>
    <x v="2"/>
    <n v="181962"/>
  </r>
  <r>
    <s v="Fowler"/>
    <s v="Mildred"/>
    <x v="0"/>
    <n v="90855"/>
  </r>
  <r>
    <s v="Schmidt"/>
    <s v="Carmen"/>
    <x v="1"/>
    <n v="314552"/>
  </r>
  <r>
    <s v="Ingram"/>
    <s v="Randall"/>
    <x v="1"/>
    <n v="284096"/>
  </r>
  <r>
    <s v="Rowe"/>
    <s v="Annie"/>
    <x v="0"/>
    <n v="349365"/>
  </r>
  <r>
    <s v="Gonzalez"/>
    <s v="Agnes"/>
    <x v="1"/>
    <n v="372162"/>
  </r>
  <r>
    <s v="Gilbert"/>
    <s v="Brandon"/>
    <x v="0"/>
    <n v="169093"/>
  </r>
  <r>
    <s v="Jacobs"/>
    <s v="Kelly"/>
    <x v="2"/>
    <n v="181051"/>
  </r>
  <r>
    <s v="Murphy"/>
    <s v="Patrick"/>
    <x v="2"/>
    <n v="179447"/>
  </r>
  <r>
    <s v="Newton"/>
    <s v="Monica"/>
    <x v="1"/>
    <n v="309034"/>
  </r>
  <r>
    <s v="Hayes"/>
    <s v="Delores"/>
    <x v="2"/>
    <n v="107670"/>
  </r>
  <r>
    <s v="Holt"/>
    <s v="Janice"/>
    <x v="0"/>
    <n v="247087"/>
  </r>
  <r>
    <s v="Powell"/>
    <s v="Terri"/>
    <x v="1"/>
    <n v="363567"/>
  </r>
  <r>
    <s v="Scott"/>
    <s v="Annie"/>
    <x v="2"/>
    <n v="278818"/>
  </r>
  <r>
    <s v="Chapman"/>
    <s v="Lucy"/>
    <x v="1"/>
    <n v="244902"/>
  </r>
  <r>
    <s v="Jones"/>
    <s v="Bernice"/>
    <x v="0"/>
    <n v="148534"/>
  </r>
  <r>
    <s v="Mann"/>
    <s v="Amanda"/>
    <x v="2"/>
    <n v="92942"/>
  </r>
  <r>
    <s v="Lee"/>
    <s v="Karen"/>
    <x v="0"/>
    <n v="201164"/>
  </r>
  <r>
    <s v="Shelton"/>
    <s v="Vincent"/>
    <x v="0"/>
    <n v="357245"/>
  </r>
  <r>
    <s v="Robbins"/>
    <s v="Henry"/>
    <x v="0"/>
    <n v="156477"/>
  </r>
  <r>
    <s v="Meyer"/>
    <s v="Sue"/>
    <x v="0"/>
    <n v="225557"/>
  </r>
  <r>
    <s v="Dixon"/>
    <s v="Barbara"/>
    <x v="1"/>
    <n v="255341"/>
  </r>
  <r>
    <s v="Gutierrez"/>
    <s v="June"/>
    <x v="2"/>
    <n v="388288"/>
  </r>
  <r>
    <s v="Wright"/>
    <s v="Gary"/>
    <x v="1"/>
    <n v="331588"/>
  </r>
  <r>
    <s v="Love"/>
    <s v="Francisco"/>
    <x v="2"/>
    <n v="102640"/>
  </r>
  <r>
    <s v="Kennedy"/>
    <s v="Alexander"/>
    <x v="2"/>
    <n v="350174"/>
  </r>
  <r>
    <s v="Miles"/>
    <s v="Eric"/>
    <x v="1"/>
    <n v="77635"/>
  </r>
  <r>
    <s v="Schmidt"/>
    <s v="Joshua"/>
    <x v="1"/>
    <n v="287015"/>
  </r>
  <r>
    <s v="Mendoza"/>
    <s v="Geraldine"/>
    <x v="1"/>
    <n v="125009"/>
  </r>
  <r>
    <s v="Barrett"/>
    <s v="Brittany"/>
    <x v="0"/>
    <n v="406208"/>
  </r>
  <r>
    <s v="Griffith"/>
    <s v="Veronica"/>
    <x v="0"/>
    <n v="219402"/>
  </r>
  <r>
    <s v="Jennings"/>
    <s v="Adam"/>
    <x v="2"/>
    <n v="93887"/>
  </r>
  <r>
    <s v="Miles"/>
    <s v="Bradley"/>
    <x v="1"/>
    <n v="203967"/>
  </r>
  <r>
    <s v="Cohen"/>
    <s v="Janet"/>
    <x v="0"/>
    <n v="428393"/>
  </r>
  <r>
    <s v="Page"/>
    <s v="Heather"/>
    <x v="0"/>
    <n v="254486"/>
  </r>
  <r>
    <s v="Miles"/>
    <s v="Chris"/>
    <x v="2"/>
    <n v="449510"/>
  </r>
  <r>
    <s v="Keller"/>
    <s v="Jesus"/>
    <x v="0"/>
    <n v="310924"/>
  </r>
  <r>
    <s v="Green"/>
    <s v="Dolores"/>
    <x v="1"/>
    <n v="436225"/>
  </r>
  <r>
    <s v="Vaughn"/>
    <s v="Beth"/>
    <x v="0"/>
    <n v="307067"/>
  </r>
  <r>
    <s v="Hicks"/>
    <s v="Martin"/>
    <x v="0"/>
    <n v="236718"/>
  </r>
  <r>
    <s v="Stevens"/>
    <s v="Marvin"/>
    <x v="1"/>
    <n v="440011"/>
  </r>
  <r>
    <s v="Hopkins"/>
    <s v="Robin"/>
    <x v="0"/>
    <n v="90072"/>
  </r>
  <r>
    <s v="Alexander"/>
    <s v="Danny"/>
    <x v="2"/>
    <n v="430512"/>
  </r>
  <r>
    <s v="Carr"/>
    <s v="Teresa"/>
    <x v="1"/>
    <n v="134385"/>
  </r>
  <r>
    <s v="Armstrong"/>
    <s v="Frank"/>
    <x v="1"/>
    <n v="436276"/>
  </r>
  <r>
    <s v="Newton"/>
    <s v="Marjorie"/>
    <x v="1"/>
    <n v="123015"/>
  </r>
  <r>
    <s v="Gregory"/>
    <s v="Matthew"/>
    <x v="2"/>
    <n v="93465"/>
  </r>
  <r>
    <s v="Payne"/>
    <s v="Victor"/>
    <x v="0"/>
    <n v="151868"/>
  </r>
  <r>
    <s v="Flores"/>
    <s v="Nancy"/>
    <x v="1"/>
    <n v="239596"/>
  </r>
  <r>
    <s v="Rivera"/>
    <s v="Regina"/>
    <x v="0"/>
    <n v="399620"/>
  </r>
  <r>
    <s v="Wade"/>
    <s v="Gerald"/>
    <x v="1"/>
    <n v="266825"/>
  </r>
  <r>
    <s v="Burke"/>
    <s v="Willie"/>
    <x v="1"/>
    <n v="367123"/>
  </r>
  <r>
    <s v="Schneider"/>
    <s v="Benjamin"/>
    <x v="0"/>
    <n v="403302"/>
  </r>
  <r>
    <s v="Gonzalez"/>
    <s v="Dana"/>
    <x v="0"/>
    <n v="412119"/>
  </r>
  <r>
    <s v="Robbins"/>
    <s v="Dorothy"/>
    <x v="2"/>
    <n v="100416"/>
  </r>
  <r>
    <s v="Jones"/>
    <s v="Martha"/>
    <x v="0"/>
    <n v="436554"/>
  </r>
  <r>
    <s v="Greene"/>
    <s v="Jill"/>
    <x v="0"/>
    <n v="196374"/>
  </r>
  <r>
    <s v="Hardy"/>
    <s v="Evelyn"/>
    <x v="1"/>
    <n v="292200"/>
  </r>
  <r>
    <s v="Sullivan"/>
    <s v="Judy"/>
    <x v="1"/>
    <n v="121138"/>
  </r>
  <r>
    <s v="Vaughn"/>
    <s v="Arthur"/>
    <x v="2"/>
    <n v="201025"/>
  </r>
  <r>
    <s v="Blair"/>
    <s v="Juanita"/>
    <x v="0"/>
    <n v="422530"/>
  </r>
  <r>
    <s v="Caldwell"/>
    <s v="Robert"/>
    <x v="0"/>
    <n v="232503"/>
  </r>
  <r>
    <s v="Perez"/>
    <s v="Gail"/>
    <x v="2"/>
    <n v="220724"/>
  </r>
  <r>
    <s v="Mitchell"/>
    <s v="Lauren"/>
    <x v="0"/>
    <n v="130908"/>
  </r>
  <r>
    <s v="Rodriquez"/>
    <s v="Cynthia"/>
    <x v="0"/>
    <n v="138439"/>
  </r>
  <r>
    <s v="Castillo"/>
    <s v="Rhonda"/>
    <x v="2"/>
    <n v="327043"/>
  </r>
  <r>
    <s v="Romero"/>
    <s v="Walter"/>
    <x v="2"/>
    <n v="407923"/>
  </r>
  <r>
    <s v="Thomas"/>
    <s v="Raymond"/>
    <x v="2"/>
    <n v="325231"/>
  </r>
  <r>
    <s v="Parks"/>
    <s v="Susan"/>
    <x v="1"/>
    <n v="382896"/>
  </r>
  <r>
    <s v="Duncan"/>
    <s v="Jane"/>
    <x v="2"/>
    <n v="383833"/>
  </r>
  <r>
    <s v="Roberts"/>
    <s v="Lillian"/>
    <x v="0"/>
    <n v="291749"/>
  </r>
  <r>
    <s v="Chandler"/>
    <s v="Theresa"/>
    <x v="2"/>
    <n v="87128"/>
  </r>
  <r>
    <s v="Walters"/>
    <s v="Amber"/>
    <x v="0"/>
    <n v="293713"/>
  </r>
  <r>
    <s v="Stevenson"/>
    <s v="Bernard"/>
    <x v="0"/>
    <n v="436568"/>
  </r>
  <r>
    <s v="Palmer"/>
    <s v="Ronald"/>
    <x v="1"/>
    <n v="364671"/>
  </r>
  <r>
    <s v="Flores"/>
    <s v="Rita"/>
    <x v="2"/>
    <n v="237882"/>
  </r>
  <r>
    <s v="Edwards"/>
    <s v="Connie"/>
    <x v="0"/>
    <n v="348240"/>
  </r>
  <r>
    <s v="Castro"/>
    <s v="Donald"/>
    <x v="1"/>
    <n v="302045"/>
  </r>
  <r>
    <s v="Rivera"/>
    <s v="Lisa"/>
    <x v="0"/>
    <n v="145725"/>
  </r>
  <r>
    <s v="Sims"/>
    <s v="Samantha"/>
    <x v="2"/>
    <n v="154212"/>
  </r>
  <r>
    <s v="Neal"/>
    <s v="Gary"/>
    <x v="0"/>
    <n v="357487"/>
  </r>
  <r>
    <s v="Martinez"/>
    <s v="Harold"/>
    <x v="2"/>
    <n v="170112"/>
  </r>
  <r>
    <s v="Welch"/>
    <s v="Katherine"/>
    <x v="1"/>
    <n v="146281"/>
  </r>
  <r>
    <s v="Harrison"/>
    <s v="Clarence"/>
    <x v="1"/>
    <n v="203436"/>
  </r>
  <r>
    <s v="Castro"/>
    <s v="Ann"/>
    <x v="0"/>
    <n v="263801"/>
  </r>
  <r>
    <s v="George"/>
    <s v="Victor"/>
    <x v="0"/>
    <n v="405697"/>
  </r>
  <r>
    <s v="Diaz"/>
    <s v="Marvin"/>
    <x v="2"/>
    <n v="305749"/>
  </r>
  <r>
    <s v="Henry"/>
    <s v="Rose"/>
    <x v="0"/>
    <n v="279391"/>
  </r>
  <r>
    <s v="Murray"/>
    <s v="April"/>
    <x v="2"/>
    <n v="192442"/>
  </r>
  <r>
    <s v="Hale"/>
    <s v="Kevin"/>
    <x v="1"/>
    <n v="84875"/>
  </r>
  <r>
    <s v="Boyd"/>
    <s v="Lois"/>
    <x v="2"/>
    <n v="264250"/>
  </r>
  <r>
    <s v="Freeman"/>
    <s v="Judith"/>
    <x v="0"/>
    <n v="385649"/>
  </r>
  <r>
    <s v="Torres"/>
    <s v="Marie"/>
    <x v="0"/>
    <n v="318101"/>
  </r>
  <r>
    <s v="Keller"/>
    <s v="Heather"/>
    <x v="1"/>
    <n v="89699"/>
  </r>
  <r>
    <s v="Strickland"/>
    <s v="Teresa"/>
    <x v="0"/>
    <n v="323097"/>
  </r>
  <r>
    <s v="Delgado"/>
    <s v="Gina"/>
    <x v="0"/>
    <n v="138668"/>
  </r>
  <r>
    <s v="Holland"/>
    <s v="Doris"/>
    <x v="0"/>
    <n v="159298"/>
  </r>
  <r>
    <s v="Wagner"/>
    <s v="Chad"/>
    <x v="1"/>
    <n v="446169"/>
  </r>
  <r>
    <s v="Hughes"/>
    <s v="Katherine"/>
    <x v="0"/>
    <n v="156087"/>
  </r>
  <r>
    <s v="Mills"/>
    <s v="Aaron"/>
    <x v="2"/>
    <n v="281205"/>
  </r>
  <r>
    <s v="Fleming"/>
    <s v="Vera"/>
    <x v="2"/>
    <n v="325340"/>
  </r>
  <r>
    <s v="Stevens"/>
    <s v="Stanley"/>
    <x v="0"/>
    <n v="198448"/>
  </r>
  <r>
    <s v="Mcdonald"/>
    <s v="Beatrice"/>
    <x v="1"/>
    <n v="203633"/>
  </r>
  <r>
    <s v="Boyd"/>
    <s v="Cynthia"/>
    <x v="1"/>
    <n v="238429"/>
  </r>
  <r>
    <s v="Walters"/>
    <s v="Amanda"/>
    <x v="1"/>
    <n v="417940"/>
  </r>
  <r>
    <s v="Carter"/>
    <s v="Marion"/>
    <x v="0"/>
    <n v="87343"/>
  </r>
  <r>
    <s v="Cox"/>
    <s v="Alma"/>
    <x v="1"/>
    <n v="332532"/>
  </r>
  <r>
    <s v="Holland"/>
    <s v="Christopher"/>
    <x v="0"/>
    <n v="333093"/>
  </r>
  <r>
    <s v="Simpson"/>
    <s v="Glenn"/>
    <x v="1"/>
    <n v="92406"/>
  </r>
  <r>
    <s v="Dixon"/>
    <s v="Johnny"/>
    <x v="0"/>
    <n v="26294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D652D6-9760-4350-850D-4BB8D279203C}"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7" firstHeaderRow="1" firstDataRow="1" firstDataCol="1"/>
  <pivotFields count="4">
    <pivotField showAll="0"/>
    <pivotField showAll="0"/>
    <pivotField axis="axisRow" showAll="0">
      <items count="4">
        <item x="1"/>
        <item x="2"/>
        <item x="0"/>
        <item t="default"/>
      </items>
    </pivotField>
    <pivotField dataField="1" numFmtId="44" showAll="0"/>
  </pivotFields>
  <rowFields count="1">
    <field x="2"/>
  </rowFields>
  <rowItems count="4">
    <i>
      <x/>
    </i>
    <i>
      <x v="1"/>
    </i>
    <i>
      <x v="2"/>
    </i>
    <i t="grand">
      <x/>
    </i>
  </rowItems>
  <colItems count="1">
    <i/>
  </colItems>
  <dataFields count="1">
    <dataField name="Sum of Purchase_Price" fld="3" baseField="0" baseItem="0"/>
  </dataFields>
  <formats count="1">
    <format dxfId="0">
      <pivotArea collapsedLevelsAreSubtotals="1" fieldPosition="0">
        <references count="1">
          <reference field="2" count="0"/>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perty_Type" xr10:uid="{8D598CE3-B0E7-4B03-8F90-104600B7BF4A}" sourceName="Property_Type">
  <pivotTables>
    <pivotTable tabId="5" name="PivotTable1"/>
  </pivotTables>
  <data>
    <tabular pivotCacheId="199093894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perty_Type" xr10:uid="{64344AB0-3943-4A08-BC03-C893E7A28686}" cache="Slicer_Property_Type" caption="Property_Typ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3C6DF3-F148-4D5E-A225-55C23784D7FB}" name="Table1" displayName="Table1" ref="B2:C11" totalsRowShown="0">
  <autoFilter ref="B2:C11" xr:uid="{5F304FC7-1B83-45E5-9FEA-467C0BDC5A32}"/>
  <tableColumns count="2">
    <tableColumn id="1" xr3:uid="{E54BAD06-8357-4269-A4E3-9FEFCBF758D3}" name="Sqft"/>
    <tableColumn id="2" xr3:uid="{49643B43-8BAB-42A5-9928-3C577755826A}" name="Cost" dataDxfId="1" dataCellStyle="Currenc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FE99A-7FD9-4BBC-B243-C95DD38DE3DE}">
  <dimension ref="A3:B7"/>
  <sheetViews>
    <sheetView workbookViewId="0">
      <selection activeCell="B12" sqref="B12"/>
    </sheetView>
  </sheetViews>
  <sheetFormatPr defaultRowHeight="15" x14ac:dyDescent="0.25"/>
  <cols>
    <col min="1" max="1" width="13.140625" bestFit="1" customWidth="1"/>
    <col min="2" max="2" width="21.42578125" bestFit="1" customWidth="1"/>
  </cols>
  <sheetData>
    <row r="3" spans="1:2" x14ac:dyDescent="0.25">
      <c r="A3" s="61" t="s">
        <v>408</v>
      </c>
      <c r="B3" t="s">
        <v>407</v>
      </c>
    </row>
    <row r="4" spans="1:2" x14ac:dyDescent="0.25">
      <c r="A4" s="15" t="s">
        <v>360</v>
      </c>
      <c r="B4" s="19">
        <v>15197219</v>
      </c>
    </row>
    <row r="5" spans="1:2" x14ac:dyDescent="0.25">
      <c r="A5" s="15" t="s">
        <v>361</v>
      </c>
      <c r="B5" s="19">
        <v>14333021</v>
      </c>
    </row>
    <row r="6" spans="1:2" x14ac:dyDescent="0.25">
      <c r="A6" s="15" t="s">
        <v>359</v>
      </c>
      <c r="B6" s="19">
        <v>21373844</v>
      </c>
    </row>
    <row r="7" spans="1:2" x14ac:dyDescent="0.25">
      <c r="A7" s="15" t="s">
        <v>409</v>
      </c>
      <c r="B7" s="60">
        <v>50904084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BA599-B408-47FD-BC6F-9A706D7B937C}">
  <dimension ref="A1:L201"/>
  <sheetViews>
    <sheetView workbookViewId="0">
      <selection activeCell="T15" sqref="T15"/>
    </sheetView>
  </sheetViews>
  <sheetFormatPr defaultRowHeight="15" x14ac:dyDescent="0.25"/>
  <cols>
    <col min="1" max="1" width="12.7109375" customWidth="1"/>
    <col min="2" max="2" width="12.85546875" customWidth="1"/>
    <col min="3" max="3" width="15.85546875" customWidth="1"/>
    <col min="4" max="4" width="16.28515625" customWidth="1"/>
    <col min="7" max="7" width="12.5703125" bestFit="1" customWidth="1"/>
  </cols>
  <sheetData>
    <row r="1" spans="1:12" x14ac:dyDescent="0.25">
      <c r="A1" s="37" t="s">
        <v>0</v>
      </c>
      <c r="B1" s="38" t="s">
        <v>1</v>
      </c>
      <c r="C1" s="38" t="s">
        <v>4</v>
      </c>
      <c r="D1" s="39" t="s">
        <v>5</v>
      </c>
      <c r="G1" s="22" t="s">
        <v>383</v>
      </c>
      <c r="J1" s="56" t="s">
        <v>403</v>
      </c>
      <c r="K1" s="56" t="s">
        <v>405</v>
      </c>
      <c r="L1" s="56" t="s">
        <v>406</v>
      </c>
    </row>
    <row r="2" spans="1:12" x14ac:dyDescent="0.25">
      <c r="A2" s="40" t="s">
        <v>55</v>
      </c>
      <c r="B2" s="41" t="s">
        <v>56</v>
      </c>
      <c r="C2" s="41" t="s">
        <v>359</v>
      </c>
      <c r="D2" s="42">
        <v>195909</v>
      </c>
      <c r="G2" s="31">
        <v>80000</v>
      </c>
      <c r="J2" s="54">
        <v>77435</v>
      </c>
      <c r="K2" s="54">
        <v>1</v>
      </c>
      <c r="L2" s="58">
        <v>5.0251256281407036E-3</v>
      </c>
    </row>
    <row r="3" spans="1:12" x14ac:dyDescent="0.25">
      <c r="A3" s="43" t="s">
        <v>57</v>
      </c>
      <c r="B3" s="44" t="s">
        <v>58</v>
      </c>
      <c r="C3" s="44" t="s">
        <v>360</v>
      </c>
      <c r="D3" s="45">
        <v>168101</v>
      </c>
      <c r="G3" s="31">
        <v>90000</v>
      </c>
      <c r="J3" s="54">
        <v>104011.78571428571</v>
      </c>
      <c r="K3" s="54">
        <v>20</v>
      </c>
      <c r="L3" s="58">
        <v>0.10552763819095477</v>
      </c>
    </row>
    <row r="4" spans="1:12" x14ac:dyDescent="0.25">
      <c r="A4" s="40" t="s">
        <v>59</v>
      </c>
      <c r="B4" s="41" t="s">
        <v>60</v>
      </c>
      <c r="C4" s="41" t="s">
        <v>359</v>
      </c>
      <c r="D4" s="42">
        <v>162757</v>
      </c>
      <c r="G4" s="31">
        <v>100000</v>
      </c>
      <c r="J4" s="54">
        <v>130588.57142857142</v>
      </c>
      <c r="K4" s="54">
        <v>13</v>
      </c>
      <c r="L4" s="58">
        <v>0.17085427135678391</v>
      </c>
    </row>
    <row r="5" spans="1:12" x14ac:dyDescent="0.25">
      <c r="A5" s="43" t="s">
        <v>61</v>
      </c>
      <c r="B5" s="44" t="s">
        <v>62</v>
      </c>
      <c r="C5" s="44" t="s">
        <v>359</v>
      </c>
      <c r="D5" s="45">
        <v>142549</v>
      </c>
      <c r="G5" s="31">
        <v>150000</v>
      </c>
      <c r="J5" s="54">
        <v>157165.35714285716</v>
      </c>
      <c r="K5" s="54">
        <v>22</v>
      </c>
      <c r="L5" s="58">
        <v>0.28140703517587939</v>
      </c>
    </row>
    <row r="6" spans="1:12" x14ac:dyDescent="0.25">
      <c r="A6" s="40" t="s">
        <v>63</v>
      </c>
      <c r="B6" s="41" t="s">
        <v>64</v>
      </c>
      <c r="C6" s="41" t="s">
        <v>360</v>
      </c>
      <c r="D6" s="42">
        <v>369966</v>
      </c>
      <c r="G6" s="31">
        <v>200000</v>
      </c>
      <c r="J6" s="54">
        <v>183742.14285714284</v>
      </c>
      <c r="K6" s="54">
        <v>12</v>
      </c>
      <c r="L6" s="58">
        <v>0.34170854271356782</v>
      </c>
    </row>
    <row r="7" spans="1:12" x14ac:dyDescent="0.25">
      <c r="A7" s="43" t="s">
        <v>65</v>
      </c>
      <c r="B7" s="44" t="s">
        <v>66</v>
      </c>
      <c r="C7" s="44" t="s">
        <v>360</v>
      </c>
      <c r="D7" s="45">
        <v>342643</v>
      </c>
      <c r="G7" s="31">
        <v>250000</v>
      </c>
      <c r="J7" s="54">
        <v>210318.92857142858</v>
      </c>
      <c r="K7" s="54">
        <v>13</v>
      </c>
      <c r="L7" s="58">
        <v>0.40703517587939697</v>
      </c>
    </row>
    <row r="8" spans="1:12" x14ac:dyDescent="0.25">
      <c r="A8" s="40" t="s">
        <v>67</v>
      </c>
      <c r="B8" s="41" t="s">
        <v>68</v>
      </c>
      <c r="C8" s="41" t="s">
        <v>360</v>
      </c>
      <c r="D8" s="42">
        <v>431133</v>
      </c>
      <c r="G8" s="31">
        <v>300000</v>
      </c>
      <c r="J8" s="54">
        <v>236895.71428571429</v>
      </c>
      <c r="K8" s="54">
        <v>12</v>
      </c>
      <c r="L8" s="58">
        <v>0.46733668341708545</v>
      </c>
    </row>
    <row r="9" spans="1:12" x14ac:dyDescent="0.25">
      <c r="A9" s="43" t="s">
        <v>69</v>
      </c>
      <c r="B9" s="44" t="s">
        <v>70</v>
      </c>
      <c r="C9" s="44" t="s">
        <v>360</v>
      </c>
      <c r="D9" s="45">
        <v>131638</v>
      </c>
      <c r="G9" s="31">
        <v>350000</v>
      </c>
      <c r="J9" s="54">
        <v>263472.5</v>
      </c>
      <c r="K9" s="54">
        <v>14</v>
      </c>
      <c r="L9" s="58">
        <v>0.53768844221105527</v>
      </c>
    </row>
    <row r="10" spans="1:12" x14ac:dyDescent="0.25">
      <c r="A10" s="40" t="s">
        <v>71</v>
      </c>
      <c r="B10" s="41" t="s">
        <v>72</v>
      </c>
      <c r="C10" s="41" t="s">
        <v>359</v>
      </c>
      <c r="D10" s="42">
        <v>405006</v>
      </c>
      <c r="G10" s="31">
        <v>400000</v>
      </c>
      <c r="J10" s="54">
        <v>290049.28571428568</v>
      </c>
      <c r="K10" s="54">
        <v>10</v>
      </c>
      <c r="L10" s="58">
        <v>0.5879396984924623</v>
      </c>
    </row>
    <row r="11" spans="1:12" ht="15.75" thickBot="1" x14ac:dyDescent="0.3">
      <c r="A11" s="43" t="s">
        <v>73</v>
      </c>
      <c r="B11" s="44" t="s">
        <v>74</v>
      </c>
      <c r="C11" s="44" t="s">
        <v>361</v>
      </c>
      <c r="D11" s="45">
        <v>442631</v>
      </c>
      <c r="J11" s="54">
        <v>316626.07142857142</v>
      </c>
      <c r="K11" s="54">
        <v>14</v>
      </c>
      <c r="L11" s="58">
        <v>0.65829145728643212</v>
      </c>
    </row>
    <row r="12" spans="1:12" x14ac:dyDescent="0.25">
      <c r="A12" s="40" t="s">
        <v>75</v>
      </c>
      <c r="B12" s="41" t="s">
        <v>76</v>
      </c>
      <c r="C12" s="41" t="s">
        <v>361</v>
      </c>
      <c r="D12" s="42">
        <v>264196</v>
      </c>
      <c r="G12" s="57" t="s">
        <v>390</v>
      </c>
      <c r="H12" s="57"/>
      <c r="J12" s="54">
        <v>343202.85714285716</v>
      </c>
      <c r="K12" s="54">
        <v>12</v>
      </c>
      <c r="L12" s="58">
        <v>0.71859296482412061</v>
      </c>
    </row>
    <row r="13" spans="1:12" x14ac:dyDescent="0.25">
      <c r="A13" s="43" t="s">
        <v>77</v>
      </c>
      <c r="B13" s="44" t="s">
        <v>78</v>
      </c>
      <c r="C13" s="44" t="s">
        <v>361</v>
      </c>
      <c r="D13" s="45">
        <v>133003</v>
      </c>
      <c r="G13" s="54"/>
      <c r="H13" s="54"/>
      <c r="J13" s="54">
        <v>369779.64285714284</v>
      </c>
      <c r="K13" s="54">
        <v>13</v>
      </c>
      <c r="L13" s="58">
        <v>0.7839195979899497</v>
      </c>
    </row>
    <row r="14" spans="1:12" x14ac:dyDescent="0.25">
      <c r="A14" s="40" t="s">
        <v>79</v>
      </c>
      <c r="B14" s="41" t="s">
        <v>80</v>
      </c>
      <c r="C14" s="41" t="s">
        <v>360</v>
      </c>
      <c r="D14" s="42">
        <v>191552</v>
      </c>
      <c r="G14" s="54" t="s">
        <v>391</v>
      </c>
      <c r="H14" s="54">
        <v>254520.42</v>
      </c>
      <c r="J14" s="54">
        <v>396356.42857142858</v>
      </c>
      <c r="K14" s="54">
        <v>13</v>
      </c>
      <c r="L14" s="58">
        <v>0.84924623115577891</v>
      </c>
    </row>
    <row r="15" spans="1:12" x14ac:dyDescent="0.25">
      <c r="A15" s="43" t="s">
        <v>81</v>
      </c>
      <c r="B15" s="44" t="s">
        <v>82</v>
      </c>
      <c r="C15" s="44" t="s">
        <v>359</v>
      </c>
      <c r="D15" s="45">
        <v>208599</v>
      </c>
      <c r="G15" s="54" t="s">
        <v>365</v>
      </c>
      <c r="H15" s="54">
        <v>7964.6493631457051</v>
      </c>
      <c r="J15" s="54">
        <v>422933.21428571426</v>
      </c>
      <c r="K15" s="54">
        <v>15</v>
      </c>
      <c r="L15" s="58">
        <v>0.92462311557788945</v>
      </c>
    </row>
    <row r="16" spans="1:12" ht="15.75" thickBot="1" x14ac:dyDescent="0.3">
      <c r="A16" s="40" t="s">
        <v>83</v>
      </c>
      <c r="B16" s="41" t="s">
        <v>84</v>
      </c>
      <c r="C16" s="41" t="s">
        <v>361</v>
      </c>
      <c r="D16" s="42">
        <v>186184</v>
      </c>
      <c r="G16" s="54" t="s">
        <v>392</v>
      </c>
      <c r="H16" s="54">
        <v>247550</v>
      </c>
      <c r="J16" s="55" t="s">
        <v>404</v>
      </c>
      <c r="K16" s="55">
        <v>15</v>
      </c>
      <c r="L16" s="59">
        <v>1</v>
      </c>
    </row>
    <row r="17" spans="1:8" x14ac:dyDescent="0.25">
      <c r="A17" s="43" t="s">
        <v>85</v>
      </c>
      <c r="B17" s="44" t="s">
        <v>86</v>
      </c>
      <c r="C17" s="44" t="s">
        <v>361</v>
      </c>
      <c r="D17" s="45">
        <v>119203</v>
      </c>
      <c r="G17" s="54" t="s">
        <v>393</v>
      </c>
      <c r="H17" s="54" t="e">
        <v>#N/A</v>
      </c>
    </row>
    <row r="18" spans="1:8" x14ac:dyDescent="0.25">
      <c r="A18" s="40" t="s">
        <v>87</v>
      </c>
      <c r="B18" s="41" t="s">
        <v>88</v>
      </c>
      <c r="C18" s="41" t="s">
        <v>360</v>
      </c>
      <c r="D18" s="42">
        <v>346521</v>
      </c>
      <c r="G18" s="54" t="s">
        <v>394</v>
      </c>
      <c r="H18" s="54">
        <v>112637.15148906891</v>
      </c>
    </row>
    <row r="19" spans="1:8" x14ac:dyDescent="0.25">
      <c r="A19" s="43" t="s">
        <v>89</v>
      </c>
      <c r="B19" s="44" t="s">
        <v>90</v>
      </c>
      <c r="C19" s="44" t="s">
        <v>360</v>
      </c>
      <c r="D19" s="45">
        <v>416807</v>
      </c>
      <c r="G19" s="54" t="s">
        <v>395</v>
      </c>
      <c r="H19" s="54">
        <v>12687127895.571461</v>
      </c>
    </row>
    <row r="20" spans="1:8" x14ac:dyDescent="0.25">
      <c r="A20" s="40" t="s">
        <v>91</v>
      </c>
      <c r="B20" s="41" t="s">
        <v>92</v>
      </c>
      <c r="C20" s="41" t="s">
        <v>359</v>
      </c>
      <c r="D20" s="42">
        <v>117817</v>
      </c>
      <c r="G20" s="54" t="s">
        <v>396</v>
      </c>
      <c r="H20" s="54">
        <v>-1.2771259566261084</v>
      </c>
    </row>
    <row r="21" spans="1:8" x14ac:dyDescent="0.25">
      <c r="A21" s="43" t="s">
        <v>65</v>
      </c>
      <c r="B21" s="44" t="s">
        <v>93</v>
      </c>
      <c r="C21" s="44" t="s">
        <v>359</v>
      </c>
      <c r="D21" s="45">
        <v>375597</v>
      </c>
      <c r="G21" s="54" t="s">
        <v>397</v>
      </c>
      <c r="H21" s="54">
        <v>0.10831641949719728</v>
      </c>
    </row>
    <row r="22" spans="1:8" x14ac:dyDescent="0.25">
      <c r="A22" s="40" t="s">
        <v>94</v>
      </c>
      <c r="B22" s="41" t="s">
        <v>95</v>
      </c>
      <c r="C22" s="41" t="s">
        <v>359</v>
      </c>
      <c r="D22" s="42">
        <v>103139</v>
      </c>
      <c r="G22" s="54" t="s">
        <v>398</v>
      </c>
      <c r="H22" s="54">
        <v>372075</v>
      </c>
    </row>
    <row r="23" spans="1:8" x14ac:dyDescent="0.25">
      <c r="A23" s="43" t="s">
        <v>96</v>
      </c>
      <c r="B23" s="44" t="s">
        <v>97</v>
      </c>
      <c r="C23" s="44" t="s">
        <v>359</v>
      </c>
      <c r="D23" s="45">
        <v>359590</v>
      </c>
      <c r="G23" s="54" t="s">
        <v>399</v>
      </c>
      <c r="H23" s="54">
        <v>77435</v>
      </c>
    </row>
    <row r="24" spans="1:8" x14ac:dyDescent="0.25">
      <c r="A24" s="40" t="s">
        <v>98</v>
      </c>
      <c r="B24" s="41" t="s">
        <v>99</v>
      </c>
      <c r="C24" s="41" t="s">
        <v>361</v>
      </c>
      <c r="D24" s="42">
        <v>254402</v>
      </c>
      <c r="G24" s="54" t="s">
        <v>400</v>
      </c>
      <c r="H24" s="54">
        <v>449510</v>
      </c>
    </row>
    <row r="25" spans="1:8" x14ac:dyDescent="0.25">
      <c r="A25" s="43" t="s">
        <v>100</v>
      </c>
      <c r="B25" s="44" t="s">
        <v>101</v>
      </c>
      <c r="C25" s="44" t="s">
        <v>359</v>
      </c>
      <c r="D25" s="45">
        <v>90787</v>
      </c>
      <c r="G25" s="54" t="s">
        <v>401</v>
      </c>
      <c r="H25" s="54">
        <v>50904084</v>
      </c>
    </row>
    <row r="26" spans="1:8" ht="15.75" thickBot="1" x14ac:dyDescent="0.3">
      <c r="A26" s="40" t="s">
        <v>102</v>
      </c>
      <c r="B26" s="41" t="s">
        <v>103</v>
      </c>
      <c r="C26" s="41" t="s">
        <v>359</v>
      </c>
      <c r="D26" s="42">
        <v>223802</v>
      </c>
      <c r="G26" s="55" t="s">
        <v>402</v>
      </c>
      <c r="H26" s="55">
        <v>200</v>
      </c>
    </row>
    <row r="27" spans="1:8" x14ac:dyDescent="0.25">
      <c r="A27" s="43" t="s">
        <v>104</v>
      </c>
      <c r="B27" s="44" t="s">
        <v>105</v>
      </c>
      <c r="C27" s="44" t="s">
        <v>359</v>
      </c>
      <c r="D27" s="45">
        <v>248013</v>
      </c>
      <c r="H27">
        <v>0</v>
      </c>
    </row>
    <row r="28" spans="1:8" x14ac:dyDescent="0.25">
      <c r="A28" s="40" t="s">
        <v>106</v>
      </c>
      <c r="B28" s="41" t="s">
        <v>107</v>
      </c>
      <c r="C28" s="41" t="s">
        <v>359</v>
      </c>
      <c r="D28" s="42">
        <v>124902</v>
      </c>
    </row>
    <row r="29" spans="1:8" x14ac:dyDescent="0.25">
      <c r="A29" s="43" t="s">
        <v>108</v>
      </c>
      <c r="B29" s="44" t="s">
        <v>107</v>
      </c>
      <c r="C29" s="44" t="s">
        <v>361</v>
      </c>
      <c r="D29" s="45">
        <v>386697</v>
      </c>
    </row>
    <row r="30" spans="1:8" x14ac:dyDescent="0.25">
      <c r="A30" s="40" t="s">
        <v>109</v>
      </c>
      <c r="B30" s="41" t="s">
        <v>110</v>
      </c>
      <c r="C30" s="41" t="s">
        <v>360</v>
      </c>
      <c r="D30" s="42">
        <v>409437</v>
      </c>
    </row>
    <row r="31" spans="1:8" x14ac:dyDescent="0.25">
      <c r="A31" s="43" t="s">
        <v>111</v>
      </c>
      <c r="B31" s="44" t="s">
        <v>112</v>
      </c>
      <c r="C31" s="44" t="s">
        <v>359</v>
      </c>
      <c r="D31" s="45">
        <v>236841</v>
      </c>
    </row>
    <row r="32" spans="1:8" x14ac:dyDescent="0.25">
      <c r="A32" s="40" t="s">
        <v>113</v>
      </c>
      <c r="B32" s="41" t="s">
        <v>114</v>
      </c>
      <c r="C32" s="41" t="s">
        <v>361</v>
      </c>
      <c r="D32" s="42">
        <v>120982</v>
      </c>
    </row>
    <row r="33" spans="1:4" x14ac:dyDescent="0.25">
      <c r="A33" s="43" t="s">
        <v>115</v>
      </c>
      <c r="B33" s="44" t="s">
        <v>116</v>
      </c>
      <c r="C33" s="44" t="s">
        <v>360</v>
      </c>
      <c r="D33" s="45">
        <v>256480</v>
      </c>
    </row>
    <row r="34" spans="1:4" x14ac:dyDescent="0.25">
      <c r="A34" s="40" t="s">
        <v>117</v>
      </c>
      <c r="B34" s="41" t="s">
        <v>118</v>
      </c>
      <c r="C34" s="41" t="s">
        <v>359</v>
      </c>
      <c r="D34" s="42">
        <v>147766</v>
      </c>
    </row>
    <row r="35" spans="1:4" x14ac:dyDescent="0.25">
      <c r="A35" s="43" t="s">
        <v>119</v>
      </c>
      <c r="B35" s="44" t="s">
        <v>120</v>
      </c>
      <c r="C35" s="44" t="s">
        <v>361</v>
      </c>
      <c r="D35" s="45">
        <v>366512</v>
      </c>
    </row>
    <row r="36" spans="1:4" x14ac:dyDescent="0.25">
      <c r="A36" s="40" t="s">
        <v>121</v>
      </c>
      <c r="B36" s="41" t="s">
        <v>122</v>
      </c>
      <c r="C36" s="41" t="s">
        <v>360</v>
      </c>
      <c r="D36" s="42">
        <v>110442</v>
      </c>
    </row>
    <row r="37" spans="1:4" x14ac:dyDescent="0.25">
      <c r="A37" s="43" t="s">
        <v>123</v>
      </c>
      <c r="B37" s="44" t="s">
        <v>124</v>
      </c>
      <c r="C37" s="44" t="s">
        <v>360</v>
      </c>
      <c r="D37" s="45">
        <v>226438</v>
      </c>
    </row>
    <row r="38" spans="1:4" x14ac:dyDescent="0.25">
      <c r="A38" s="40" t="s">
        <v>79</v>
      </c>
      <c r="B38" s="41" t="s">
        <v>125</v>
      </c>
      <c r="C38" s="41" t="s">
        <v>361</v>
      </c>
      <c r="D38" s="42">
        <v>113850</v>
      </c>
    </row>
    <row r="39" spans="1:4" x14ac:dyDescent="0.25">
      <c r="A39" s="43" t="s">
        <v>126</v>
      </c>
      <c r="B39" s="44" t="s">
        <v>127</v>
      </c>
      <c r="C39" s="44" t="s">
        <v>359</v>
      </c>
      <c r="D39" s="45">
        <v>370003</v>
      </c>
    </row>
    <row r="40" spans="1:4" x14ac:dyDescent="0.25">
      <c r="A40" s="40" t="s">
        <v>128</v>
      </c>
      <c r="B40" s="41" t="s">
        <v>90</v>
      </c>
      <c r="C40" s="41" t="s">
        <v>359</v>
      </c>
      <c r="D40" s="42">
        <v>317150</v>
      </c>
    </row>
    <row r="41" spans="1:4" x14ac:dyDescent="0.25">
      <c r="A41" s="43" t="s">
        <v>129</v>
      </c>
      <c r="B41" s="44" t="s">
        <v>130</v>
      </c>
      <c r="C41" s="44" t="s">
        <v>360</v>
      </c>
      <c r="D41" s="45">
        <v>113889</v>
      </c>
    </row>
    <row r="42" spans="1:4" x14ac:dyDescent="0.25">
      <c r="A42" s="40" t="s">
        <v>131</v>
      </c>
      <c r="B42" s="41" t="s">
        <v>132</v>
      </c>
      <c r="C42" s="41" t="s">
        <v>361</v>
      </c>
      <c r="D42" s="42">
        <v>77435</v>
      </c>
    </row>
    <row r="43" spans="1:4" x14ac:dyDescent="0.25">
      <c r="A43" s="43" t="s">
        <v>91</v>
      </c>
      <c r="B43" s="44" t="s">
        <v>133</v>
      </c>
      <c r="C43" s="44" t="s">
        <v>361</v>
      </c>
      <c r="D43" s="45">
        <v>392466</v>
      </c>
    </row>
    <row r="44" spans="1:4" x14ac:dyDescent="0.25">
      <c r="A44" s="40" t="s">
        <v>134</v>
      </c>
      <c r="B44" s="41" t="s">
        <v>135</v>
      </c>
      <c r="C44" s="41" t="s">
        <v>359</v>
      </c>
      <c r="D44" s="42">
        <v>181568</v>
      </c>
    </row>
    <row r="45" spans="1:4" x14ac:dyDescent="0.25">
      <c r="A45" s="43" t="s">
        <v>136</v>
      </c>
      <c r="B45" s="44" t="s">
        <v>137</v>
      </c>
      <c r="C45" s="44" t="s">
        <v>361</v>
      </c>
      <c r="D45" s="45">
        <v>311122</v>
      </c>
    </row>
    <row r="46" spans="1:4" x14ac:dyDescent="0.25">
      <c r="A46" s="40" t="s">
        <v>138</v>
      </c>
      <c r="B46" s="41" t="s">
        <v>112</v>
      </c>
      <c r="C46" s="41" t="s">
        <v>359</v>
      </c>
      <c r="D46" s="42">
        <v>434285</v>
      </c>
    </row>
    <row r="47" spans="1:4" x14ac:dyDescent="0.25">
      <c r="A47" s="43" t="s">
        <v>139</v>
      </c>
      <c r="B47" s="44" t="s">
        <v>140</v>
      </c>
      <c r="C47" s="44" t="s">
        <v>361</v>
      </c>
      <c r="D47" s="45">
        <v>235316</v>
      </c>
    </row>
    <row r="48" spans="1:4" x14ac:dyDescent="0.25">
      <c r="A48" s="40" t="s">
        <v>141</v>
      </c>
      <c r="B48" s="41" t="s">
        <v>84</v>
      </c>
      <c r="C48" s="41" t="s">
        <v>359</v>
      </c>
      <c r="D48" s="42">
        <v>160989</v>
      </c>
    </row>
    <row r="49" spans="1:4" x14ac:dyDescent="0.25">
      <c r="A49" s="43" t="s">
        <v>142</v>
      </c>
      <c r="B49" s="44" t="s">
        <v>143</v>
      </c>
      <c r="C49" s="44" t="s">
        <v>360</v>
      </c>
      <c r="D49" s="45">
        <v>146727</v>
      </c>
    </row>
    <row r="50" spans="1:4" x14ac:dyDescent="0.25">
      <c r="A50" s="40" t="s">
        <v>144</v>
      </c>
      <c r="B50" s="41" t="s">
        <v>145</v>
      </c>
      <c r="C50" s="41" t="s">
        <v>359</v>
      </c>
      <c r="D50" s="42">
        <v>407249</v>
      </c>
    </row>
    <row r="51" spans="1:4" x14ac:dyDescent="0.25">
      <c r="A51" s="43" t="s">
        <v>146</v>
      </c>
      <c r="B51" s="44" t="s">
        <v>147</v>
      </c>
      <c r="C51" s="44" t="s">
        <v>361</v>
      </c>
      <c r="D51" s="45">
        <v>200433</v>
      </c>
    </row>
    <row r="52" spans="1:4" x14ac:dyDescent="0.25">
      <c r="A52" s="40" t="s">
        <v>148</v>
      </c>
      <c r="B52" s="41" t="s">
        <v>149</v>
      </c>
      <c r="C52" s="41" t="s">
        <v>359</v>
      </c>
      <c r="D52" s="42">
        <v>94889</v>
      </c>
    </row>
    <row r="53" spans="1:4" x14ac:dyDescent="0.25">
      <c r="A53" s="43" t="s">
        <v>102</v>
      </c>
      <c r="B53" s="44" t="s">
        <v>150</v>
      </c>
      <c r="C53" s="44" t="s">
        <v>361</v>
      </c>
      <c r="D53" s="45">
        <v>304270</v>
      </c>
    </row>
    <row r="54" spans="1:4" x14ac:dyDescent="0.25">
      <c r="A54" s="40" t="s">
        <v>75</v>
      </c>
      <c r="B54" s="41" t="s">
        <v>151</v>
      </c>
      <c r="C54" s="41" t="s">
        <v>360</v>
      </c>
      <c r="D54" s="42">
        <v>178250</v>
      </c>
    </row>
    <row r="55" spans="1:4" x14ac:dyDescent="0.25">
      <c r="A55" s="43" t="s">
        <v>152</v>
      </c>
      <c r="B55" s="44" t="s">
        <v>153</v>
      </c>
      <c r="C55" s="44" t="s">
        <v>359</v>
      </c>
      <c r="D55" s="45">
        <v>125781</v>
      </c>
    </row>
    <row r="56" spans="1:4" x14ac:dyDescent="0.25">
      <c r="A56" s="40" t="s">
        <v>154</v>
      </c>
      <c r="B56" s="41" t="s">
        <v>155</v>
      </c>
      <c r="C56" s="41" t="s">
        <v>361</v>
      </c>
      <c r="D56" s="42">
        <v>155849</v>
      </c>
    </row>
    <row r="57" spans="1:4" x14ac:dyDescent="0.25">
      <c r="A57" s="43" t="s">
        <v>156</v>
      </c>
      <c r="B57" s="44" t="s">
        <v>157</v>
      </c>
      <c r="C57" s="44" t="s">
        <v>361</v>
      </c>
      <c r="D57" s="45">
        <v>210446</v>
      </c>
    </row>
    <row r="58" spans="1:4" x14ac:dyDescent="0.25">
      <c r="A58" s="40" t="s">
        <v>158</v>
      </c>
      <c r="B58" s="41" t="s">
        <v>159</v>
      </c>
      <c r="C58" s="41" t="s">
        <v>360</v>
      </c>
      <c r="D58" s="42">
        <v>77532</v>
      </c>
    </row>
    <row r="59" spans="1:4" x14ac:dyDescent="0.25">
      <c r="A59" s="43" t="s">
        <v>160</v>
      </c>
      <c r="B59" s="44" t="s">
        <v>125</v>
      </c>
      <c r="C59" s="44" t="s">
        <v>361</v>
      </c>
      <c r="D59" s="45">
        <v>83877</v>
      </c>
    </row>
    <row r="60" spans="1:4" x14ac:dyDescent="0.25">
      <c r="A60" s="40" t="s">
        <v>161</v>
      </c>
      <c r="B60" s="41" t="s">
        <v>162</v>
      </c>
      <c r="C60" s="41" t="s">
        <v>361</v>
      </c>
      <c r="D60" s="42">
        <v>439940</v>
      </c>
    </row>
    <row r="61" spans="1:4" x14ac:dyDescent="0.25">
      <c r="A61" s="43" t="s">
        <v>63</v>
      </c>
      <c r="B61" s="44" t="s">
        <v>163</v>
      </c>
      <c r="C61" s="44" t="s">
        <v>360</v>
      </c>
      <c r="D61" s="45">
        <v>409329</v>
      </c>
    </row>
    <row r="62" spans="1:4" x14ac:dyDescent="0.25">
      <c r="A62" s="40" t="s">
        <v>164</v>
      </c>
      <c r="B62" s="41" t="s">
        <v>165</v>
      </c>
      <c r="C62" s="41" t="s">
        <v>359</v>
      </c>
      <c r="D62" s="42">
        <v>299822</v>
      </c>
    </row>
    <row r="63" spans="1:4" x14ac:dyDescent="0.25">
      <c r="A63" s="43" t="s">
        <v>166</v>
      </c>
      <c r="B63" s="44" t="s">
        <v>147</v>
      </c>
      <c r="C63" s="44" t="s">
        <v>361</v>
      </c>
      <c r="D63" s="45">
        <v>150172</v>
      </c>
    </row>
    <row r="64" spans="1:4" x14ac:dyDescent="0.25">
      <c r="A64" s="40" t="s">
        <v>167</v>
      </c>
      <c r="B64" s="41" t="s">
        <v>168</v>
      </c>
      <c r="C64" s="41" t="s">
        <v>361</v>
      </c>
      <c r="D64" s="42">
        <v>251208</v>
      </c>
    </row>
    <row r="65" spans="1:4" x14ac:dyDescent="0.25">
      <c r="A65" s="43" t="s">
        <v>160</v>
      </c>
      <c r="B65" s="44" t="s">
        <v>169</v>
      </c>
      <c r="C65" s="44" t="s">
        <v>359</v>
      </c>
      <c r="D65" s="45">
        <v>422584</v>
      </c>
    </row>
    <row r="66" spans="1:4" x14ac:dyDescent="0.25">
      <c r="A66" s="40" t="s">
        <v>170</v>
      </c>
      <c r="B66" s="41" t="s">
        <v>171</v>
      </c>
      <c r="C66" s="41" t="s">
        <v>361</v>
      </c>
      <c r="D66" s="42">
        <v>210633</v>
      </c>
    </row>
    <row r="67" spans="1:4" x14ac:dyDescent="0.25">
      <c r="A67" s="43" t="s">
        <v>81</v>
      </c>
      <c r="B67" s="44" t="s">
        <v>157</v>
      </c>
      <c r="C67" s="44" t="s">
        <v>361</v>
      </c>
      <c r="D67" s="45">
        <v>135542</v>
      </c>
    </row>
    <row r="68" spans="1:4" x14ac:dyDescent="0.25">
      <c r="A68" s="40" t="s">
        <v>172</v>
      </c>
      <c r="B68" s="41" t="s">
        <v>173</v>
      </c>
      <c r="C68" s="41" t="s">
        <v>359</v>
      </c>
      <c r="D68" s="42">
        <v>269497</v>
      </c>
    </row>
    <row r="69" spans="1:4" x14ac:dyDescent="0.25">
      <c r="A69" s="43" t="s">
        <v>174</v>
      </c>
      <c r="B69" s="44" t="s">
        <v>58</v>
      </c>
      <c r="C69" s="44" t="s">
        <v>359</v>
      </c>
      <c r="D69" s="45">
        <v>394245</v>
      </c>
    </row>
    <row r="70" spans="1:4" x14ac:dyDescent="0.25">
      <c r="A70" s="40" t="s">
        <v>175</v>
      </c>
      <c r="B70" s="41" t="s">
        <v>176</v>
      </c>
      <c r="C70" s="41" t="s">
        <v>359</v>
      </c>
      <c r="D70" s="42">
        <v>429858</v>
      </c>
    </row>
    <row r="71" spans="1:4" x14ac:dyDescent="0.25">
      <c r="A71" s="43" t="s">
        <v>177</v>
      </c>
      <c r="B71" s="44" t="s">
        <v>105</v>
      </c>
      <c r="C71" s="44" t="s">
        <v>361</v>
      </c>
      <c r="D71" s="45">
        <v>246070</v>
      </c>
    </row>
    <row r="72" spans="1:4" x14ac:dyDescent="0.25">
      <c r="A72" s="40" t="s">
        <v>178</v>
      </c>
      <c r="B72" s="41" t="s">
        <v>179</v>
      </c>
      <c r="C72" s="41" t="s">
        <v>361</v>
      </c>
      <c r="D72" s="42">
        <v>148455</v>
      </c>
    </row>
    <row r="73" spans="1:4" x14ac:dyDescent="0.25">
      <c r="A73" s="43" t="s">
        <v>180</v>
      </c>
      <c r="B73" s="44" t="s">
        <v>181</v>
      </c>
      <c r="C73" s="44" t="s">
        <v>360</v>
      </c>
      <c r="D73" s="45">
        <v>327423</v>
      </c>
    </row>
    <row r="74" spans="1:4" x14ac:dyDescent="0.25">
      <c r="A74" s="40" t="s">
        <v>182</v>
      </c>
      <c r="B74" s="41" t="s">
        <v>183</v>
      </c>
      <c r="C74" s="41" t="s">
        <v>359</v>
      </c>
      <c r="D74" s="42">
        <v>341030</v>
      </c>
    </row>
    <row r="75" spans="1:4" x14ac:dyDescent="0.25">
      <c r="A75" s="43" t="s">
        <v>184</v>
      </c>
      <c r="B75" s="44" t="s">
        <v>149</v>
      </c>
      <c r="C75" s="44" t="s">
        <v>361</v>
      </c>
      <c r="D75" s="45">
        <v>98518</v>
      </c>
    </row>
    <row r="76" spans="1:4" x14ac:dyDescent="0.25">
      <c r="A76" s="40" t="s">
        <v>73</v>
      </c>
      <c r="B76" s="41" t="s">
        <v>185</v>
      </c>
      <c r="C76" s="41" t="s">
        <v>360</v>
      </c>
      <c r="D76" s="42">
        <v>155233</v>
      </c>
    </row>
    <row r="77" spans="1:4" x14ac:dyDescent="0.25">
      <c r="A77" s="43" t="s">
        <v>186</v>
      </c>
      <c r="B77" s="44" t="s">
        <v>127</v>
      </c>
      <c r="C77" s="44" t="s">
        <v>359</v>
      </c>
      <c r="D77" s="45">
        <v>310370</v>
      </c>
    </row>
    <row r="78" spans="1:4" x14ac:dyDescent="0.25">
      <c r="A78" s="40" t="s">
        <v>59</v>
      </c>
      <c r="B78" s="41" t="s">
        <v>187</v>
      </c>
      <c r="C78" s="41" t="s">
        <v>359</v>
      </c>
      <c r="D78" s="42">
        <v>345033</v>
      </c>
    </row>
    <row r="79" spans="1:4" x14ac:dyDescent="0.25">
      <c r="A79" s="43" t="s">
        <v>188</v>
      </c>
      <c r="B79" s="44" t="s">
        <v>189</v>
      </c>
      <c r="C79" s="44" t="s">
        <v>360</v>
      </c>
      <c r="D79" s="45">
        <v>410251</v>
      </c>
    </row>
    <row r="80" spans="1:4" x14ac:dyDescent="0.25">
      <c r="A80" s="40" t="s">
        <v>117</v>
      </c>
      <c r="B80" s="41" t="s">
        <v>190</v>
      </c>
      <c r="C80" s="41" t="s">
        <v>361</v>
      </c>
      <c r="D80" s="42">
        <v>382308</v>
      </c>
    </row>
    <row r="81" spans="1:4" x14ac:dyDescent="0.25">
      <c r="A81" s="43" t="s">
        <v>156</v>
      </c>
      <c r="B81" s="44" t="s">
        <v>191</v>
      </c>
      <c r="C81" s="44" t="s">
        <v>359</v>
      </c>
      <c r="D81" s="45">
        <v>207035</v>
      </c>
    </row>
    <row r="82" spans="1:4" x14ac:dyDescent="0.25">
      <c r="A82" s="40" t="s">
        <v>192</v>
      </c>
      <c r="B82" s="41" t="s">
        <v>193</v>
      </c>
      <c r="C82" s="41" t="s">
        <v>361</v>
      </c>
      <c r="D82" s="42">
        <v>253378</v>
      </c>
    </row>
    <row r="83" spans="1:4" x14ac:dyDescent="0.25">
      <c r="A83" s="43" t="s">
        <v>194</v>
      </c>
      <c r="B83" s="44" t="s">
        <v>195</v>
      </c>
      <c r="C83" s="44" t="s">
        <v>361</v>
      </c>
      <c r="D83" s="45">
        <v>122290</v>
      </c>
    </row>
    <row r="84" spans="1:4" x14ac:dyDescent="0.25">
      <c r="A84" s="40" t="s">
        <v>196</v>
      </c>
      <c r="B84" s="41" t="s">
        <v>197</v>
      </c>
      <c r="C84" s="41" t="s">
        <v>359</v>
      </c>
      <c r="D84" s="42">
        <v>224708</v>
      </c>
    </row>
    <row r="85" spans="1:4" x14ac:dyDescent="0.25">
      <c r="A85" s="43" t="s">
        <v>198</v>
      </c>
      <c r="B85" s="44" t="s">
        <v>199</v>
      </c>
      <c r="C85" s="44" t="s">
        <v>360</v>
      </c>
      <c r="D85" s="45">
        <v>301719</v>
      </c>
    </row>
    <row r="86" spans="1:4" x14ac:dyDescent="0.25">
      <c r="A86" s="40" t="s">
        <v>123</v>
      </c>
      <c r="B86" s="41" t="s">
        <v>200</v>
      </c>
      <c r="C86" s="41" t="s">
        <v>359</v>
      </c>
      <c r="D86" s="42">
        <v>149036</v>
      </c>
    </row>
    <row r="87" spans="1:4" x14ac:dyDescent="0.25">
      <c r="A87" s="43" t="s">
        <v>201</v>
      </c>
      <c r="B87" s="44" t="s">
        <v>202</v>
      </c>
      <c r="C87" s="44" t="s">
        <v>361</v>
      </c>
      <c r="D87" s="45">
        <v>83510</v>
      </c>
    </row>
    <row r="88" spans="1:4" x14ac:dyDescent="0.25">
      <c r="A88" s="40" t="s">
        <v>203</v>
      </c>
      <c r="B88" s="41" t="s">
        <v>204</v>
      </c>
      <c r="C88" s="41" t="s">
        <v>360</v>
      </c>
      <c r="D88" s="42">
        <v>345034</v>
      </c>
    </row>
    <row r="89" spans="1:4" x14ac:dyDescent="0.25">
      <c r="A89" s="43" t="s">
        <v>205</v>
      </c>
      <c r="B89" s="44" t="s">
        <v>206</v>
      </c>
      <c r="C89" s="44" t="s">
        <v>361</v>
      </c>
      <c r="D89" s="45">
        <v>165887</v>
      </c>
    </row>
    <row r="90" spans="1:4" x14ac:dyDescent="0.25">
      <c r="A90" s="40" t="s">
        <v>207</v>
      </c>
      <c r="B90" s="41" t="s">
        <v>208</v>
      </c>
      <c r="C90" s="41" t="s">
        <v>361</v>
      </c>
      <c r="D90" s="42">
        <v>371355</v>
      </c>
    </row>
    <row r="91" spans="1:4" x14ac:dyDescent="0.25">
      <c r="A91" s="43" t="s">
        <v>209</v>
      </c>
      <c r="B91" s="44" t="s">
        <v>210</v>
      </c>
      <c r="C91" s="44" t="s">
        <v>359</v>
      </c>
      <c r="D91" s="45">
        <v>437676</v>
      </c>
    </row>
    <row r="92" spans="1:4" x14ac:dyDescent="0.25">
      <c r="A92" s="40" t="s">
        <v>211</v>
      </c>
      <c r="B92" s="41" t="s">
        <v>191</v>
      </c>
      <c r="C92" s="41" t="s">
        <v>361</v>
      </c>
      <c r="D92" s="42">
        <v>181962</v>
      </c>
    </row>
    <row r="93" spans="1:4" x14ac:dyDescent="0.25">
      <c r="A93" s="43" t="s">
        <v>212</v>
      </c>
      <c r="B93" s="44" t="s">
        <v>213</v>
      </c>
      <c r="C93" s="44" t="s">
        <v>359</v>
      </c>
      <c r="D93" s="45">
        <v>90855</v>
      </c>
    </row>
    <row r="94" spans="1:4" x14ac:dyDescent="0.25">
      <c r="A94" s="40" t="s">
        <v>131</v>
      </c>
      <c r="B94" s="41" t="s">
        <v>214</v>
      </c>
      <c r="C94" s="41" t="s">
        <v>360</v>
      </c>
      <c r="D94" s="42">
        <v>314552</v>
      </c>
    </row>
    <row r="95" spans="1:4" x14ac:dyDescent="0.25">
      <c r="A95" s="43" t="s">
        <v>117</v>
      </c>
      <c r="B95" s="44" t="s">
        <v>215</v>
      </c>
      <c r="C95" s="44" t="s">
        <v>360</v>
      </c>
      <c r="D95" s="45">
        <v>284096</v>
      </c>
    </row>
    <row r="96" spans="1:4" x14ac:dyDescent="0.25">
      <c r="A96" s="40" t="s">
        <v>216</v>
      </c>
      <c r="B96" s="41" t="s">
        <v>217</v>
      </c>
      <c r="C96" s="41" t="s">
        <v>359</v>
      </c>
      <c r="D96" s="42">
        <v>349365</v>
      </c>
    </row>
    <row r="97" spans="1:4" x14ac:dyDescent="0.25">
      <c r="A97" s="43" t="s">
        <v>218</v>
      </c>
      <c r="B97" s="44" t="s">
        <v>219</v>
      </c>
      <c r="C97" s="44" t="s">
        <v>360</v>
      </c>
      <c r="D97" s="45">
        <v>372162</v>
      </c>
    </row>
    <row r="98" spans="1:4" x14ac:dyDescent="0.25">
      <c r="A98" s="40" t="s">
        <v>220</v>
      </c>
      <c r="B98" s="41" t="s">
        <v>221</v>
      </c>
      <c r="C98" s="41" t="s">
        <v>359</v>
      </c>
      <c r="D98" s="42">
        <v>169093</v>
      </c>
    </row>
    <row r="99" spans="1:4" x14ac:dyDescent="0.25">
      <c r="A99" s="43" t="s">
        <v>222</v>
      </c>
      <c r="B99" s="44" t="s">
        <v>223</v>
      </c>
      <c r="C99" s="44" t="s">
        <v>361</v>
      </c>
      <c r="D99" s="45">
        <v>181051</v>
      </c>
    </row>
    <row r="100" spans="1:4" x14ac:dyDescent="0.25">
      <c r="A100" s="40" t="s">
        <v>224</v>
      </c>
      <c r="B100" s="41" t="s">
        <v>225</v>
      </c>
      <c r="C100" s="41" t="s">
        <v>361</v>
      </c>
      <c r="D100" s="42">
        <v>179447</v>
      </c>
    </row>
    <row r="101" spans="1:4" x14ac:dyDescent="0.25">
      <c r="A101" s="43" t="s">
        <v>100</v>
      </c>
      <c r="B101" s="44" t="s">
        <v>226</v>
      </c>
      <c r="C101" s="44" t="s">
        <v>360</v>
      </c>
      <c r="D101" s="45">
        <v>309034</v>
      </c>
    </row>
    <row r="102" spans="1:4" x14ac:dyDescent="0.25">
      <c r="A102" s="40" t="s">
        <v>227</v>
      </c>
      <c r="B102" s="41" t="s">
        <v>228</v>
      </c>
      <c r="C102" s="41" t="s">
        <v>361</v>
      </c>
      <c r="D102" s="42">
        <v>107670</v>
      </c>
    </row>
    <row r="103" spans="1:4" x14ac:dyDescent="0.25">
      <c r="A103" s="43" t="s">
        <v>229</v>
      </c>
      <c r="B103" s="44" t="s">
        <v>230</v>
      </c>
      <c r="C103" s="44" t="s">
        <v>359</v>
      </c>
      <c r="D103" s="45">
        <v>247087</v>
      </c>
    </row>
    <row r="104" spans="1:4" x14ac:dyDescent="0.25">
      <c r="A104" s="40" t="s">
        <v>231</v>
      </c>
      <c r="B104" s="41" t="s">
        <v>232</v>
      </c>
      <c r="C104" s="41" t="s">
        <v>360</v>
      </c>
      <c r="D104" s="42">
        <v>363567</v>
      </c>
    </row>
    <row r="105" spans="1:4" x14ac:dyDescent="0.25">
      <c r="A105" s="43" t="s">
        <v>233</v>
      </c>
      <c r="B105" s="44" t="s">
        <v>217</v>
      </c>
      <c r="C105" s="44" t="s">
        <v>361</v>
      </c>
      <c r="D105" s="45">
        <v>278818</v>
      </c>
    </row>
    <row r="106" spans="1:4" x14ac:dyDescent="0.25">
      <c r="A106" s="40" t="s">
        <v>234</v>
      </c>
      <c r="B106" s="41" t="s">
        <v>235</v>
      </c>
      <c r="C106" s="41" t="s">
        <v>360</v>
      </c>
      <c r="D106" s="42">
        <v>244902</v>
      </c>
    </row>
    <row r="107" spans="1:4" x14ac:dyDescent="0.25">
      <c r="A107" s="43" t="s">
        <v>236</v>
      </c>
      <c r="B107" s="44" t="s">
        <v>237</v>
      </c>
      <c r="C107" s="44" t="s">
        <v>359</v>
      </c>
      <c r="D107" s="45">
        <v>148534</v>
      </c>
    </row>
    <row r="108" spans="1:4" x14ac:dyDescent="0.25">
      <c r="A108" s="40" t="s">
        <v>109</v>
      </c>
      <c r="B108" s="41" t="s">
        <v>238</v>
      </c>
      <c r="C108" s="41" t="s">
        <v>361</v>
      </c>
      <c r="D108" s="42">
        <v>92942</v>
      </c>
    </row>
    <row r="109" spans="1:4" x14ac:dyDescent="0.25">
      <c r="A109" s="43" t="s">
        <v>239</v>
      </c>
      <c r="B109" s="44" t="s">
        <v>171</v>
      </c>
      <c r="C109" s="44" t="s">
        <v>359</v>
      </c>
      <c r="D109" s="45">
        <v>201164</v>
      </c>
    </row>
    <row r="110" spans="1:4" x14ac:dyDescent="0.25">
      <c r="A110" s="40" t="s">
        <v>240</v>
      </c>
      <c r="B110" s="41" t="s">
        <v>241</v>
      </c>
      <c r="C110" s="41" t="s">
        <v>359</v>
      </c>
      <c r="D110" s="42">
        <v>357245</v>
      </c>
    </row>
    <row r="111" spans="1:4" x14ac:dyDescent="0.25">
      <c r="A111" s="43" t="s">
        <v>242</v>
      </c>
      <c r="B111" s="44" t="s">
        <v>243</v>
      </c>
      <c r="C111" s="44" t="s">
        <v>359</v>
      </c>
      <c r="D111" s="45">
        <v>156477</v>
      </c>
    </row>
    <row r="112" spans="1:4" x14ac:dyDescent="0.25">
      <c r="A112" s="40" t="s">
        <v>244</v>
      </c>
      <c r="B112" s="41" t="s">
        <v>245</v>
      </c>
      <c r="C112" s="41" t="s">
        <v>359</v>
      </c>
      <c r="D112" s="42">
        <v>225557</v>
      </c>
    </row>
    <row r="113" spans="1:4" x14ac:dyDescent="0.25">
      <c r="A113" s="43" t="s">
        <v>246</v>
      </c>
      <c r="B113" s="44" t="s">
        <v>247</v>
      </c>
      <c r="C113" s="44" t="s">
        <v>360</v>
      </c>
      <c r="D113" s="45">
        <v>255341</v>
      </c>
    </row>
    <row r="114" spans="1:4" x14ac:dyDescent="0.25">
      <c r="A114" s="40" t="s">
        <v>248</v>
      </c>
      <c r="B114" s="41" t="s">
        <v>249</v>
      </c>
      <c r="C114" s="41" t="s">
        <v>361</v>
      </c>
      <c r="D114" s="42">
        <v>388288</v>
      </c>
    </row>
    <row r="115" spans="1:4" x14ac:dyDescent="0.25">
      <c r="A115" s="43" t="s">
        <v>250</v>
      </c>
      <c r="B115" s="44" t="s">
        <v>251</v>
      </c>
      <c r="C115" s="44" t="s">
        <v>360</v>
      </c>
      <c r="D115" s="45">
        <v>331588</v>
      </c>
    </row>
    <row r="116" spans="1:4" x14ac:dyDescent="0.25">
      <c r="A116" s="40" t="s">
        <v>65</v>
      </c>
      <c r="B116" s="41" t="s">
        <v>252</v>
      </c>
      <c r="C116" s="41" t="s">
        <v>361</v>
      </c>
      <c r="D116" s="42">
        <v>102640</v>
      </c>
    </row>
    <row r="117" spans="1:4" x14ac:dyDescent="0.25">
      <c r="A117" s="43" t="s">
        <v>253</v>
      </c>
      <c r="B117" s="44" t="s">
        <v>254</v>
      </c>
      <c r="C117" s="44" t="s">
        <v>361</v>
      </c>
      <c r="D117" s="45">
        <v>350174</v>
      </c>
    </row>
    <row r="118" spans="1:4" x14ac:dyDescent="0.25">
      <c r="A118" s="40" t="s">
        <v>172</v>
      </c>
      <c r="B118" s="41" t="s">
        <v>255</v>
      </c>
      <c r="C118" s="41" t="s">
        <v>360</v>
      </c>
      <c r="D118" s="42">
        <v>77635</v>
      </c>
    </row>
    <row r="119" spans="1:4" x14ac:dyDescent="0.25">
      <c r="A119" s="43" t="s">
        <v>131</v>
      </c>
      <c r="B119" s="44" t="s">
        <v>256</v>
      </c>
      <c r="C119" s="44" t="s">
        <v>360</v>
      </c>
      <c r="D119" s="45">
        <v>287015</v>
      </c>
    </row>
    <row r="120" spans="1:4" x14ac:dyDescent="0.25">
      <c r="A120" s="40" t="s">
        <v>257</v>
      </c>
      <c r="B120" s="41" t="s">
        <v>258</v>
      </c>
      <c r="C120" s="41" t="s">
        <v>360</v>
      </c>
      <c r="D120" s="42">
        <v>125009</v>
      </c>
    </row>
    <row r="121" spans="1:4" x14ac:dyDescent="0.25">
      <c r="A121" s="43" t="s">
        <v>259</v>
      </c>
      <c r="B121" s="44" t="s">
        <v>124</v>
      </c>
      <c r="C121" s="44" t="s">
        <v>359</v>
      </c>
      <c r="D121" s="45">
        <v>406208</v>
      </c>
    </row>
    <row r="122" spans="1:4" x14ac:dyDescent="0.25">
      <c r="A122" s="40" t="s">
        <v>260</v>
      </c>
      <c r="B122" s="41" t="s">
        <v>72</v>
      </c>
      <c r="C122" s="41" t="s">
        <v>359</v>
      </c>
      <c r="D122" s="42">
        <v>219402</v>
      </c>
    </row>
    <row r="123" spans="1:4" x14ac:dyDescent="0.25">
      <c r="A123" s="43" t="s">
        <v>261</v>
      </c>
      <c r="B123" s="44" t="s">
        <v>262</v>
      </c>
      <c r="C123" s="44" t="s">
        <v>361</v>
      </c>
      <c r="D123" s="45">
        <v>93887</v>
      </c>
    </row>
    <row r="124" spans="1:4" x14ac:dyDescent="0.25">
      <c r="A124" s="40" t="s">
        <v>172</v>
      </c>
      <c r="B124" s="41" t="s">
        <v>263</v>
      </c>
      <c r="C124" s="41" t="s">
        <v>360</v>
      </c>
      <c r="D124" s="42">
        <v>203967</v>
      </c>
    </row>
    <row r="125" spans="1:4" x14ac:dyDescent="0.25">
      <c r="A125" s="43" t="s">
        <v>98</v>
      </c>
      <c r="B125" s="44" t="s">
        <v>264</v>
      </c>
      <c r="C125" s="44" t="s">
        <v>359</v>
      </c>
      <c r="D125" s="45">
        <v>428393</v>
      </c>
    </row>
    <row r="126" spans="1:4" x14ac:dyDescent="0.25">
      <c r="A126" s="40" t="s">
        <v>265</v>
      </c>
      <c r="B126" s="41" t="s">
        <v>176</v>
      </c>
      <c r="C126" s="41" t="s">
        <v>359</v>
      </c>
      <c r="D126" s="42">
        <v>254486</v>
      </c>
    </row>
    <row r="127" spans="1:4" x14ac:dyDescent="0.25">
      <c r="A127" s="43" t="s">
        <v>172</v>
      </c>
      <c r="B127" s="44" t="s">
        <v>266</v>
      </c>
      <c r="C127" s="44" t="s">
        <v>361</v>
      </c>
      <c r="D127" s="45">
        <v>449510</v>
      </c>
    </row>
    <row r="128" spans="1:4" x14ac:dyDescent="0.25">
      <c r="A128" s="40" t="s">
        <v>113</v>
      </c>
      <c r="B128" s="41" t="s">
        <v>267</v>
      </c>
      <c r="C128" s="41" t="s">
        <v>359</v>
      </c>
      <c r="D128" s="42">
        <v>310924</v>
      </c>
    </row>
    <row r="129" spans="1:4" x14ac:dyDescent="0.25">
      <c r="A129" s="43" t="s">
        <v>268</v>
      </c>
      <c r="B129" s="44" t="s">
        <v>101</v>
      </c>
      <c r="C129" s="44" t="s">
        <v>360</v>
      </c>
      <c r="D129" s="45">
        <v>436225</v>
      </c>
    </row>
    <row r="130" spans="1:4" x14ac:dyDescent="0.25">
      <c r="A130" s="40" t="s">
        <v>269</v>
      </c>
      <c r="B130" s="41" t="s">
        <v>270</v>
      </c>
      <c r="C130" s="41" t="s">
        <v>359</v>
      </c>
      <c r="D130" s="42">
        <v>307067</v>
      </c>
    </row>
    <row r="131" spans="1:4" x14ac:dyDescent="0.25">
      <c r="A131" s="43" t="s">
        <v>271</v>
      </c>
      <c r="B131" s="44" t="s">
        <v>163</v>
      </c>
      <c r="C131" s="44" t="s">
        <v>359</v>
      </c>
      <c r="D131" s="45">
        <v>236718</v>
      </c>
    </row>
    <row r="132" spans="1:4" x14ac:dyDescent="0.25">
      <c r="A132" s="40" t="s">
        <v>102</v>
      </c>
      <c r="B132" s="41" t="s">
        <v>272</v>
      </c>
      <c r="C132" s="41" t="s">
        <v>360</v>
      </c>
      <c r="D132" s="42">
        <v>440011</v>
      </c>
    </row>
    <row r="133" spans="1:4" x14ac:dyDescent="0.25">
      <c r="A133" s="43" t="s">
        <v>273</v>
      </c>
      <c r="B133" s="44" t="s">
        <v>274</v>
      </c>
      <c r="C133" s="44" t="s">
        <v>359</v>
      </c>
      <c r="D133" s="45">
        <v>90072</v>
      </c>
    </row>
    <row r="134" spans="1:4" x14ac:dyDescent="0.25">
      <c r="A134" s="40" t="s">
        <v>254</v>
      </c>
      <c r="B134" s="41" t="s">
        <v>275</v>
      </c>
      <c r="C134" s="41" t="s">
        <v>361</v>
      </c>
      <c r="D134" s="42">
        <v>430512</v>
      </c>
    </row>
    <row r="135" spans="1:4" x14ac:dyDescent="0.25">
      <c r="A135" s="43" t="s">
        <v>276</v>
      </c>
      <c r="B135" s="44" t="s">
        <v>277</v>
      </c>
      <c r="C135" s="44" t="s">
        <v>360</v>
      </c>
      <c r="D135" s="45">
        <v>134385</v>
      </c>
    </row>
    <row r="136" spans="1:4" x14ac:dyDescent="0.25">
      <c r="A136" s="40" t="s">
        <v>278</v>
      </c>
      <c r="B136" s="41" t="s">
        <v>279</v>
      </c>
      <c r="C136" s="41" t="s">
        <v>360</v>
      </c>
      <c r="D136" s="42">
        <v>436276</v>
      </c>
    </row>
    <row r="137" spans="1:4" x14ac:dyDescent="0.25">
      <c r="A137" s="43" t="s">
        <v>100</v>
      </c>
      <c r="B137" s="44" t="s">
        <v>280</v>
      </c>
      <c r="C137" s="44" t="s">
        <v>360</v>
      </c>
      <c r="D137" s="45">
        <v>123015</v>
      </c>
    </row>
    <row r="138" spans="1:4" x14ac:dyDescent="0.25">
      <c r="A138" s="40" t="s">
        <v>78</v>
      </c>
      <c r="B138" s="41" t="s">
        <v>143</v>
      </c>
      <c r="C138" s="41" t="s">
        <v>361</v>
      </c>
      <c r="D138" s="42">
        <v>93465</v>
      </c>
    </row>
    <row r="139" spans="1:4" x14ac:dyDescent="0.25">
      <c r="A139" s="43" t="s">
        <v>281</v>
      </c>
      <c r="B139" s="44" t="s">
        <v>282</v>
      </c>
      <c r="C139" s="44" t="s">
        <v>359</v>
      </c>
      <c r="D139" s="45">
        <v>151868</v>
      </c>
    </row>
    <row r="140" spans="1:4" x14ac:dyDescent="0.25">
      <c r="A140" s="40" t="s">
        <v>283</v>
      </c>
      <c r="B140" s="41" t="s">
        <v>151</v>
      </c>
      <c r="C140" s="41" t="s">
        <v>360</v>
      </c>
      <c r="D140" s="42">
        <v>239596</v>
      </c>
    </row>
    <row r="141" spans="1:4" x14ac:dyDescent="0.25">
      <c r="A141" s="43" t="s">
        <v>284</v>
      </c>
      <c r="B141" s="44" t="s">
        <v>285</v>
      </c>
      <c r="C141" s="44" t="s">
        <v>359</v>
      </c>
      <c r="D141" s="45">
        <v>399620</v>
      </c>
    </row>
    <row r="142" spans="1:4" x14ac:dyDescent="0.25">
      <c r="A142" s="40" t="s">
        <v>286</v>
      </c>
      <c r="B142" s="41" t="s">
        <v>287</v>
      </c>
      <c r="C142" s="41" t="s">
        <v>360</v>
      </c>
      <c r="D142" s="42">
        <v>266825</v>
      </c>
    </row>
    <row r="143" spans="1:4" x14ac:dyDescent="0.25">
      <c r="A143" s="43" t="s">
        <v>67</v>
      </c>
      <c r="B143" s="44" t="s">
        <v>93</v>
      </c>
      <c r="C143" s="44" t="s">
        <v>360</v>
      </c>
      <c r="D143" s="45">
        <v>367123</v>
      </c>
    </row>
    <row r="144" spans="1:4" x14ac:dyDescent="0.25">
      <c r="A144" s="40" t="s">
        <v>83</v>
      </c>
      <c r="B144" s="41" t="s">
        <v>288</v>
      </c>
      <c r="C144" s="41" t="s">
        <v>359</v>
      </c>
      <c r="D144" s="42">
        <v>403302</v>
      </c>
    </row>
    <row r="145" spans="1:4" x14ac:dyDescent="0.25">
      <c r="A145" s="43" t="s">
        <v>218</v>
      </c>
      <c r="B145" s="44" t="s">
        <v>289</v>
      </c>
      <c r="C145" s="44" t="s">
        <v>359</v>
      </c>
      <c r="D145" s="45">
        <v>412119</v>
      </c>
    </row>
    <row r="146" spans="1:4" x14ac:dyDescent="0.25">
      <c r="A146" s="40" t="s">
        <v>242</v>
      </c>
      <c r="B146" s="41" t="s">
        <v>159</v>
      </c>
      <c r="C146" s="41" t="s">
        <v>361</v>
      </c>
      <c r="D146" s="42">
        <v>100416</v>
      </c>
    </row>
    <row r="147" spans="1:4" x14ac:dyDescent="0.25">
      <c r="A147" s="43" t="s">
        <v>236</v>
      </c>
      <c r="B147" s="44" t="s">
        <v>199</v>
      </c>
      <c r="C147" s="44" t="s">
        <v>359</v>
      </c>
      <c r="D147" s="45">
        <v>436554</v>
      </c>
    </row>
    <row r="148" spans="1:4" x14ac:dyDescent="0.25">
      <c r="A148" s="40" t="s">
        <v>290</v>
      </c>
      <c r="B148" s="41" t="s">
        <v>197</v>
      </c>
      <c r="C148" s="41" t="s">
        <v>359</v>
      </c>
      <c r="D148" s="42">
        <v>196374</v>
      </c>
    </row>
    <row r="149" spans="1:4" x14ac:dyDescent="0.25">
      <c r="A149" s="43" t="s">
        <v>291</v>
      </c>
      <c r="B149" s="44" t="s">
        <v>292</v>
      </c>
      <c r="C149" s="44" t="s">
        <v>360</v>
      </c>
      <c r="D149" s="45">
        <v>292200</v>
      </c>
    </row>
    <row r="150" spans="1:4" x14ac:dyDescent="0.25">
      <c r="A150" s="40" t="s">
        <v>293</v>
      </c>
      <c r="B150" s="41" t="s">
        <v>294</v>
      </c>
      <c r="C150" s="41" t="s">
        <v>360</v>
      </c>
      <c r="D150" s="42">
        <v>121138</v>
      </c>
    </row>
    <row r="151" spans="1:4" x14ac:dyDescent="0.25">
      <c r="A151" s="43" t="s">
        <v>269</v>
      </c>
      <c r="B151" s="44" t="s">
        <v>295</v>
      </c>
      <c r="C151" s="44" t="s">
        <v>361</v>
      </c>
      <c r="D151" s="45">
        <v>201025</v>
      </c>
    </row>
    <row r="152" spans="1:4" x14ac:dyDescent="0.25">
      <c r="A152" s="40" t="s">
        <v>296</v>
      </c>
      <c r="B152" s="41" t="s">
        <v>297</v>
      </c>
      <c r="C152" s="41" t="s">
        <v>359</v>
      </c>
      <c r="D152" s="42">
        <v>422530</v>
      </c>
    </row>
    <row r="153" spans="1:4" x14ac:dyDescent="0.25">
      <c r="A153" s="43" t="s">
        <v>298</v>
      </c>
      <c r="B153" s="44" t="s">
        <v>145</v>
      </c>
      <c r="C153" s="44" t="s">
        <v>359</v>
      </c>
      <c r="D153" s="45">
        <v>232503</v>
      </c>
    </row>
    <row r="154" spans="1:4" x14ac:dyDescent="0.25">
      <c r="A154" s="40" t="s">
        <v>299</v>
      </c>
      <c r="B154" s="41" t="s">
        <v>56</v>
      </c>
      <c r="C154" s="41" t="s">
        <v>361</v>
      </c>
      <c r="D154" s="42">
        <v>220724</v>
      </c>
    </row>
    <row r="155" spans="1:4" x14ac:dyDescent="0.25">
      <c r="A155" s="43" t="s">
        <v>300</v>
      </c>
      <c r="B155" s="44" t="s">
        <v>200</v>
      </c>
      <c r="C155" s="44" t="s">
        <v>359</v>
      </c>
      <c r="D155" s="45">
        <v>130908</v>
      </c>
    </row>
    <row r="156" spans="1:4" x14ac:dyDescent="0.25">
      <c r="A156" s="40" t="s">
        <v>108</v>
      </c>
      <c r="B156" s="41" t="s">
        <v>301</v>
      </c>
      <c r="C156" s="41" t="s">
        <v>359</v>
      </c>
      <c r="D156" s="42">
        <v>138439</v>
      </c>
    </row>
    <row r="157" spans="1:4" x14ac:dyDescent="0.25">
      <c r="A157" s="43" t="s">
        <v>302</v>
      </c>
      <c r="B157" s="44" t="s">
        <v>303</v>
      </c>
      <c r="C157" s="44" t="s">
        <v>361</v>
      </c>
      <c r="D157" s="45">
        <v>327043</v>
      </c>
    </row>
    <row r="158" spans="1:4" x14ac:dyDescent="0.25">
      <c r="A158" s="40" t="s">
        <v>304</v>
      </c>
      <c r="B158" s="41" t="s">
        <v>305</v>
      </c>
      <c r="C158" s="41" t="s">
        <v>361</v>
      </c>
      <c r="D158" s="42">
        <v>407923</v>
      </c>
    </row>
    <row r="159" spans="1:4" x14ac:dyDescent="0.25">
      <c r="A159" s="43" t="s">
        <v>152</v>
      </c>
      <c r="B159" s="44" t="s">
        <v>306</v>
      </c>
      <c r="C159" s="44" t="s">
        <v>361</v>
      </c>
      <c r="D159" s="45">
        <v>325231</v>
      </c>
    </row>
    <row r="160" spans="1:4" x14ac:dyDescent="0.25">
      <c r="A160" s="40" t="s">
        <v>307</v>
      </c>
      <c r="B160" s="41" t="s">
        <v>308</v>
      </c>
      <c r="C160" s="41" t="s">
        <v>360</v>
      </c>
      <c r="D160" s="42">
        <v>382896</v>
      </c>
    </row>
    <row r="161" spans="1:4" x14ac:dyDescent="0.25">
      <c r="A161" s="43" t="s">
        <v>309</v>
      </c>
      <c r="B161" s="44" t="s">
        <v>310</v>
      </c>
      <c r="C161" s="44" t="s">
        <v>361</v>
      </c>
      <c r="D161" s="45">
        <v>383833</v>
      </c>
    </row>
    <row r="162" spans="1:4" x14ac:dyDescent="0.25">
      <c r="A162" s="40" t="s">
        <v>311</v>
      </c>
      <c r="B162" s="41" t="s">
        <v>88</v>
      </c>
      <c r="C162" s="41" t="s">
        <v>359</v>
      </c>
      <c r="D162" s="42">
        <v>291749</v>
      </c>
    </row>
    <row r="163" spans="1:4" x14ac:dyDescent="0.25">
      <c r="A163" s="43" t="s">
        <v>312</v>
      </c>
      <c r="B163" s="44" t="s">
        <v>313</v>
      </c>
      <c r="C163" s="44" t="s">
        <v>361</v>
      </c>
      <c r="D163" s="45">
        <v>87128</v>
      </c>
    </row>
    <row r="164" spans="1:4" x14ac:dyDescent="0.25">
      <c r="A164" s="40" t="s">
        <v>196</v>
      </c>
      <c r="B164" s="41" t="s">
        <v>314</v>
      </c>
      <c r="C164" s="41" t="s">
        <v>359</v>
      </c>
      <c r="D164" s="42">
        <v>293713</v>
      </c>
    </row>
    <row r="165" spans="1:4" x14ac:dyDescent="0.25">
      <c r="A165" s="43" t="s">
        <v>315</v>
      </c>
      <c r="B165" s="44" t="s">
        <v>316</v>
      </c>
      <c r="C165" s="44" t="s">
        <v>359</v>
      </c>
      <c r="D165" s="45">
        <v>436568</v>
      </c>
    </row>
    <row r="166" spans="1:4" x14ac:dyDescent="0.25">
      <c r="A166" s="40" t="s">
        <v>317</v>
      </c>
      <c r="B166" s="41" t="s">
        <v>318</v>
      </c>
      <c r="C166" s="41" t="s">
        <v>360</v>
      </c>
      <c r="D166" s="42">
        <v>364671</v>
      </c>
    </row>
    <row r="167" spans="1:4" x14ac:dyDescent="0.25">
      <c r="A167" s="43" t="s">
        <v>283</v>
      </c>
      <c r="B167" s="44" t="s">
        <v>319</v>
      </c>
      <c r="C167" s="44" t="s">
        <v>361</v>
      </c>
      <c r="D167" s="45">
        <v>237882</v>
      </c>
    </row>
    <row r="168" spans="1:4" x14ac:dyDescent="0.25">
      <c r="A168" s="40" t="s">
        <v>207</v>
      </c>
      <c r="B168" s="41" t="s">
        <v>320</v>
      </c>
      <c r="C168" s="41" t="s">
        <v>359</v>
      </c>
      <c r="D168" s="42">
        <v>348240</v>
      </c>
    </row>
    <row r="169" spans="1:4" x14ac:dyDescent="0.25">
      <c r="A169" s="43" t="s">
        <v>321</v>
      </c>
      <c r="B169" s="44" t="s">
        <v>210</v>
      </c>
      <c r="C169" s="44" t="s">
        <v>360</v>
      </c>
      <c r="D169" s="45">
        <v>302045</v>
      </c>
    </row>
    <row r="170" spans="1:4" x14ac:dyDescent="0.25">
      <c r="A170" s="40" t="s">
        <v>284</v>
      </c>
      <c r="B170" s="41" t="s">
        <v>322</v>
      </c>
      <c r="C170" s="41" t="s">
        <v>359</v>
      </c>
      <c r="D170" s="42">
        <v>145725</v>
      </c>
    </row>
    <row r="171" spans="1:4" x14ac:dyDescent="0.25">
      <c r="A171" s="43" t="s">
        <v>323</v>
      </c>
      <c r="B171" s="44" t="s">
        <v>125</v>
      </c>
      <c r="C171" s="44" t="s">
        <v>361</v>
      </c>
      <c r="D171" s="45">
        <v>154212</v>
      </c>
    </row>
    <row r="172" spans="1:4" x14ac:dyDescent="0.25">
      <c r="A172" s="40" t="s">
        <v>324</v>
      </c>
      <c r="B172" s="41" t="s">
        <v>251</v>
      </c>
      <c r="C172" s="41" t="s">
        <v>359</v>
      </c>
      <c r="D172" s="42">
        <v>357487</v>
      </c>
    </row>
    <row r="173" spans="1:4" x14ac:dyDescent="0.25">
      <c r="A173" s="43" t="s">
        <v>325</v>
      </c>
      <c r="B173" s="44" t="s">
        <v>326</v>
      </c>
      <c r="C173" s="44" t="s">
        <v>361</v>
      </c>
      <c r="D173" s="45">
        <v>170112</v>
      </c>
    </row>
    <row r="174" spans="1:4" x14ac:dyDescent="0.25">
      <c r="A174" s="40" t="s">
        <v>59</v>
      </c>
      <c r="B174" s="41" t="s">
        <v>114</v>
      </c>
      <c r="C174" s="41" t="s">
        <v>360</v>
      </c>
      <c r="D174" s="42">
        <v>146281</v>
      </c>
    </row>
    <row r="175" spans="1:4" x14ac:dyDescent="0.25">
      <c r="A175" s="43" t="s">
        <v>327</v>
      </c>
      <c r="B175" s="44" t="s">
        <v>328</v>
      </c>
      <c r="C175" s="44" t="s">
        <v>360</v>
      </c>
      <c r="D175" s="45">
        <v>203436</v>
      </c>
    </row>
    <row r="176" spans="1:4" x14ac:dyDescent="0.25">
      <c r="A176" s="40" t="s">
        <v>321</v>
      </c>
      <c r="B176" s="41" t="s">
        <v>329</v>
      </c>
      <c r="C176" s="41" t="s">
        <v>359</v>
      </c>
      <c r="D176" s="42">
        <v>263801</v>
      </c>
    </row>
    <row r="177" spans="1:4" x14ac:dyDescent="0.25">
      <c r="A177" s="43" t="s">
        <v>330</v>
      </c>
      <c r="B177" s="44" t="s">
        <v>282</v>
      </c>
      <c r="C177" s="44" t="s">
        <v>359</v>
      </c>
      <c r="D177" s="45">
        <v>405697</v>
      </c>
    </row>
    <row r="178" spans="1:4" x14ac:dyDescent="0.25">
      <c r="A178" s="40" t="s">
        <v>331</v>
      </c>
      <c r="B178" s="41" t="s">
        <v>272</v>
      </c>
      <c r="C178" s="41" t="s">
        <v>361</v>
      </c>
      <c r="D178" s="42">
        <v>305749</v>
      </c>
    </row>
    <row r="179" spans="1:4" x14ac:dyDescent="0.25">
      <c r="A179" s="43" t="s">
        <v>243</v>
      </c>
      <c r="B179" s="44" t="s">
        <v>110</v>
      </c>
      <c r="C179" s="44" t="s">
        <v>359</v>
      </c>
      <c r="D179" s="45">
        <v>279391</v>
      </c>
    </row>
    <row r="180" spans="1:4" x14ac:dyDescent="0.25">
      <c r="A180" s="40" t="s">
        <v>332</v>
      </c>
      <c r="B180" s="41" t="s">
        <v>333</v>
      </c>
      <c r="C180" s="41" t="s">
        <v>361</v>
      </c>
      <c r="D180" s="42">
        <v>192442</v>
      </c>
    </row>
    <row r="181" spans="1:4" x14ac:dyDescent="0.25">
      <c r="A181" s="43" t="s">
        <v>198</v>
      </c>
      <c r="B181" s="44" t="s">
        <v>334</v>
      </c>
      <c r="C181" s="44" t="s">
        <v>360</v>
      </c>
      <c r="D181" s="45">
        <v>84875</v>
      </c>
    </row>
    <row r="182" spans="1:4" x14ac:dyDescent="0.25">
      <c r="A182" s="40" t="s">
        <v>335</v>
      </c>
      <c r="B182" s="41" t="s">
        <v>336</v>
      </c>
      <c r="C182" s="41" t="s">
        <v>361</v>
      </c>
      <c r="D182" s="42">
        <v>264250</v>
      </c>
    </row>
    <row r="183" spans="1:4" x14ac:dyDescent="0.25">
      <c r="A183" s="43" t="s">
        <v>337</v>
      </c>
      <c r="B183" s="44" t="s">
        <v>338</v>
      </c>
      <c r="C183" s="44" t="s">
        <v>359</v>
      </c>
      <c r="D183" s="45">
        <v>385649</v>
      </c>
    </row>
    <row r="184" spans="1:4" x14ac:dyDescent="0.25">
      <c r="A184" s="40" t="s">
        <v>339</v>
      </c>
      <c r="B184" s="41" t="s">
        <v>340</v>
      </c>
      <c r="C184" s="41" t="s">
        <v>359</v>
      </c>
      <c r="D184" s="42">
        <v>318101</v>
      </c>
    </row>
    <row r="185" spans="1:4" x14ac:dyDescent="0.25">
      <c r="A185" s="43" t="s">
        <v>113</v>
      </c>
      <c r="B185" s="44" t="s">
        <v>176</v>
      </c>
      <c r="C185" s="44" t="s">
        <v>360</v>
      </c>
      <c r="D185" s="45">
        <v>89699</v>
      </c>
    </row>
    <row r="186" spans="1:4" x14ac:dyDescent="0.25">
      <c r="A186" s="40" t="s">
        <v>341</v>
      </c>
      <c r="B186" s="41" t="s">
        <v>277</v>
      </c>
      <c r="C186" s="41" t="s">
        <v>359</v>
      </c>
      <c r="D186" s="42">
        <v>323097</v>
      </c>
    </row>
    <row r="187" spans="1:4" x14ac:dyDescent="0.25">
      <c r="A187" s="43" t="s">
        <v>342</v>
      </c>
      <c r="B187" s="44" t="s">
        <v>343</v>
      </c>
      <c r="C187" s="44" t="s">
        <v>359</v>
      </c>
      <c r="D187" s="45">
        <v>138668</v>
      </c>
    </row>
    <row r="188" spans="1:4" x14ac:dyDescent="0.25">
      <c r="A188" s="40" t="s">
        <v>205</v>
      </c>
      <c r="B188" s="41" t="s">
        <v>344</v>
      </c>
      <c r="C188" s="41" t="s">
        <v>359</v>
      </c>
      <c r="D188" s="42">
        <v>159298</v>
      </c>
    </row>
    <row r="189" spans="1:4" x14ac:dyDescent="0.25">
      <c r="A189" s="43" t="s">
        <v>160</v>
      </c>
      <c r="B189" s="44" t="s">
        <v>345</v>
      </c>
      <c r="C189" s="44" t="s">
        <v>360</v>
      </c>
      <c r="D189" s="45">
        <v>446169</v>
      </c>
    </row>
    <row r="190" spans="1:4" x14ac:dyDescent="0.25">
      <c r="A190" s="40" t="s">
        <v>346</v>
      </c>
      <c r="B190" s="41" t="s">
        <v>114</v>
      </c>
      <c r="C190" s="41" t="s">
        <v>359</v>
      </c>
      <c r="D190" s="42">
        <v>156087</v>
      </c>
    </row>
    <row r="191" spans="1:4" x14ac:dyDescent="0.25">
      <c r="A191" s="43" t="s">
        <v>180</v>
      </c>
      <c r="B191" s="44" t="s">
        <v>347</v>
      </c>
      <c r="C191" s="44" t="s">
        <v>361</v>
      </c>
      <c r="D191" s="45">
        <v>281205</v>
      </c>
    </row>
    <row r="192" spans="1:4" x14ac:dyDescent="0.25">
      <c r="A192" s="40" t="s">
        <v>348</v>
      </c>
      <c r="B192" s="41" t="s">
        <v>349</v>
      </c>
      <c r="C192" s="41" t="s">
        <v>361</v>
      </c>
      <c r="D192" s="42">
        <v>325340</v>
      </c>
    </row>
    <row r="193" spans="1:4" x14ac:dyDescent="0.25">
      <c r="A193" s="43" t="s">
        <v>102</v>
      </c>
      <c r="B193" s="44" t="s">
        <v>112</v>
      </c>
      <c r="C193" s="44" t="s">
        <v>359</v>
      </c>
      <c r="D193" s="45">
        <v>198448</v>
      </c>
    </row>
    <row r="194" spans="1:4" x14ac:dyDescent="0.25">
      <c r="A194" s="40" t="s">
        <v>350</v>
      </c>
      <c r="B194" s="41" t="s">
        <v>351</v>
      </c>
      <c r="C194" s="41" t="s">
        <v>360</v>
      </c>
      <c r="D194" s="42">
        <v>203633</v>
      </c>
    </row>
    <row r="195" spans="1:4" x14ac:dyDescent="0.25">
      <c r="A195" s="43" t="s">
        <v>335</v>
      </c>
      <c r="B195" s="44" t="s">
        <v>301</v>
      </c>
      <c r="C195" s="44" t="s">
        <v>360</v>
      </c>
      <c r="D195" s="45">
        <v>238429</v>
      </c>
    </row>
    <row r="196" spans="1:4" x14ac:dyDescent="0.25">
      <c r="A196" s="40" t="s">
        <v>196</v>
      </c>
      <c r="B196" s="41" t="s">
        <v>238</v>
      </c>
      <c r="C196" s="41" t="s">
        <v>360</v>
      </c>
      <c r="D196" s="42">
        <v>417940</v>
      </c>
    </row>
    <row r="197" spans="1:4" x14ac:dyDescent="0.25">
      <c r="A197" s="43" t="s">
        <v>352</v>
      </c>
      <c r="B197" s="44" t="s">
        <v>127</v>
      </c>
      <c r="C197" s="44" t="s">
        <v>359</v>
      </c>
      <c r="D197" s="45">
        <v>87343</v>
      </c>
    </row>
    <row r="198" spans="1:4" x14ac:dyDescent="0.25">
      <c r="A198" s="40" t="s">
        <v>353</v>
      </c>
      <c r="B198" s="41" t="s">
        <v>354</v>
      </c>
      <c r="C198" s="41" t="s">
        <v>360</v>
      </c>
      <c r="D198" s="42">
        <v>332532</v>
      </c>
    </row>
    <row r="199" spans="1:4" x14ac:dyDescent="0.25">
      <c r="A199" s="43" t="s">
        <v>205</v>
      </c>
      <c r="B199" s="44" t="s">
        <v>355</v>
      </c>
      <c r="C199" s="44" t="s">
        <v>359</v>
      </c>
      <c r="D199" s="45">
        <v>333093</v>
      </c>
    </row>
    <row r="200" spans="1:4" x14ac:dyDescent="0.25">
      <c r="A200" s="40" t="s">
        <v>356</v>
      </c>
      <c r="B200" s="41" t="s">
        <v>357</v>
      </c>
      <c r="C200" s="41" t="s">
        <v>360</v>
      </c>
      <c r="D200" s="42">
        <v>92406</v>
      </c>
    </row>
    <row r="201" spans="1:4" x14ac:dyDescent="0.25">
      <c r="A201" s="34" t="s">
        <v>246</v>
      </c>
      <c r="B201" s="35" t="s">
        <v>358</v>
      </c>
      <c r="C201" s="35" t="s">
        <v>359</v>
      </c>
      <c r="D201" s="36">
        <v>262943</v>
      </c>
    </row>
  </sheetData>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6A50D-1068-4041-9930-05010637D0E4}">
  <dimension ref="A1:S33"/>
  <sheetViews>
    <sheetView workbookViewId="0">
      <selection activeCell="L10" sqref="L10"/>
    </sheetView>
  </sheetViews>
  <sheetFormatPr defaultRowHeight="15" x14ac:dyDescent="0.25"/>
  <cols>
    <col min="1" max="1" width="18.7109375" bestFit="1" customWidth="1"/>
    <col min="2" max="2" width="16" bestFit="1" customWidth="1"/>
    <col min="3" max="5" width="9.42578125" bestFit="1" customWidth="1"/>
    <col min="7" max="7" width="9.42578125" bestFit="1" customWidth="1"/>
    <col min="8" max="8" width="9.28515625" bestFit="1" customWidth="1"/>
    <col min="10" max="10" width="18.140625" bestFit="1" customWidth="1"/>
    <col min="11" max="12" width="12.7109375" bestFit="1" customWidth="1"/>
    <col min="16" max="16" width="6" customWidth="1"/>
    <col min="17" max="17" width="11.7109375" bestFit="1" customWidth="1"/>
  </cols>
  <sheetData>
    <row r="1" spans="1:19" ht="15.75" thickBot="1" x14ac:dyDescent="0.3"/>
    <row r="2" spans="1:19" ht="15.75" thickBot="1" x14ac:dyDescent="0.3">
      <c r="A2" s="28" t="s">
        <v>6</v>
      </c>
      <c r="B2" s="28" t="s">
        <v>54</v>
      </c>
      <c r="C2" s="29" t="s">
        <v>7</v>
      </c>
      <c r="D2" s="29" t="s">
        <v>8</v>
      </c>
      <c r="E2" s="29" t="s">
        <v>9</v>
      </c>
      <c r="F2" s="29" t="s">
        <v>10</v>
      </c>
      <c r="G2" s="29" t="s">
        <v>11</v>
      </c>
      <c r="H2" s="29" t="s">
        <v>12</v>
      </c>
      <c r="J2" s="3" t="s">
        <v>388</v>
      </c>
      <c r="K2" s="2"/>
      <c r="L2" s="2"/>
      <c r="M2" s="2"/>
      <c r="N2" s="2"/>
      <c r="O2" s="1"/>
      <c r="Q2" s="3" t="s">
        <v>387</v>
      </c>
      <c r="R2" s="2"/>
      <c r="S2" s="1"/>
    </row>
    <row r="3" spans="1:19" x14ac:dyDescent="0.25">
      <c r="A3" s="23" t="s">
        <v>13</v>
      </c>
      <c r="B3" s="23" t="s">
        <v>14</v>
      </c>
      <c r="C3" s="24">
        <v>3</v>
      </c>
      <c r="D3" s="24">
        <v>1</v>
      </c>
      <c r="E3" s="25">
        <v>0.4</v>
      </c>
      <c r="F3" s="26" t="s">
        <v>15</v>
      </c>
      <c r="G3" s="24">
        <v>30</v>
      </c>
      <c r="H3" s="27">
        <v>80000</v>
      </c>
      <c r="J3" s="21" t="s">
        <v>54</v>
      </c>
      <c r="K3" s="21" t="s">
        <v>7</v>
      </c>
      <c r="L3" s="21" t="s">
        <v>8</v>
      </c>
      <c r="M3" s="21" t="s">
        <v>10</v>
      </c>
      <c r="N3" s="21" t="s">
        <v>11</v>
      </c>
      <c r="O3" s="21" t="s">
        <v>12</v>
      </c>
      <c r="Q3" s="21" t="s">
        <v>384</v>
      </c>
      <c r="R3" s="21" t="s">
        <v>385</v>
      </c>
      <c r="S3" s="21" t="s">
        <v>386</v>
      </c>
    </row>
    <row r="4" spans="1:19" x14ac:dyDescent="0.25">
      <c r="A4" s="47" t="s">
        <v>16</v>
      </c>
      <c r="B4" s="47" t="s">
        <v>17</v>
      </c>
      <c r="C4" s="48">
        <v>7</v>
      </c>
      <c r="D4" s="48">
        <v>3</v>
      </c>
      <c r="E4" s="49">
        <v>1.33</v>
      </c>
      <c r="F4" s="50" t="s">
        <v>15</v>
      </c>
      <c r="G4" s="48">
        <v>40</v>
      </c>
      <c r="H4" s="51">
        <v>180000</v>
      </c>
      <c r="J4" t="s">
        <v>14</v>
      </c>
      <c r="K4">
        <v>4</v>
      </c>
      <c r="L4">
        <v>1</v>
      </c>
      <c r="Q4" t="s">
        <v>13</v>
      </c>
      <c r="R4" t="s">
        <v>54</v>
      </c>
      <c r="S4" t="str">
        <f>INDEX(A2:H33,MATCH(Q4,A2:A33,0),MATCH(R4,A2:H2,0))</f>
        <v>Windsor</v>
      </c>
    </row>
    <row r="5" spans="1:19" x14ac:dyDescent="0.25">
      <c r="A5" s="52" t="s">
        <v>18</v>
      </c>
      <c r="B5" s="52" t="s">
        <v>14</v>
      </c>
      <c r="C5" s="53">
        <v>6</v>
      </c>
      <c r="D5" s="53">
        <v>3</v>
      </c>
      <c r="E5" s="4">
        <v>1</v>
      </c>
      <c r="F5" s="5" t="s">
        <v>19</v>
      </c>
      <c r="G5" s="53">
        <v>9</v>
      </c>
      <c r="H5" s="6">
        <v>140000</v>
      </c>
    </row>
    <row r="6" spans="1:19" x14ac:dyDescent="0.25">
      <c r="A6" s="47" t="s">
        <v>20</v>
      </c>
      <c r="B6" s="47" t="s">
        <v>21</v>
      </c>
      <c r="C6" s="48">
        <v>4</v>
      </c>
      <c r="D6" s="48">
        <v>2</v>
      </c>
      <c r="E6" s="49">
        <v>0.6</v>
      </c>
      <c r="F6" s="50" t="s">
        <v>19</v>
      </c>
      <c r="G6" s="48">
        <v>12</v>
      </c>
      <c r="H6" s="51">
        <v>95000</v>
      </c>
    </row>
    <row r="7" spans="1:19" x14ac:dyDescent="0.25">
      <c r="A7" s="52" t="s">
        <v>22</v>
      </c>
      <c r="B7" s="52" t="s">
        <v>21</v>
      </c>
      <c r="C7" s="53">
        <v>4</v>
      </c>
      <c r="D7" s="53">
        <v>3</v>
      </c>
      <c r="E7" s="4">
        <v>0.5</v>
      </c>
      <c r="F7" s="5" t="s">
        <v>23</v>
      </c>
      <c r="G7" s="53">
        <v>3</v>
      </c>
      <c r="H7" s="6">
        <v>275000</v>
      </c>
      <c r="J7" s="13" t="s">
        <v>389</v>
      </c>
      <c r="K7" s="62">
        <f>DSUM(A2:H33,H2,J3:O4)</f>
        <v>105000</v>
      </c>
    </row>
    <row r="8" spans="1:19" x14ac:dyDescent="0.25">
      <c r="A8" s="47" t="s">
        <v>24</v>
      </c>
      <c r="B8" s="47" t="s">
        <v>21</v>
      </c>
      <c r="C8" s="48">
        <v>4</v>
      </c>
      <c r="D8" s="48">
        <v>3</v>
      </c>
      <c r="E8" s="49">
        <v>0.4</v>
      </c>
      <c r="F8" s="50" t="s">
        <v>19</v>
      </c>
      <c r="G8" s="48">
        <v>11</v>
      </c>
      <c r="H8" s="51">
        <v>175000</v>
      </c>
    </row>
    <row r="9" spans="1:19" x14ac:dyDescent="0.25">
      <c r="A9" s="52" t="s">
        <v>25</v>
      </c>
      <c r="B9" s="52" t="s">
        <v>26</v>
      </c>
      <c r="C9" s="53">
        <v>3</v>
      </c>
      <c r="D9" s="53">
        <v>2</v>
      </c>
      <c r="E9" s="4">
        <v>0.45</v>
      </c>
      <c r="F9" s="5" t="s">
        <v>23</v>
      </c>
      <c r="G9" s="53">
        <v>4</v>
      </c>
      <c r="H9" s="6">
        <v>100000</v>
      </c>
    </row>
    <row r="10" spans="1:19" x14ac:dyDescent="0.25">
      <c r="A10" s="47" t="s">
        <v>27</v>
      </c>
      <c r="B10" s="47" t="s">
        <v>17</v>
      </c>
      <c r="C10" s="48">
        <v>3</v>
      </c>
      <c r="D10" s="48">
        <v>2</v>
      </c>
      <c r="E10" s="49">
        <v>0.2</v>
      </c>
      <c r="F10" s="50" t="s">
        <v>28</v>
      </c>
      <c r="G10" s="48">
        <v>28</v>
      </c>
      <c r="H10" s="51">
        <v>42500</v>
      </c>
    </row>
    <row r="11" spans="1:19" x14ac:dyDescent="0.25">
      <c r="A11" s="52" t="s">
        <v>29</v>
      </c>
      <c r="B11" s="52" t="s">
        <v>17</v>
      </c>
      <c r="C11" s="53">
        <v>2</v>
      </c>
      <c r="D11" s="53">
        <v>1</v>
      </c>
      <c r="E11" s="4">
        <v>0.3</v>
      </c>
      <c r="F11" s="5" t="s">
        <v>15</v>
      </c>
      <c r="G11" s="53">
        <v>45</v>
      </c>
      <c r="H11" s="6">
        <v>42000</v>
      </c>
    </row>
    <row r="12" spans="1:19" x14ac:dyDescent="0.25">
      <c r="A12" s="47" t="s">
        <v>30</v>
      </c>
      <c r="B12" s="47" t="s">
        <v>17</v>
      </c>
      <c r="C12" s="48">
        <v>5</v>
      </c>
      <c r="D12" s="48">
        <v>3</v>
      </c>
      <c r="E12" s="49">
        <v>1</v>
      </c>
      <c r="F12" s="50" t="s">
        <v>28</v>
      </c>
      <c r="G12" s="48">
        <v>18</v>
      </c>
      <c r="H12" s="51">
        <v>180000</v>
      </c>
    </row>
    <row r="13" spans="1:19" x14ac:dyDescent="0.25">
      <c r="A13" s="52" t="s">
        <v>31</v>
      </c>
      <c r="B13" s="52" t="s">
        <v>14</v>
      </c>
      <c r="C13" s="53">
        <v>2</v>
      </c>
      <c r="D13" s="53">
        <v>1</v>
      </c>
      <c r="E13" s="4">
        <v>0.2</v>
      </c>
      <c r="F13" s="5" t="s">
        <v>28</v>
      </c>
      <c r="G13" s="53">
        <v>34</v>
      </c>
      <c r="H13" s="6">
        <v>87500</v>
      </c>
    </row>
    <row r="14" spans="1:19" x14ac:dyDescent="0.25">
      <c r="A14" s="47" t="s">
        <v>32</v>
      </c>
      <c r="B14" s="47" t="s">
        <v>26</v>
      </c>
      <c r="C14" s="48">
        <v>5</v>
      </c>
      <c r="D14" s="48">
        <v>2</v>
      </c>
      <c r="E14" s="49">
        <v>0.6</v>
      </c>
      <c r="F14" s="50" t="s">
        <v>28</v>
      </c>
      <c r="G14" s="48">
        <v>20</v>
      </c>
      <c r="H14" s="51">
        <v>100000</v>
      </c>
    </row>
    <row r="15" spans="1:19" x14ac:dyDescent="0.25">
      <c r="A15" s="52" t="s">
        <v>33</v>
      </c>
      <c r="B15" s="52" t="s">
        <v>14</v>
      </c>
      <c r="C15" s="53">
        <v>4</v>
      </c>
      <c r="D15" s="53">
        <v>1</v>
      </c>
      <c r="E15" s="4">
        <v>0.35</v>
      </c>
      <c r="F15" s="5" t="s">
        <v>15</v>
      </c>
      <c r="G15" s="53">
        <v>16</v>
      </c>
      <c r="H15" s="6">
        <v>105000</v>
      </c>
    </row>
    <row r="16" spans="1:19" x14ac:dyDescent="0.25">
      <c r="A16" s="47" t="s">
        <v>34</v>
      </c>
      <c r="B16" s="47" t="s">
        <v>14</v>
      </c>
      <c r="C16" s="48">
        <v>5</v>
      </c>
      <c r="D16" s="48">
        <v>2</v>
      </c>
      <c r="E16" s="49">
        <v>0.85</v>
      </c>
      <c r="F16" s="50" t="s">
        <v>15</v>
      </c>
      <c r="G16" s="48">
        <v>27</v>
      </c>
      <c r="H16" s="51">
        <v>105000</v>
      </c>
    </row>
    <row r="17" spans="1:8" x14ac:dyDescent="0.25">
      <c r="A17" s="52" t="s">
        <v>35</v>
      </c>
      <c r="B17" s="52" t="s">
        <v>36</v>
      </c>
      <c r="C17" s="53">
        <v>3</v>
      </c>
      <c r="D17" s="53">
        <v>2</v>
      </c>
      <c r="E17" s="4">
        <v>0.75</v>
      </c>
      <c r="F17" s="5" t="s">
        <v>19</v>
      </c>
      <c r="G17" s="53">
        <v>15</v>
      </c>
      <c r="H17" s="6">
        <v>120000</v>
      </c>
    </row>
    <row r="18" spans="1:8" x14ac:dyDescent="0.25">
      <c r="A18" s="47" t="s">
        <v>37</v>
      </c>
      <c r="B18" s="47" t="s">
        <v>26</v>
      </c>
      <c r="C18" s="48">
        <v>4</v>
      </c>
      <c r="D18" s="48">
        <v>2</v>
      </c>
      <c r="E18" s="49">
        <v>0.3</v>
      </c>
      <c r="F18" s="50" t="s">
        <v>15</v>
      </c>
      <c r="G18" s="48">
        <v>26</v>
      </c>
      <c r="H18" s="51">
        <v>100000</v>
      </c>
    </row>
    <row r="19" spans="1:8" x14ac:dyDescent="0.25">
      <c r="A19" s="52" t="s">
        <v>38</v>
      </c>
      <c r="B19" s="52" t="s">
        <v>21</v>
      </c>
      <c r="C19" s="53">
        <v>7</v>
      </c>
      <c r="D19" s="53">
        <v>4</v>
      </c>
      <c r="E19" s="4">
        <v>1.2</v>
      </c>
      <c r="F19" s="5" t="s">
        <v>19</v>
      </c>
      <c r="G19" s="53">
        <v>7</v>
      </c>
      <c r="H19" s="6">
        <v>215000</v>
      </c>
    </row>
    <row r="20" spans="1:8" x14ac:dyDescent="0.25">
      <c r="A20" s="47" t="s">
        <v>39</v>
      </c>
      <c r="B20" s="47" t="s">
        <v>26</v>
      </c>
      <c r="C20" s="48">
        <v>2</v>
      </c>
      <c r="D20" s="48">
        <v>1</v>
      </c>
      <c r="E20" s="49">
        <v>0.25</v>
      </c>
      <c r="F20" s="50" t="s">
        <v>28</v>
      </c>
      <c r="G20" s="48">
        <v>16</v>
      </c>
      <c r="H20" s="51">
        <v>100000</v>
      </c>
    </row>
    <row r="21" spans="1:8" x14ac:dyDescent="0.25">
      <c r="A21" s="52" t="s">
        <v>40</v>
      </c>
      <c r="B21" s="52" t="s">
        <v>26</v>
      </c>
      <c r="C21" s="53">
        <v>5</v>
      </c>
      <c r="D21" s="53">
        <v>2</v>
      </c>
      <c r="E21" s="4">
        <v>0.25</v>
      </c>
      <c r="F21" s="5" t="s">
        <v>19</v>
      </c>
      <c r="G21" s="53">
        <v>48</v>
      </c>
      <c r="H21" s="6">
        <v>100000</v>
      </c>
    </row>
    <row r="22" spans="1:8" x14ac:dyDescent="0.25">
      <c r="A22" s="47" t="s">
        <v>41</v>
      </c>
      <c r="B22" s="47" t="s">
        <v>21</v>
      </c>
      <c r="C22" s="48">
        <v>5</v>
      </c>
      <c r="D22" s="48">
        <v>2</v>
      </c>
      <c r="E22" s="49">
        <v>0.4</v>
      </c>
      <c r="F22" s="50" t="s">
        <v>15</v>
      </c>
      <c r="G22" s="48">
        <v>22</v>
      </c>
      <c r="H22" s="51">
        <v>90000</v>
      </c>
    </row>
    <row r="23" spans="1:8" x14ac:dyDescent="0.25">
      <c r="A23" s="52" t="s">
        <v>42</v>
      </c>
      <c r="B23" s="52" t="s">
        <v>26</v>
      </c>
      <c r="C23" s="53">
        <v>3</v>
      </c>
      <c r="D23" s="53">
        <v>1</v>
      </c>
      <c r="E23" s="4">
        <v>0.4</v>
      </c>
      <c r="F23" s="5" t="s">
        <v>15</v>
      </c>
      <c r="G23" s="53">
        <v>35</v>
      </c>
      <c r="H23" s="6">
        <v>100000</v>
      </c>
    </row>
    <row r="24" spans="1:8" x14ac:dyDescent="0.25">
      <c r="A24" s="47" t="s">
        <v>43</v>
      </c>
      <c r="B24" s="47" t="s">
        <v>14</v>
      </c>
      <c r="C24" s="48">
        <v>3</v>
      </c>
      <c r="D24" s="48">
        <v>2</v>
      </c>
      <c r="E24" s="49">
        <v>0.6</v>
      </c>
      <c r="F24" s="50" t="s">
        <v>15</v>
      </c>
      <c r="G24" s="48">
        <v>25</v>
      </c>
      <c r="H24" s="51">
        <v>92000</v>
      </c>
    </row>
    <row r="25" spans="1:8" x14ac:dyDescent="0.25">
      <c r="A25" s="52" t="s">
        <v>44</v>
      </c>
      <c r="B25" s="52" t="s">
        <v>21</v>
      </c>
      <c r="C25" s="53">
        <v>4</v>
      </c>
      <c r="D25" s="53">
        <v>2</v>
      </c>
      <c r="E25" s="4">
        <v>0.25</v>
      </c>
      <c r="F25" s="5" t="s">
        <v>28</v>
      </c>
      <c r="G25" s="53">
        <v>7</v>
      </c>
      <c r="H25" s="6">
        <v>125000</v>
      </c>
    </row>
    <row r="26" spans="1:8" x14ac:dyDescent="0.25">
      <c r="A26" s="47" t="s">
        <v>45</v>
      </c>
      <c r="B26" s="47" t="s">
        <v>14</v>
      </c>
      <c r="C26" s="48">
        <v>4</v>
      </c>
      <c r="D26" s="48">
        <v>2</v>
      </c>
      <c r="E26" s="49">
        <v>1.75</v>
      </c>
      <c r="F26" s="50" t="s">
        <v>15</v>
      </c>
      <c r="G26" s="48">
        <v>32</v>
      </c>
      <c r="H26" s="51">
        <v>135000</v>
      </c>
    </row>
    <row r="27" spans="1:8" x14ac:dyDescent="0.25">
      <c r="A27" s="52" t="s">
        <v>46</v>
      </c>
      <c r="B27" s="52" t="s">
        <v>17</v>
      </c>
      <c r="C27" s="53">
        <v>4</v>
      </c>
      <c r="D27" s="53">
        <v>2</v>
      </c>
      <c r="E27" s="4">
        <v>0.35</v>
      </c>
      <c r="F27" s="5" t="s">
        <v>28</v>
      </c>
      <c r="G27" s="53">
        <v>22</v>
      </c>
      <c r="H27" s="6">
        <v>112500</v>
      </c>
    </row>
    <row r="28" spans="1:8" x14ac:dyDescent="0.25">
      <c r="A28" s="47" t="s">
        <v>47</v>
      </c>
      <c r="B28" s="47" t="s">
        <v>26</v>
      </c>
      <c r="C28" s="48">
        <v>3</v>
      </c>
      <c r="D28" s="48">
        <v>2</v>
      </c>
      <c r="E28" s="49">
        <v>0.3</v>
      </c>
      <c r="F28" s="50" t="s">
        <v>19</v>
      </c>
      <c r="G28" s="48">
        <v>45</v>
      </c>
      <c r="H28" s="51">
        <v>100000</v>
      </c>
    </row>
    <row r="29" spans="1:8" x14ac:dyDescent="0.25">
      <c r="A29" s="52" t="s">
        <v>48</v>
      </c>
      <c r="B29" s="52" t="s">
        <v>36</v>
      </c>
      <c r="C29" s="53">
        <v>5</v>
      </c>
      <c r="D29" s="53">
        <v>3</v>
      </c>
      <c r="E29" s="4">
        <v>0.5</v>
      </c>
      <c r="F29" s="5" t="s">
        <v>15</v>
      </c>
      <c r="G29" s="53">
        <v>15</v>
      </c>
      <c r="H29" s="6">
        <v>185000</v>
      </c>
    </row>
    <row r="30" spans="1:8" x14ac:dyDescent="0.25">
      <c r="A30" s="47" t="s">
        <v>49</v>
      </c>
      <c r="B30" s="47" t="s">
        <v>50</v>
      </c>
      <c r="C30" s="48">
        <v>6</v>
      </c>
      <c r="D30" s="48">
        <v>2</v>
      </c>
      <c r="E30" s="49">
        <v>0.6</v>
      </c>
      <c r="F30" s="50" t="s">
        <v>19</v>
      </c>
      <c r="G30" s="48">
        <v>17</v>
      </c>
      <c r="H30" s="51">
        <v>120000</v>
      </c>
    </row>
    <row r="31" spans="1:8" x14ac:dyDescent="0.25">
      <c r="A31" s="52" t="s">
        <v>51</v>
      </c>
      <c r="B31" s="52" t="s">
        <v>14</v>
      </c>
      <c r="C31" s="53">
        <v>8</v>
      </c>
      <c r="D31" s="53">
        <v>4</v>
      </c>
      <c r="E31" s="4">
        <v>2</v>
      </c>
      <c r="F31" s="5" t="s">
        <v>19</v>
      </c>
      <c r="G31" s="53">
        <v>60</v>
      </c>
      <c r="H31" s="6">
        <v>245000</v>
      </c>
    </row>
    <row r="32" spans="1:8" x14ac:dyDescent="0.25">
      <c r="A32" s="47" t="s">
        <v>52</v>
      </c>
      <c r="B32" s="47" t="s">
        <v>21</v>
      </c>
      <c r="C32" s="48">
        <v>3</v>
      </c>
      <c r="D32" s="48">
        <v>2</v>
      </c>
      <c r="E32" s="49">
        <v>1.25</v>
      </c>
      <c r="F32" s="50" t="s">
        <v>28</v>
      </c>
      <c r="G32" s="48">
        <v>14</v>
      </c>
      <c r="H32" s="51">
        <v>180000</v>
      </c>
    </row>
    <row r="33" spans="1:8" x14ac:dyDescent="0.25">
      <c r="A33" s="7" t="s">
        <v>53</v>
      </c>
      <c r="B33" s="7" t="s">
        <v>21</v>
      </c>
      <c r="C33" s="8">
        <v>4</v>
      </c>
      <c r="D33" s="8">
        <v>2</v>
      </c>
      <c r="E33" s="9">
        <v>0.25</v>
      </c>
      <c r="F33" s="10" t="s">
        <v>19</v>
      </c>
      <c r="G33" s="8">
        <v>14</v>
      </c>
      <c r="H33" s="46">
        <v>65000</v>
      </c>
    </row>
  </sheetData>
  <mergeCells count="2">
    <mergeCell ref="J2:O2"/>
    <mergeCell ref="Q2:S2"/>
  </mergeCells>
  <dataValidations count="2">
    <dataValidation type="list" allowBlank="1" showInputMessage="1" showErrorMessage="1" sqref="Q4" xr:uid="{515148F3-749D-41ED-BE0D-5816D3162C56}">
      <formula1>A3:A33</formula1>
    </dataValidation>
    <dataValidation type="list" allowBlank="1" showInputMessage="1" showErrorMessage="1" sqref="R4" xr:uid="{CCAF852C-AC7D-4822-8B28-C22469A2ECE6}">
      <formula1>$B$2:$H$2</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39630-F2A3-4A26-9777-C158E9D8052D}">
  <dimension ref="A1:L20"/>
  <sheetViews>
    <sheetView workbookViewId="0">
      <selection activeCell="C16" sqref="C16"/>
    </sheetView>
  </sheetViews>
  <sheetFormatPr defaultRowHeight="15" x14ac:dyDescent="0.25"/>
  <cols>
    <col min="1" max="1" width="19.85546875" bestFit="1" customWidth="1"/>
    <col min="2" max="2" width="12.5703125" bestFit="1" customWidth="1"/>
    <col min="5" max="5" width="10.5703125" bestFit="1" customWidth="1"/>
    <col min="6" max="6" width="17.7109375" bestFit="1" customWidth="1"/>
    <col min="7" max="7" width="12.85546875" bestFit="1" customWidth="1"/>
    <col min="9" max="9" width="10.5703125" bestFit="1" customWidth="1"/>
    <col min="10" max="11" width="12.5703125" bestFit="1" customWidth="1"/>
    <col min="12" max="12" width="15.5703125" customWidth="1"/>
  </cols>
  <sheetData>
    <row r="1" spans="1:12" x14ac:dyDescent="0.25">
      <c r="A1" s="11" t="s">
        <v>366</v>
      </c>
      <c r="B1" s="11"/>
      <c r="D1" s="11" t="s">
        <v>367</v>
      </c>
      <c r="E1" s="11"/>
      <c r="F1" s="11"/>
      <c r="G1" s="11"/>
      <c r="I1" s="11" t="s">
        <v>368</v>
      </c>
      <c r="J1" s="11"/>
      <c r="K1" s="11"/>
      <c r="L1" s="11"/>
    </row>
    <row r="2" spans="1:12" x14ac:dyDescent="0.25">
      <c r="A2" s="30" t="s">
        <v>369</v>
      </c>
      <c r="B2" s="31">
        <v>325000</v>
      </c>
      <c r="E2" s="12" t="s">
        <v>370</v>
      </c>
      <c r="F2" s="12"/>
      <c r="G2" s="12"/>
      <c r="J2" s="13" t="s">
        <v>371</v>
      </c>
      <c r="K2" s="13"/>
      <c r="L2" s="13"/>
    </row>
    <row r="3" spans="1:12" x14ac:dyDescent="0.25">
      <c r="A3" s="30" t="s">
        <v>372</v>
      </c>
      <c r="B3" s="31">
        <v>30000</v>
      </c>
      <c r="D3" s="14"/>
      <c r="E3" s="63">
        <f>Monthly_Payment</f>
        <v>1408.3751216231055</v>
      </c>
      <c r="F3" s="64">
        <f>Total_to_Repay_Loan</f>
        <v>507015.04378431797</v>
      </c>
      <c r="G3" s="65">
        <f>Total_Interest_Paid</f>
        <v>212015.04378431797</v>
      </c>
      <c r="I3" s="68">
        <f>Monthly_Payment</f>
        <v>1408.3751216231055</v>
      </c>
      <c r="J3" s="67">
        <v>325000</v>
      </c>
      <c r="K3" s="67">
        <v>350000</v>
      </c>
      <c r="L3" s="67">
        <v>375000</v>
      </c>
    </row>
    <row r="4" spans="1:12" x14ac:dyDescent="0.25">
      <c r="A4" s="30" t="s">
        <v>373</v>
      </c>
      <c r="B4" s="16">
        <v>0.04</v>
      </c>
      <c r="D4" s="17">
        <v>2.75E-2</v>
      </c>
      <c r="E4" s="19">
        <f t="dataTable" ref="E4:G12" dt2D="0" dtr="0" r1="B4" ca="1"/>
        <v>1204.3114839465879</v>
      </c>
      <c r="F4" s="19">
        <v>433552.13422077167</v>
      </c>
      <c r="G4" s="19">
        <v>138552.13422077167</v>
      </c>
      <c r="I4" s="66">
        <v>2.75E-2</v>
      </c>
      <c r="J4" s="31">
        <f t="dataTable" ref="J4:L20" dt2D="1" dtr="1" r1="B2" r2="B4"/>
        <v>1204.3114839465879</v>
      </c>
      <c r="K4" s="31">
        <v>1306.3717791962988</v>
      </c>
      <c r="L4" s="31">
        <v>1408.4320744460097</v>
      </c>
    </row>
    <row r="5" spans="1:12" x14ac:dyDescent="0.25">
      <c r="A5" s="30" t="s">
        <v>374</v>
      </c>
      <c r="B5" s="18">
        <v>30</v>
      </c>
      <c r="D5" s="17">
        <f>D4 + 0.25%</f>
        <v>0.03</v>
      </c>
      <c r="E5" s="19">
        <v>1243.7318995018791</v>
      </c>
      <c r="F5" s="19">
        <v>447743.48382067645</v>
      </c>
      <c r="G5" s="19">
        <v>152743.48382067645</v>
      </c>
      <c r="I5" s="66">
        <f>I4 + 0.25%</f>
        <v>0.03</v>
      </c>
      <c r="J5" s="31">
        <v>1243.7318995018791</v>
      </c>
      <c r="K5" s="31">
        <v>1349.1329079342415</v>
      </c>
      <c r="L5" s="31">
        <v>1454.5339163666042</v>
      </c>
    </row>
    <row r="6" spans="1:12" x14ac:dyDescent="0.25">
      <c r="A6" s="30" t="s">
        <v>375</v>
      </c>
      <c r="B6" s="18">
        <v>12</v>
      </c>
      <c r="D6" s="17">
        <f t="shared" ref="D6:D12" si="0">D5 + 0.25%</f>
        <v>3.2500000000000001E-2</v>
      </c>
      <c r="E6" s="19">
        <v>1283.8586412635229</v>
      </c>
      <c r="F6" s="19">
        <v>462189.11085486825</v>
      </c>
      <c r="G6" s="19">
        <v>167189.11085486825</v>
      </c>
      <c r="I6" s="66">
        <f t="shared" ref="I6:I20" si="1">I5 + 0.25%</f>
        <v>3.2500000000000001E-2</v>
      </c>
      <c r="J6" s="31">
        <v>1283.8586412635229</v>
      </c>
      <c r="K6" s="31">
        <v>1392.660221031618</v>
      </c>
      <c r="L6" s="31">
        <v>1501.461800799713</v>
      </c>
    </row>
    <row r="7" spans="1:12" x14ac:dyDescent="0.25">
      <c r="D7" s="17">
        <f t="shared" si="0"/>
        <v>3.5000000000000003E-2</v>
      </c>
      <c r="E7" s="19">
        <v>1324.6818290360322</v>
      </c>
      <c r="F7" s="19">
        <v>476885.45845297159</v>
      </c>
      <c r="G7" s="19">
        <v>181885.45845297159</v>
      </c>
      <c r="I7" s="66">
        <f t="shared" si="1"/>
        <v>3.5000000000000003E-2</v>
      </c>
      <c r="J7" s="31">
        <v>1324.6818290360322</v>
      </c>
      <c r="K7" s="31">
        <v>1436.9430009882383</v>
      </c>
      <c r="L7" s="31">
        <v>1549.2041729404446</v>
      </c>
    </row>
    <row r="8" spans="1:12" x14ac:dyDescent="0.25">
      <c r="A8" s="11" t="s">
        <v>376</v>
      </c>
      <c r="B8" s="11"/>
      <c r="D8" s="17">
        <f t="shared" si="0"/>
        <v>3.7500000000000006E-2</v>
      </c>
      <c r="E8" s="19">
        <v>1366.190995137777</v>
      </c>
      <c r="F8" s="19">
        <v>491828.75824959972</v>
      </c>
      <c r="G8" s="19">
        <v>196828.75824959972</v>
      </c>
      <c r="I8" s="66">
        <f t="shared" si="1"/>
        <v>3.7500000000000006E-2</v>
      </c>
      <c r="J8" s="31">
        <v>1366.190995137777</v>
      </c>
      <c r="K8" s="31">
        <v>1481.9698930308089</v>
      </c>
      <c r="L8" s="31">
        <v>1597.7487909238409</v>
      </c>
    </row>
    <row r="9" spans="1:12" x14ac:dyDescent="0.25">
      <c r="A9" s="30" t="s">
        <v>377</v>
      </c>
      <c r="B9" s="19">
        <f>B2-B3</f>
        <v>295000</v>
      </c>
      <c r="D9" s="17">
        <f t="shared" si="0"/>
        <v>4.0000000000000008E-2</v>
      </c>
      <c r="E9" s="19">
        <v>1408.3751216231055</v>
      </c>
      <c r="F9" s="19">
        <v>507015.04378431797</v>
      </c>
      <c r="G9" s="19">
        <v>212015.04378431797</v>
      </c>
      <c r="I9" s="66">
        <f t="shared" si="1"/>
        <v>4.0000000000000008E-2</v>
      </c>
      <c r="J9" s="31">
        <v>1408.3751216231055</v>
      </c>
      <c r="K9" s="31">
        <v>1527.7289454894703</v>
      </c>
      <c r="L9" s="31">
        <v>1647.0827693558351</v>
      </c>
    </row>
    <row r="10" spans="1:12" x14ac:dyDescent="0.25">
      <c r="A10" s="30" t="s">
        <v>378</v>
      </c>
      <c r="B10" s="20">
        <f>B4/B6</f>
        <v>3.3333333333333335E-3</v>
      </c>
      <c r="D10" s="17">
        <f t="shared" si="0"/>
        <v>4.250000000000001E-2</v>
      </c>
      <c r="E10" s="19">
        <v>1451.2226786844767</v>
      </c>
      <c r="F10" s="19">
        <v>522440.16432641161</v>
      </c>
      <c r="G10" s="19">
        <v>227440.16432641161</v>
      </c>
      <c r="I10" s="66">
        <f t="shared" si="1"/>
        <v>4.250000000000001E-2</v>
      </c>
      <c r="J10" s="31">
        <v>1451.2226786844767</v>
      </c>
      <c r="K10" s="31">
        <v>1574.2076514543476</v>
      </c>
      <c r="L10" s="31">
        <v>1697.1926242242184</v>
      </c>
    </row>
    <row r="11" spans="1:12" x14ac:dyDescent="0.25">
      <c r="A11" s="30" t="s">
        <v>379</v>
      </c>
      <c r="B11" s="30">
        <f>B5*B6</f>
        <v>360</v>
      </c>
      <c r="D11" s="17">
        <f t="shared" si="0"/>
        <v>4.5000000000000012E-2</v>
      </c>
      <c r="E11" s="19">
        <v>1494.7216639863484</v>
      </c>
      <c r="F11" s="19">
        <v>538099.79903508548</v>
      </c>
      <c r="G11" s="19">
        <v>243099.79903508548</v>
      </c>
      <c r="I11" s="66">
        <f t="shared" si="1"/>
        <v>4.5000000000000012E-2</v>
      </c>
      <c r="J11" s="31">
        <v>1494.7216639863484</v>
      </c>
      <c r="K11" s="31">
        <v>1621.3929914428184</v>
      </c>
      <c r="L11" s="31">
        <v>1748.0643188992888</v>
      </c>
    </row>
    <row r="12" spans="1:12" x14ac:dyDescent="0.25">
      <c r="A12" s="30" t="s">
        <v>380</v>
      </c>
      <c r="B12" s="69">
        <f>PMT(Periodic_Rate,No._Payment_Periods,-Amount_of_Loan)</f>
        <v>1408.3751216231055</v>
      </c>
      <c r="D12" s="17">
        <f t="shared" si="0"/>
        <v>4.7500000000000014E-2</v>
      </c>
      <c r="E12" s="19">
        <v>1538.8596426841773</v>
      </c>
      <c r="F12" s="19">
        <v>553989.47136630386</v>
      </c>
      <c r="G12" s="19">
        <v>258989.47136630386</v>
      </c>
      <c r="I12" s="66">
        <f t="shared" si="1"/>
        <v>4.7500000000000014E-2</v>
      </c>
      <c r="J12" s="31">
        <v>1538.8596426841773</v>
      </c>
      <c r="K12" s="31">
        <v>1669.2714768099549</v>
      </c>
      <c r="L12" s="31">
        <v>1799.6833109357326</v>
      </c>
    </row>
    <row r="13" spans="1:12" x14ac:dyDescent="0.25">
      <c r="A13" s="30" t="s">
        <v>381</v>
      </c>
      <c r="B13" s="31">
        <f>No._Payment_Periods*Monthly_Payment</f>
        <v>507015.04378431797</v>
      </c>
      <c r="I13" s="66">
        <f t="shared" si="1"/>
        <v>5.0000000000000017E-2</v>
      </c>
      <c r="J13" s="31">
        <v>1583.6237878858103</v>
      </c>
      <c r="K13" s="31">
        <v>1717.8291936388453</v>
      </c>
      <c r="L13" s="31">
        <v>1852.0345993918802</v>
      </c>
    </row>
    <row r="14" spans="1:12" x14ac:dyDescent="0.25">
      <c r="A14" s="30" t="s">
        <v>382</v>
      </c>
      <c r="B14" s="19">
        <f>Total_to_Repay_Loan-Amount_of_Loan</f>
        <v>212015.04378431797</v>
      </c>
      <c r="I14" s="66">
        <f t="shared" si="1"/>
        <v>5.2500000000000019E-2</v>
      </c>
      <c r="J14" s="31">
        <v>1629.0009213186006</v>
      </c>
      <c r="K14" s="31">
        <v>1767.0518468540749</v>
      </c>
      <c r="L14" s="31">
        <v>1905.1027723895497</v>
      </c>
    </row>
    <row r="15" spans="1:12" x14ac:dyDescent="0.25">
      <c r="I15" s="66">
        <f t="shared" si="1"/>
        <v>5.5000000000000021E-2</v>
      </c>
      <c r="J15" s="31">
        <v>1674.977553973659</v>
      </c>
      <c r="K15" s="31">
        <v>1816.9248043104099</v>
      </c>
      <c r="L15" s="31">
        <v>1958.8720546471607</v>
      </c>
    </row>
    <row r="16" spans="1:12" x14ac:dyDescent="0.25">
      <c r="I16" s="66">
        <f t="shared" si="1"/>
        <v>5.7500000000000023E-2</v>
      </c>
      <c r="J16" s="31">
        <v>1721.5399265084816</v>
      </c>
      <c r="K16" s="31">
        <v>1867.4331406193699</v>
      </c>
      <c r="L16" s="31">
        <v>2013.3263547302581</v>
      </c>
    </row>
    <row r="17" spans="9:12" x14ac:dyDescent="0.25">
      <c r="I17" s="66">
        <f t="shared" si="1"/>
        <v>6.0000000000000026E-2</v>
      </c>
      <c r="J17" s="31">
        <v>1768.6740492006199</v>
      </c>
      <c r="K17" s="31">
        <v>1918.561680488808</v>
      </c>
      <c r="L17" s="31">
        <v>2068.4493117769962</v>
      </c>
    </row>
    <row r="18" spans="9:12" x14ac:dyDescent="0.25">
      <c r="I18" s="66">
        <f t="shared" si="1"/>
        <v>6.2500000000000028E-2</v>
      </c>
      <c r="J18" s="31">
        <v>1816.3657412578559</v>
      </c>
      <c r="K18" s="31">
        <v>1970.2950413644537</v>
      </c>
      <c r="L18" s="31">
        <v>2124.2243414710515</v>
      </c>
    </row>
    <row r="19" spans="9:12" x14ac:dyDescent="0.25">
      <c r="I19" s="66">
        <f t="shared" si="1"/>
        <v>6.500000000000003E-2</v>
      </c>
      <c r="J19" s="31">
        <v>1864.6006693042436</v>
      </c>
      <c r="K19" s="31">
        <v>2022.6176751774844</v>
      </c>
      <c r="L19" s="31">
        <v>2180.6346810507252</v>
      </c>
    </row>
    <row r="20" spans="9:12" x14ac:dyDescent="0.25">
      <c r="I20" s="66">
        <f t="shared" si="1"/>
        <v>6.7500000000000032E-2</v>
      </c>
      <c r="J20" s="31">
        <v>1913.3643848762354</v>
      </c>
      <c r="K20" s="31">
        <v>2075.5139090182893</v>
      </c>
      <c r="L20" s="31">
        <v>2237.6634331603432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5B4F-B0E4-4C53-B39E-501FC5449E18}">
  <dimension ref="A1:B12"/>
  <sheetViews>
    <sheetView workbookViewId="0">
      <selection activeCell="E25" sqref="E25"/>
    </sheetView>
  </sheetViews>
  <sheetFormatPr defaultRowHeight="15" x14ac:dyDescent="0.25"/>
  <sheetData>
    <row r="1" spans="1:2" x14ac:dyDescent="0.25">
      <c r="A1" t="s">
        <v>410</v>
      </c>
      <c r="B1" t="s">
        <v>411</v>
      </c>
    </row>
    <row r="2" spans="1:2" x14ac:dyDescent="0.25">
      <c r="A2" t="s">
        <v>373</v>
      </c>
      <c r="B2" t="s">
        <v>412</v>
      </c>
    </row>
    <row r="3" spans="1:2" x14ac:dyDescent="0.25">
      <c r="A3" t="s">
        <v>413</v>
      </c>
      <c r="B3" t="s">
        <v>414</v>
      </c>
    </row>
    <row r="4" spans="1:2" x14ac:dyDescent="0.25">
      <c r="A4" t="s">
        <v>415</v>
      </c>
      <c r="B4" t="s">
        <v>416</v>
      </c>
    </row>
    <row r="5" spans="1:2" x14ac:dyDescent="0.25">
      <c r="A5" t="s">
        <v>417</v>
      </c>
      <c r="B5" t="s">
        <v>418</v>
      </c>
    </row>
    <row r="6" spans="1:2" x14ac:dyDescent="0.25">
      <c r="A6" t="s">
        <v>419</v>
      </c>
      <c r="B6" t="s">
        <v>420</v>
      </c>
    </row>
    <row r="7" spans="1:2" x14ac:dyDescent="0.25">
      <c r="A7" t="s">
        <v>421</v>
      </c>
      <c r="B7" t="s">
        <v>422</v>
      </c>
    </row>
    <row r="8" spans="1:2" x14ac:dyDescent="0.25">
      <c r="A8" t="s">
        <v>423</v>
      </c>
      <c r="B8" t="s">
        <v>424</v>
      </c>
    </row>
    <row r="9" spans="1:2" x14ac:dyDescent="0.25">
      <c r="A9" t="s">
        <v>425</v>
      </c>
      <c r="B9" t="s">
        <v>426</v>
      </c>
    </row>
    <row r="10" spans="1:2" x14ac:dyDescent="0.25">
      <c r="A10" t="s">
        <v>427</v>
      </c>
      <c r="B10" t="s">
        <v>428</v>
      </c>
    </row>
    <row r="11" spans="1:2" x14ac:dyDescent="0.25">
      <c r="A11" t="s">
        <v>429</v>
      </c>
      <c r="B11" t="s">
        <v>430</v>
      </c>
    </row>
    <row r="12" spans="1:2" x14ac:dyDescent="0.25">
      <c r="A12" t="s">
        <v>431</v>
      </c>
      <c r="B12"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2062-B7D2-4BDA-A5ED-BCAB7349C37A}">
  <dimension ref="B2:H11"/>
  <sheetViews>
    <sheetView tabSelected="1" workbookViewId="0">
      <selection activeCell="H4" sqref="H4"/>
    </sheetView>
  </sheetViews>
  <sheetFormatPr defaultRowHeight="15" x14ac:dyDescent="0.25"/>
  <cols>
    <col min="3" max="3" width="12.5703125" bestFit="1" customWidth="1"/>
    <col min="8" max="8" width="13.7109375" bestFit="1" customWidth="1"/>
  </cols>
  <sheetData>
    <row r="2" spans="2:8" x14ac:dyDescent="0.25">
      <c r="B2" s="30" t="s">
        <v>2</v>
      </c>
      <c r="C2" s="30" t="s">
        <v>3</v>
      </c>
      <c r="E2" s="32" t="s">
        <v>362</v>
      </c>
      <c r="F2" s="33" t="s">
        <v>363</v>
      </c>
      <c r="G2" s="32" t="s">
        <v>364</v>
      </c>
      <c r="H2" s="33" t="s">
        <v>365</v>
      </c>
    </row>
    <row r="3" spans="2:8" x14ac:dyDescent="0.25">
      <c r="B3" s="30">
        <v>1200</v>
      </c>
      <c r="C3" s="31">
        <v>119000</v>
      </c>
      <c r="E3">
        <f>SLOPE(Table1[Cost],Table1[Sqft])</f>
        <v>63.927567905088978</v>
      </c>
      <c r="F3">
        <f>INTERCEPT(Table1[Cost],Table1[Sqft])</f>
        <v>35574.461442397762</v>
      </c>
      <c r="G3">
        <f>RSQ(Table1[Cost],Table1[Sqft])</f>
        <v>0.98592336983181195</v>
      </c>
      <c r="H3">
        <f>STEYX(Table1[Cost],Table1[Sqft])</f>
        <v>10893.166512506587</v>
      </c>
    </row>
    <row r="4" spans="2:8" x14ac:dyDescent="0.25">
      <c r="B4" s="30">
        <v>1500</v>
      </c>
      <c r="C4" s="31">
        <v>130000</v>
      </c>
    </row>
    <row r="5" spans="2:8" x14ac:dyDescent="0.25">
      <c r="B5" s="30">
        <v>2000</v>
      </c>
      <c r="C5" s="31">
        <v>155000</v>
      </c>
    </row>
    <row r="6" spans="2:8" x14ac:dyDescent="0.25">
      <c r="B6" s="30">
        <v>2500</v>
      </c>
      <c r="C6" s="31">
        <v>185000</v>
      </c>
    </row>
    <row r="7" spans="2:8" x14ac:dyDescent="0.25">
      <c r="B7" s="30">
        <v>3000</v>
      </c>
      <c r="C7" s="31">
        <v>225000</v>
      </c>
    </row>
    <row r="8" spans="2:8" x14ac:dyDescent="0.25">
      <c r="B8" s="30">
        <v>3500</v>
      </c>
      <c r="C8" s="31">
        <v>280000</v>
      </c>
    </row>
    <row r="9" spans="2:8" x14ac:dyDescent="0.25">
      <c r="B9" s="30">
        <v>4000</v>
      </c>
      <c r="C9" s="31">
        <v>300000</v>
      </c>
    </row>
    <row r="10" spans="2:8" x14ac:dyDescent="0.25">
      <c r="B10" s="30">
        <v>4500</v>
      </c>
      <c r="C10" s="31">
        <v>315000</v>
      </c>
    </row>
    <row r="11" spans="2:8" x14ac:dyDescent="0.25">
      <c r="B11" s="30">
        <v>5000</v>
      </c>
      <c r="C11" s="31">
        <v>350000</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roject>
  <id>YOllNMR7tnQfnAkiL/+Bi6dw4w0RSsfyqrJAgyTMAjw=-~HAxIYaOYaeQhAVN/pakv0w==</id>
</project>
</file>

<file path=customXml/itemProps1.xml><?xml version="1.0" encoding="utf-8"?>
<ds:datastoreItem xmlns:ds="http://schemas.openxmlformats.org/officeDocument/2006/customXml" ds:itemID="{925CB6D3-2A5B-4F8D-9F24-A93B08D789C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Pivot_Table</vt:lpstr>
      <vt:lpstr>Clients</vt:lpstr>
      <vt:lpstr>For_Sale</vt:lpstr>
      <vt:lpstr>Mortgage_Calculations</vt:lpstr>
      <vt:lpstr>Range_Names</vt:lpstr>
      <vt:lpstr>Forecast</vt:lpstr>
      <vt:lpstr>Amount_of_Loan</vt:lpstr>
      <vt:lpstr>APR</vt:lpstr>
      <vt:lpstr>Cost_of_home</vt:lpstr>
      <vt:lpstr>Down_Payment</vt:lpstr>
      <vt:lpstr>Monthly_Payment</vt:lpstr>
      <vt:lpstr>No._Payment_Periods</vt:lpstr>
      <vt:lpstr>No._Years_for_Loan</vt:lpstr>
      <vt:lpstr>Payments_Per_Year</vt:lpstr>
      <vt:lpstr>Periodic_Rate</vt:lpstr>
      <vt:lpstr>Total_Interest_Paid</vt:lpstr>
      <vt:lpstr>Total_to_Repay_Loan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Exploring Series</dc:creator>
  <cp:lastModifiedBy>Chetas Patel</cp:lastModifiedBy>
  <dcterms:created xsi:type="dcterms:W3CDTF">2019-03-12T14:02:14Z</dcterms:created>
  <dcterms:modified xsi:type="dcterms:W3CDTF">2021-12-04T22:46:05Z</dcterms:modified>
</cp:coreProperties>
</file>