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8B96DF97-AA39-4B10-B268-BFBEB0F2DBC1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7" i="1"/>
  <c r="I11" i="1"/>
  <c r="D11" i="1"/>
  <c r="C46" i="1" l="1"/>
  <c r="C45" i="1"/>
  <c r="C44" i="1"/>
  <c r="C43" i="1"/>
  <c r="C42" i="1"/>
  <c r="C40" i="1"/>
  <c r="C39" i="1"/>
  <c r="C36" i="1"/>
  <c r="C35" i="1"/>
  <c r="C34" i="1"/>
  <c r="C33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<sst xmlns="http://schemas.openxmlformats.org/spreadsheetml/2006/main" count="2934" uniqueCount="570">
  <si>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</si>
  <si>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</si>
  <si>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</si>
  <si>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</si>
  <si>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</si>
  <si>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</si>
  <si>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</si>
  <si>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</si>
  <si>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</si>
  <si>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</si>
  <si>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</si>
  <si>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</si>
  <si>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</si>
  <si>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</si>
  <si>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</si>
  <si>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</si>
  <si>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</si>
  <si>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</si>
  <si>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</si>
  <si>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</si>
  <si>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</si>
  <si>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</si>
  <si>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</si>
  <si>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</si>
  <si>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</si>
  <si>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</si>
  <si>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</si>
  <si>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</si>
  <si>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</si>
  <si>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</si>
  <si>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</si>
  <si>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</si>
  <si>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</si>
  <si>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</si>
  <si>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</si>
  <si>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</si>
  <si>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</si>
  <si>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</si>
  <si>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</si>
  <si>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</si>
  <si>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</si>
  <si>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</si>
  <si>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</si>
  <si>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</si>
  <si>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</si>
  <si>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</si>
  <si>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</si>
  <si>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</si>
  <si>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</si>
  <si>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</si>
  <si>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</si>
  <si>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</si>
  <si>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</si>
  <si>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</si>
  <si>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</si>
  <si>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</si>
  <si>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</si>
  <si>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</si>
  <si>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</si>
  <si>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</si>
  <si>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</si>
  <si>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</si>
  <si>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</si>
  <si>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</si>
  <si>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</si>
  <si>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</si>
  <si>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</si>
  <si>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</si>
  <si>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</si>
  <si>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</si>
  <si>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</si>
  <si>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</si>
  <si>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</si>
  <si>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</si>
  <si>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</si>
  <si>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</si>
  <si>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</si>
  <si>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</si>
  <si>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</si>
  <si>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</si>
  <si>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</si>
  <si>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</si>
  <si>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</si>
  <si>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</si>
  <si>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</si>
  <si>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</si>
  <si>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</si>
  <si>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</si>
  <si>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</si>
  <si>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</si>
  <si>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</si>
  <si>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</si>
  <si>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</si>
  <si>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</si>
  <si>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</si>
  <si>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</si>
  <si>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</si>
  <si>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</si>
  <si>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</si>
  <si>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</si>
  <si>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</si>
  <si>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</si>
  <si>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</si>
  <si>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</si>
  <si>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</si>
  <si>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</si>
  <si>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</si>
  <si>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</si>
  <si>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</si>
  <si>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</si>
  <si>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</si>
  <si>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</si>
  <si>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</si>
  <si>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</si>
  <si>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</si>
  <si>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</si>
  <si>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</si>
  <si>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</si>
  <si>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</si>
  <si>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</si>
  <si>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</si>
  <si>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</si>
  <si>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</si>
  <si>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</si>
  <si>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</si>
  <si>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</si>
  <si>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</si>
  <si>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</si>
  <si>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</si>
  <si>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</si>
  <si>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</si>
  <si>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</si>
  <si>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</si>
  <si>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</si>
  <si>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</si>
  <si>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</si>
  <si>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</si>
  <si>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</si>
  <si>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</si>
  <si>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</si>
  <si>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</si>
  <si>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</si>
  <si>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</si>
  <si>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</si>
  <si>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</si>
  <si>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</si>
  <si>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</si>
  <si>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</si>
  <si>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</si>
  <si>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</si>
  <si>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</si>
  <si>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</si>
  <si>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</si>
  <si>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</si>
  <si>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</si>
  <si>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</si>
  <si>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</si>
  <si>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</si>
  <si>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</si>
  <si>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</si>
  <si>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</si>
  <si>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</si>
  <si>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</si>
  <si>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</si>
  <si>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</si>
  <si>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</si>
  <si>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</si>
  <si>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</si>
  <si>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</si>
  <si>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</si>
  <si>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</si>
  <si>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</si>
  <si>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</si>
  <si>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</si>
  <si>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</si>
  <si>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</si>
  <si>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</si>
  <si>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</si>
  <si>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</si>
  <si>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</si>
  <si>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</si>
  <si>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</si>
  <si>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</si>
  <si>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</si>
  <si>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</si>
  <si>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</si>
  <si>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</si>
  <si>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</si>
  <si>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</si>
  <si>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</si>
  <si>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</si>
  <si>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</si>
  <si>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</si>
  <si>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</si>
  <si>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</si>
  <si>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</si>
  <si>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</si>
  <si>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</si>
  <si>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</si>
  <si>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</si>
  <si>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</si>
  <si>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</si>
  <si>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</si>
  <si>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</si>
  <si>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</si>
  <si>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</si>
  <si>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</si>
  <si>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</si>
  <si>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</si>
  <si>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</si>
  <si>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</si>
  <si>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</si>
  <si>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</si>
  <si>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</si>
  <si>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</si>
  <si>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</si>
  <si>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</si>
  <si>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</si>
  <si>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</si>
  <si>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</si>
  <si>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</si>
  <si>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</si>
  <si>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</si>
  <si>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</si>
  <si>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</si>
  <si>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</si>
  <si>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</si>
  <si>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</si>
  <si>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</si>
  <si>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</si>
  <si>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</si>
  <si>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</si>
  <si>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</si>
  <si>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</si>
  <si>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</si>
  <si>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</si>
  <si>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</si>
  <si>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</si>
  <si>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</si>
  <si>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</si>
  <si>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</si>
  <si>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</si>
  <si>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</si>
  <si>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</si>
  <si>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</si>
  <si>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</si>
  <si>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</si>
  <si>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</si>
  <si>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</si>
  <si>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</si>
  <si>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</si>
  <si>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</si>
  <si>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</si>
  <si>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</si>
  <si>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</si>
  <si>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</si>
  <si>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</si>
  <si>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</si>
  <si>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</si>
  <si>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</si>
  <si>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</si>
  <si>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</si>
  <si>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</si>
  <si>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</si>
  <si>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</si>
  <si>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</si>
  <si>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</si>
  <si>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</si>
  <si>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</si>
  <si>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</si>
  <si>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</si>
  <si>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</si>
  <si>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</si>
  <si>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</si>
  <si>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</si>
  <si>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</si>
  <si>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</si>
  <si>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</si>
  <si>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</si>
  <si>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</si>
  <si>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</si>
  <si>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</si>
  <si>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</si>
  <si>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</si>
  <si>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</si>
  <si>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</si>
  <si>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</si>
  <si>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</si>
  <si>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</si>
  <si>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</si>
  <si>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</si>
  <si>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</si>
  <si>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</si>
  <si>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</si>
  <si>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</si>
  <si>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</si>
  <si>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</si>
  <si>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</si>
  <si>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</si>
  <si>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</si>
  <si>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</si>
  <si>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</si>
  <si>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</si>
  <si>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</si>
  <si>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</si>
  <si>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</si>
  <si>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</si>
  <si>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</si>
  <si>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</si>
  <si>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</si>
  <si>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</si>
  <si>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</si>
  <si>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</si>
  <si>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</si>
  <si>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</si>
  <si>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</si>
  <si>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</si>
  <si>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</si>
  <si>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</si>
  <si>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</si>
  <si>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</si>
  <si>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</si>
  <si>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</si>
  <si>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</si>
  <si>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</si>
  <si>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</si>
  <si>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</si>
  <si>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</si>
  <si>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</si>
  <si>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</si>
  <si>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</si>
  <si>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</si>
  <si>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</si>
  <si>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</si>
  <si>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</si>
  <si>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</si>
  <si>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</si>
  <si>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</si>
  <si>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</si>
  <si>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</si>
  <si>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</si>
  <si>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</si>
  <si>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</si>
  <si>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</si>
  <si>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</si>
  <si>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</si>
  <si>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</si>
  <si>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</si>
  <si>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</si>
  <si>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</si>
  <si>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</si>
  <si>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</si>
  <si>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</si>
  <si>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</si>
  <si>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</si>
  <si>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</si>
  <si>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</si>
  <si>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</si>
  <si>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</si>
  <si>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</si>
  <si>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</si>
  <si>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</si>
  <si>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</si>
  <si>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</si>
  <si>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</si>
  <si>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</si>
  <si>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</si>
  <si>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</si>
  <si>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</si>
  <si>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</si>
  <si>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</si>
  <si>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</si>
  <si>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</si>
  <si>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</si>
  <si>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</si>
  <si>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</si>
  <si>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</si>
  <si>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</si>
  <si>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</si>
  <si>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</si>
  <si>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</si>
  <si>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</si>
  <si>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</si>
  <si>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</si>
  <si>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</si>
  <si>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</si>
  <si>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</si>
  <si>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</si>
  <si>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</si>
  <si>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</si>
  <si>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</si>
  <si>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</si>
  <si>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</si>
  <si>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</si>
  <si>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</si>
  <si>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</si>
  <si>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</si>
  <si>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</si>
  <si>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</si>
  <si>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</si>
  <si>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</si>
  <si>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</si>
  <si>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</si>
  <si>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</si>
  <si>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</si>
  <si>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</si>
  <si>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</si>
  <si>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</si>
  <si>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</si>
  <si>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</si>
  <si>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</si>
  <si>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</si>
  <si>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</si>
  <si>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</si>
  <si>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</si>
  <si>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</si>
  <si>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</si>
  <si>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</si>
  <si>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</si>
  <si>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</si>
  <si>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</si>
  <si>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</si>
  <si>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</si>
  <si>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</si>
  <si>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</si>
  <si>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</si>
  <si>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</si>
  <si>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</si>
  <si>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</si>
  <si>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</si>
  <si>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</si>
  <si>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</si>
  <si>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</si>
  <si>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</si>
  <si>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</si>
  <si>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</si>
  <si>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</si>
  <si>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</si>
  <si>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</si>
  <si>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</si>
  <si>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</si>
  <si>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</si>
  <si>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</si>
  <si>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</si>
  <si>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</si>
  <si>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</si>
  <si>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</si>
  <si>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</si>
  <si>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</si>
  <si>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</si>
  <si>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</si>
  <si>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</si>
  <si>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</si>
  <si>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</si>
  <si>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</si>
  <si>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</si>
  <si>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</si>
  <si>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</si>
  <si>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</si>
  <si>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</si>
  <si>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</si>
  <si>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</si>
  <si>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</si>
  <si>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</si>
  <si>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</si>
  <si>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</si>
  <si>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</si>
  <si>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</si>
  <si>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</si>
  <si>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</si>
  <si>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</si>
  <si>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</si>
  <si>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</si>
  <si>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</si>
  <si>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</si>
  <si>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</si>
  <si>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</si>
  <si>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</si>
  <si>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</si>
  <si>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</si>
  <si>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</si>
  <si>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</si>
  <si>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</si>
  <si>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</si>
  <si>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</si>
  <si>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</si>
  <si>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</si>
  <si>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</si>
  <si>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</si>
  <si>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</si>
  <si>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</si>
  <si>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</si>
  <si>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</si>
  <si>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</si>
  <si>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</si>
  <si>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</si>
  <si>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</si>
  <si>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</si>
  <si>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</si>
  <si>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</si>
  <si>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</si>
  <si>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</si>
  <si>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</si>
  <si>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</si>
  <si>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</si>
  <si>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</si>
  <si>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BTSI-NPDC-2023-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</si>
  <si>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</si>
  <si>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</si>
  <si>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</si>
  <si>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</si>
  <si>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</si>
  <si>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</si>
  <si>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</si>
  <si>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</si>
  <si>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</si>
  <si>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</si>
  <si>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</si>
  <si>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</si>
  <si>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</si>
  <si>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</si>
  <si>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</si>
  <si>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</si>
  <si>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</si>
  <si>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</si>
  <si>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</si>
  <si>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</si>
  <si>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</si>
  <si>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</si>
  <si>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</si>
  <si>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</si>
  <si>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</si>
  <si>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</si>
  <si>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</si>
  <si>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</si>
  <si>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</si>
  <si>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</si>
  <si>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</si>
  <si>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</si>
  <si>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</si>
  <si>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</si>
  <si>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</si>
  <si>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</si>
  <si>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</si>
  <si>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</si>
  <si>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</si>
  <si>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</si>
  <si>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</si>
  <si>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</si>
  <si>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</si>
  <si>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</si>
  <si>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</si>
  <si>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</si>
  <si>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</si>
  <si>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</si>
  <si>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</si>
  <si>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</si>
  <si>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</si>
  <si>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</si>
  <si>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</si>
  <si>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004</t>
  </si>
  <si>
    <t>Chemetron</t>
  </si>
  <si>
    <t>B-88733</t>
  </si>
  <si>
    <t>✔</t>
  </si>
  <si>
    <t>BTSI-NPDC-2024</t>
  </si>
  <si>
    <t xml:space="preserve">Good </t>
  </si>
  <si>
    <t>Good</t>
  </si>
  <si>
    <t>Unit is operational</t>
  </si>
  <si>
    <t xml:space="preserve">Cleaning Kit </t>
  </si>
  <si>
    <t>Adjusment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</si>
</sst>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5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/>
    </xf>
    <xf numFmtId="0" fontId="7" fillId="4" borderId="17" xfId="0" applyFont="1" applyFill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0" xfId="0" applyFont="1"/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20" fillId="3" borderId="19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409575</xdr:colOff>
      <xdr:row>49</xdr:row>
      <xdr:rowOff>76200</xdr:rowOff>
    </xdr:from>
    <xdr:to>
      <xdr:col>14</xdr:col>
      <xdr:colOff>295274</xdr:colOff>
      <xdr:row>53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CE5A14-5306-4D69-A00C-8F70F2B56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11401425"/>
          <a:ext cx="1142999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BABY WEIGHING SCALE"/>
        <filter val="WEIGHING SCAL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9"/>
  <sheetViews>
    <sheetView tabSelected="1" topLeftCell="B30" zoomScaleNormal="100" workbookViewId="0">
      <selection activeCell="S55" sqref="S55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6" t="s">
        <v>160</v>
      </c>
      <c r="E8" s="116"/>
      <c r="F8" s="116"/>
      <c r="G8" s="116"/>
      <c r="H8" s="116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8" t="s">
        <v>482</v>
      </c>
      <c r="E10" s="118"/>
      <c r="F10" s="118"/>
      <c r="G10" s="118"/>
      <c r="H10" s="118"/>
      <c r="I10" s="118"/>
      <c r="J10" s="118"/>
      <c r="K10" s="118"/>
      <c r="L10" s="118"/>
      <c r="M10" s="27"/>
    </row>
    <row r="11" spans="1:16" ht="24.95" customHeight="1" x14ac:dyDescent="0.25">
      <c r="C11" s="41" t="s">
        <v>4</v>
      </c>
      <c r="D11" s="140" t="str">
        <f>VLOOKUP(D10,'Data table'!A3:B26,2,0)</f>
        <v>Marciano Brion St.</v>
      </c>
      <c r="E11" s="141"/>
      <c r="F11" s="141"/>
      <c r="G11" s="141"/>
      <c r="H11" s="141"/>
      <c r="I11" s="140" t="str">
        <f>VLOOKUP(D10,'Data table'!A3:C26,3,0)</f>
        <v>San Pablo City, Laguna</v>
      </c>
      <c r="J11" s="141"/>
      <c r="K11" s="141"/>
      <c r="L11" s="141"/>
      <c r="M11" s="27"/>
    </row>
    <row r="12" spans="1:16" ht="24.95" customHeight="1" x14ac:dyDescent="0.25">
      <c r="C12" s="40" t="s">
        <v>188</v>
      </c>
      <c r="D12" s="149" t="s">
        <v>439</v>
      </c>
      <c r="E12" s="149"/>
      <c r="F12" s="149"/>
      <c r="G12" s="149"/>
      <c r="H12" s="149"/>
      <c r="J12" s="57"/>
      <c r="L12" s="114" t="s">
        <v>190</v>
      </c>
      <c r="M12" s="114"/>
      <c r="N12" s="115" t="s">
        <v>564</v>
      </c>
      <c r="O12" s="115"/>
      <c r="P12" s="58" t="s">
        <v>560</v>
      </c>
    </row>
    <row r="13" spans="1:16" ht="36" customHeight="1" x14ac:dyDescent="0.25">
      <c r="C13" s="40" t="s">
        <v>187</v>
      </c>
      <c r="D13" s="142" t="s">
        <v>562</v>
      </c>
      <c r="E13" s="142"/>
      <c r="F13" s="142"/>
      <c r="G13" s="138" t="s">
        <v>189</v>
      </c>
      <c r="H13" s="138"/>
      <c r="I13" s="118">
        <v>790</v>
      </c>
      <c r="J13" s="118"/>
      <c r="K13" s="118"/>
      <c r="L13" s="138" t="s">
        <v>191</v>
      </c>
      <c r="M13" s="138"/>
      <c r="N13" s="118" t="s">
        <v>561</v>
      </c>
      <c r="O13" s="118"/>
      <c r="P13" s="118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568</v>
      </c>
      <c r="D16" s="51"/>
      <c r="E16" s="148"/>
      <c r="F16" s="148"/>
      <c r="G16" s="148"/>
      <c r="H16" s="148"/>
      <c r="I16" s="148"/>
      <c r="J16" s="148"/>
      <c r="K16" s="139" t="s">
        <v>23</v>
      </c>
      <c r="L16" s="139"/>
      <c r="M16" s="139"/>
      <c r="N16" s="146">
        <v>45370</v>
      </c>
      <c r="O16" s="147"/>
      <c r="P16" s="147"/>
    </row>
    <row r="17" spans="2:16" ht="15.95" customHeight="1" x14ac:dyDescent="0.25">
      <c r="B17" s="30">
        <v>2</v>
      </c>
      <c r="C17" s="47" t="s">
        <v>569</v>
      </c>
      <c r="D17" s="51"/>
      <c r="E17" s="148"/>
      <c r="F17" s="148"/>
      <c r="G17" s="148"/>
      <c r="H17" s="148"/>
      <c r="I17" s="148"/>
      <c r="J17" s="148"/>
      <c r="K17" s="139" t="s">
        <v>24</v>
      </c>
      <c r="L17" s="139"/>
      <c r="M17" s="139"/>
      <c r="N17" s="146"/>
      <c r="O17" s="147"/>
      <c r="P17" s="147"/>
    </row>
    <row r="18" spans="2:16" ht="15.95" customHeight="1" x14ac:dyDescent="0.25">
      <c r="B18" s="30">
        <v>3</v>
      </c>
      <c r="C18" s="49"/>
      <c r="D18" s="51"/>
      <c r="E18" s="148"/>
      <c r="F18" s="148"/>
      <c r="G18" s="148"/>
      <c r="H18" s="148"/>
      <c r="I18" s="148"/>
      <c r="J18" s="148"/>
      <c r="K18" s="139" t="s">
        <v>25</v>
      </c>
      <c r="L18" s="139"/>
      <c r="M18" s="139"/>
      <c r="N18" s="147"/>
      <c r="O18" s="147"/>
      <c r="P18" s="147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26" t="s">
        <v>6</v>
      </c>
      <c r="C20" s="126"/>
      <c r="D20" s="126"/>
      <c r="F20" s="43" t="s">
        <v>7</v>
      </c>
      <c r="H20" s="43" t="s">
        <v>8</v>
      </c>
      <c r="J20" s="43" t="s">
        <v>9</v>
      </c>
      <c r="L20" s="126" t="s">
        <v>10</v>
      </c>
      <c r="M20" s="126"/>
      <c r="N20" s="126" t="s">
        <v>11</v>
      </c>
      <c r="O20" s="126"/>
      <c r="P20" s="126"/>
    </row>
    <row r="21" spans="2:16" ht="15.75" x14ac:dyDescent="0.25">
      <c r="B21" s="104">
        <v>1</v>
      </c>
      <c r="C21" s="125" t="str">
        <f>VLOOKUP(D8,Equipments!A2:O100,2,FALSE)</f>
        <v>General condition</v>
      </c>
      <c r="D21" s="125"/>
      <c r="E21" s="105"/>
      <c r="F21" s="106" t="s">
        <v>563</v>
      </c>
      <c r="G21" s="105"/>
      <c r="H21" s="107"/>
      <c r="I21" s="105"/>
      <c r="J21" s="108"/>
      <c r="K21" s="105"/>
      <c r="L21" s="121" t="s">
        <v>565</v>
      </c>
      <c r="M21" s="121"/>
      <c r="N21" s="120"/>
      <c r="O21" s="120"/>
      <c r="P21" s="120"/>
    </row>
    <row r="22" spans="2:16" ht="15.75" x14ac:dyDescent="0.25">
      <c r="B22" s="108">
        <v>2</v>
      </c>
      <c r="C22" s="125" t="str">
        <f>VLOOKUP(D8,Equipments!A2:O100,3,0)</f>
        <v>Connectors</v>
      </c>
      <c r="D22" s="125"/>
      <c r="E22" s="105"/>
      <c r="F22" s="109" t="s">
        <v>563</v>
      </c>
      <c r="G22" s="105"/>
      <c r="H22" s="107"/>
      <c r="I22" s="105"/>
      <c r="J22" s="108"/>
      <c r="K22" s="105"/>
      <c r="L22" s="121" t="s">
        <v>565</v>
      </c>
      <c r="M22" s="121"/>
      <c r="N22" s="120"/>
      <c r="O22" s="120"/>
      <c r="P22" s="120"/>
    </row>
    <row r="23" spans="2:16" ht="15.75" x14ac:dyDescent="0.25">
      <c r="B23" s="104">
        <v>3</v>
      </c>
      <c r="C23" s="125" t="str">
        <f>VLOOKUP(D8,Equipments!A2:O100,4,0)</f>
        <v>Motor</v>
      </c>
      <c r="D23" s="125"/>
      <c r="E23" s="105"/>
      <c r="F23" s="106" t="s">
        <v>563</v>
      </c>
      <c r="G23" s="105"/>
      <c r="H23" s="107"/>
      <c r="I23" s="105"/>
      <c r="J23" s="108"/>
      <c r="K23" s="105"/>
      <c r="L23" s="121" t="s">
        <v>565</v>
      </c>
      <c r="M23" s="121"/>
      <c r="N23" s="120"/>
      <c r="O23" s="120"/>
      <c r="P23" s="120"/>
    </row>
    <row r="24" spans="2:16" ht="15.75" x14ac:dyDescent="0.25">
      <c r="B24" s="108">
        <v>4</v>
      </c>
      <c r="C24" s="125" t="str">
        <f>VLOOKUP(D8,Equipments!A2:O100,5,0)</f>
        <v>Tubing</v>
      </c>
      <c r="D24" s="125"/>
      <c r="E24" s="105"/>
      <c r="F24" s="109" t="s">
        <v>563</v>
      </c>
      <c r="G24" s="105"/>
      <c r="H24" s="107"/>
      <c r="I24" s="105"/>
      <c r="J24" s="108"/>
      <c r="K24" s="105"/>
      <c r="L24" s="121" t="s">
        <v>565</v>
      </c>
      <c r="M24" s="121"/>
      <c r="N24" s="120"/>
      <c r="O24" s="120"/>
      <c r="P24" s="120"/>
    </row>
    <row r="25" spans="2:16" ht="15.75" x14ac:dyDescent="0.25">
      <c r="B25" s="104">
        <v>5</v>
      </c>
      <c r="C25" s="125" t="str">
        <f>VLOOKUP(D8,Equipments!A2:O100,6,0)</f>
        <v>Negative Pressure Control</v>
      </c>
      <c r="D25" s="125"/>
      <c r="E25" s="105"/>
      <c r="F25" s="106" t="s">
        <v>563</v>
      </c>
      <c r="G25" s="105"/>
      <c r="H25" s="107"/>
      <c r="I25" s="105"/>
      <c r="J25" s="108"/>
      <c r="K25" s="105"/>
      <c r="L25" s="121" t="s">
        <v>565</v>
      </c>
      <c r="M25" s="121"/>
      <c r="N25" s="120"/>
      <c r="O25" s="120"/>
      <c r="P25" s="120"/>
    </row>
    <row r="26" spans="2:16" ht="15.75" x14ac:dyDescent="0.25">
      <c r="B26" s="108">
        <v>6</v>
      </c>
      <c r="C26" s="127" t="str">
        <f>VLOOKUP(D8,Equipments!A2:O100,7,0)</f>
        <v>Negative Pressure Gauge</v>
      </c>
      <c r="D26" s="128"/>
      <c r="E26" s="105"/>
      <c r="F26" s="109" t="s">
        <v>563</v>
      </c>
      <c r="G26" s="105"/>
      <c r="H26" s="107"/>
      <c r="I26" s="105"/>
      <c r="J26" s="109"/>
      <c r="K26" s="105"/>
      <c r="L26" s="121" t="s">
        <v>565</v>
      </c>
      <c r="M26" s="121"/>
      <c r="N26" s="143"/>
      <c r="O26" s="144"/>
      <c r="P26" s="145"/>
    </row>
    <row r="27" spans="2:16" ht="15.75" x14ac:dyDescent="0.25">
      <c r="B27" s="104">
        <v>7</v>
      </c>
      <c r="C27" s="127" t="str">
        <f>VLOOKUP(D8,Equipments!A2:O100,8,0)</f>
        <v>Bottle</v>
      </c>
      <c r="D27" s="128"/>
      <c r="E27" s="105"/>
      <c r="F27" s="106" t="s">
        <v>563</v>
      </c>
      <c r="G27" s="105"/>
      <c r="H27" s="107"/>
      <c r="I27" s="105"/>
      <c r="J27" s="108"/>
      <c r="K27" s="105"/>
      <c r="L27" s="121" t="s">
        <v>565</v>
      </c>
      <c r="M27" s="121"/>
      <c r="N27" s="143"/>
      <c r="O27" s="144"/>
      <c r="P27" s="145"/>
    </row>
    <row r="28" spans="2:16" ht="15.75" x14ac:dyDescent="0.25">
      <c r="B28" s="104">
        <v>8</v>
      </c>
      <c r="C28" s="127" t="str">
        <f>VLOOKUP(D8,Equipments!A2:O100,9,0)</f>
        <v>Output Nozzle</v>
      </c>
      <c r="D28" s="128"/>
      <c r="E28" s="105"/>
      <c r="F28" s="109" t="s">
        <v>563</v>
      </c>
      <c r="G28" s="105"/>
      <c r="H28" s="107"/>
      <c r="I28" s="105"/>
      <c r="J28" s="108"/>
      <c r="K28" s="105"/>
      <c r="L28" s="121" t="s">
        <v>565</v>
      </c>
      <c r="M28" s="121"/>
      <c r="N28" s="143"/>
      <c r="O28" s="144"/>
      <c r="P28" s="145"/>
    </row>
    <row r="29" spans="2:16" ht="15.75" x14ac:dyDescent="0.25">
      <c r="B29" s="104">
        <v>9</v>
      </c>
      <c r="C29" s="127" t="str">
        <f>VLOOKUP(D8,Equipments!A2:O100,10,0)</f>
        <v>Filter</v>
      </c>
      <c r="D29" s="128"/>
      <c r="E29" s="105"/>
      <c r="F29" s="106" t="s">
        <v>563</v>
      </c>
      <c r="G29" s="105"/>
      <c r="H29" s="107"/>
      <c r="I29" s="105"/>
      <c r="J29" s="108"/>
      <c r="K29" s="105"/>
      <c r="L29" s="121" t="s">
        <v>565</v>
      </c>
      <c r="M29" s="121"/>
      <c r="N29" s="143"/>
      <c r="O29" s="144"/>
      <c r="P29" s="145"/>
    </row>
    <row r="30" spans="2:16" ht="15.75" x14ac:dyDescent="0.25">
      <c r="B30" s="104">
        <v>10</v>
      </c>
      <c r="C30" s="127" t="str">
        <f>VLOOKUP(D8,Equipments!A2:O100,11,0)</f>
        <v>Safety labels and inscription</v>
      </c>
      <c r="D30" s="128"/>
      <c r="E30" s="105"/>
      <c r="F30" s="109" t="s">
        <v>563</v>
      </c>
      <c r="G30" s="105"/>
      <c r="H30" s="107"/>
      <c r="I30" s="105"/>
      <c r="J30" s="108"/>
      <c r="K30" s="105"/>
      <c r="L30" s="121" t="s">
        <v>565</v>
      </c>
      <c r="M30" s="121"/>
      <c r="N30" s="143"/>
      <c r="O30" s="144"/>
      <c r="P30" s="145"/>
    </row>
    <row r="31" spans="2:16" ht="15.75" x14ac:dyDescent="0.25">
      <c r="B31" s="104">
        <v>11</v>
      </c>
      <c r="C31" s="127" t="str">
        <f>VLOOKUP(D8,Equipments!A2:O100,12,0)</f>
        <v>Hospital label</v>
      </c>
      <c r="D31" s="128"/>
      <c r="E31" s="110"/>
      <c r="F31" s="106" t="s">
        <v>563</v>
      </c>
      <c r="G31" s="110"/>
      <c r="H31" s="107"/>
      <c r="I31" s="110"/>
      <c r="J31" s="108"/>
      <c r="K31" s="110"/>
      <c r="L31" s="121" t="s">
        <v>565</v>
      </c>
      <c r="M31" s="121"/>
      <c r="N31" s="143"/>
      <c r="O31" s="144"/>
      <c r="P31" s="145"/>
    </row>
    <row r="32" spans="2:16" ht="30" customHeight="1" x14ac:dyDescent="0.25">
      <c r="B32" s="119" t="s">
        <v>12</v>
      </c>
      <c r="C32" s="119"/>
      <c r="D32" s="119"/>
      <c r="F32" s="103" t="s">
        <v>7</v>
      </c>
      <c r="H32" s="103" t="s">
        <v>8</v>
      </c>
      <c r="J32" s="103" t="s">
        <v>9</v>
      </c>
      <c r="L32" s="119" t="s">
        <v>13</v>
      </c>
      <c r="M32" s="119"/>
      <c r="N32" s="119" t="s">
        <v>11</v>
      </c>
      <c r="O32" s="119"/>
      <c r="P32" s="119"/>
    </row>
    <row r="33" spans="2:16" ht="15.75" x14ac:dyDescent="0.25">
      <c r="B33" s="108">
        <v>1</v>
      </c>
      <c r="C33" s="129" t="str">
        <f>VLOOKUP(D8,Equipments!A2:U100,16,0)</f>
        <v>Display</v>
      </c>
      <c r="D33" s="129"/>
      <c r="E33" s="111"/>
      <c r="F33" s="109" t="s">
        <v>563</v>
      </c>
      <c r="G33" s="111"/>
      <c r="H33" s="107"/>
      <c r="I33" s="111"/>
      <c r="J33" s="107"/>
      <c r="K33" s="111"/>
      <c r="L33" s="120" t="s">
        <v>565</v>
      </c>
      <c r="M33" s="120"/>
      <c r="N33" s="120"/>
      <c r="O33" s="120"/>
      <c r="P33" s="120"/>
    </row>
    <row r="34" spans="2:16" ht="15.75" x14ac:dyDescent="0.25">
      <c r="B34" s="104">
        <v>2</v>
      </c>
      <c r="C34" s="125" t="str">
        <f>VLOOKUP(D8,Equipments!A2:U100,17,0)</f>
        <v>Exterior surfaces</v>
      </c>
      <c r="D34" s="125"/>
      <c r="E34" s="111"/>
      <c r="F34" s="106" t="s">
        <v>563</v>
      </c>
      <c r="G34" s="111"/>
      <c r="H34" s="107"/>
      <c r="I34" s="111"/>
      <c r="J34" s="107"/>
      <c r="K34" s="111"/>
      <c r="L34" s="120" t="s">
        <v>565</v>
      </c>
      <c r="M34" s="120"/>
      <c r="N34" s="120"/>
      <c r="O34" s="120"/>
      <c r="P34" s="120"/>
    </row>
    <row r="35" spans="2:16" ht="15.75" x14ac:dyDescent="0.25">
      <c r="B35" s="108">
        <v>3</v>
      </c>
      <c r="C35" s="129" t="str">
        <f>VLOOKUP(D8,Equipments!A2:U100,18,0)</f>
        <v>Inspect/ Clean caster wheels</v>
      </c>
      <c r="D35" s="129"/>
      <c r="E35" s="111"/>
      <c r="F35" s="109"/>
      <c r="G35" s="111"/>
      <c r="H35" s="107"/>
      <c r="I35" s="111"/>
      <c r="J35" s="109" t="s">
        <v>563</v>
      </c>
      <c r="K35" s="111"/>
      <c r="L35" s="121"/>
      <c r="M35" s="121"/>
      <c r="N35" s="120"/>
      <c r="O35" s="120"/>
      <c r="P35" s="120"/>
    </row>
    <row r="36" spans="2:16" ht="15.75" x14ac:dyDescent="0.25">
      <c r="B36" s="104">
        <v>4</v>
      </c>
      <c r="C36" s="125" t="str">
        <f>VLOOKUP(D8,Equipments!A2:U100,19,0)</f>
        <v>Align/adjust mechanical components</v>
      </c>
      <c r="D36" s="125"/>
      <c r="E36" s="111"/>
      <c r="F36" s="106"/>
      <c r="G36" s="111"/>
      <c r="H36" s="107"/>
      <c r="I36" s="111"/>
      <c r="J36" s="106" t="s">
        <v>563</v>
      </c>
      <c r="K36" s="111"/>
      <c r="L36" s="121"/>
      <c r="M36" s="121"/>
      <c r="N36" s="120"/>
      <c r="O36" s="120"/>
      <c r="P36" s="120"/>
    </row>
    <row r="37" spans="2:16" ht="15.75" x14ac:dyDescent="0.25">
      <c r="B37" s="108">
        <v>5</v>
      </c>
      <c r="C37" s="130" t="str">
        <f>VLOOKUP(D8,Equipments!A2:U100,20,0)</f>
        <v>Replace deteriorated components</v>
      </c>
      <c r="D37" s="131"/>
      <c r="E37" s="111"/>
      <c r="F37" s="107"/>
      <c r="G37" s="111"/>
      <c r="H37" s="107"/>
      <c r="I37" s="111"/>
      <c r="J37" s="109" t="s">
        <v>563</v>
      </c>
      <c r="K37" s="111"/>
      <c r="L37" s="122"/>
      <c r="M37" s="123"/>
      <c r="N37" s="143"/>
      <c r="O37" s="144"/>
      <c r="P37" s="145"/>
    </row>
    <row r="38" spans="2:16" ht="30" customHeight="1" x14ac:dyDescent="0.25">
      <c r="B38" s="124" t="s">
        <v>14</v>
      </c>
      <c r="C38" s="124"/>
      <c r="D38" s="124"/>
      <c r="F38" s="44" t="s">
        <v>7</v>
      </c>
      <c r="H38" s="44" t="s">
        <v>8</v>
      </c>
      <c r="J38" s="44" t="s">
        <v>9</v>
      </c>
      <c r="L38" s="124" t="s">
        <v>13</v>
      </c>
      <c r="M38" s="124"/>
      <c r="N38" s="124" t="s">
        <v>11</v>
      </c>
      <c r="O38" s="124"/>
      <c r="P38" s="124"/>
    </row>
    <row r="39" spans="2:16" ht="15.75" x14ac:dyDescent="0.25">
      <c r="B39" s="108">
        <v>1</v>
      </c>
      <c r="C39" s="129" t="str">
        <f>VLOOKUP(D8,Equipments!A2:W100,22,0)</f>
        <v>Physical condition</v>
      </c>
      <c r="D39" s="129"/>
      <c r="E39" s="111"/>
      <c r="F39" s="106" t="s">
        <v>563</v>
      </c>
      <c r="G39" s="111"/>
      <c r="H39" s="107"/>
      <c r="I39" s="111"/>
      <c r="J39" s="109"/>
      <c r="K39" s="111"/>
      <c r="L39" s="120"/>
      <c r="M39" s="120"/>
      <c r="N39" s="120"/>
      <c r="O39" s="120"/>
      <c r="P39" s="120"/>
    </row>
    <row r="40" spans="2:16" ht="15.75" x14ac:dyDescent="0.25">
      <c r="B40" s="104">
        <v>2</v>
      </c>
      <c r="C40" s="125" t="str">
        <f>VLOOKUP(D8,Equipments!A2:W100,23,0)</f>
        <v>Battery charging condition</v>
      </c>
      <c r="D40" s="125"/>
      <c r="E40" s="111"/>
      <c r="F40" s="106" t="s">
        <v>563</v>
      </c>
      <c r="G40" s="111"/>
      <c r="H40" s="107"/>
      <c r="I40" s="111"/>
      <c r="J40" s="106"/>
      <c r="K40" s="111"/>
      <c r="L40" s="120"/>
      <c r="M40" s="120"/>
      <c r="N40" s="120"/>
      <c r="O40" s="120"/>
      <c r="P40" s="120"/>
    </row>
    <row r="41" spans="2:16" ht="30" customHeight="1" x14ac:dyDescent="0.25">
      <c r="B41" s="124" t="s">
        <v>15</v>
      </c>
      <c r="C41" s="124"/>
      <c r="D41" s="124"/>
      <c r="F41" s="44" t="s">
        <v>7</v>
      </c>
      <c r="H41" s="44" t="s">
        <v>8</v>
      </c>
      <c r="J41" s="44" t="s">
        <v>9</v>
      </c>
      <c r="L41" s="124" t="s">
        <v>13</v>
      </c>
      <c r="M41" s="124"/>
      <c r="N41" s="124" t="s">
        <v>11</v>
      </c>
      <c r="O41" s="124"/>
      <c r="P41" s="124"/>
    </row>
    <row r="42" spans="2:16" ht="15.75" x14ac:dyDescent="0.25">
      <c r="B42" s="108">
        <v>1</v>
      </c>
      <c r="C42" s="129" t="str">
        <f>VLOOKUP(D8,Equipments!A2:AB100,24,0)</f>
        <v>Power outlet</v>
      </c>
      <c r="D42" s="129"/>
      <c r="E42" s="111"/>
      <c r="F42" s="109" t="s">
        <v>563</v>
      </c>
      <c r="G42" s="111"/>
      <c r="H42" s="107"/>
      <c r="I42" s="111"/>
      <c r="J42" s="108"/>
      <c r="K42" s="111"/>
      <c r="L42" s="120" t="s">
        <v>566</v>
      </c>
      <c r="M42" s="120"/>
      <c r="N42" s="120"/>
      <c r="O42" s="120"/>
      <c r="P42" s="120"/>
    </row>
    <row r="43" spans="2:16" ht="15.75" x14ac:dyDescent="0.25">
      <c r="B43" s="104">
        <v>2</v>
      </c>
      <c r="C43" s="125" t="str">
        <f>VLOOKUP(D8,Equipments!A2:AB100,25,0)</f>
        <v>Power cord and plug</v>
      </c>
      <c r="D43" s="125"/>
      <c r="E43" s="111"/>
      <c r="F43" s="106" t="s">
        <v>563</v>
      </c>
      <c r="G43" s="111"/>
      <c r="H43" s="107"/>
      <c r="I43" s="111"/>
      <c r="J43" s="104"/>
      <c r="K43" s="111"/>
      <c r="L43" s="120" t="s">
        <v>566</v>
      </c>
      <c r="M43" s="120"/>
      <c r="N43" s="120"/>
      <c r="O43" s="120"/>
      <c r="P43" s="120"/>
    </row>
    <row r="44" spans="2:16" ht="15.75" x14ac:dyDescent="0.25">
      <c r="B44" s="108">
        <v>3</v>
      </c>
      <c r="C44" s="129" t="str">
        <f>VLOOKUP(D8,Equipments!A2:AB100,26,0)</f>
        <v xml:space="preserve">Ground (EARTH) integrity </v>
      </c>
      <c r="D44" s="129"/>
      <c r="E44" s="111"/>
      <c r="F44" s="109" t="s">
        <v>563</v>
      </c>
      <c r="G44" s="111"/>
      <c r="H44" s="107"/>
      <c r="I44" s="111"/>
      <c r="J44" s="108"/>
      <c r="K44" s="111"/>
      <c r="L44" s="120" t="s">
        <v>566</v>
      </c>
      <c r="M44" s="120"/>
      <c r="N44" s="120"/>
      <c r="O44" s="120"/>
      <c r="P44" s="120"/>
    </row>
    <row r="45" spans="2:16" ht="15.75" x14ac:dyDescent="0.25">
      <c r="B45" s="104">
        <v>4</v>
      </c>
      <c r="C45" s="125" t="str">
        <f>VLOOKUP(D8,Equipments!A2:AB100,27,0)</f>
        <v>Ground (EARTH) wire leakage</v>
      </c>
      <c r="D45" s="125"/>
      <c r="E45" s="111"/>
      <c r="F45" s="106" t="s">
        <v>563</v>
      </c>
      <c r="G45" s="111"/>
      <c r="H45" s="107"/>
      <c r="I45" s="111"/>
      <c r="J45" s="104"/>
      <c r="K45" s="111"/>
      <c r="L45" s="120" t="s">
        <v>566</v>
      </c>
      <c r="M45" s="120"/>
      <c r="N45" s="120"/>
      <c r="O45" s="120"/>
      <c r="P45" s="120"/>
    </row>
    <row r="46" spans="2:16" ht="15.75" x14ac:dyDescent="0.25">
      <c r="B46" s="108">
        <v>5</v>
      </c>
      <c r="C46" s="129" t="str">
        <f>VLOOKUP(D8,Equipments!A2:AB100,28,0)</f>
        <v>Enclosure leakage test</v>
      </c>
      <c r="D46" s="129"/>
      <c r="E46" s="111"/>
      <c r="F46" s="109" t="s">
        <v>563</v>
      </c>
      <c r="G46" s="111"/>
      <c r="H46" s="107"/>
      <c r="I46" s="111"/>
      <c r="J46" s="104"/>
      <c r="K46" s="111"/>
      <c r="L46" s="120" t="s">
        <v>566</v>
      </c>
      <c r="M46" s="120"/>
      <c r="N46" s="120"/>
      <c r="O46" s="120"/>
      <c r="P46" s="120"/>
    </row>
    <row r="47" spans="2:16" ht="18" customHeight="1" x14ac:dyDescent="0.25">
      <c r="B47" s="28"/>
      <c r="C47" s="28"/>
      <c r="D47" s="29"/>
      <c r="E47" s="30"/>
      <c r="F47" s="29"/>
      <c r="G47" s="27"/>
      <c r="H47" s="27"/>
      <c r="I47" s="26"/>
      <c r="J47" s="29"/>
      <c r="K47" s="29"/>
      <c r="L47" s="27"/>
      <c r="M47" s="27"/>
    </row>
    <row r="48" spans="2:16" ht="30" customHeight="1" x14ac:dyDescent="0.25">
      <c r="B48" s="31"/>
      <c r="C48" s="33" t="s">
        <v>16</v>
      </c>
      <c r="D48" s="27"/>
      <c r="F48" s="31"/>
      <c r="G48" s="135" t="s">
        <v>17</v>
      </c>
      <c r="H48" s="136"/>
      <c r="I48" s="136"/>
      <c r="K48" s="29"/>
      <c r="L48" s="56" t="s">
        <v>563</v>
      </c>
      <c r="M48" s="135" t="s">
        <v>18</v>
      </c>
      <c r="N48" s="136"/>
    </row>
    <row r="49" spans="1:16" ht="6.75" customHeight="1" x14ac:dyDescent="0.25">
      <c r="B49" s="26"/>
      <c r="C49" s="33"/>
      <c r="D49" s="27"/>
      <c r="F49" s="26"/>
      <c r="G49" s="33"/>
      <c r="H49" s="33"/>
      <c r="I49" s="33"/>
      <c r="K49" s="29"/>
      <c r="L49" s="46"/>
      <c r="M49" s="33"/>
      <c r="N49" s="33"/>
    </row>
    <row r="50" spans="1:16" ht="20.100000000000001" customHeight="1" x14ac:dyDescent="0.25">
      <c r="B50" s="27"/>
      <c r="C50" s="54" t="s">
        <v>451</v>
      </c>
      <c r="D50" s="137" t="s">
        <v>567</v>
      </c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</row>
    <row r="51" spans="1:16" ht="20.100000000000001" customHeight="1" x14ac:dyDescent="0.25">
      <c r="A51" s="2"/>
      <c r="B51" s="32"/>
      <c r="C51" s="45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</row>
    <row r="52" spans="1:16" ht="8.25" customHeight="1" x14ac:dyDescent="0.25">
      <c r="A52" s="2"/>
      <c r="B52" s="32"/>
      <c r="C52" s="33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6" ht="20.100000000000001" customHeight="1" x14ac:dyDescent="0.25">
      <c r="B53" s="117" t="s">
        <v>19</v>
      </c>
      <c r="C53" s="117"/>
      <c r="D53" s="132" t="s">
        <v>186</v>
      </c>
      <c r="E53" s="132"/>
      <c r="F53" s="132"/>
      <c r="G53" s="132"/>
      <c r="H53" s="132"/>
      <c r="J53" s="117" t="s">
        <v>20</v>
      </c>
      <c r="K53" s="117"/>
      <c r="L53" s="117"/>
      <c r="M53" s="132" t="s">
        <v>21</v>
      </c>
      <c r="N53" s="132"/>
      <c r="O53" s="132"/>
    </row>
    <row r="54" spans="1:16" ht="20.100000000000001" customHeight="1" x14ac:dyDescent="0.25">
      <c r="B54" s="117" t="s">
        <v>22</v>
      </c>
      <c r="C54" s="117"/>
      <c r="D54" s="133"/>
      <c r="E54" s="133"/>
      <c r="F54" s="133"/>
      <c r="G54" s="133"/>
      <c r="H54" s="133"/>
      <c r="J54" s="117" t="s">
        <v>493</v>
      </c>
      <c r="K54" s="117"/>
      <c r="L54" s="117"/>
      <c r="M54" s="134"/>
      <c r="N54" s="134"/>
      <c r="O54" s="134"/>
    </row>
    <row r="56" spans="1:16" ht="15" customHeight="1" x14ac:dyDescent="0.25">
      <c r="B56" s="112" t="s">
        <v>546</v>
      </c>
      <c r="C56" s="112"/>
      <c r="D56" s="112"/>
      <c r="E56" s="2"/>
      <c r="G56" s="2"/>
      <c r="I56" s="1"/>
      <c r="J56" s="1"/>
      <c r="K56" s="2"/>
    </row>
    <row r="57" spans="1:16" ht="15" customHeight="1" x14ac:dyDescent="0.25">
      <c r="B57" s="113" t="s">
        <v>547</v>
      </c>
      <c r="C57" s="113"/>
      <c r="D57" s="113"/>
      <c r="E57" s="25"/>
    </row>
    <row r="58" spans="1:16" ht="15" customHeight="1" x14ac:dyDescent="0.25">
      <c r="B58" s="113" t="s">
        <v>549</v>
      </c>
      <c r="C58" s="113"/>
      <c r="D58" s="113"/>
      <c r="E58" s="25"/>
    </row>
    <row r="59" spans="1:16" ht="15" customHeight="1" x14ac:dyDescent="0.25">
      <c r="B59" s="113" t="s">
        <v>548</v>
      </c>
      <c r="C59" s="113"/>
      <c r="D59" s="113"/>
      <c r="E59" s="25"/>
    </row>
  </sheetData>
  <mergeCells count="118">
    <mergeCell ref="C27:D27"/>
    <mergeCell ref="C26:D26"/>
    <mergeCell ref="D12:H12"/>
    <mergeCell ref="E18:J18"/>
    <mergeCell ref="N33:P33"/>
    <mergeCell ref="N34:P34"/>
    <mergeCell ref="N35:P35"/>
    <mergeCell ref="N28:P28"/>
    <mergeCell ref="N29:P29"/>
    <mergeCell ref="N30:P30"/>
    <mergeCell ref="N31:P31"/>
    <mergeCell ref="L26:M26"/>
    <mergeCell ref="L27:M27"/>
    <mergeCell ref="L28:M28"/>
    <mergeCell ref="L29:M29"/>
    <mergeCell ref="N32:P32"/>
    <mergeCell ref="N26:P26"/>
    <mergeCell ref="N27:P27"/>
    <mergeCell ref="C25:D25"/>
    <mergeCell ref="L20:M20"/>
    <mergeCell ref="N20:P20"/>
    <mergeCell ref="L21:M21"/>
    <mergeCell ref="L22:M22"/>
    <mergeCell ref="C31:D31"/>
    <mergeCell ref="L42:M42"/>
    <mergeCell ref="L43:M43"/>
    <mergeCell ref="L44:M44"/>
    <mergeCell ref="L45:M45"/>
    <mergeCell ref="D50:P50"/>
    <mergeCell ref="D51:P51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6:P36"/>
    <mergeCell ref="N37:P37"/>
    <mergeCell ref="N16:P16"/>
    <mergeCell ref="N17:P17"/>
    <mergeCell ref="N18:P18"/>
    <mergeCell ref="E16:J16"/>
    <mergeCell ref="E17:J17"/>
    <mergeCell ref="C36:D36"/>
    <mergeCell ref="D53:H53"/>
    <mergeCell ref="D54:H54"/>
    <mergeCell ref="M53:O53"/>
    <mergeCell ref="M54:O54"/>
    <mergeCell ref="J54:L54"/>
    <mergeCell ref="N40:P40"/>
    <mergeCell ref="N39:P39"/>
    <mergeCell ref="N42:P42"/>
    <mergeCell ref="N43:P43"/>
    <mergeCell ref="N44:P44"/>
    <mergeCell ref="C43:D43"/>
    <mergeCell ref="C42:D42"/>
    <mergeCell ref="C46:D46"/>
    <mergeCell ref="C45:D45"/>
    <mergeCell ref="C44:D44"/>
    <mergeCell ref="M48:N48"/>
    <mergeCell ref="G48:I48"/>
    <mergeCell ref="L46:M46"/>
    <mergeCell ref="N41:P41"/>
    <mergeCell ref="N45:P45"/>
    <mergeCell ref="N46:P46"/>
    <mergeCell ref="L40:M40"/>
    <mergeCell ref="L39:M39"/>
    <mergeCell ref="L41:M41"/>
    <mergeCell ref="C30:D30"/>
    <mergeCell ref="C29:D29"/>
    <mergeCell ref="C28:D28"/>
    <mergeCell ref="B41:D41"/>
    <mergeCell ref="B38:D38"/>
    <mergeCell ref="C40:D40"/>
    <mergeCell ref="C39:D39"/>
    <mergeCell ref="B32:D32"/>
    <mergeCell ref="C34:D34"/>
    <mergeCell ref="C35:D35"/>
    <mergeCell ref="C37:D37"/>
    <mergeCell ref="C33:D33"/>
    <mergeCell ref="L25:M25"/>
    <mergeCell ref="B20:D20"/>
    <mergeCell ref="C21:D21"/>
    <mergeCell ref="C22:D22"/>
    <mergeCell ref="C23:D23"/>
    <mergeCell ref="N21:P21"/>
    <mergeCell ref="N22:P22"/>
    <mergeCell ref="N23:P23"/>
    <mergeCell ref="N24:P24"/>
    <mergeCell ref="N25:P25"/>
    <mergeCell ref="B56:D56"/>
    <mergeCell ref="B57:D57"/>
    <mergeCell ref="B58:D58"/>
    <mergeCell ref="B59:D59"/>
    <mergeCell ref="L12:M12"/>
    <mergeCell ref="N12:O12"/>
    <mergeCell ref="D8:H8"/>
    <mergeCell ref="J53:L53"/>
    <mergeCell ref="B53:C53"/>
    <mergeCell ref="B54:C54"/>
    <mergeCell ref="N13:P13"/>
    <mergeCell ref="L32:M32"/>
    <mergeCell ref="L33:M33"/>
    <mergeCell ref="L34:M34"/>
    <mergeCell ref="L35:M35"/>
    <mergeCell ref="L36:M36"/>
    <mergeCell ref="L37:M37"/>
    <mergeCell ref="L38:M38"/>
    <mergeCell ref="L30:M30"/>
    <mergeCell ref="L31:M31"/>
    <mergeCell ref="N38:P38"/>
    <mergeCell ref="C24:D24"/>
    <mergeCell ref="L23:M23"/>
    <mergeCell ref="L24:M24"/>
  </mergeCells>
  <printOptions horizontalCentered="1" verticalCentered="1"/>
  <pageMargins left="0.25" right="0.25" top="0.75" bottom="0.75" header="0.3" footer="0.3"/>
  <pageSetup paperSize="9" scale="6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D53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topLeftCell="A154" workbookViewId="0">
      <selection activeCell="B169" sqref="B169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524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516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507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506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508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509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511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510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512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513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514</v>
      </c>
      <c r="H23" s="15" t="s">
        <v>538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559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515</v>
      </c>
      <c r="H25" s="55" t="s">
        <v>435</v>
      </c>
    </row>
    <row r="26" spans="1:8" x14ac:dyDescent="0.25">
      <c r="A26" s="10" t="s">
        <v>527</v>
      </c>
      <c r="B26" s="11" t="s">
        <v>528</v>
      </c>
      <c r="C26" s="12" t="s">
        <v>529</v>
      </c>
      <c r="D26" t="s">
        <v>530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520</v>
      </c>
    </row>
    <row r="37" spans="2:8" x14ac:dyDescent="0.25">
      <c r="H37" s="15" t="s">
        <v>522</v>
      </c>
    </row>
    <row r="38" spans="2:8" x14ac:dyDescent="0.25">
      <c r="H38" s="15" t="s">
        <v>540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558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541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539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542</v>
      </c>
    </row>
    <row r="75" spans="2:2" x14ac:dyDescent="0.25">
      <c r="B75" s="71" t="s">
        <v>108</v>
      </c>
    </row>
    <row r="76" spans="2:2" x14ac:dyDescent="0.25">
      <c r="B76" s="71" t="s">
        <v>526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557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517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532</v>
      </c>
    </row>
    <row r="129" spans="2:2" x14ac:dyDescent="0.25">
      <c r="B129" s="72" t="s">
        <v>523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554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525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2" t="s">
        <v>155</v>
      </c>
    </row>
    <row r="141" spans="2:2" x14ac:dyDescent="0.25">
      <c r="B141" s="79" t="s">
        <v>537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519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topLeftCell="E1" workbookViewId="0">
      <pane ySplit="1" topLeftCell="A91" activePane="bottomLeft" state="frozen"/>
      <selection pane="bottomLeft" activeCell="K97" sqref="K97:K98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50" t="s">
        <v>192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 t="s">
        <v>12</v>
      </c>
      <c r="Q1" s="150"/>
      <c r="R1" s="150"/>
      <c r="S1" s="150"/>
      <c r="T1" s="150"/>
      <c r="U1" s="150"/>
      <c r="V1" s="150" t="s">
        <v>14</v>
      </c>
      <c r="W1" s="150"/>
      <c r="X1" s="150" t="s">
        <v>15</v>
      </c>
      <c r="Y1" s="150"/>
      <c r="Z1" s="150"/>
      <c r="AA1" s="150"/>
      <c r="AB1" s="150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531</v>
      </c>
      <c r="I2" s="66" t="s">
        <v>531</v>
      </c>
      <c r="J2" s="66" t="s">
        <v>531</v>
      </c>
      <c r="K2" s="66" t="s">
        <v>531</v>
      </c>
      <c r="L2" s="66" t="s">
        <v>531</v>
      </c>
      <c r="M2" s="66" t="s">
        <v>531</v>
      </c>
      <c r="N2" s="66" t="s">
        <v>531</v>
      </c>
      <c r="O2" s="66" t="s">
        <v>531</v>
      </c>
      <c r="P2" s="66" t="s">
        <v>196</v>
      </c>
      <c r="Q2" s="66" t="s">
        <v>199</v>
      </c>
      <c r="R2" s="66" t="s">
        <v>200</v>
      </c>
      <c r="S2" s="66" t="s">
        <v>550</v>
      </c>
      <c r="T2" s="66" t="s">
        <v>201</v>
      </c>
      <c r="U2" s="66" t="s">
        <v>531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531</v>
      </c>
      <c r="K3" s="66" t="s">
        <v>531</v>
      </c>
      <c r="L3" s="66" t="s">
        <v>531</v>
      </c>
      <c r="M3" s="66" t="s">
        <v>531</v>
      </c>
      <c r="N3" s="66" t="s">
        <v>531</v>
      </c>
      <c r="O3" s="66" t="s">
        <v>531</v>
      </c>
      <c r="P3" s="66" t="s">
        <v>196</v>
      </c>
      <c r="Q3" s="66" t="s">
        <v>199</v>
      </c>
      <c r="R3" s="66" t="s">
        <v>214</v>
      </c>
      <c r="S3" s="66" t="s">
        <v>550</v>
      </c>
      <c r="T3" s="66" t="s">
        <v>201</v>
      </c>
      <c r="U3" s="66" t="s">
        <v>531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531</v>
      </c>
      <c r="K4" s="66" t="s">
        <v>531</v>
      </c>
      <c r="L4" s="66" t="s">
        <v>531</v>
      </c>
      <c r="M4" s="66" t="s">
        <v>531</v>
      </c>
      <c r="N4" s="66" t="s">
        <v>531</v>
      </c>
      <c r="O4" s="66" t="s">
        <v>531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531</v>
      </c>
      <c r="U4" s="64" t="s">
        <v>531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531</v>
      </c>
      <c r="K5" s="65" t="s">
        <v>531</v>
      </c>
      <c r="L5" s="65" t="s">
        <v>531</v>
      </c>
      <c r="M5" s="65" t="s">
        <v>531</v>
      </c>
      <c r="N5" s="65" t="s">
        <v>531</v>
      </c>
      <c r="O5" s="65" t="s">
        <v>531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531</v>
      </c>
      <c r="U5" s="64" t="s">
        <v>531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531</v>
      </c>
      <c r="I6" s="66" t="s">
        <v>531</v>
      </c>
      <c r="J6" s="66" t="s">
        <v>531</v>
      </c>
      <c r="K6" s="66" t="s">
        <v>531</v>
      </c>
      <c r="L6" s="66" t="s">
        <v>531</v>
      </c>
      <c r="M6" s="66" t="s">
        <v>531</v>
      </c>
      <c r="N6" s="66" t="s">
        <v>531</v>
      </c>
      <c r="O6" s="66" t="s">
        <v>531</v>
      </c>
      <c r="P6" s="92" t="s">
        <v>196</v>
      </c>
      <c r="Q6" s="65" t="s">
        <v>199</v>
      </c>
      <c r="R6" s="65" t="s">
        <v>531</v>
      </c>
      <c r="S6" s="65" t="s">
        <v>531</v>
      </c>
      <c r="T6" s="65" t="s">
        <v>531</v>
      </c>
      <c r="U6" s="65" t="s">
        <v>531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531</v>
      </c>
      <c r="N7" s="66" t="s">
        <v>531</v>
      </c>
      <c r="O7" s="66" t="s">
        <v>531</v>
      </c>
      <c r="P7" s="64" t="s">
        <v>196</v>
      </c>
      <c r="Q7" s="64" t="s">
        <v>199</v>
      </c>
      <c r="R7" s="64" t="s">
        <v>200</v>
      </c>
      <c r="S7" s="64" t="s">
        <v>550</v>
      </c>
      <c r="T7" s="64" t="s">
        <v>201</v>
      </c>
      <c r="U7" s="65" t="s">
        <v>531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531</v>
      </c>
      <c r="L8" s="66" t="s">
        <v>531</v>
      </c>
      <c r="M8" s="66" t="s">
        <v>531</v>
      </c>
      <c r="N8" s="66" t="s">
        <v>531</v>
      </c>
      <c r="O8" s="66" t="s">
        <v>531</v>
      </c>
      <c r="P8" s="64" t="s">
        <v>196</v>
      </c>
      <c r="Q8" s="64" t="s">
        <v>199</v>
      </c>
      <c r="R8" s="64" t="s">
        <v>200</v>
      </c>
      <c r="S8" s="64" t="s">
        <v>550</v>
      </c>
      <c r="T8" s="64" t="s">
        <v>223</v>
      </c>
      <c r="U8" s="65" t="s">
        <v>531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531</v>
      </c>
      <c r="J9" s="66" t="s">
        <v>531</v>
      </c>
      <c r="K9" s="66" t="s">
        <v>531</v>
      </c>
      <c r="L9" s="66" t="s">
        <v>531</v>
      </c>
      <c r="M9" s="66" t="s">
        <v>531</v>
      </c>
      <c r="N9" s="66" t="s">
        <v>531</v>
      </c>
      <c r="O9" s="66" t="s">
        <v>531</v>
      </c>
      <c r="P9" s="64" t="s">
        <v>196</v>
      </c>
      <c r="Q9" s="64" t="s">
        <v>199</v>
      </c>
      <c r="R9" s="64" t="s">
        <v>201</v>
      </c>
      <c r="S9" s="65" t="s">
        <v>531</v>
      </c>
      <c r="T9" s="65" t="s">
        <v>531</v>
      </c>
      <c r="U9" s="65" t="s">
        <v>531</v>
      </c>
      <c r="V9" s="65" t="s">
        <v>531</v>
      </c>
      <c r="W9" s="65" t="s">
        <v>531</v>
      </c>
      <c r="X9" s="65" t="s">
        <v>531</v>
      </c>
      <c r="Y9" s="65" t="s">
        <v>531</v>
      </c>
      <c r="Z9" s="65" t="s">
        <v>531</v>
      </c>
      <c r="AA9" s="65" t="s">
        <v>531</v>
      </c>
      <c r="AB9" s="65" t="s">
        <v>531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531</v>
      </c>
      <c r="N10" s="66" t="s">
        <v>531</v>
      </c>
      <c r="O10" s="66" t="s">
        <v>531</v>
      </c>
      <c r="P10" s="63" t="s">
        <v>244</v>
      </c>
      <c r="Q10" s="63" t="s">
        <v>248</v>
      </c>
      <c r="R10" s="63" t="s">
        <v>200</v>
      </c>
      <c r="S10" s="63" t="s">
        <v>550</v>
      </c>
      <c r="T10" s="63" t="s">
        <v>223</v>
      </c>
      <c r="U10" s="65" t="s">
        <v>531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535</v>
      </c>
      <c r="J11" s="63" t="s">
        <v>197</v>
      </c>
      <c r="K11" s="62" t="s">
        <v>198</v>
      </c>
      <c r="L11" s="84" t="s">
        <v>531</v>
      </c>
      <c r="M11" s="66" t="s">
        <v>531</v>
      </c>
      <c r="N11" s="66" t="s">
        <v>531</v>
      </c>
      <c r="O11" s="66" t="s">
        <v>531</v>
      </c>
      <c r="P11" s="63" t="s">
        <v>199</v>
      </c>
      <c r="Q11" s="63" t="s">
        <v>200</v>
      </c>
      <c r="R11" s="63" t="s">
        <v>201</v>
      </c>
      <c r="S11" s="62" t="s">
        <v>531</v>
      </c>
      <c r="T11" s="62" t="s">
        <v>531</v>
      </c>
      <c r="U11" s="62" t="s">
        <v>531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531</v>
      </c>
      <c r="N12" s="66" t="s">
        <v>531</v>
      </c>
      <c r="O12" s="66" t="s">
        <v>531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531</v>
      </c>
      <c r="U12" s="65" t="s">
        <v>531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531</v>
      </c>
      <c r="L13" s="84" t="s">
        <v>531</v>
      </c>
      <c r="M13" s="66" t="s">
        <v>531</v>
      </c>
      <c r="N13" s="66" t="s">
        <v>531</v>
      </c>
      <c r="O13" s="66" t="s">
        <v>531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531</v>
      </c>
      <c r="U13" s="65" t="s">
        <v>531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531</v>
      </c>
      <c r="L14" s="84" t="s">
        <v>531</v>
      </c>
      <c r="M14" s="66" t="s">
        <v>531</v>
      </c>
      <c r="N14" s="66" t="s">
        <v>531</v>
      </c>
      <c r="O14" s="66" t="s">
        <v>531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531</v>
      </c>
      <c r="U14" s="65" t="s">
        <v>531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531</v>
      </c>
      <c r="L15" s="84" t="s">
        <v>531</v>
      </c>
      <c r="M15" s="66" t="s">
        <v>531</v>
      </c>
      <c r="N15" s="66" t="s">
        <v>531</v>
      </c>
      <c r="O15" s="66" t="s">
        <v>531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531</v>
      </c>
      <c r="U15" s="65" t="s">
        <v>531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531</v>
      </c>
      <c r="L16" s="84" t="s">
        <v>531</v>
      </c>
      <c r="M16" s="66" t="s">
        <v>531</v>
      </c>
      <c r="N16" s="66" t="s">
        <v>531</v>
      </c>
      <c r="O16" s="66" t="s">
        <v>531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531</v>
      </c>
      <c r="U16" s="65" t="s">
        <v>531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531</v>
      </c>
      <c r="K17" s="84" t="s">
        <v>531</v>
      </c>
      <c r="L17" s="84" t="s">
        <v>531</v>
      </c>
      <c r="M17" s="66" t="s">
        <v>531</v>
      </c>
      <c r="N17" s="66" t="s">
        <v>531</v>
      </c>
      <c r="O17" s="66" t="s">
        <v>531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531</v>
      </c>
      <c r="U17" s="65" t="s">
        <v>531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531</v>
      </c>
      <c r="L18" s="84" t="s">
        <v>531</v>
      </c>
      <c r="M18" s="66" t="s">
        <v>531</v>
      </c>
      <c r="N18" s="66" t="s">
        <v>531</v>
      </c>
      <c r="O18" s="66" t="s">
        <v>531</v>
      </c>
      <c r="P18" s="62" t="s">
        <v>303</v>
      </c>
      <c r="Q18" s="62" t="s">
        <v>199</v>
      </c>
      <c r="R18" s="62" t="s">
        <v>214</v>
      </c>
      <c r="S18" s="62" t="s">
        <v>550</v>
      </c>
      <c r="T18" s="62" t="s">
        <v>201</v>
      </c>
      <c r="U18" s="65" t="s">
        <v>531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531</v>
      </c>
      <c r="L19" s="84" t="s">
        <v>531</v>
      </c>
      <c r="M19" s="66" t="s">
        <v>531</v>
      </c>
      <c r="N19" s="66" t="s">
        <v>531</v>
      </c>
      <c r="O19" s="66" t="s">
        <v>531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531</v>
      </c>
      <c r="U19" s="62" t="s">
        <v>531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531</v>
      </c>
      <c r="N20" s="66" t="s">
        <v>531</v>
      </c>
      <c r="O20" s="66" t="s">
        <v>531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531</v>
      </c>
      <c r="U20" s="62" t="s">
        <v>531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531</v>
      </c>
      <c r="L21" s="84" t="s">
        <v>531</v>
      </c>
      <c r="M21" s="66" t="s">
        <v>531</v>
      </c>
      <c r="N21" s="66" t="s">
        <v>531</v>
      </c>
      <c r="O21" s="66" t="s">
        <v>531</v>
      </c>
      <c r="P21" s="62" t="s">
        <v>196</v>
      </c>
      <c r="Q21" s="62" t="s">
        <v>199</v>
      </c>
      <c r="R21" s="62" t="s">
        <v>200</v>
      </c>
      <c r="S21" s="62" t="s">
        <v>550</v>
      </c>
      <c r="T21" s="62" t="s">
        <v>531</v>
      </c>
      <c r="U21" s="62" t="s">
        <v>531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531</v>
      </c>
      <c r="K22" s="84" t="s">
        <v>531</v>
      </c>
      <c r="L22" s="84" t="s">
        <v>531</v>
      </c>
      <c r="M22" s="66" t="s">
        <v>531</v>
      </c>
      <c r="N22" s="66" t="s">
        <v>531</v>
      </c>
      <c r="O22" s="66" t="s">
        <v>531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531</v>
      </c>
      <c r="U22" s="62" t="s">
        <v>531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531</v>
      </c>
      <c r="K23" s="84" t="s">
        <v>531</v>
      </c>
      <c r="L23" s="84" t="s">
        <v>531</v>
      </c>
      <c r="M23" s="66" t="s">
        <v>531</v>
      </c>
      <c r="N23" s="66" t="s">
        <v>531</v>
      </c>
      <c r="O23" s="66" t="s">
        <v>531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531</v>
      </c>
      <c r="U23" s="62" t="s">
        <v>531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531</v>
      </c>
      <c r="L24" s="84" t="s">
        <v>531</v>
      </c>
      <c r="M24" s="66" t="s">
        <v>531</v>
      </c>
      <c r="N24" s="66" t="s">
        <v>531</v>
      </c>
      <c r="O24" s="66" t="s">
        <v>531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531</v>
      </c>
      <c r="U24" s="62" t="s">
        <v>531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531</v>
      </c>
      <c r="L25" s="84" t="s">
        <v>531</v>
      </c>
      <c r="M25" s="66" t="s">
        <v>531</v>
      </c>
      <c r="N25" s="66" t="s">
        <v>531</v>
      </c>
      <c r="O25" s="66" t="s">
        <v>531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531</v>
      </c>
      <c r="U25" s="62" t="s">
        <v>531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531</v>
      </c>
      <c r="L26" s="84" t="s">
        <v>531</v>
      </c>
      <c r="M26" s="66" t="s">
        <v>531</v>
      </c>
      <c r="N26" s="66" t="s">
        <v>531</v>
      </c>
      <c r="O26" s="66" t="s">
        <v>531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531</v>
      </c>
      <c r="U26" s="62" t="s">
        <v>531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531</v>
      </c>
      <c r="L27" s="84" t="s">
        <v>531</v>
      </c>
      <c r="M27" s="66" t="s">
        <v>531</v>
      </c>
      <c r="N27" s="66" t="s">
        <v>531</v>
      </c>
      <c r="O27" s="66" t="s">
        <v>531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531</v>
      </c>
      <c r="U27" s="62" t="s">
        <v>531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531</v>
      </c>
      <c r="I28" s="62" t="s">
        <v>531</v>
      </c>
      <c r="J28" s="62" t="s">
        <v>531</v>
      </c>
      <c r="K28" s="84" t="s">
        <v>531</v>
      </c>
      <c r="L28" s="84" t="s">
        <v>531</v>
      </c>
      <c r="M28" s="66" t="s">
        <v>531</v>
      </c>
      <c r="N28" s="66" t="s">
        <v>531</v>
      </c>
      <c r="O28" s="66" t="s">
        <v>531</v>
      </c>
      <c r="P28" s="62" t="s">
        <v>196</v>
      </c>
      <c r="Q28" s="62" t="s">
        <v>199</v>
      </c>
      <c r="R28" s="62" t="s">
        <v>214</v>
      </c>
      <c r="S28" s="62" t="s">
        <v>550</v>
      </c>
      <c r="T28" s="62" t="s">
        <v>201</v>
      </c>
      <c r="U28" s="62" t="s">
        <v>531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531</v>
      </c>
      <c r="I29" s="62" t="s">
        <v>531</v>
      </c>
      <c r="J29" s="62" t="s">
        <v>531</v>
      </c>
      <c r="K29" s="84" t="s">
        <v>531</v>
      </c>
      <c r="L29" s="84" t="s">
        <v>531</v>
      </c>
      <c r="M29" s="66" t="s">
        <v>531</v>
      </c>
      <c r="N29" s="66" t="s">
        <v>531</v>
      </c>
      <c r="O29" s="66" t="s">
        <v>531</v>
      </c>
      <c r="P29" s="62" t="s">
        <v>196</v>
      </c>
      <c r="Q29" s="62" t="s">
        <v>199</v>
      </c>
      <c r="R29" s="62" t="s">
        <v>214</v>
      </c>
      <c r="S29" s="62" t="s">
        <v>550</v>
      </c>
      <c r="T29" s="62" t="s">
        <v>201</v>
      </c>
      <c r="U29" s="62" t="s">
        <v>531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531</v>
      </c>
      <c r="N30" s="66" t="s">
        <v>531</v>
      </c>
      <c r="O30" s="66" t="s">
        <v>531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531</v>
      </c>
      <c r="U30" s="62" t="s">
        <v>531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531</v>
      </c>
      <c r="L31" s="84" t="s">
        <v>531</v>
      </c>
      <c r="M31" s="66" t="s">
        <v>531</v>
      </c>
      <c r="N31" s="66" t="s">
        <v>531</v>
      </c>
      <c r="O31" s="66" t="s">
        <v>531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531</v>
      </c>
      <c r="U31" s="62" t="s">
        <v>531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531</v>
      </c>
      <c r="I32" s="62" t="s">
        <v>531</v>
      </c>
      <c r="J32" s="62" t="s">
        <v>531</v>
      </c>
      <c r="K32" s="84" t="s">
        <v>531</v>
      </c>
      <c r="L32" s="84" t="s">
        <v>531</v>
      </c>
      <c r="M32" s="66" t="s">
        <v>531</v>
      </c>
      <c r="N32" s="66" t="s">
        <v>531</v>
      </c>
      <c r="O32" s="66" t="s">
        <v>531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531</v>
      </c>
      <c r="U32" s="62" t="s">
        <v>531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531</v>
      </c>
      <c r="M33" s="66" t="s">
        <v>531</v>
      </c>
      <c r="N33" s="66" t="s">
        <v>531</v>
      </c>
      <c r="O33" s="66" t="s">
        <v>531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531</v>
      </c>
      <c r="U33" s="62" t="s">
        <v>531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531</v>
      </c>
      <c r="M34" s="66" t="s">
        <v>531</v>
      </c>
      <c r="N34" s="66" t="s">
        <v>531</v>
      </c>
      <c r="O34" s="66" t="s">
        <v>531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531</v>
      </c>
      <c r="U34" s="62" t="s">
        <v>531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531</v>
      </c>
      <c r="J35" s="62" t="s">
        <v>531</v>
      </c>
      <c r="K35" s="84" t="s">
        <v>291</v>
      </c>
      <c r="L35" s="84" t="s">
        <v>531</v>
      </c>
      <c r="M35" s="66" t="s">
        <v>531</v>
      </c>
      <c r="N35" s="66" t="s">
        <v>531</v>
      </c>
      <c r="O35" s="66" t="s">
        <v>531</v>
      </c>
      <c r="P35" s="62" t="s">
        <v>531</v>
      </c>
      <c r="Q35" s="62" t="s">
        <v>531</v>
      </c>
      <c r="R35" s="62" t="s">
        <v>531</v>
      </c>
      <c r="S35" s="62" t="s">
        <v>531</v>
      </c>
      <c r="T35" s="62" t="s">
        <v>531</v>
      </c>
      <c r="U35" s="62" t="s">
        <v>531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531</v>
      </c>
      <c r="M36" s="66" t="s">
        <v>531</v>
      </c>
      <c r="N36" s="66" t="s">
        <v>531</v>
      </c>
      <c r="O36" s="66" t="s">
        <v>531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531</v>
      </c>
      <c r="U36" s="62" t="s">
        <v>531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531</v>
      </c>
      <c r="M37" s="66" t="s">
        <v>531</v>
      </c>
      <c r="N37" s="66" t="s">
        <v>531</v>
      </c>
      <c r="O37" s="66" t="s">
        <v>531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531</v>
      </c>
      <c r="U37" s="62" t="s">
        <v>531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531</v>
      </c>
      <c r="M38" s="66" t="s">
        <v>531</v>
      </c>
      <c r="N38" s="66" t="s">
        <v>531</v>
      </c>
      <c r="O38" s="66" t="s">
        <v>531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531</v>
      </c>
      <c r="U38" s="62" t="s">
        <v>531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531</v>
      </c>
      <c r="M39" s="66" t="s">
        <v>531</v>
      </c>
      <c r="N39" s="66" t="s">
        <v>531</v>
      </c>
      <c r="O39" s="66" t="s">
        <v>531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531</v>
      </c>
      <c r="U39" s="62" t="s">
        <v>531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531</v>
      </c>
      <c r="M40" s="66" t="s">
        <v>531</v>
      </c>
      <c r="N40" s="66" t="s">
        <v>531</v>
      </c>
      <c r="O40" s="66" t="s">
        <v>531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531</v>
      </c>
      <c r="U40" s="62" t="s">
        <v>531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531</v>
      </c>
      <c r="J41" s="62" t="s">
        <v>531</v>
      </c>
      <c r="K41" s="84" t="s">
        <v>291</v>
      </c>
      <c r="L41" s="84" t="s">
        <v>531</v>
      </c>
      <c r="M41" s="66" t="s">
        <v>531</v>
      </c>
      <c r="N41" s="66" t="s">
        <v>531</v>
      </c>
      <c r="O41" s="66" t="s">
        <v>531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531</v>
      </c>
      <c r="U41" s="62" t="s">
        <v>531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531</v>
      </c>
      <c r="M42" s="66" t="s">
        <v>531</v>
      </c>
      <c r="N42" s="66" t="s">
        <v>531</v>
      </c>
      <c r="O42" s="66" t="s">
        <v>531</v>
      </c>
      <c r="P42" s="62" t="s">
        <v>244</v>
      </c>
      <c r="Q42" s="62" t="s">
        <v>248</v>
      </c>
      <c r="R42" s="62" t="s">
        <v>200</v>
      </c>
      <c r="S42" s="62" t="s">
        <v>550</v>
      </c>
      <c r="T42" s="62" t="s">
        <v>223</v>
      </c>
      <c r="U42" s="62" t="s">
        <v>531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531</v>
      </c>
      <c r="M43" s="66" t="s">
        <v>531</v>
      </c>
      <c r="N43" s="66" t="s">
        <v>531</v>
      </c>
      <c r="O43" s="66" t="s">
        <v>531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531</v>
      </c>
      <c r="U43" s="62" t="s">
        <v>531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531</v>
      </c>
      <c r="I44" s="62" t="s">
        <v>531</v>
      </c>
      <c r="J44" s="62" t="s">
        <v>531</v>
      </c>
      <c r="K44" s="84" t="s">
        <v>291</v>
      </c>
      <c r="L44" s="84" t="s">
        <v>531</v>
      </c>
      <c r="M44" s="66" t="s">
        <v>531</v>
      </c>
      <c r="N44" s="66" t="s">
        <v>531</v>
      </c>
      <c r="O44" s="66" t="s">
        <v>531</v>
      </c>
      <c r="P44" s="62" t="s">
        <v>199</v>
      </c>
      <c r="Q44" s="62" t="s">
        <v>201</v>
      </c>
      <c r="R44" s="62" t="s">
        <v>531</v>
      </c>
      <c r="S44" s="62" t="s">
        <v>531</v>
      </c>
      <c r="T44" s="62" t="s">
        <v>531</v>
      </c>
      <c r="U44" s="62" t="s">
        <v>531</v>
      </c>
      <c r="V44" s="62" t="s">
        <v>531</v>
      </c>
      <c r="W44" s="62" t="s">
        <v>531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531</v>
      </c>
      <c r="J45" s="62" t="s">
        <v>531</v>
      </c>
      <c r="K45" s="84" t="s">
        <v>291</v>
      </c>
      <c r="L45" s="84" t="s">
        <v>531</v>
      </c>
      <c r="M45" s="66" t="s">
        <v>531</v>
      </c>
      <c r="N45" s="66" t="s">
        <v>531</v>
      </c>
      <c r="O45" s="66" t="s">
        <v>531</v>
      </c>
      <c r="P45" s="62" t="s">
        <v>199</v>
      </c>
      <c r="Q45" s="62" t="s">
        <v>201</v>
      </c>
      <c r="R45" s="62" t="s">
        <v>531</v>
      </c>
      <c r="S45" s="62" t="s">
        <v>531</v>
      </c>
      <c r="T45" s="62" t="s">
        <v>531</v>
      </c>
      <c r="U45" s="62" t="s">
        <v>531</v>
      </c>
      <c r="V45" s="62" t="s">
        <v>531</v>
      </c>
      <c r="W45" s="62" t="s">
        <v>531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531</v>
      </c>
      <c r="I46" s="62" t="s">
        <v>531</v>
      </c>
      <c r="J46" s="62" t="s">
        <v>531</v>
      </c>
      <c r="K46" s="62" t="s">
        <v>531</v>
      </c>
      <c r="L46" s="84" t="s">
        <v>531</v>
      </c>
      <c r="M46" s="66" t="s">
        <v>531</v>
      </c>
      <c r="N46" s="66" t="s">
        <v>531</v>
      </c>
      <c r="O46" s="66" t="s">
        <v>531</v>
      </c>
      <c r="P46" s="62" t="s">
        <v>199</v>
      </c>
      <c r="Q46" s="62" t="s">
        <v>201</v>
      </c>
      <c r="R46" s="62" t="s">
        <v>531</v>
      </c>
      <c r="S46" s="62" t="s">
        <v>531</v>
      </c>
      <c r="T46" s="62" t="s">
        <v>531</v>
      </c>
      <c r="U46" s="62" t="s">
        <v>531</v>
      </c>
      <c r="V46" s="62" t="s">
        <v>531</v>
      </c>
      <c r="W46" s="62" t="s">
        <v>531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531</v>
      </c>
      <c r="M47" s="66" t="s">
        <v>531</v>
      </c>
      <c r="N47" s="66" t="s">
        <v>531</v>
      </c>
      <c r="O47" s="66" t="s">
        <v>531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531</v>
      </c>
      <c r="U47" s="62" t="s">
        <v>531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531</v>
      </c>
      <c r="M48" s="66" t="s">
        <v>531</v>
      </c>
      <c r="N48" s="66" t="s">
        <v>531</v>
      </c>
      <c r="O48" s="66" t="s">
        <v>531</v>
      </c>
      <c r="P48" s="62" t="s">
        <v>199</v>
      </c>
      <c r="Q48" s="62" t="s">
        <v>200</v>
      </c>
      <c r="R48" s="62" t="s">
        <v>201</v>
      </c>
      <c r="S48" s="62" t="s">
        <v>531</v>
      </c>
      <c r="T48" s="62" t="s">
        <v>531</v>
      </c>
      <c r="U48" s="62" t="s">
        <v>531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531</v>
      </c>
      <c r="K49" s="84" t="s">
        <v>291</v>
      </c>
      <c r="L49" s="84" t="s">
        <v>531</v>
      </c>
      <c r="M49" s="66" t="s">
        <v>531</v>
      </c>
      <c r="N49" s="66" t="s">
        <v>531</v>
      </c>
      <c r="O49" s="66" t="s">
        <v>531</v>
      </c>
      <c r="P49" s="62" t="s">
        <v>531</v>
      </c>
      <c r="Q49" s="62" t="s">
        <v>531</v>
      </c>
      <c r="R49" s="62" t="s">
        <v>531</v>
      </c>
      <c r="S49" s="62" t="s">
        <v>531</v>
      </c>
      <c r="T49" s="62" t="s">
        <v>531</v>
      </c>
      <c r="U49" s="62" t="s">
        <v>531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531</v>
      </c>
      <c r="M50" s="66" t="s">
        <v>531</v>
      </c>
      <c r="N50" s="66" t="s">
        <v>531</v>
      </c>
      <c r="O50" s="66" t="s">
        <v>531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531</v>
      </c>
      <c r="U50" s="62" t="s">
        <v>531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531</v>
      </c>
      <c r="M51" s="66" t="s">
        <v>531</v>
      </c>
      <c r="N51" s="66" t="s">
        <v>531</v>
      </c>
      <c r="O51" s="66" t="s">
        <v>531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531</v>
      </c>
      <c r="U51" s="62" t="s">
        <v>531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531</v>
      </c>
      <c r="M52" s="66" t="s">
        <v>531</v>
      </c>
      <c r="N52" s="66" t="s">
        <v>531</v>
      </c>
      <c r="O52" s="66" t="s">
        <v>531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531</v>
      </c>
      <c r="U52" s="62" t="s">
        <v>531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531</v>
      </c>
      <c r="L53" s="84" t="s">
        <v>531</v>
      </c>
      <c r="M53" s="66" t="s">
        <v>531</v>
      </c>
      <c r="N53" s="66" t="s">
        <v>531</v>
      </c>
      <c r="O53" s="66" t="s">
        <v>531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531</v>
      </c>
      <c r="U53" s="62" t="s">
        <v>531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531</v>
      </c>
      <c r="L54" s="84" t="s">
        <v>531</v>
      </c>
      <c r="M54" s="66" t="s">
        <v>531</v>
      </c>
      <c r="N54" s="66" t="s">
        <v>531</v>
      </c>
      <c r="O54" s="66" t="s">
        <v>531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531</v>
      </c>
      <c r="U54" s="62" t="s">
        <v>531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531</v>
      </c>
      <c r="L55" s="84" t="s">
        <v>531</v>
      </c>
      <c r="M55" s="66" t="s">
        <v>531</v>
      </c>
      <c r="N55" s="66" t="s">
        <v>531</v>
      </c>
      <c r="O55" s="66" t="s">
        <v>531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531</v>
      </c>
      <c r="U55" s="62" t="s">
        <v>531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531</v>
      </c>
      <c r="K56" s="84" t="s">
        <v>531</v>
      </c>
      <c r="L56" s="84" t="s">
        <v>531</v>
      </c>
      <c r="M56" s="66" t="s">
        <v>531</v>
      </c>
      <c r="N56" s="66" t="s">
        <v>531</v>
      </c>
      <c r="O56" s="66" t="s">
        <v>531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531</v>
      </c>
      <c r="U56" s="62" t="s">
        <v>531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531</v>
      </c>
      <c r="L57" s="84" t="s">
        <v>531</v>
      </c>
      <c r="M57" s="66" t="s">
        <v>531</v>
      </c>
      <c r="N57" s="66" t="s">
        <v>531</v>
      </c>
      <c r="O57" s="66" t="s">
        <v>531</v>
      </c>
      <c r="P57" s="62" t="s">
        <v>196</v>
      </c>
      <c r="Q57" s="62" t="s">
        <v>199</v>
      </c>
      <c r="R57" s="62" t="s">
        <v>200</v>
      </c>
      <c r="S57" s="62" t="s">
        <v>550</v>
      </c>
      <c r="T57" s="62" t="s">
        <v>531</v>
      </c>
      <c r="U57" s="62" t="s">
        <v>531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531</v>
      </c>
      <c r="L58" s="84" t="s">
        <v>531</v>
      </c>
      <c r="M58" s="66" t="s">
        <v>531</v>
      </c>
      <c r="N58" s="66" t="s">
        <v>531</v>
      </c>
      <c r="O58" s="66" t="s">
        <v>531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531</v>
      </c>
      <c r="U58" s="62" t="s">
        <v>531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531</v>
      </c>
      <c r="L59" s="84" t="s">
        <v>531</v>
      </c>
      <c r="M59" s="66" t="s">
        <v>531</v>
      </c>
      <c r="N59" s="66" t="s">
        <v>531</v>
      </c>
      <c r="O59" s="66" t="s">
        <v>531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531</v>
      </c>
      <c r="U59" s="62" t="s">
        <v>531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531</v>
      </c>
      <c r="L60" s="84" t="s">
        <v>531</v>
      </c>
      <c r="M60" s="66" t="s">
        <v>531</v>
      </c>
      <c r="N60" s="66" t="s">
        <v>531</v>
      </c>
      <c r="O60" s="66" t="s">
        <v>531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531</v>
      </c>
      <c r="U60" s="62" t="s">
        <v>531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531</v>
      </c>
      <c r="L61" s="84" t="s">
        <v>531</v>
      </c>
      <c r="M61" s="66" t="s">
        <v>531</v>
      </c>
      <c r="N61" s="66" t="s">
        <v>531</v>
      </c>
      <c r="O61" s="66" t="s">
        <v>531</v>
      </c>
      <c r="P61" s="62" t="s">
        <v>429</v>
      </c>
      <c r="Q61" s="62" t="s">
        <v>199</v>
      </c>
      <c r="R61" s="62" t="s">
        <v>200</v>
      </c>
      <c r="S61" s="62" t="s">
        <v>531</v>
      </c>
      <c r="T61" s="62" t="s">
        <v>531</v>
      </c>
      <c r="U61" s="62" t="s">
        <v>531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531</v>
      </c>
      <c r="K62" s="84" t="s">
        <v>531</v>
      </c>
      <c r="L62" s="84" t="s">
        <v>531</v>
      </c>
      <c r="M62" s="66" t="s">
        <v>531</v>
      </c>
      <c r="N62" s="66" t="s">
        <v>531</v>
      </c>
      <c r="O62" s="66" t="s">
        <v>531</v>
      </c>
      <c r="P62" s="66" t="s">
        <v>196</v>
      </c>
      <c r="Q62" s="66" t="s">
        <v>199</v>
      </c>
      <c r="R62" s="66" t="s">
        <v>214</v>
      </c>
      <c r="S62" s="66" t="s">
        <v>550</v>
      </c>
      <c r="T62" s="62" t="s">
        <v>531</v>
      </c>
      <c r="U62" s="62" t="s">
        <v>531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531</v>
      </c>
      <c r="K63" s="84" t="s">
        <v>531</v>
      </c>
      <c r="L63" s="84" t="s">
        <v>531</v>
      </c>
      <c r="M63" s="66" t="s">
        <v>531</v>
      </c>
      <c r="N63" s="66" t="s">
        <v>531</v>
      </c>
      <c r="O63" s="66" t="s">
        <v>531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531</v>
      </c>
      <c r="U63" s="62" t="s">
        <v>531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531</v>
      </c>
      <c r="L64" s="84" t="s">
        <v>531</v>
      </c>
      <c r="M64" s="66" t="s">
        <v>531</v>
      </c>
      <c r="N64" s="66" t="s">
        <v>531</v>
      </c>
      <c r="O64" s="66" t="s">
        <v>531</v>
      </c>
      <c r="P64" s="64" t="s">
        <v>196</v>
      </c>
      <c r="Q64" s="64" t="s">
        <v>199</v>
      </c>
      <c r="R64" s="64" t="s">
        <v>200</v>
      </c>
      <c r="S64" s="64" t="s">
        <v>550</v>
      </c>
      <c r="T64" s="62" t="s">
        <v>531</v>
      </c>
      <c r="U64" s="62" t="s">
        <v>531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531</v>
      </c>
      <c r="L65" s="84" t="s">
        <v>531</v>
      </c>
      <c r="M65" s="66" t="s">
        <v>531</v>
      </c>
      <c r="N65" s="66" t="s">
        <v>531</v>
      </c>
      <c r="O65" s="66" t="s">
        <v>531</v>
      </c>
      <c r="P65" s="62" t="s">
        <v>244</v>
      </c>
      <c r="Q65" s="62" t="s">
        <v>248</v>
      </c>
      <c r="R65" s="62" t="s">
        <v>200</v>
      </c>
      <c r="S65" s="62" t="s">
        <v>550</v>
      </c>
      <c r="T65" s="62" t="s">
        <v>531</v>
      </c>
      <c r="U65" s="62" t="s">
        <v>531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531</v>
      </c>
      <c r="J66" s="62" t="s">
        <v>531</v>
      </c>
      <c r="K66" s="84" t="s">
        <v>531</v>
      </c>
      <c r="L66" s="84" t="s">
        <v>531</v>
      </c>
      <c r="M66" s="66" t="s">
        <v>531</v>
      </c>
      <c r="N66" s="66" t="s">
        <v>531</v>
      </c>
      <c r="O66" s="66" t="s">
        <v>531</v>
      </c>
      <c r="P66" s="62" t="s">
        <v>466</v>
      </c>
      <c r="Q66" s="62" t="s">
        <v>199</v>
      </c>
      <c r="R66" s="62" t="s">
        <v>201</v>
      </c>
      <c r="S66" s="62" t="s">
        <v>531</v>
      </c>
      <c r="T66" s="62" t="s">
        <v>531</v>
      </c>
      <c r="U66" s="62" t="s">
        <v>531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531</v>
      </c>
      <c r="K67" s="84" t="s">
        <v>531</v>
      </c>
      <c r="L67" s="84" t="s">
        <v>531</v>
      </c>
      <c r="M67" s="66" t="s">
        <v>531</v>
      </c>
      <c r="N67" s="66" t="s">
        <v>531</v>
      </c>
      <c r="O67" s="66" t="s">
        <v>531</v>
      </c>
      <c r="P67" s="66" t="s">
        <v>531</v>
      </c>
      <c r="Q67" s="66" t="s">
        <v>531</v>
      </c>
      <c r="R67" s="66" t="s">
        <v>531</v>
      </c>
      <c r="S67" s="66" t="s">
        <v>531</v>
      </c>
      <c r="T67" s="62" t="s">
        <v>531</v>
      </c>
      <c r="U67" s="62" t="s">
        <v>531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531</v>
      </c>
      <c r="K68" s="84" t="s">
        <v>531</v>
      </c>
      <c r="L68" s="84" t="s">
        <v>531</v>
      </c>
      <c r="M68" s="66" t="s">
        <v>531</v>
      </c>
      <c r="N68" s="66" t="s">
        <v>531</v>
      </c>
      <c r="O68" s="66" t="s">
        <v>531</v>
      </c>
      <c r="P68" s="62" t="s">
        <v>196</v>
      </c>
      <c r="Q68" s="62" t="s">
        <v>199</v>
      </c>
      <c r="R68" s="62" t="s">
        <v>214</v>
      </c>
      <c r="S68" s="62" t="s">
        <v>550</v>
      </c>
      <c r="T68" s="62" t="s">
        <v>531</v>
      </c>
      <c r="U68" s="62" t="s">
        <v>531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531</v>
      </c>
      <c r="O69" s="66" t="s">
        <v>531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531</v>
      </c>
      <c r="U69" s="62" t="s">
        <v>531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517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531</v>
      </c>
      <c r="L70" s="66" t="s">
        <v>531</v>
      </c>
      <c r="M70" s="66" t="s">
        <v>531</v>
      </c>
      <c r="N70" s="66" t="s">
        <v>531</v>
      </c>
      <c r="O70" s="66" t="s">
        <v>531</v>
      </c>
      <c r="P70" s="62" t="s">
        <v>196</v>
      </c>
      <c r="Q70" s="62" t="s">
        <v>199</v>
      </c>
      <c r="R70" s="62" t="s">
        <v>201</v>
      </c>
      <c r="S70" s="62" t="s">
        <v>531</v>
      </c>
      <c r="T70" s="62" t="s">
        <v>531</v>
      </c>
      <c r="U70" s="62" t="s">
        <v>531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531</v>
      </c>
      <c r="M71" s="66" t="s">
        <v>531</v>
      </c>
      <c r="N71" s="66" t="s">
        <v>531</v>
      </c>
      <c r="O71" s="66" t="s">
        <v>531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531</v>
      </c>
      <c r="U71" s="62" t="s">
        <v>531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531</v>
      </c>
      <c r="M72" s="66" t="s">
        <v>531</v>
      </c>
      <c r="N72" s="66" t="s">
        <v>531</v>
      </c>
      <c r="O72" s="66" t="s">
        <v>531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531</v>
      </c>
      <c r="U72" s="62" t="s">
        <v>531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518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531</v>
      </c>
      <c r="J73" s="62" t="s">
        <v>531</v>
      </c>
      <c r="K73" s="62" t="s">
        <v>531</v>
      </c>
      <c r="L73" s="84" t="s">
        <v>531</v>
      </c>
      <c r="M73" s="66" t="s">
        <v>531</v>
      </c>
      <c r="N73" s="66" t="s">
        <v>531</v>
      </c>
      <c r="O73" s="66" t="s">
        <v>531</v>
      </c>
      <c r="P73" s="62" t="s">
        <v>531</v>
      </c>
      <c r="Q73" s="62" t="s">
        <v>531</v>
      </c>
      <c r="R73" s="62" t="s">
        <v>531</v>
      </c>
      <c r="S73" s="62" t="s">
        <v>531</v>
      </c>
      <c r="T73" s="62" t="s">
        <v>531</v>
      </c>
      <c r="U73" s="62" t="s">
        <v>531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519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531</v>
      </c>
      <c r="L74" s="84" t="s">
        <v>531</v>
      </c>
      <c r="M74" s="66" t="s">
        <v>531</v>
      </c>
      <c r="N74" s="66" t="s">
        <v>531</v>
      </c>
      <c r="O74" s="66" t="s">
        <v>531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531</v>
      </c>
      <c r="U74" s="62" t="s">
        <v>531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531</v>
      </c>
      <c r="J75" s="62" t="s">
        <v>531</v>
      </c>
      <c r="K75" s="84" t="s">
        <v>531</v>
      </c>
      <c r="L75" s="84" t="s">
        <v>531</v>
      </c>
      <c r="M75" s="66" t="s">
        <v>531</v>
      </c>
      <c r="N75" s="66" t="s">
        <v>531</v>
      </c>
      <c r="O75" s="66" t="s">
        <v>531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531</v>
      </c>
      <c r="U75" s="62" t="s">
        <v>531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531</v>
      </c>
      <c r="K76" s="66" t="s">
        <v>531</v>
      </c>
      <c r="L76" s="66" t="s">
        <v>531</v>
      </c>
      <c r="M76" s="66" t="s">
        <v>531</v>
      </c>
      <c r="N76" s="66" t="s">
        <v>531</v>
      </c>
      <c r="O76" s="66" t="s">
        <v>531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531</v>
      </c>
      <c r="U76" s="64" t="s">
        <v>531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521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531</v>
      </c>
      <c r="L77" s="84" t="s">
        <v>531</v>
      </c>
      <c r="M77" s="66" t="s">
        <v>531</v>
      </c>
      <c r="N77" s="66" t="s">
        <v>531</v>
      </c>
      <c r="O77" s="66" t="s">
        <v>531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531</v>
      </c>
      <c r="U77" s="62" t="s">
        <v>531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523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531</v>
      </c>
      <c r="L78" s="84" t="s">
        <v>531</v>
      </c>
      <c r="M78" s="66" t="s">
        <v>531</v>
      </c>
      <c r="N78" s="66" t="s">
        <v>531</v>
      </c>
      <c r="O78" s="66" t="s">
        <v>531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531</v>
      </c>
      <c r="U78" s="65" t="s">
        <v>531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525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531</v>
      </c>
      <c r="K79" s="84" t="s">
        <v>531</v>
      </c>
      <c r="L79" s="84" t="s">
        <v>531</v>
      </c>
      <c r="M79" s="84" t="s">
        <v>531</v>
      </c>
      <c r="N79" s="66" t="s">
        <v>531</v>
      </c>
      <c r="O79" s="66" t="s">
        <v>531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531</v>
      </c>
      <c r="U79" s="65" t="s">
        <v>531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526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531</v>
      </c>
      <c r="I81" s="62" t="s">
        <v>531</v>
      </c>
      <c r="J81" s="62" t="s">
        <v>531</v>
      </c>
      <c r="K81" s="62" t="s">
        <v>531</v>
      </c>
      <c r="L81" s="62" t="s">
        <v>531</v>
      </c>
      <c r="M81" s="62" t="s">
        <v>531</v>
      </c>
      <c r="N81" s="62" t="s">
        <v>531</v>
      </c>
      <c r="O81" s="62" t="s">
        <v>531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531</v>
      </c>
      <c r="U81" s="62" t="s">
        <v>531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532</v>
      </c>
      <c r="B82" s="62" t="s">
        <v>193</v>
      </c>
      <c r="C82" s="62" t="s">
        <v>350</v>
      </c>
      <c r="D82" s="62" t="s">
        <v>533</v>
      </c>
      <c r="E82" s="62" t="s">
        <v>352</v>
      </c>
      <c r="F82" s="62" t="s">
        <v>195</v>
      </c>
      <c r="G82" s="62" t="s">
        <v>534</v>
      </c>
      <c r="H82" s="62" t="s">
        <v>197</v>
      </c>
      <c r="I82" s="62" t="s">
        <v>198</v>
      </c>
      <c r="J82" s="62" t="s">
        <v>531</v>
      </c>
      <c r="K82" s="62" t="s">
        <v>531</v>
      </c>
      <c r="L82" s="62" t="s">
        <v>531</v>
      </c>
      <c r="M82" s="62" t="s">
        <v>531</v>
      </c>
      <c r="N82" s="62" t="s">
        <v>531</v>
      </c>
      <c r="O82" s="62" t="s">
        <v>531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531</v>
      </c>
      <c r="U82" s="62" t="s">
        <v>531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531</v>
      </c>
      <c r="K83" s="62" t="s">
        <v>531</v>
      </c>
      <c r="L83" s="62" t="s">
        <v>531</v>
      </c>
      <c r="M83" s="62" t="s">
        <v>531</v>
      </c>
      <c r="N83" s="62" t="s">
        <v>531</v>
      </c>
      <c r="O83" s="62" t="s">
        <v>531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531</v>
      </c>
      <c r="U83" s="62" t="s">
        <v>531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536</v>
      </c>
      <c r="H84" s="62" t="s">
        <v>195</v>
      </c>
      <c r="I84" s="64" t="s">
        <v>197</v>
      </c>
      <c r="J84" s="64" t="s">
        <v>198</v>
      </c>
      <c r="K84" s="62" t="s">
        <v>531</v>
      </c>
      <c r="L84" s="62" t="s">
        <v>531</v>
      </c>
      <c r="M84" s="62" t="s">
        <v>531</v>
      </c>
      <c r="N84" s="62" t="s">
        <v>531</v>
      </c>
      <c r="O84" s="62" t="s">
        <v>531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531</v>
      </c>
      <c r="U84" s="62" t="s">
        <v>531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537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531</v>
      </c>
      <c r="K85" s="62" t="s">
        <v>531</v>
      </c>
      <c r="L85" s="62" t="s">
        <v>531</v>
      </c>
      <c r="M85" s="62" t="s">
        <v>531</v>
      </c>
      <c r="N85" s="62" t="s">
        <v>531</v>
      </c>
      <c r="O85" s="62" t="s">
        <v>531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531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539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531</v>
      </c>
      <c r="I86" s="62" t="s">
        <v>531</v>
      </c>
      <c r="J86" s="62" t="s">
        <v>531</v>
      </c>
      <c r="K86" s="62" t="s">
        <v>531</v>
      </c>
      <c r="L86" s="62" t="s">
        <v>531</v>
      </c>
      <c r="M86" s="62" t="s">
        <v>531</v>
      </c>
      <c r="N86" s="62" t="s">
        <v>531</v>
      </c>
      <c r="O86" s="62" t="s">
        <v>531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531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541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531</v>
      </c>
      <c r="L87" s="62" t="s">
        <v>531</v>
      </c>
      <c r="M87" s="62" t="s">
        <v>531</v>
      </c>
      <c r="N87" s="62" t="s">
        <v>531</v>
      </c>
      <c r="O87" s="62" t="s">
        <v>531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531</v>
      </c>
      <c r="U87" s="62" t="s">
        <v>531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542</v>
      </c>
      <c r="B88" s="62" t="s">
        <v>193</v>
      </c>
      <c r="C88" s="62" t="s">
        <v>196</v>
      </c>
      <c r="D88" s="64" t="s">
        <v>545</v>
      </c>
      <c r="E88" s="64" t="s">
        <v>543</v>
      </c>
      <c r="F88" s="62" t="s">
        <v>227</v>
      </c>
      <c r="G88" s="64" t="s">
        <v>284</v>
      </c>
      <c r="H88" s="62" t="s">
        <v>544</v>
      </c>
      <c r="I88" s="62" t="s">
        <v>197</v>
      </c>
      <c r="J88" s="84" t="s">
        <v>291</v>
      </c>
      <c r="K88" s="62" t="s">
        <v>531</v>
      </c>
      <c r="L88" s="62" t="s">
        <v>531</v>
      </c>
      <c r="M88" s="62" t="s">
        <v>531</v>
      </c>
      <c r="N88" s="62" t="s">
        <v>531</v>
      </c>
      <c r="O88" s="62" t="s">
        <v>531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531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554</v>
      </c>
      <c r="B89" s="98" t="s">
        <v>193</v>
      </c>
      <c r="C89" s="97" t="s">
        <v>551</v>
      </c>
      <c r="D89" s="96" t="s">
        <v>552</v>
      </c>
      <c r="E89" s="97" t="s">
        <v>553</v>
      </c>
      <c r="F89" s="96" t="s">
        <v>197</v>
      </c>
      <c r="G89" s="97" t="s">
        <v>291</v>
      </c>
      <c r="H89" s="62" t="s">
        <v>531</v>
      </c>
      <c r="I89" s="62" t="s">
        <v>531</v>
      </c>
      <c r="J89" s="62" t="s">
        <v>531</v>
      </c>
      <c r="K89" s="62" t="s">
        <v>531</v>
      </c>
      <c r="L89" s="62" t="s">
        <v>531</v>
      </c>
      <c r="M89" s="62" t="s">
        <v>531</v>
      </c>
      <c r="N89" s="62" t="s">
        <v>531</v>
      </c>
      <c r="O89" s="62" t="s">
        <v>531</v>
      </c>
      <c r="P89" s="62" t="s">
        <v>199</v>
      </c>
      <c r="Q89" s="62" t="s">
        <v>201</v>
      </c>
      <c r="R89" s="62" t="s">
        <v>531</v>
      </c>
      <c r="S89" s="62" t="s">
        <v>531</v>
      </c>
      <c r="T89" s="62" t="s">
        <v>531</v>
      </c>
      <c r="U89" s="62" t="s">
        <v>531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555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531</v>
      </c>
      <c r="L90" s="84" t="s">
        <v>531</v>
      </c>
      <c r="M90" s="66" t="s">
        <v>531</v>
      </c>
      <c r="N90" s="66" t="s">
        <v>531</v>
      </c>
      <c r="O90" s="66" t="s">
        <v>531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531</v>
      </c>
      <c r="U90" s="63" t="s">
        <v>531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557</v>
      </c>
      <c r="B91" s="98" t="s">
        <v>193</v>
      </c>
      <c r="C91" s="100" t="s">
        <v>280</v>
      </c>
      <c r="D91" s="100" t="s">
        <v>277</v>
      </c>
      <c r="E91" s="100" t="s">
        <v>225</v>
      </c>
      <c r="F91" s="100" t="s">
        <v>556</v>
      </c>
      <c r="G91" s="100" t="s">
        <v>326</v>
      </c>
      <c r="H91" s="100" t="s">
        <v>289</v>
      </c>
      <c r="I91" s="100" t="s">
        <v>551</v>
      </c>
      <c r="J91" s="100" t="s">
        <v>227</v>
      </c>
      <c r="K91" s="100" t="s">
        <v>197</v>
      </c>
      <c r="L91" s="100" t="s">
        <v>198</v>
      </c>
      <c r="M91" s="66" t="s">
        <v>531</v>
      </c>
      <c r="N91" s="66" t="s">
        <v>531</v>
      </c>
      <c r="O91" s="66" t="s">
        <v>531</v>
      </c>
      <c r="P91" s="101" t="s">
        <v>556</v>
      </c>
      <c r="Q91" s="100" t="s">
        <v>199</v>
      </c>
      <c r="R91" s="100" t="s">
        <v>200</v>
      </c>
      <c r="S91" s="100" t="s">
        <v>201</v>
      </c>
      <c r="T91" s="63" t="s">
        <v>531</v>
      </c>
      <c r="U91" s="63" t="s">
        <v>531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" x14ac:dyDescent="0.25">
      <c r="A92" s="61" t="s">
        <v>558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531</v>
      </c>
      <c r="L92" s="84" t="s">
        <v>531</v>
      </c>
      <c r="M92" s="66" t="s">
        <v>531</v>
      </c>
      <c r="N92" s="66" t="s">
        <v>531</v>
      </c>
      <c r="O92" s="66" t="s">
        <v>531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531</v>
      </c>
      <c r="U92" s="65" t="s">
        <v>531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72" x14ac:dyDescent="0.25">
      <c r="A93" s="71" t="s">
        <v>178</v>
      </c>
      <c r="B93" s="66" t="s">
        <v>193</v>
      </c>
      <c r="C93" s="62" t="s">
        <v>280</v>
      </c>
      <c r="D93" s="66" t="s">
        <v>212</v>
      </c>
      <c r="E93" s="66" t="s">
        <v>197</v>
      </c>
      <c r="F93" s="66" t="s">
        <v>198</v>
      </c>
      <c r="G93" s="84" t="s">
        <v>531</v>
      </c>
      <c r="H93" s="84" t="s">
        <v>531</v>
      </c>
      <c r="I93" s="84" t="s">
        <v>531</v>
      </c>
      <c r="J93" s="84" t="s">
        <v>531</v>
      </c>
      <c r="K93" s="84" t="s">
        <v>531</v>
      </c>
      <c r="L93" s="84" t="s">
        <v>531</v>
      </c>
      <c r="M93" s="66" t="s">
        <v>531</v>
      </c>
      <c r="N93" s="66" t="s">
        <v>531</v>
      </c>
      <c r="O93" s="66" t="s">
        <v>531</v>
      </c>
      <c r="P93" s="66" t="s">
        <v>196</v>
      </c>
      <c r="Q93" s="66" t="s">
        <v>199</v>
      </c>
      <c r="R93" s="66" t="s">
        <v>214</v>
      </c>
      <c r="S93" s="66" t="s">
        <v>550</v>
      </c>
      <c r="T93" s="66" t="s">
        <v>201</v>
      </c>
      <c r="U93" s="65" t="s">
        <v>531</v>
      </c>
      <c r="V93" s="63" t="s">
        <v>202</v>
      </c>
      <c r="W93" s="63" t="s">
        <v>203</v>
      </c>
      <c r="X93" s="63" t="s">
        <v>204</v>
      </c>
      <c r="Y93" s="63" t="s">
        <v>249</v>
      </c>
      <c r="Z93" s="63" t="s">
        <v>206</v>
      </c>
      <c r="AA93" s="63" t="s">
        <v>207</v>
      </c>
      <c r="AB93" s="63" t="s">
        <v>208</v>
      </c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2023-06-13T08:03:56Z</cp:lastPrinted>
  <dcterms:created xsi:type="dcterms:W3CDTF">2022-09-13T01:31:05Z</dcterms:created>
  <dcterms:modified xsi:type="dcterms:W3CDTF">2024-03-20T01:13:04Z</dcterms:modified>
</cp:coreProperties>
</file>