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jpeg" ContentType="image/jpeg"/>
  <Override PartName="/xl/worksheets/sheet1.xml" ContentType="application/vnd.openxmlformats-officedocument.spreadsheetml.worksheet+xml"/>
  <Override PartName="/xl/worksheets/sheet2.xml" ContentType="application/vnd.openxmlformats-officedocument.spreadsheetml.worksheet+xml"/>
  <Default Extension="vml" ContentType="application/vnd.openxmlformats-officedocument.vmlDrawi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jpg" ContentType="image/.jpg"/>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8125" windowHeight="12540" tabRatio="798" activeTab="3"/>
  </bookViews>
  <sheets>
    <sheet name="封面" sheetId="17" r:id="rId2"/>
    <sheet name="修改历史记录" sheetId="18" r:id="rId3"/>
    <sheet name="估算信息" sheetId="4" r:id="rId4"/>
    <sheet name="功能个数" sheetId="16" r:id="rId5"/>
    <sheet name="工作量及成本" sheetId="5" r:id="rId6"/>
  </sheets>
  <definedNames>
    <definedName name="_xlnm._FilterDatabase" localSheetId="3" hidden="1">功能个数!$B$9:$K$22</definedName>
  </definedNames>
  <calcPr fullCalcOnLoad="1"/>
</workbook>
</file>

<file path=xl/calcChain.xml><?xml version="1.0" encoding="utf-8"?>
<calcChain xmlns="http://schemas.openxmlformats.org/spreadsheetml/2006/main">
  <c r="K22" i="16" l="1"/>
</calcChain>
</file>

<file path=xl/sharedStrings.xml><?xml version="1.0" encoding="utf-8"?>
<sst xmlns="http://schemas.openxmlformats.org/spreadsheetml/2006/main" count="185" uniqueCount="134">
  <si>
    <t>徐州市勘察测绘研究院有限公司</t>
  </si>
  <si>
    <t>编号：KGQLC</t>
  </si>
  <si>
    <t>软件估计书</t>
  </si>
  <si>
    <t>编写：</t>
  </si>
  <si>
    <t>周晓波</t>
  </si>
  <si>
    <t>日期：</t>
  </si>
  <si>
    <t>审核：</t>
  </si>
  <si>
    <t>朱绍攀</t>
  </si>
  <si>
    <t>批准：</t>
  </si>
  <si>
    <t>梁苗</t>
  </si>
  <si>
    <t>文档修订记录</t>
  </si>
  <si>
    <t>版本号</t>
  </si>
  <si>
    <t>变化状态</t>
  </si>
  <si>
    <t>简要说明</t>
  </si>
  <si>
    <t>日期</t>
  </si>
  <si>
    <t>变更人</t>
  </si>
  <si>
    <t>批准人</t>
  </si>
  <si>
    <t>批准日期</t>
  </si>
  <si>
    <t>V1.0</t>
  </si>
  <si>
    <t>C</t>
  </si>
  <si>
    <t>初始创建</t>
  </si>
  <si>
    <r>
      <rPr>
        <sz val="10"/>
        <rFont val="Times New Roman"/>
        <family val="2"/>
        <charset val="134"/>
      </rPr>
      <t>*</t>
    </r>
    <r>
      <rPr>
        <sz val="10"/>
        <rFont val="宋体"/>
        <family val="2"/>
        <charset val="134"/>
      </rPr>
      <t>状态：</t>
    </r>
    <r>
      <rPr>
        <sz val="10"/>
        <rFont val="Times New Roman"/>
        <family val="2"/>
        <charset val="134"/>
      </rPr>
      <t xml:space="preserve">C – </t>
    </r>
    <r>
      <rPr>
        <sz val="10"/>
        <rFont val="宋体"/>
        <family val="2"/>
        <charset val="134"/>
      </rPr>
      <t>创建</t>
    </r>
    <r>
      <rPr>
        <sz val="10"/>
        <rFont val="Times New Roman"/>
        <family val="2"/>
        <charset val="134"/>
      </rPr>
      <t xml:space="preserve">    A – </t>
    </r>
    <r>
      <rPr>
        <sz val="10"/>
        <rFont val="宋体"/>
        <family val="2"/>
        <charset val="134"/>
      </rPr>
      <t>增加</t>
    </r>
    <r>
      <rPr>
        <sz val="10"/>
        <rFont val="Times New Roman"/>
        <family val="2"/>
        <charset val="134"/>
      </rPr>
      <t xml:space="preserve">    M – </t>
    </r>
    <r>
      <rPr>
        <sz val="10"/>
        <rFont val="宋体"/>
        <family val="2"/>
        <charset val="134"/>
      </rPr>
      <t>修改</t>
    </r>
    <r>
      <rPr>
        <sz val="10"/>
        <rFont val="Times New Roman"/>
        <family val="2"/>
        <charset val="134"/>
      </rPr>
      <t xml:space="preserve">     D – </t>
    </r>
    <r>
      <rPr>
        <sz val="10"/>
        <rFont val="宋体"/>
        <family val="2"/>
        <charset val="134"/>
      </rPr>
      <t>删除</t>
    </r>
  </si>
  <si>
    <t>项目估算信息表</t>
  </si>
  <si>
    <t>项目名称</t>
  </si>
  <si>
    <t>徐州市控规全流程信息化管理平台建设及控规成果质量分析前期研究项目</t>
  </si>
  <si>
    <t>项目编号</t>
  </si>
  <si>
    <t>KGQLC</t>
  </si>
  <si>
    <t>更新日期</t>
  </si>
  <si>
    <t>项目经理</t>
  </si>
  <si>
    <t>估算负责人</t>
  </si>
  <si>
    <t>估算小组</t>
  </si>
  <si>
    <t>序号</t>
  </si>
  <si>
    <t>姓名</t>
  </si>
  <si>
    <t>田鹏</t>
  </si>
  <si>
    <t>罗娇</t>
  </si>
  <si>
    <t>张立群</t>
  </si>
  <si>
    <t>张珂</t>
  </si>
  <si>
    <r>
      <rPr>
        <sz val="10"/>
        <rFont val="宋体"/>
        <family val="2"/>
        <charset val="134"/>
      </rPr>
      <t>1、会议纪要</t>
    </r>
    <r>
      <rPr>
        <sz val="10"/>
        <rFont val="Arial"/>
        <family val="2"/>
        <charset val="134"/>
      </rPr>
      <t xml:space="preserve"> </t>
    </r>
    <r>
      <rPr>
        <sz val="10"/>
        <rFont val="宋体"/>
        <family val="2"/>
        <charset val="134"/>
      </rPr>
      <t>记录内容，投票信息。专家判断.
2、Wps分解计划，任务分发。进度监控，总计划可以有空缺但是要识别风险。
其中任务的评估方式。我们选择投票和专家两种
短期计划归属大计划。计划1计划2</t>
    </r>
  </si>
  <si>
    <t>功能单元标准说明</t>
  </si>
  <si>
    <t>复杂度</t>
  </si>
  <si>
    <t>估计的工作量 (Person-Days)</t>
  </si>
  <si>
    <t>备注</t>
  </si>
  <si>
    <t>简单</t>
  </si>
  <si>
    <t>业务逻辑少，访问数据库表单不超过2个，涉及少量数据</t>
  </si>
  <si>
    <t>1&lt;人天&lt;=3</t>
  </si>
  <si>
    <t>约定：功能单元个数简称功能个数</t>
  </si>
  <si>
    <t>中等</t>
  </si>
  <si>
    <t>业务逻辑数量中等，访问数据库表单2-4个，涉及中等数量的数据</t>
  </si>
  <si>
    <t>3&lt;人天&lt;=5</t>
  </si>
  <si>
    <t>复杂</t>
  </si>
  <si>
    <t>业务逻辑复杂，访问数据库表单超过4个，涉及大量数据</t>
  </si>
  <si>
    <t>5&lt;人天&lt;=10</t>
  </si>
  <si>
    <t>程序单元估算</t>
  </si>
  <si>
    <t>模块</t>
  </si>
  <si>
    <t>功能名称</t>
  </si>
  <si>
    <t>单元数量</t>
  </si>
  <si>
    <t>工作量（人天）</t>
  </si>
  <si>
    <t>总计（人天）</t>
  </si>
  <si>
    <t>最可能值</t>
  </si>
  <si>
    <t>最小值</t>
  </si>
  <si>
    <t>最大值</t>
  </si>
  <si>
    <t>控规数据质检建库更新工具</t>
  </si>
  <si>
    <t>CAD规范性检查</t>
  </si>
  <si>
    <t>CAD数据规整</t>
  </si>
  <si>
    <t>数据格式转换</t>
  </si>
  <si>
    <t>数据入库更新</t>
  </si>
  <si>
    <t>历史数据管理</t>
  </si>
  <si>
    <t>控规成果综合应用模块</t>
  </si>
  <si>
    <t>数据资源浏览</t>
  </si>
  <si>
    <t>数据关联查询</t>
  </si>
  <si>
    <t>数据统计分析</t>
  </si>
  <si>
    <t>控规编制项目管理</t>
  </si>
  <si>
    <t>项目管理</t>
  </si>
  <si>
    <t>文本资料管理</t>
  </si>
  <si>
    <t>统一运维管理中心</t>
  </si>
  <si>
    <t>合计</t>
  </si>
  <si>
    <t>编码阶段工作量</t>
  </si>
  <si>
    <t>项目成本</t>
  </si>
  <si>
    <t>程序单元等级</t>
  </si>
  <si>
    <t>单元个数</t>
  </si>
  <si>
    <t>单元工作量标准</t>
  </si>
  <si>
    <t>工作量</t>
  </si>
  <si>
    <t>各类型工作</t>
  </si>
  <si>
    <t>标准成本(元)</t>
  </si>
  <si>
    <t>投入预算(元)</t>
  </si>
  <si>
    <t>9≤人天≤27</t>
  </si>
  <si>
    <t>需求分析</t>
  </si>
  <si>
    <t>75≤人天&lt;≤125</t>
  </si>
  <si>
    <t>设计</t>
  </si>
  <si>
    <t>120≤人天≤240</t>
  </si>
  <si>
    <t>编码</t>
  </si>
  <si>
    <t>-</t>
  </si>
  <si>
    <t>204≤人天&lt;≤392</t>
  </si>
  <si>
    <t>测试</t>
  </si>
  <si>
    <t>乐观值（人/天）</t>
  </si>
  <si>
    <t>验收</t>
  </si>
  <si>
    <t>悲观值（人/天）</t>
  </si>
  <si>
    <t>角色成本</t>
  </si>
  <si>
    <t>最可能值（人/天）</t>
  </si>
  <si>
    <t>项目经理成本（元/天）</t>
  </si>
  <si>
    <t>PERT = (乐观 ＋ 悲观 ＋ 4*最可能) /6</t>
  </si>
  <si>
    <t>需求人员成本（元/天）</t>
  </si>
  <si>
    <t>其他成本</t>
  </si>
  <si>
    <t>设计人员成本（元/天）</t>
  </si>
  <si>
    <t>项目总工作量</t>
  </si>
  <si>
    <t>加班费用（元）</t>
  </si>
  <si>
    <t>初级开发工程师成本（元/天）</t>
  </si>
  <si>
    <t>差旅费用（人数，次数，时间）</t>
  </si>
  <si>
    <t>中级开发工程师成本（元/天）</t>
  </si>
  <si>
    <t>工作量分配(%)</t>
  </si>
  <si>
    <t>组织参考值(%)</t>
  </si>
  <si>
    <t>工作量(人天)</t>
  </si>
  <si>
    <t>招待费（元）</t>
  </si>
  <si>
    <t>高级开发工程师成本（元/天）</t>
  </si>
  <si>
    <t>采购费用（元）</t>
  </si>
  <si>
    <t>测试人员成本（元/天）</t>
  </si>
  <si>
    <t>其他费用（元）</t>
  </si>
  <si>
    <t>QA人员成本（元/天）</t>
  </si>
  <si>
    <t>其他成本合计</t>
  </si>
  <si>
    <t>CM人员成本（元/天）</t>
  </si>
  <si>
    <t>培训人员成本（元/天）</t>
  </si>
  <si>
    <t>项目总成本估算：</t>
  </si>
  <si>
    <t>部门经理成本（元/天）</t>
  </si>
  <si>
    <t>周期约（天）：</t>
  </si>
  <si>
    <t>阶段工作量成本分配</t>
  </si>
  <si>
    <t>项目管理工作量比例</t>
  </si>
  <si>
    <t>考虑到有类似的平台作为参考，所以需求分析工作量调低了5%；
数据处理及部分统计分析后台逻辑相对复杂，还要考虑程序的执行效率，适当增加编码阶段的工作量5%，有利于提高编码质量，减少测试和交付阶段出现问题的情况。
以上为目前已分解模块的工期估计，后续模块因未做功能分解，暂未列入其中。</t>
  </si>
  <si>
    <t>阶段</t>
  </si>
  <si>
    <t>成本</t>
  </si>
  <si>
    <t>项目策划</t>
  </si>
  <si>
    <t>需求</t>
  </si>
  <si>
    <t>试运行及验收</t>
  </si>
  <si>
    <t>交付结项</t>
  </si>
  <si>
    <t>总计</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</si>
</sst>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Red]\(0.0\)"/>
    <numFmt numFmtId="177" formatCode="0_ "/>
    <numFmt numFmtId="178" formatCode="yyyy/m/d;@"/>
  </numFmts>
  <fonts count="49">
    <font>
      <sz val="10"/>
      <name val="Arial"/>
      <family val="2"/>
      <charset val="134"/>
    </font>
    <font>
      <sz val="10"/>
      <color theme="1"/>
      <name val="Arial"/>
      <family val="2"/>
    </font>
    <font>
      <sz val="10.5"/>
      <name val="宋体"/>
      <family val="2"/>
      <charset val="134"/>
    </font>
    <font>
      <sz val="10"/>
      <name val="宋体"/>
      <family val="2"/>
      <charset val="134"/>
    </font>
    <font>
      <b/>
      <sz val="16"/>
      <name val="宋体"/>
      <family val="2"/>
      <charset val="134"/>
    </font>
    <font>
      <b/>
      <sz val="10.5"/>
      <name val="宋体"/>
      <family val="2"/>
      <charset val="134"/>
    </font>
    <font>
      <b/>
      <sz val="10"/>
      <name val="宋体"/>
      <family val="2"/>
      <charset val="134"/>
    </font>
    <font>
      <i/>
      <sz val="10.5"/>
      <name val="宋体"/>
      <family val="2"/>
      <charset val="134"/>
    </font>
    <font>
      <sz val="11"/>
      <name val="宋体"/>
      <family val="2"/>
      <charset val="134"/>
    </font>
    <font>
      <i/>
      <sz val="11"/>
      <name val="宋体"/>
      <family val="2"/>
      <charset val="134"/>
    </font>
    <font>
      <b/>
      <sz val="11"/>
      <name val="宋体"/>
      <family val="2"/>
      <charset val="134"/>
    </font>
    <font>
      <b/>
      <i/>
      <sz val="10.5"/>
      <name val="宋体"/>
      <family val="2"/>
      <charset val="134"/>
    </font>
    <font>
      <b/>
      <sz val="12"/>
      <name val="宋体"/>
      <family val="2"/>
      <charset val="134"/>
    </font>
    <font>
      <i/>
      <sz val="10"/>
      <name val="宋体"/>
      <family val="2"/>
      <charset val="134"/>
    </font>
    <font>
      <b/>
      <i/>
      <sz val="10"/>
      <name val="宋体"/>
      <family val="2"/>
      <charset val="134"/>
    </font>
    <font>
      <b/>
      <sz val="11"/>
      <name val="NSimSun"/>
      <family val="2"/>
      <charset val="134"/>
    </font>
    <font>
      <sz val="11"/>
      <name val="NSimSun"/>
      <family val="2"/>
      <charset val="134"/>
    </font>
    <font>
      <b/>
      <sz val="20"/>
      <name val="宋体"/>
      <family val="2"/>
      <charset val="134"/>
    </font>
    <font>
      <sz val="10"/>
      <color rgb="FF000000"/>
      <name val="宋体"/>
      <family val="2"/>
      <charset val="134"/>
    </font>
    <font>
      <b/>
      <sz val="10.5"/>
      <name val="Arial"/>
      <family val="2"/>
      <charset val="134"/>
    </font>
    <font>
      <sz val="12"/>
      <name val="宋体"/>
      <family val="2"/>
      <charset val="134"/>
    </font>
    <font>
      <sz val="20"/>
      <name val="宋体"/>
      <family val="2"/>
      <charset val="134"/>
    </font>
    <font>
      <sz val="12"/>
      <name val="Arial"/>
      <family val="2"/>
      <charset val="134"/>
    </font>
    <font>
      <sz val="10"/>
      <name val="Helv"/>
      <family val="2"/>
      <charset val="134"/>
    </font>
    <font>
      <sz val="10"/>
      <name val="Times New Roman"/>
      <family val="2"/>
      <charset val="134"/>
    </font>
    <font>
      <b/>
      <sz val="26"/>
      <name val="宋体"/>
      <family val="2"/>
      <charset val="134"/>
    </font>
    <font>
      <sz val="26"/>
      <name val="宋体"/>
      <family val="2"/>
      <charset val="134"/>
    </font>
    <font>
      <b/>
      <sz val="20"/>
      <name val="黑体"/>
      <family val="2"/>
      <charset val="134"/>
    </font>
    <font>
      <sz val="11"/>
      <color theme="1"/>
      <name val="等线"/>
      <family val="2"/>
      <charset val="134"/>
      <scheme val="minor"/>
    </font>
    <font>
      <sz val="11"/>
      <color rgb="FF3F3F76"/>
      <name val="等线"/>
      <family val="2"/>
      <charset val="134"/>
      <scheme val="minor"/>
    </font>
    <font>
      <sz val="11"/>
      <color rgb="FF9C0006"/>
      <name val="等线"/>
      <family val="2"/>
      <charset val="134"/>
      <scheme val="minor"/>
    </font>
    <font>
      <sz val="11"/>
      <color theme="0"/>
      <name val="等线"/>
      <family val="2"/>
      <charset val="134"/>
      <scheme val="minor"/>
    </font>
    <font>
      <u val="single"/>
      <sz val="11"/>
      <color rgb="FF0000FF"/>
      <name val="等线"/>
      <family val="2"/>
      <charset val="134"/>
      <scheme val="minor"/>
    </font>
    <font>
      <u val="single"/>
      <sz val="11"/>
      <color rgb="FF800080"/>
      <name val="等线"/>
      <family val="2"/>
      <charset val="134"/>
      <scheme val="minor"/>
    </font>
    <font>
      <b/>
      <sz val="11"/>
      <color theme="3"/>
      <name val="等线"/>
      <family val="2"/>
      <charset val="134"/>
      <scheme val="minor"/>
    </font>
    <font>
      <sz val="11"/>
      <color rgb="FFFF0000"/>
      <name val="等线"/>
      <family val="2"/>
      <charset val="134"/>
      <scheme val="minor"/>
    </font>
    <font>
      <b/>
      <sz val="18"/>
      <color theme="3"/>
      <name val="等线"/>
      <family val="2"/>
      <charset val="134"/>
      <scheme val="minor"/>
    </font>
    <font>
      <i/>
      <sz val="11"/>
      <color rgb="FF7F7F7F"/>
      <name val="等线"/>
      <family val="2"/>
      <charset val="134"/>
      <scheme val="minor"/>
    </font>
    <font>
      <b/>
      <sz val="15"/>
      <color theme="3"/>
      <name val="等线"/>
      <family val="2"/>
      <charset val="134"/>
      <scheme val="minor"/>
    </font>
    <font>
      <b/>
      <sz val="13"/>
      <color theme="3"/>
      <name val="等线"/>
      <family val="2"/>
      <charset val="134"/>
      <scheme val="minor"/>
    </font>
    <font>
      <sz val="11"/>
      <name val="ＭＳ Ｐゴシック"/>
      <family val="2"/>
      <charset val="134"/>
    </font>
    <font>
      <b/>
      <sz val="11"/>
      <color rgb="FF3F3F3F"/>
      <name val="等线"/>
      <family val="2"/>
      <charset val="134"/>
      <scheme val="minor"/>
    </font>
    <font>
      <b/>
      <sz val="11"/>
      <color rgb="FFFA7D00"/>
      <name val="等线"/>
      <family val="2"/>
      <charset val="134"/>
      <scheme val="minor"/>
    </font>
    <font>
      <b/>
      <sz val="11"/>
      <color rgb="FFFFFFFF"/>
      <name val="等线"/>
      <family val="2"/>
      <charset val="134"/>
      <scheme val="minor"/>
    </font>
    <font>
      <sz val="11"/>
      <color rgb="FFFA7D00"/>
      <name val="等线"/>
      <family val="2"/>
      <charset val="134"/>
      <scheme val="minor"/>
    </font>
    <font>
      <u val="single"/>
      <sz val="11"/>
      <color indexed="12"/>
      <name val="ＭＳ Ｐゴシック"/>
      <family val="2"/>
      <charset val="134"/>
    </font>
    <font>
      <b/>
      <sz val="11"/>
      <color theme="1"/>
      <name val="等线"/>
      <family val="2"/>
      <charset val="134"/>
      <scheme val="minor"/>
    </font>
    <font>
      <sz val="11"/>
      <color rgb="FF006100"/>
      <name val="等线"/>
      <family val="2"/>
      <charset val="134"/>
      <scheme val="minor"/>
    </font>
    <font>
      <sz val="11"/>
      <color rgb="FF9C6500"/>
      <name val="等线"/>
      <family val="2"/>
      <charset val="134"/>
      <scheme val="minor"/>
    </font>
  </fonts>
  <fills count="41">
    <fill>
      <patternFill/>
    </fill>
    <fill>
      <patternFill patternType="gray125"/>
    </fill>
    <fill>
      <patternFill patternType="solid">
        <fgColor theme="6" tint="0.79995"/>
        <bgColor indexed="64"/>
      </patternFill>
    </fill>
    <fill>
      <patternFill patternType="solid">
        <fgColor rgb="FFFFCC99"/>
        <bgColor indexed="64"/>
      </patternFill>
    </fill>
    <fill>
      <patternFill patternType="solid">
        <fgColor theme="6" tint="0.59996"/>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5"/>
        <bgColor indexed="64"/>
      </patternFill>
    </fill>
    <fill>
      <patternFill patternType="solid">
        <fgColor theme="4"/>
        <bgColor indexed="64"/>
      </patternFill>
    </fill>
    <fill>
      <patternFill patternType="solid">
        <fgColor theme="4" tint="0.79995"/>
        <bgColor indexed="64"/>
      </patternFill>
    </fill>
    <fill>
      <patternFill patternType="solid">
        <fgColor theme="4" tint="0.59996"/>
        <bgColor indexed="64"/>
      </patternFill>
    </fill>
    <fill>
      <patternFill patternType="solid">
        <fgColor theme="5" tint="0.79995"/>
        <bgColor indexed="64"/>
      </patternFill>
    </fill>
    <fill>
      <patternFill patternType="solid">
        <fgColor theme="5" tint="0.59996"/>
        <bgColor indexed="64"/>
      </patternFill>
    </fill>
    <fill>
      <patternFill patternType="solid">
        <fgColor theme="6"/>
        <bgColor indexed="64"/>
      </patternFill>
    </fill>
    <fill>
      <patternFill patternType="solid">
        <fgColor theme="7"/>
        <bgColor indexed="64"/>
      </patternFill>
    </fill>
    <fill>
      <patternFill patternType="solid">
        <fgColor theme="7" tint="0.79995"/>
        <bgColor indexed="64"/>
      </patternFill>
    </fill>
    <fill>
      <patternFill patternType="solid">
        <fgColor theme="7" tint="0.59996"/>
        <bgColor indexed="64"/>
      </patternFill>
    </fill>
    <fill>
      <patternFill patternType="solid">
        <fgColor theme="8"/>
        <bgColor indexed="64"/>
      </patternFill>
    </fill>
    <fill>
      <patternFill patternType="solid">
        <fgColor theme="8" tint="0.59996"/>
        <bgColor indexed="64"/>
      </patternFill>
    </fill>
    <fill>
      <patternFill patternType="solid">
        <fgColor theme="8" tint="0.39998"/>
        <bgColor indexed="64"/>
      </patternFill>
    </fill>
    <fill>
      <patternFill patternType="solid">
        <fgColor theme="9"/>
        <bgColor indexed="64"/>
      </patternFill>
    </fill>
    <fill>
      <patternFill patternType="solid">
        <fgColor theme="9" tint="0.59996"/>
        <bgColor indexed="64"/>
      </patternFill>
    </fill>
    <fill>
      <patternFill patternType="solid">
        <fgColor theme="9" tint="0.39998"/>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theme="0"/>
        <bgColor indexed="64"/>
      </patternFill>
    </fill>
    <fill>
      <patternFill patternType="solid">
        <fgColor theme="0" tint="-0.34986"/>
        <bgColor indexed="64"/>
      </patternFill>
    </fill>
    <fill>
      <patternFill patternType="solid">
        <fgColor rgb="FFFFFFFF"/>
        <bgColor indexed="64"/>
      </patternFill>
    </fill>
    <fill>
      <patternFill patternType="solid">
        <fgColor indexed="9"/>
        <bgColor indexed="64"/>
      </patternFill>
    </fill>
    <fill>
      <patternFill patternType="solid">
        <fgColor indexed="57"/>
        <bgColor indexed="64"/>
      </patternFill>
    </fill>
  </fills>
  <borders count="56">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5"/>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auto="1"/>
      </left>
      <right style="thin">
        <color auto="1"/>
      </right>
      <top style="medium">
        <color auto="1"/>
      </top>
      <bottom style="thin">
        <color auto="1"/>
      </bottom>
    </border>
    <border>
      <left style="thin">
        <color auto="1"/>
      </left>
      <right style="thin">
        <color auto="1"/>
      </right>
      <top style="medium">
        <color auto="1"/>
      </top>
      <bottom/>
    </border>
    <border>
      <left style="thin">
        <color auto="1"/>
      </left>
      <right style="medium">
        <color auto="1"/>
      </right>
      <top style="medium">
        <color auto="1"/>
      </top>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border>
    <border>
      <left style="thin">
        <color auto="1"/>
      </left>
      <right style="thin">
        <color auto="1"/>
      </right>
      <top style="thin">
        <color auto="1"/>
      </top>
      <bottom/>
    </border>
    <border>
      <left style="thin">
        <color auto="1"/>
      </left>
      <right style="medium">
        <color auto="1"/>
      </right>
      <top style="thin">
        <color auto="1"/>
      </top>
      <bottom/>
    </border>
    <border>
      <left style="medium">
        <color auto="1"/>
      </left>
      <right style="thin">
        <color auto="1"/>
      </right>
      <top style="thin">
        <color auto="1"/>
      </top>
      <bottom style="medium">
        <color auto="1"/>
      </bottom>
    </border>
    <border>
      <left style="thin">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thin">
        <color auto="1"/>
      </left>
      <right/>
      <top style="thin">
        <color auto="1"/>
      </top>
      <bottom style="medium">
        <color auto="1"/>
      </bottom>
    </border>
    <border>
      <left/>
      <right style="medium">
        <color auto="1"/>
      </right>
      <top style="thin">
        <color auto="1"/>
      </top>
      <bottom style="medium">
        <color auto="1"/>
      </bottom>
    </border>
    <border>
      <left style="medium">
        <color auto="1"/>
      </left>
      <right/>
      <top/>
      <bottom/>
    </border>
    <border>
      <left/>
      <right style="medium">
        <color auto="1"/>
      </right>
      <top/>
      <bottom/>
    </border>
    <border>
      <left style="medium">
        <color auto="1"/>
      </left>
      <right style="thin">
        <color auto="1"/>
      </right>
      <top/>
      <bottom/>
    </border>
    <border>
      <left style="thin">
        <color auto="1"/>
      </left>
      <right style="thin">
        <color auto="1"/>
      </right>
      <top/>
      <bottom/>
    </border>
    <border>
      <left style="thin">
        <color auto="1"/>
      </left>
      <right style="medium">
        <color auto="1"/>
      </right>
      <top/>
      <bottom/>
    </border>
    <border>
      <left style="thin">
        <color auto="1"/>
      </left>
      <right/>
      <top style="medium">
        <color auto="1"/>
      </top>
      <bottom style="thin">
        <color auto="1"/>
      </bottom>
    </border>
    <border>
      <left/>
      <right style="medium">
        <color auto="1"/>
      </right>
      <top style="medium">
        <color auto="1"/>
      </top>
      <bottom style="thin">
        <color auto="1"/>
      </bottom>
    </border>
    <border>
      <left style="thin">
        <color auto="1"/>
      </left>
      <right/>
      <top style="thin">
        <color auto="1"/>
      </top>
      <bottom style="thin">
        <color auto="1"/>
      </bottom>
    </border>
    <border>
      <left/>
      <right style="medium">
        <color auto="1"/>
      </right>
      <top style="thin">
        <color auto="1"/>
      </top>
      <bottom style="thin">
        <color auto="1"/>
      </bottom>
    </border>
    <border>
      <left style="medium">
        <color auto="1"/>
      </left>
      <right style="thin">
        <color auto="1"/>
      </right>
      <top style="medium">
        <color auto="1"/>
      </top>
      <bottom/>
    </border>
    <border>
      <left style="medium">
        <color auto="1"/>
      </left>
      <right style="thin">
        <color auto="1"/>
      </right>
      <top style="medium">
        <color auto="1"/>
      </top>
      <bottom style="medium">
        <color auto="1"/>
      </bottom>
    </border>
    <border>
      <left style="thin">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thin">
        <color auto="1"/>
      </left>
      <right/>
      <top style="thin">
        <color auto="1"/>
      </top>
      <bottom/>
    </border>
    <border>
      <left/>
      <right/>
      <top style="thin">
        <color auto="1"/>
      </top>
      <bottom/>
    </border>
    <border>
      <left/>
      <right style="thin">
        <color auto="1"/>
      </right>
      <top style="thin">
        <color auto="1"/>
      </top>
      <bottom/>
    </border>
    <border>
      <left style="thin">
        <color auto="1"/>
      </left>
      <right/>
      <top/>
      <bottom/>
    </border>
    <border>
      <left/>
      <right style="thin">
        <color auto="1"/>
      </right>
      <top/>
      <bottom/>
    </border>
    <border>
      <left style="medium">
        <color auto="1"/>
      </left>
      <right style="thin">
        <color auto="1"/>
      </right>
      <top/>
      <bottom style="thin">
        <color auto="1"/>
      </bottom>
    </border>
    <border>
      <left style="thin">
        <color auto="1"/>
      </left>
      <right style="thin">
        <color auto="1"/>
      </right>
      <top/>
      <bottom style="thin">
        <color auto="1"/>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medium">
        <color auto="1"/>
      </left>
      <right/>
      <top style="medium">
        <color auto="1"/>
      </top>
      <bottom style="thin">
        <color auto="1"/>
      </bottom>
    </border>
    <border>
      <left/>
      <right/>
      <top style="medium">
        <color auto="1"/>
      </top>
      <bottom style="thin">
        <color auto="1"/>
      </bottom>
    </border>
    <border>
      <left/>
      <right style="thin">
        <color auto="1"/>
      </right>
      <top style="thin">
        <color auto="1"/>
      </top>
      <bottom style="thin">
        <color auto="1"/>
      </bottom>
    </border>
    <border>
      <left/>
      <right style="medium">
        <color auto="1"/>
      </right>
      <top style="thin">
        <color auto="1"/>
      </top>
      <bottom/>
    </border>
    <border>
      <left style="medium">
        <color auto="1"/>
      </left>
      <right style="thin">
        <color auto="1"/>
      </right>
      <top/>
      <bottom style="medium">
        <color auto="1"/>
      </bottom>
    </border>
    <border>
      <left style="thin">
        <color auto="1"/>
      </left>
      <right style="thin">
        <color auto="1"/>
      </right>
      <top/>
      <bottom style="medium">
        <color auto="1"/>
      </bottom>
    </border>
    <border>
      <left/>
      <right/>
      <top style="thin">
        <color auto="1"/>
      </top>
      <bottom style="thin">
        <color auto="1"/>
      </bottom>
    </border>
    <border>
      <left style="thin">
        <color auto="1"/>
      </left>
      <right style="medium">
        <color auto="1"/>
      </right>
      <top/>
      <bottom style="medium">
        <color auto="1"/>
      </bottom>
    </border>
  </borders>
  <cellStyleXfs count="76">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28" fillId="0" borderId="0" applyFont="0" applyFill="0" applyBorder="0" applyProtection="0">
      <alignment/>
    </xf>
    <xf numFmtId="0" fontId="28" fillId="2" borderId="0" applyNumberFormat="0" applyBorder="0" applyProtection="0">
      <alignment/>
    </xf>
    <xf numFmtId="0" fontId="29" fillId="3" borderId="1" applyNumberFormat="0" applyProtection="0">
      <alignment/>
    </xf>
    <xf numFmtId="44" fontId="28" fillId="0" borderId="0" applyFont="0" applyFill="0" applyBorder="0" applyProtection="0">
      <alignment/>
    </xf>
    <xf numFmtId="41" fontId="28" fillId="0" borderId="0" applyFont="0" applyFill="0" applyBorder="0" applyProtection="0">
      <alignment/>
    </xf>
    <xf numFmtId="0" fontId="28" fillId="4" borderId="0" applyNumberFormat="0" applyBorder="0" applyProtection="0">
      <alignment/>
    </xf>
    <xf numFmtId="0" fontId="30" fillId="5" borderId="0" applyNumberFormat="0" applyBorder="0" applyProtection="0">
      <alignment/>
    </xf>
    <xf numFmtId="43" fontId="28" fillId="0" borderId="0" applyFont="0" applyFill="0" applyBorder="0" applyProtection="0">
      <alignment/>
    </xf>
    <xf numFmtId="0" fontId="31" fillId="6" borderId="0" applyNumberFormat="0" applyBorder="0" applyProtection="0">
      <alignment/>
    </xf>
    <xf numFmtId="0" fontId="32" fillId="0" borderId="0" applyNumberFormat="0" applyFill="0" applyBorder="0" applyProtection="0">
      <alignment/>
    </xf>
    <xf numFmtId="9" fontId="28" fillId="0" borderId="0" applyFont="0" applyFill="0" applyBorder="0" applyProtection="0">
      <alignment/>
    </xf>
    <xf numFmtId="0" fontId="33" fillId="0" borderId="0" applyNumberFormat="0" applyFill="0" applyBorder="0" applyProtection="0">
      <alignment/>
    </xf>
    <xf numFmtId="0" fontId="28" fillId="7" borderId="2" applyNumberFormat="0" applyFont="0" applyProtection="0">
      <alignment/>
    </xf>
    <xf numFmtId="0" fontId="31" fillId="8" borderId="0" applyNumberFormat="0" applyBorder="0" applyProtection="0">
      <alignment/>
    </xf>
    <xf numFmtId="0" fontId="34" fillId="0" borderId="0" applyNumberFormat="0" applyFill="0" applyBorder="0" applyProtection="0">
      <alignment/>
    </xf>
    <xf numFmtId="0" fontId="35" fillId="0" borderId="0" applyNumberFormat="0" applyFill="0" applyBorder="0" applyProtection="0">
      <alignment/>
    </xf>
    <xf numFmtId="0" fontId="36" fillId="0" borderId="0" applyNumberFormat="0" applyFill="0" applyBorder="0" applyProtection="0">
      <alignment/>
    </xf>
    <xf numFmtId="0" fontId="37" fillId="0" borderId="0" applyNumberFormat="0" applyFill="0" applyBorder="0" applyProtection="0">
      <alignment/>
    </xf>
    <xf numFmtId="0" fontId="38" fillId="0" borderId="3" applyNumberFormat="0" applyFill="0" applyProtection="0">
      <alignment/>
    </xf>
    <xf numFmtId="0" fontId="39" fillId="0" borderId="3" applyNumberFormat="0" applyFill="0" applyProtection="0">
      <alignment/>
    </xf>
    <xf numFmtId="0" fontId="31" fillId="9" borderId="0" applyNumberFormat="0" applyBorder="0" applyProtection="0">
      <alignment/>
    </xf>
    <xf numFmtId="0" fontId="34" fillId="0" borderId="4" applyNumberFormat="0" applyFill="0" applyProtection="0">
      <alignment/>
    </xf>
    <xf numFmtId="0" fontId="40" fillId="0" borderId="0">
      <alignment/>
      <protection/>
    </xf>
    <xf numFmtId="0" fontId="31" fillId="10" borderId="0" applyNumberFormat="0" applyBorder="0" applyProtection="0">
      <alignment/>
    </xf>
    <xf numFmtId="0" fontId="41" fillId="11" borderId="5" applyNumberFormat="0" applyProtection="0">
      <alignment/>
    </xf>
    <xf numFmtId="0" fontId="42" fillId="11" borderId="1" applyNumberFormat="0" applyProtection="0">
      <alignment/>
    </xf>
    <xf numFmtId="0" fontId="43" fillId="12" borderId="6" applyNumberFormat="0" applyProtection="0">
      <alignment/>
    </xf>
    <xf numFmtId="0" fontId="28" fillId="13" borderId="0" applyNumberFormat="0" applyBorder="0" applyProtection="0">
      <alignment/>
    </xf>
    <xf numFmtId="0" fontId="31" fillId="14" borderId="0" applyNumberFormat="0" applyBorder="0" applyProtection="0">
      <alignment/>
    </xf>
    <xf numFmtId="0" fontId="44" fillId="0" borderId="7" applyNumberFormat="0" applyFill="0" applyProtection="0">
      <alignment/>
    </xf>
    <xf numFmtId="0" fontId="45" fillId="0" borderId="0" applyNumberFormat="0" applyFill="0" applyBorder="0">
      <alignment/>
      <protection locked="0"/>
    </xf>
    <xf numFmtId="0" fontId="46" fillId="0" borderId="8" applyNumberFormat="0" applyFill="0" applyProtection="0">
      <alignment/>
    </xf>
    <xf numFmtId="0" fontId="47" fillId="15" borderId="0" applyNumberFormat="0" applyBorder="0" applyProtection="0">
      <alignment/>
    </xf>
    <xf numFmtId="0" fontId="48" fillId="16" borderId="0" applyNumberFormat="0" applyBorder="0" applyProtection="0">
      <alignment/>
    </xf>
    <xf numFmtId="0" fontId="28" fillId="17" borderId="0" applyNumberFormat="0" applyBorder="0" applyProtection="0">
      <alignment/>
    </xf>
    <xf numFmtId="0" fontId="31" fillId="18" borderId="0" applyNumberFormat="0" applyBorder="0" applyProtection="0">
      <alignment/>
    </xf>
    <xf numFmtId="0" fontId="28" fillId="19" borderId="0" applyNumberFormat="0" applyBorder="0" applyProtection="0">
      <alignment/>
    </xf>
    <xf numFmtId="0" fontId="28" fillId="20" borderId="0" applyNumberFormat="0" applyBorder="0" applyProtection="0">
      <alignment/>
    </xf>
    <xf numFmtId="0" fontId="28" fillId="21" borderId="0" applyNumberFormat="0" applyBorder="0" applyProtection="0">
      <alignment/>
    </xf>
    <xf numFmtId="0" fontId="28" fillId="22" borderId="0" applyNumberFormat="0" applyBorder="0" applyProtection="0">
      <alignment/>
    </xf>
    <xf numFmtId="0" fontId="31" fillId="23" borderId="0" applyNumberFormat="0" applyBorder="0" applyProtection="0">
      <alignment/>
    </xf>
    <xf numFmtId="0" fontId="31" fillId="24" borderId="0" applyNumberFormat="0" applyBorder="0" applyProtection="0">
      <alignment/>
    </xf>
    <xf numFmtId="0" fontId="28" fillId="25" borderId="0" applyNumberFormat="0" applyBorder="0" applyProtection="0">
      <alignment/>
    </xf>
    <xf numFmtId="0" fontId="28" fillId="26" borderId="0" applyNumberFormat="0" applyBorder="0" applyProtection="0">
      <alignment/>
    </xf>
    <xf numFmtId="0" fontId="31" fillId="27" borderId="0" applyNumberFormat="0" applyBorder="0" applyProtection="0">
      <alignment/>
    </xf>
    <xf numFmtId="0" fontId="20" fillId="0" borderId="0">
      <alignment/>
      <protection/>
    </xf>
    <xf numFmtId="0" fontId="28" fillId="28" borderId="0" applyNumberFormat="0" applyBorder="0" applyProtection="0">
      <alignment/>
    </xf>
    <xf numFmtId="0" fontId="31" fillId="29" borderId="0" applyNumberFormat="0" applyBorder="0" applyProtection="0">
      <alignment/>
    </xf>
    <xf numFmtId="0" fontId="31" fillId="30" borderId="0" applyNumberFormat="0" applyBorder="0" applyProtection="0">
      <alignment/>
    </xf>
    <xf numFmtId="0" fontId="20" fillId="0" borderId="0">
      <alignment vertical="center"/>
      <protection/>
    </xf>
    <xf numFmtId="0" fontId="28" fillId="31" borderId="0" applyNumberFormat="0" applyBorder="0" applyProtection="0">
      <alignment/>
    </xf>
    <xf numFmtId="0" fontId="31" fillId="32" borderId="0" applyNumberFormat="0" applyBorder="0" applyProtection="0">
      <alignment/>
    </xf>
    <xf numFmtId="0" fontId="20" fillId="0" borderId="0">
      <alignment/>
      <protection/>
    </xf>
    <xf numFmtId="0" fontId="20" fillId="0" borderId="0">
      <alignment/>
      <protection/>
    </xf>
    <xf numFmtId="0" fontId="20" fillId="0" borderId="0">
      <alignment vertical="center"/>
      <protection/>
    </xf>
    <xf numFmtId="0" fontId="23" fillId="0" borderId="0">
      <alignment/>
      <protection/>
    </xf>
  </cellStyleXfs>
  <cellXfs count="208">
    <xf numFmtId="0" fontId="0" fillId="0" borderId="0" xfId="0" applyAlignment="1">
      <alignment/>
    </xf>
    <xf numFmtId="0" fontId="2" fillId="0" borderId="0" xfId="0" applyFont="1" applyAlignment="1">
      <alignment horizontal="left"/>
    </xf>
    <xf numFmtId="0" fontId="3" fillId="0" borderId="0" xfId="0" applyFont="1" applyAlignment="1">
      <alignment vertical="center"/>
    </xf>
    <xf numFmtId="0" fontId="2" fillId="0" borderId="0" xfId="0" applyFont="1" applyAlignment="1">
      <alignment/>
    </xf>
    <xf numFmtId="0" fontId="3" fillId="0" borderId="0" xfId="0" applyFont="1" applyAlignment="1">
      <alignment/>
    </xf>
    <xf numFmtId="0" fontId="4" fillId="0" borderId="0" xfId="0" applyFont="1" applyAlignment="1">
      <alignment horizontal="center" vertical="center"/>
    </xf>
    <xf numFmtId="0" fontId="4" fillId="0" borderId="0" xfId="0" applyFont="1" applyAlignment="1">
      <alignment horizontal="center"/>
    </xf>
    <xf numFmtId="0" fontId="5" fillId="33" borderId="9" xfId="0" applyFont="1" applyFill="1" applyBorder="1" applyAlignment="1">
      <alignment horizontal="left" vertical="center"/>
    </xf>
    <xf numFmtId="0" fontId="5" fillId="33" borderId="10" xfId="0" applyFont="1" applyFill="1" applyBorder="1" applyAlignment="1">
      <alignment horizontal="center" vertical="center"/>
    </xf>
    <xf numFmtId="0" fontId="5" fillId="33" borderId="11" xfId="0" applyFont="1" applyFill="1" applyBorder="1" applyAlignment="1">
      <alignment horizontal="center" vertical="center"/>
    </xf>
    <xf numFmtId="0" fontId="0" fillId="0" borderId="0" xfId="0" applyFont="1" applyAlignment="1">
      <alignment/>
    </xf>
    <xf numFmtId="0" fontId="6" fillId="33" borderId="9" xfId="0" applyFont="1" applyFill="1" applyBorder="1" applyAlignment="1">
      <alignment horizontal="left" vertical="center"/>
    </xf>
    <xf numFmtId="0" fontId="6" fillId="33" borderId="12" xfId="0" applyFont="1" applyFill="1" applyBorder="1" applyAlignment="1">
      <alignment horizontal="center" vertical="center"/>
    </xf>
    <xf numFmtId="0" fontId="6" fillId="33" borderId="13" xfId="0" applyFont="1" applyFill="1" applyBorder="1" applyAlignment="1">
      <alignment horizontal="center" vertical="center"/>
    </xf>
    <xf numFmtId="0" fontId="2" fillId="34" borderId="14" xfId="0" applyFont="1" applyFill="1" applyBorder="1" applyAlignment="1">
      <alignment horizontal="left" vertical="top"/>
    </xf>
    <xf numFmtId="0" fontId="7" fillId="0" borderId="15" xfId="0" applyFont="1" applyBorder="1" applyAlignment="1">
      <alignment horizontal="center" vertical="top"/>
    </xf>
    <xf numFmtId="0" fontId="2" fillId="34" borderId="15" xfId="0" applyFont="1" applyFill="1" applyBorder="1" applyAlignment="1">
      <alignment horizontal="center" wrapText="1"/>
    </xf>
    <xf numFmtId="0" fontId="7" fillId="0" borderId="16" xfId="0" applyFont="1" applyFill="1" applyBorder="1" applyAlignment="1">
      <alignment horizontal="center" vertical="top"/>
    </xf>
    <xf numFmtId="0" fontId="3" fillId="34" borderId="14" xfId="0" applyFont="1" applyFill="1" applyBorder="1" applyAlignment="1">
      <alignment horizontal="left" vertical="top"/>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34" borderId="17" xfId="0" applyFont="1" applyFill="1" applyBorder="1" applyAlignment="1">
      <alignment horizontal="left" vertical="top"/>
    </xf>
    <xf numFmtId="0" fontId="7" fillId="0" borderId="18" xfId="0" applyFont="1" applyBorder="1" applyAlignment="1">
      <alignment horizontal="center" vertical="top"/>
    </xf>
    <xf numFmtId="0" fontId="2" fillId="34" borderId="18" xfId="0" applyFont="1" applyFill="1" applyBorder="1" applyAlignment="1">
      <alignment horizontal="center" vertical="top"/>
    </xf>
    <xf numFmtId="0" fontId="7" fillId="35" borderId="19" xfId="0" applyFont="1" applyFill="1" applyBorder="1" applyAlignment="1">
      <alignment horizontal="center" vertical="top"/>
    </xf>
    <xf numFmtId="0" fontId="8" fillId="34" borderId="14" xfId="0" applyFont="1" applyFill="1" applyBorder="1" applyAlignment="1">
      <alignment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10" fillId="0" borderId="0" xfId="0" applyFont="1" applyAlignment="1">
      <alignment horizontal="center" vertical="center"/>
    </xf>
    <xf numFmtId="0" fontId="6" fillId="34" borderId="20" xfId="0" applyFont="1" applyFill="1" applyBorder="1" applyAlignment="1">
      <alignment horizontal="left" vertical="top"/>
    </xf>
    <xf numFmtId="0" fontId="11" fillId="35" borderId="21" xfId="0" applyFont="1" applyFill="1" applyBorder="1" applyAlignment="1">
      <alignment horizontal="center" vertical="center"/>
    </xf>
    <xf numFmtId="0" fontId="11" fillId="35" borderId="22" xfId="0" applyFont="1" applyFill="1" applyBorder="1" applyAlignment="1">
      <alignment horizontal="center" vertical="center"/>
    </xf>
    <xf numFmtId="0" fontId="8" fillId="34" borderId="20" xfId="0" applyFont="1" applyFill="1" applyBorder="1" applyAlignment="1">
      <alignment vertical="center"/>
    </xf>
    <xf numFmtId="0" fontId="8" fillId="34" borderId="21" xfId="0" applyFont="1" applyFill="1" applyBorder="1" applyAlignment="1">
      <alignment horizontal="center" vertical="center"/>
    </xf>
    <xf numFmtId="0" fontId="11" fillId="35" borderId="23" xfId="0" applyFont="1" applyFill="1" applyBorder="1" applyAlignment="1">
      <alignment horizontal="center" vertical="top"/>
    </xf>
    <xf numFmtId="0" fontId="11" fillId="35" borderId="24" xfId="0" applyFont="1" applyFill="1" applyBorder="1" applyAlignment="1">
      <alignment horizontal="center" vertical="top"/>
    </xf>
    <xf numFmtId="0" fontId="3" fillId="0" borderId="25" xfId="0" applyFont="1" applyBorder="1" applyAlignment="1">
      <alignment horizontal="left"/>
    </xf>
    <xf numFmtId="0" fontId="3" fillId="0" borderId="0" xfId="0" applyFont="1" applyAlignment="1">
      <alignment horizontal="center"/>
    </xf>
    <xf numFmtId="0" fontId="3" fillId="0" borderId="26" xfId="0" applyFont="1" applyBorder="1" applyAlignment="1">
      <alignment horizontal="center"/>
    </xf>
    <xf numFmtId="0" fontId="8" fillId="36" borderId="27" xfId="0" applyFont="1" applyFill="1" applyBorder="1" applyAlignment="1">
      <alignment horizontal="left" vertical="center" wrapText="1"/>
    </xf>
    <xf numFmtId="0" fontId="8" fillId="36" borderId="28" xfId="0" applyFont="1" applyFill="1" applyBorder="1" applyAlignment="1">
      <alignment horizontal="left" vertical="center" wrapText="1"/>
    </xf>
    <xf numFmtId="0" fontId="8" fillId="36" borderId="29" xfId="0" applyFont="1" applyFill="1" applyBorder="1" applyAlignment="1">
      <alignment horizontal="left" vertical="center" wrapText="1"/>
    </xf>
    <xf numFmtId="0" fontId="12" fillId="0" borderId="25" xfId="72" applyFont="1" applyFill="1" applyBorder="1" applyAlignment="1">
      <alignment horizontal="center" vertical="center"/>
      <protection/>
    </xf>
    <xf numFmtId="0" fontId="12" fillId="0" borderId="0" xfId="72" applyFont="1" applyFill="1" applyAlignment="1">
      <alignment horizontal="center" vertical="center"/>
      <protection/>
    </xf>
    <xf numFmtId="0" fontId="12" fillId="0" borderId="26" xfId="72" applyFont="1" applyFill="1" applyBorder="1" applyAlignment="1">
      <alignment horizontal="center" vertical="center"/>
      <protection/>
    </xf>
    <xf numFmtId="0" fontId="4" fillId="0" borderId="25" xfId="0" applyFont="1" applyBorder="1" applyAlignment="1">
      <alignment horizontal="center" vertical="center" wrapText="1"/>
    </xf>
    <xf numFmtId="0" fontId="4" fillId="0" borderId="0" xfId="0" applyFont="1" applyAlignment="1">
      <alignment horizontal="center" vertical="center" wrapText="1"/>
    </xf>
    <xf numFmtId="0" fontId="4" fillId="0" borderId="26" xfId="0" applyFont="1" applyBorder="1" applyAlignment="1">
      <alignment horizontal="center" vertical="center" wrapText="1"/>
    </xf>
    <xf numFmtId="0" fontId="3" fillId="34" borderId="9" xfId="0" applyFont="1" applyFill="1" applyBorder="1" applyAlignment="1">
      <alignment horizontal="left" vertical="top"/>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6" fillId="0" borderId="0" xfId="0" applyFont="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6" fillId="33" borderId="34" xfId="0" applyFont="1" applyFill="1" applyBorder="1" applyAlignment="1">
      <alignment horizontal="left" vertical="center"/>
    </xf>
    <xf numFmtId="0" fontId="6" fillId="33" borderId="10" xfId="0" applyFont="1" applyFill="1" applyBorder="1" applyAlignment="1">
      <alignment horizontal="center" vertical="center"/>
    </xf>
    <xf numFmtId="0" fontId="6" fillId="33" borderId="10" xfId="0" applyFont="1" applyFill="1" applyBorder="1" applyAlignment="1">
      <alignment horizontal="center" vertical="center" wrapText="1"/>
    </xf>
    <xf numFmtId="0" fontId="8" fillId="0" borderId="0" xfId="0" applyFont="1" applyAlignment="1">
      <alignment horizontal="left" vertical="top"/>
    </xf>
    <xf numFmtId="0" fontId="13" fillId="0" borderId="15" xfId="0" applyFont="1" applyBorder="1" applyAlignment="1">
      <alignment horizontal="center" vertical="top"/>
    </xf>
    <xf numFmtId="0" fontId="3" fillId="34" borderId="15" xfId="0" applyFont="1" applyFill="1" applyBorder="1" applyAlignment="1">
      <alignment horizontal="center" vertical="top"/>
    </xf>
    <xf numFmtId="176" fontId="13" fillId="0" borderId="16" xfId="0" applyNumberFormat="1" applyFont="1" applyBorder="1" applyAlignment="1">
      <alignment horizontal="center" vertical="top"/>
    </xf>
    <xf numFmtId="0" fontId="13" fillId="0" borderId="15" xfId="0" applyFont="1" applyBorder="1" applyAlignment="1">
      <alignment horizontal="center" vertical="center"/>
    </xf>
    <xf numFmtId="176" fontId="6" fillId="0" borderId="16" xfId="0" applyNumberFormat="1" applyFont="1" applyBorder="1" applyAlignment="1">
      <alignment horizontal="center" vertical="top"/>
    </xf>
    <xf numFmtId="0" fontId="3" fillId="36" borderId="25" xfId="0" applyFont="1" applyFill="1" applyBorder="1" applyAlignment="1">
      <alignment horizontal="left" vertical="top"/>
    </xf>
    <xf numFmtId="0" fontId="2" fillId="36" borderId="0" xfId="0" applyFont="1" applyFill="1" applyAlignment="1">
      <alignment horizontal="center"/>
    </xf>
    <xf numFmtId="0" fontId="2" fillId="36" borderId="26" xfId="0" applyFont="1" applyFill="1" applyBorder="1" applyAlignment="1">
      <alignment horizontal="center"/>
    </xf>
    <xf numFmtId="0" fontId="3" fillId="34" borderId="17" xfId="0" applyFont="1" applyFill="1" applyBorder="1" applyAlignment="1">
      <alignment horizontal="left" vertical="top"/>
    </xf>
    <xf numFmtId="0" fontId="10" fillId="35" borderId="35" xfId="0" applyFont="1" applyFill="1" applyBorder="1" applyAlignment="1">
      <alignment vertical="center" wrapText="1"/>
    </xf>
    <xf numFmtId="0" fontId="10" fillId="35" borderId="36" xfId="0" applyFont="1" applyFill="1" applyBorder="1" applyAlignment="1">
      <alignment horizontal="center" vertical="center" wrapText="1"/>
    </xf>
    <xf numFmtId="0" fontId="10" fillId="35" borderId="37" xfId="0" applyFont="1" applyFill="1" applyBorder="1" applyAlignment="1">
      <alignment horizontal="center" vertical="center" wrapText="1"/>
    </xf>
    <xf numFmtId="0" fontId="3" fillId="34" borderId="18" xfId="0" applyFont="1" applyFill="1" applyBorder="1" applyAlignment="1">
      <alignment horizontal="center" vertical="top"/>
    </xf>
    <xf numFmtId="0" fontId="8" fillId="0" borderId="0" xfId="0" applyFont="1" applyAlignment="1">
      <alignment horizontal="center"/>
    </xf>
    <xf numFmtId="0" fontId="14" fillId="0" borderId="21" xfId="0" applyFont="1" applyBorder="1" applyAlignment="1">
      <alignment horizontal="center" vertical="top"/>
    </xf>
    <xf numFmtId="0" fontId="6" fillId="34" borderId="21" xfId="0" applyFont="1" applyFill="1" applyBorder="1" applyAlignment="1">
      <alignment horizontal="center" vertical="top"/>
    </xf>
    <xf numFmtId="176" fontId="14" fillId="0" borderId="22" xfId="0" applyNumberFormat="1" applyFont="1" applyBorder="1" applyAlignment="1">
      <alignment horizontal="center" vertical="top"/>
    </xf>
    <xf numFmtId="0" fontId="3" fillId="0" borderId="0" xfId="0" applyFont="1" applyAlignment="1">
      <alignment horizontal="left"/>
    </xf>
    <xf numFmtId="0" fontId="6" fillId="0" borderId="0" xfId="0" applyFont="1" applyAlignment="1">
      <alignment horizontal="right" vertical="center"/>
    </xf>
    <xf numFmtId="0" fontId="6" fillId="0" borderId="0" xfId="0" applyFont="1" applyAlignment="1">
      <alignment horizontal="left"/>
    </xf>
    <xf numFmtId="0" fontId="8" fillId="35" borderId="38" xfId="0" applyFont="1" applyFill="1" applyBorder="1" applyAlignment="1">
      <alignment horizontal="left" vertical="center" wrapText="1"/>
    </xf>
    <xf numFmtId="0" fontId="8" fillId="35" borderId="39" xfId="0" applyFont="1" applyFill="1" applyBorder="1" applyAlignment="1">
      <alignment horizontal="left" vertical="center" wrapText="1"/>
    </xf>
    <xf numFmtId="0" fontId="8" fillId="35" borderId="40" xfId="0" applyFont="1" applyFill="1" applyBorder="1" applyAlignment="1">
      <alignment horizontal="left" vertical="center" wrapText="1"/>
    </xf>
    <xf numFmtId="0" fontId="6" fillId="37" borderId="34" xfId="0" applyFont="1" applyFill="1" applyBorder="1" applyAlignment="1">
      <alignment/>
    </xf>
    <xf numFmtId="0" fontId="6" fillId="37" borderId="10" xfId="0" applyFont="1" applyFill="1" applyBorder="1" applyAlignment="1">
      <alignment horizontal="center"/>
    </xf>
    <xf numFmtId="0" fontId="6" fillId="37" borderId="13" xfId="0" applyFont="1" applyFill="1" applyBorder="1" applyAlignment="1">
      <alignment horizontal="center"/>
    </xf>
    <xf numFmtId="0" fontId="8" fillId="35" borderId="41" xfId="0" applyFont="1" applyFill="1" applyBorder="1" applyAlignment="1">
      <alignment horizontal="left" vertical="center" wrapText="1"/>
    </xf>
    <xf numFmtId="0" fontId="8" fillId="35" borderId="0" xfId="0" applyFont="1" applyFill="1" applyAlignment="1">
      <alignment horizontal="left" vertical="center" wrapText="1"/>
    </xf>
    <xf numFmtId="0" fontId="8" fillId="35" borderId="42" xfId="0" applyFont="1" applyFill="1" applyBorder="1" applyAlignment="1">
      <alignment horizontal="left" vertical="center" wrapText="1"/>
    </xf>
    <xf numFmtId="0" fontId="3" fillId="0" borderId="14" xfId="0" applyFont="1" applyBorder="1" applyAlignment="1">
      <alignment/>
    </xf>
    <xf numFmtId="176" fontId="13" fillId="0" borderId="15" xfId="0" applyNumberFormat="1" applyFont="1" applyBorder="1" applyAlignment="1">
      <alignment horizontal="center" vertical="center"/>
    </xf>
    <xf numFmtId="177" fontId="3" fillId="0" borderId="33" xfId="0" applyNumberFormat="1" applyFont="1" applyBorder="1" applyAlignment="1">
      <alignment horizontal="center" vertical="center"/>
    </xf>
    <xf numFmtId="0" fontId="3" fillId="0" borderId="43" xfId="0" applyFont="1" applyBorder="1" applyAlignment="1">
      <alignment/>
    </xf>
    <xf numFmtId="0" fontId="3" fillId="0" borderId="44" xfId="0" applyFont="1" applyBorder="1" applyAlignment="1">
      <alignment horizontal="center" vertical="center"/>
    </xf>
    <xf numFmtId="177" fontId="3" fillId="0" borderId="16" xfId="0" applyNumberFormat="1" applyFont="1" applyBorder="1" applyAlignment="1">
      <alignment horizontal="center" vertical="center"/>
    </xf>
    <xf numFmtId="0" fontId="3" fillId="0" borderId="15" xfId="0" applyFont="1" applyBorder="1" applyAlignment="1">
      <alignment horizontal="center" vertical="center"/>
    </xf>
    <xf numFmtId="0" fontId="8" fillId="35" borderId="45" xfId="0" applyFont="1" applyFill="1" applyBorder="1" applyAlignment="1">
      <alignment horizontal="left" vertical="center" wrapText="1"/>
    </xf>
    <xf numFmtId="0" fontId="8" fillId="35" borderId="46" xfId="0" applyFont="1" applyFill="1" applyBorder="1" applyAlignment="1">
      <alignment horizontal="left" vertical="center" wrapText="1"/>
    </xf>
    <xf numFmtId="0" fontId="8" fillId="35" borderId="47" xfId="0" applyFont="1" applyFill="1" applyBorder="1" applyAlignment="1">
      <alignment horizontal="left" vertical="center" wrapText="1"/>
    </xf>
    <xf numFmtId="0" fontId="8" fillId="0" borderId="0" xfId="0" applyFont="1" applyAlignment="1">
      <alignment vertical="center" wrapText="1"/>
    </xf>
    <xf numFmtId="0" fontId="3" fillId="0" borderId="20" xfId="0" applyFont="1" applyBorder="1" applyAlignment="1">
      <alignment/>
    </xf>
    <xf numFmtId="0" fontId="3" fillId="0" borderId="21" xfId="0" applyFont="1" applyBorder="1" applyAlignment="1">
      <alignment horizontal="center" vertical="center"/>
    </xf>
    <xf numFmtId="177" fontId="3" fillId="0" borderId="22" xfId="0" applyNumberFormat="1" applyFont="1" applyBorder="1" applyAlignment="1">
      <alignment horizontal="center" vertical="center"/>
    </xf>
    <xf numFmtId="0" fontId="8" fillId="0" borderId="0" xfId="0" applyFont="1" applyAlignment="1">
      <alignment horizontal="left"/>
    </xf>
    <xf numFmtId="0" fontId="15" fillId="0" borderId="0" xfId="72" applyFont="1" applyFill="1" applyBorder="1" applyAlignment="1">
      <alignment vertical="center"/>
      <protection/>
    </xf>
    <xf numFmtId="0" fontId="16" fillId="0" borderId="0" xfId="72" applyFont="1" applyFill="1" applyBorder="1" applyAlignment="1">
      <alignment vertical="center"/>
      <protection/>
    </xf>
    <xf numFmtId="0" fontId="16" fillId="0" borderId="0" xfId="72" applyFont="1" applyFill="1" applyBorder="1" applyAlignment="1">
      <alignment horizontal="center" vertical="center"/>
      <protection/>
    </xf>
    <xf numFmtId="0" fontId="5" fillId="0" borderId="0" xfId="0" applyFont="1" applyAlignment="1">
      <alignment horizontal="left"/>
    </xf>
    <xf numFmtId="9" fontId="3" fillId="0" borderId="0" xfId="0" applyNumberFormat="1" applyFont="1" applyAlignment="1">
      <alignment horizontal="center" vertical="center"/>
    </xf>
    <xf numFmtId="9" fontId="3" fillId="0" borderId="0" xfId="0" applyNumberFormat="1" applyFont="1" applyAlignment="1">
      <alignment horizontal="center"/>
    </xf>
    <xf numFmtId="0" fontId="17" fillId="34" borderId="48" xfId="0" applyFont="1" applyFill="1" applyBorder="1" applyAlignment="1">
      <alignment horizontal="center" vertical="center"/>
    </xf>
    <xf numFmtId="0" fontId="17" fillId="34" borderId="49" xfId="0" applyFont="1" applyFill="1" applyBorder="1" applyAlignment="1">
      <alignment horizontal="center" vertical="center"/>
    </xf>
    <xf numFmtId="0" fontId="5" fillId="34" borderId="14" xfId="0" applyFont="1" applyFill="1" applyBorder="1" applyAlignment="1">
      <alignment horizontal="left" vertical="center"/>
    </xf>
    <xf numFmtId="0" fontId="5" fillId="34" borderId="15" xfId="0" applyFont="1" applyFill="1" applyBorder="1" applyAlignment="1">
      <alignment horizontal="center" vertical="center"/>
    </xf>
    <xf numFmtId="0" fontId="5" fillId="34" borderId="32" xfId="0" applyFont="1" applyFill="1" applyBorder="1" applyAlignment="1">
      <alignment horizontal="center"/>
    </xf>
    <xf numFmtId="0" fontId="2" fillId="35" borderId="14" xfId="0" applyFont="1" applyFill="1" applyBorder="1" applyAlignment="1">
      <alignment vertical="center"/>
    </xf>
    <xf numFmtId="0" fontId="2" fillId="35" borderId="32" xfId="0" applyFont="1" applyFill="1" applyBorder="1" applyAlignment="1">
      <alignment horizontal="center" vertical="center" wrapText="1"/>
    </xf>
    <xf numFmtId="0" fontId="2" fillId="35" borderId="50" xfId="0" applyFont="1" applyFill="1" applyBorder="1" applyAlignment="1">
      <alignment vertical="center" wrapText="1"/>
    </xf>
    <xf numFmtId="0" fontId="2" fillId="35" borderId="15" xfId="0" applyFont="1" applyFill="1" applyBorder="1" applyAlignment="1">
      <alignment horizontal="center" vertical="center" wrapText="1"/>
    </xf>
    <xf numFmtId="0" fontId="2" fillId="35" borderId="38" xfId="0" applyFont="1" applyFill="1" applyBorder="1" applyAlignment="1">
      <alignment horizontal="left" vertical="center" wrapText="1"/>
    </xf>
    <xf numFmtId="0" fontId="2" fillId="35" borderId="41" xfId="0" applyFont="1" applyFill="1" applyBorder="1" applyAlignment="1">
      <alignment horizontal="left" vertical="center" wrapText="1"/>
    </xf>
    <xf numFmtId="0" fontId="2" fillId="35" borderId="17" xfId="0" applyFont="1" applyFill="1" applyBorder="1" applyAlignment="1">
      <alignment vertical="center"/>
    </xf>
    <xf numFmtId="0" fontId="2" fillId="35" borderId="38" xfId="0" applyFont="1" applyFill="1" applyBorder="1" applyAlignment="1">
      <alignment horizontal="center" vertical="center" wrapText="1"/>
    </xf>
    <xf numFmtId="0" fontId="2" fillId="35" borderId="40" xfId="0" applyFont="1" applyFill="1" applyBorder="1" applyAlignment="1">
      <alignment vertical="center" wrapText="1"/>
    </xf>
    <xf numFmtId="0" fontId="2" fillId="35" borderId="18" xfId="0" applyFont="1" applyFill="1" applyBorder="1" applyAlignment="1">
      <alignment horizontal="center" vertical="center" wrapText="1"/>
    </xf>
    <xf numFmtId="0" fontId="5" fillId="34" borderId="27" xfId="0" applyFont="1" applyFill="1" applyBorder="1" applyAlignment="1">
      <alignment horizontal="center" vertical="center" wrapText="1"/>
    </xf>
    <xf numFmtId="0" fontId="5" fillId="34" borderId="51" xfId="0" applyFont="1" applyFill="1" applyBorder="1" applyAlignment="1">
      <alignment horizontal="center" vertical="center" wrapText="1"/>
    </xf>
    <xf numFmtId="0" fontId="5" fillId="34" borderId="45" xfId="0" applyFont="1" applyFill="1" applyBorder="1" applyAlignment="1">
      <alignment horizontal="center" vertical="center"/>
    </xf>
    <xf numFmtId="0" fontId="5" fillId="34" borderId="47" xfId="0" applyFont="1" applyFill="1" applyBorder="1" applyAlignment="1">
      <alignment horizontal="center" vertical="center"/>
    </xf>
    <xf numFmtId="0" fontId="5" fillId="34" borderId="26" xfId="0" applyFont="1" applyFill="1" applyBorder="1" applyAlignment="1">
      <alignment horizontal="center" vertical="center" wrapText="1"/>
    </xf>
    <xf numFmtId="0" fontId="5" fillId="34" borderId="18" xfId="0" applyFont="1" applyFill="1" applyBorder="1" applyAlignment="1">
      <alignment horizontal="center" vertical="center"/>
    </xf>
    <xf numFmtId="0" fontId="0" fillId="0" borderId="0" xfId="0" applyAlignment="1">
      <alignment horizontal="center" vertical="center"/>
    </xf>
    <xf numFmtId="0" fontId="3" fillId="0" borderId="14" xfId="0" applyFont="1" applyBorder="1" applyAlignment="1">
      <alignment horizontal="center" vertical="center"/>
    </xf>
    <xf numFmtId="0" fontId="6" fillId="0" borderId="18" xfId="0" applyFont="1" applyBorder="1" applyAlignment="1">
      <alignment horizontal="left" vertical="center"/>
    </xf>
    <xf numFmtId="0" fontId="18" fillId="38" borderId="15" xfId="0" applyFont="1" applyFill="1" applyBorder="1" applyAlignment="1">
      <alignment horizontal="center" vertical="center" wrapText="1"/>
    </xf>
    <xf numFmtId="0" fontId="5" fillId="39" borderId="15" xfId="0" applyFont="1" applyFill="1" applyBorder="1" applyAlignment="1">
      <alignment horizontal="center" vertical="center" wrapText="1"/>
    </xf>
    <xf numFmtId="0" fontId="5" fillId="39" borderId="15" xfId="0" applyFont="1" applyFill="1" applyBorder="1" applyAlignment="1">
      <alignment horizontal="center" vertical="center"/>
    </xf>
    <xf numFmtId="0" fontId="6" fillId="0" borderId="28" xfId="0" applyFont="1" applyBorder="1" applyAlignment="1">
      <alignment horizontal="left" vertical="center"/>
    </xf>
    <xf numFmtId="0" fontId="6" fillId="0" borderId="44" xfId="0" applyFont="1" applyBorder="1" applyAlignment="1">
      <alignment horizontal="left" vertical="center"/>
    </xf>
    <xf numFmtId="0" fontId="6" fillId="0" borderId="15" xfId="0" applyFont="1" applyBorder="1" applyAlignment="1">
      <alignment horizontal="left" vertical="center"/>
    </xf>
    <xf numFmtId="0" fontId="3" fillId="36" borderId="14" xfId="0" applyFont="1" applyFill="1" applyBorder="1" applyAlignment="1">
      <alignment horizontal="center" vertical="center"/>
    </xf>
    <xf numFmtId="0" fontId="6" fillId="36" borderId="15" xfId="0" applyFont="1" applyFill="1" applyBorder="1" applyAlignment="1">
      <alignment horizontal="center" vertical="center"/>
    </xf>
    <xf numFmtId="0" fontId="18" fillId="36" borderId="15" xfId="0" applyFont="1" applyFill="1" applyBorder="1" applyAlignment="1">
      <alignment horizontal="center" vertical="center" wrapText="1"/>
    </xf>
    <xf numFmtId="0" fontId="3" fillId="36" borderId="15" xfId="0" applyFont="1" applyFill="1" applyBorder="1" applyAlignment="1">
      <alignment horizontal="center" vertical="center"/>
    </xf>
    <xf numFmtId="0" fontId="5" fillId="36" borderId="15" xfId="0" applyFont="1" applyFill="1" applyBorder="1" applyAlignment="1">
      <alignment horizontal="center" vertical="center" wrapText="1"/>
    </xf>
    <xf numFmtId="0" fontId="5" fillId="36" borderId="15" xfId="0" applyFont="1" applyFill="1" applyBorder="1" applyAlignment="1">
      <alignment horizontal="center" vertical="center"/>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0" fillId="0" borderId="53" xfId="0" applyFont="1" applyBorder="1" applyAlignment="1">
      <alignment horizontal="center" vertical="center"/>
    </xf>
    <xf numFmtId="0" fontId="17" fillId="34" borderId="31" xfId="0" applyFont="1" applyFill="1" applyBorder="1" applyAlignment="1">
      <alignment horizontal="center" vertical="center"/>
    </xf>
    <xf numFmtId="0" fontId="5" fillId="34" borderId="54" xfId="0" applyFont="1" applyFill="1" applyBorder="1" applyAlignment="1">
      <alignment horizontal="center"/>
    </xf>
    <xf numFmtId="0" fontId="5" fillId="34" borderId="33" xfId="0" applyFont="1" applyFill="1" applyBorder="1" applyAlignment="1">
      <alignment horizontal="center"/>
    </xf>
    <xf numFmtId="0" fontId="2" fillId="35" borderId="39" xfId="0" applyFont="1" applyFill="1" applyBorder="1" applyAlignment="1">
      <alignment horizontal="left" vertical="center" wrapText="1"/>
    </xf>
    <xf numFmtId="0" fontId="2" fillId="35" borderId="51" xfId="0" applyFont="1" applyFill="1" applyBorder="1" applyAlignment="1">
      <alignment horizontal="left" vertical="center" wrapText="1"/>
    </xf>
    <xf numFmtId="0" fontId="2" fillId="35" borderId="0" xfId="0" applyFont="1" applyFill="1" applyAlignment="1">
      <alignment horizontal="left" vertical="center" wrapText="1"/>
    </xf>
    <xf numFmtId="0" fontId="2" fillId="35" borderId="26" xfId="0" applyFont="1" applyFill="1" applyBorder="1" applyAlignment="1">
      <alignment horizontal="left" vertical="center" wrapText="1"/>
    </xf>
    <xf numFmtId="0" fontId="5" fillId="34" borderId="46" xfId="0" applyFont="1" applyFill="1" applyBorder="1" applyAlignment="1">
      <alignment horizontal="center" vertical="center"/>
    </xf>
    <xf numFmtId="0" fontId="5" fillId="34" borderId="19" xfId="0" applyFont="1" applyFill="1" applyBorder="1" applyAlignment="1">
      <alignment horizontal="center" vertical="center"/>
    </xf>
    <xf numFmtId="0" fontId="5" fillId="34" borderId="40" xfId="0" applyFont="1" applyFill="1" applyBorder="1" applyAlignment="1">
      <alignment horizontal="center" vertical="center"/>
    </xf>
    <xf numFmtId="0" fontId="5" fillId="34" borderId="38" xfId="0" applyFont="1" applyFill="1" applyBorder="1" applyAlignment="1">
      <alignment horizontal="center" vertical="center"/>
    </xf>
    <xf numFmtId="0" fontId="19" fillId="34" borderId="29" xfId="0" applyFont="1" applyFill="1" applyBorder="1" applyAlignment="1">
      <alignment horizontal="center" vertical="center"/>
    </xf>
    <xf numFmtId="0" fontId="0" fillId="0" borderId="16" xfId="0" applyFont="1" applyBorder="1" applyAlignment="1">
      <alignment horizontal="center" vertical="center"/>
    </xf>
    <xf numFmtId="0" fontId="0" fillId="36" borderId="16" xfId="0" applyFont="1" applyFill="1" applyBorder="1" applyAlignment="1">
      <alignment horizontal="center" vertical="center"/>
    </xf>
    <xf numFmtId="0" fontId="2" fillId="40" borderId="53" xfId="0" applyFont="1" applyFill="1" applyBorder="1" applyAlignment="1">
      <alignment horizontal="center" vertical="center"/>
    </xf>
    <xf numFmtId="0" fontId="2" fillId="40" borderId="55" xfId="0" applyFont="1" applyFill="1" applyBorder="1" applyAlignment="1">
      <alignment horizontal="center" vertical="center"/>
    </xf>
    <xf numFmtId="0" fontId="8" fillId="0" borderId="0" xfId="0" applyFont="1" applyAlignment="1">
      <alignment/>
    </xf>
    <xf numFmtId="0" fontId="20" fillId="0" borderId="0" xfId="0" applyFont="1" applyAlignment="1">
      <alignment/>
    </xf>
    <xf numFmtId="0" fontId="17" fillId="0" borderId="0" xfId="0" applyFont="1" applyAlignment="1">
      <alignment horizontal="center"/>
    </xf>
    <xf numFmtId="0" fontId="21" fillId="0" borderId="0" xfId="0" applyFont="1" applyAlignment="1">
      <alignment horizontal="center"/>
    </xf>
    <xf numFmtId="0" fontId="5" fillId="33" borderId="15" xfId="0" applyFont="1" applyFill="1" applyBorder="1" applyAlignment="1">
      <alignment horizontal="center" vertical="center"/>
    </xf>
    <xf numFmtId="178" fontId="2" fillId="0" borderId="15" xfId="0" applyNumberFormat="1" applyFont="1" applyBorder="1" applyAlignment="1">
      <alignment horizontal="center" vertical="center" wrapText="1"/>
    </xf>
    <xf numFmtId="0" fontId="22" fillId="0" borderId="0" xfId="0" applyFont="1" applyAlignment="1">
      <alignment wrapText="1"/>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0" xfId="0" applyFont="1" applyBorder="1" applyAlignment="1">
      <alignment horizontal="center" vertical="center"/>
    </xf>
    <xf numFmtId="0" fontId="5" fillId="0" borderId="45" xfId="0" applyFont="1" applyBorder="1" applyAlignment="1">
      <alignment horizontal="center" vertical="center"/>
    </xf>
    <xf numFmtId="0" fontId="5" fillId="0" borderId="46" xfId="0" applyFont="1" applyBorder="1" applyAlignment="1">
      <alignment horizontal="center" vertical="center"/>
    </xf>
    <xf numFmtId="0" fontId="5" fillId="0" borderId="47" xfId="0" applyFont="1" applyBorder="1" applyAlignment="1">
      <alignment horizontal="center" vertical="center"/>
    </xf>
    <xf numFmtId="0" fontId="5" fillId="33" borderId="15" xfId="0" applyFont="1" applyFill="1" applyBorder="1" applyAlignment="1">
      <alignment horizontal="center"/>
    </xf>
    <xf numFmtId="0" fontId="2" fillId="0" borderId="15" xfId="0" applyFont="1" applyBorder="1" applyAlignment="1">
      <alignment horizontal="center"/>
    </xf>
    <xf numFmtId="0" fontId="3" fillId="0" borderId="15" xfId="0" applyFont="1" applyBorder="1" applyAlignment="1">
      <alignment horizontal="left" vertical="top" wrapText="1"/>
    </xf>
    <xf numFmtId="0" fontId="0" fillId="0" borderId="15" xfId="0" applyFont="1" applyBorder="1" applyAlignment="1">
      <alignment horizontal="left" vertical="top"/>
    </xf>
    <xf numFmtId="0" fontId="23" fillId="0" borderId="0" xfId="75" applyFont="1">
      <alignment/>
      <protection/>
    </xf>
    <xf numFmtId="49" fontId="23" fillId="0" borderId="0" xfId="75" applyNumberFormat="1" applyFont="1">
      <alignment/>
      <protection/>
    </xf>
    <xf numFmtId="0" fontId="3" fillId="0" borderId="0" xfId="65" applyFont="1">
      <alignment/>
      <protection/>
    </xf>
    <xf numFmtId="0" fontId="12" fillId="0" borderId="0" xfId="74" applyFont="1" applyBorder="1" applyAlignment="1">
      <alignment horizontal="left" vertical="center"/>
      <protection/>
    </xf>
    <xf numFmtId="0" fontId="20" fillId="0" borderId="0" xfId="74" applyFont="1" applyBorder="1" applyAlignment="1">
      <alignment horizontal="left" vertical="center"/>
      <protection/>
    </xf>
    <xf numFmtId="0" fontId="20" fillId="0" borderId="0" xfId="74" applyAlignment="1">
      <alignment vertical="center"/>
      <protection/>
    </xf>
    <xf numFmtId="0" fontId="6" fillId="33" borderId="15" xfId="74" applyFont="1" applyFill="1" applyBorder="1" applyAlignment="1">
      <alignment horizontal="center" vertical="center" wrapText="1"/>
      <protection/>
    </xf>
    <xf numFmtId="0" fontId="6" fillId="34" borderId="15" xfId="74" applyFont="1" applyFill="1" applyBorder="1" applyAlignment="1">
      <alignment vertical="center"/>
      <protection/>
    </xf>
    <xf numFmtId="0" fontId="3" fillId="0" borderId="15" xfId="69" applyFont="1" applyBorder="1" applyAlignment="1">
      <alignment horizontal="center" vertical="top" wrapText="1"/>
      <protection/>
    </xf>
    <xf numFmtId="14" fontId="3" fillId="0" borderId="15" xfId="69" applyNumberFormat="1" applyFont="1" applyBorder="1" applyAlignment="1">
      <alignment horizontal="center" vertical="top" wrapText="1"/>
      <protection/>
    </xf>
    <xf numFmtId="178" fontId="3" fillId="0" borderId="15" xfId="69" applyNumberFormat="1" applyFont="1" applyBorder="1" applyAlignment="1">
      <alignment horizontal="center" vertical="top" wrapText="1"/>
      <protection/>
    </xf>
    <xf numFmtId="0" fontId="3" fillId="0" borderId="15" xfId="74" applyFont="1" applyBorder="1" applyAlignment="1">
      <alignment vertical="center"/>
      <protection/>
    </xf>
    <xf numFmtId="0" fontId="3" fillId="0" borderId="15" xfId="74" applyFont="1" applyBorder="1" applyAlignment="1">
      <alignment vertical="top" wrapText="1"/>
      <protection/>
    </xf>
    <xf numFmtId="14" fontId="3" fillId="0" borderId="15" xfId="74" applyNumberFormat="1" applyFont="1" applyBorder="1" applyAlignment="1">
      <alignment horizontal="left" vertical="top" wrapText="1"/>
      <protection/>
    </xf>
    <xf numFmtId="0" fontId="3" fillId="0" borderId="15" xfId="74" applyFont="1" applyBorder="1" applyAlignment="1">
      <alignment horizontal="left" vertical="top" wrapText="1"/>
      <protection/>
    </xf>
    <xf numFmtId="0" fontId="24" fillId="0" borderId="0" xfId="74" applyFont="1" applyAlignment="1">
      <alignment vertical="center"/>
      <protection/>
    </xf>
    <xf numFmtId="0" fontId="3" fillId="0" borderId="0" xfId="74" applyFont="1" applyAlignment="1">
      <alignment vertical="center"/>
      <protection/>
    </xf>
    <xf numFmtId="0" fontId="8" fillId="0" borderId="0" xfId="74" applyFont="1" applyAlignment="1">
      <alignment vertical="center"/>
      <protection/>
    </xf>
    <xf numFmtId="0" fontId="8" fillId="0" borderId="0" xfId="0" applyFont="1" applyAlignment="1">
      <alignment vertical="center"/>
    </xf>
    <xf numFmtId="0" fontId="17" fillId="0" borderId="0" xfId="74" applyFont="1" applyAlignment="1">
      <alignment horizontal="center" vertical="center"/>
      <protection/>
    </xf>
    <xf numFmtId="0" fontId="21" fillId="0" borderId="0" xfId="74" applyFont="1" applyAlignment="1">
      <alignment vertical="center"/>
      <protection/>
    </xf>
    <xf numFmtId="0" fontId="4" fillId="0" borderId="0" xfId="74" applyFont="1" applyAlignment="1">
      <alignment horizontal="center" vertical="center"/>
      <protection/>
    </xf>
    <xf numFmtId="0" fontId="21" fillId="0" borderId="0" xfId="74" applyFont="1" applyAlignment="1">
      <alignment horizontal="distributed" vertical="center"/>
      <protection/>
    </xf>
    <xf numFmtId="0" fontId="25" fillId="0" borderId="0" xfId="74" applyFont="1" applyAlignment="1">
      <alignment horizontal="center" vertical="center"/>
      <protection/>
    </xf>
    <xf numFmtId="0" fontId="26" fillId="0" borderId="0" xfId="0" applyFont="1" applyAlignment="1">
      <alignment horizontal="center" vertical="center"/>
    </xf>
    <xf numFmtId="0" fontId="27" fillId="0" borderId="0" xfId="74" applyFont="1" applyAlignment="1">
      <alignment horizontal="distributed" vertical="center"/>
      <protection/>
    </xf>
    <xf numFmtId="0" fontId="4" fillId="0" borderId="0" xfId="74" applyFont="1" applyAlignment="1">
      <alignment vertical="center"/>
      <protection/>
    </xf>
    <xf numFmtId="178" fontId="20" fillId="0" borderId="0" xfId="74" applyNumberFormat="1" applyFont="1" applyAlignment="1">
      <alignment vertical="center"/>
      <protection/>
    </xf>
  </cellXfs>
  <cellStyles count="62">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標準_1-1ＱＭＳ改善案 2" xfId="42"/>
    <cellStyle name="60% - 强调文字颜色 4" xfId="43"/>
    <cellStyle name="输出" xfId="44"/>
    <cellStyle name="计算" xfId="45"/>
    <cellStyle name="检查单元格" xfId="46"/>
    <cellStyle name="20% - 强调文字颜色 6" xfId="47"/>
    <cellStyle name="强调文字颜色 2" xfId="48"/>
    <cellStyle name="链接单元格" xfId="49"/>
    <cellStyle name="超级链接_复件 Testcase_ユーザ情報" xfId="50"/>
    <cellStyle name="汇总" xfId="51"/>
    <cellStyle name="好" xfId="52"/>
    <cellStyle name="适中" xfId="53"/>
    <cellStyle name="20% - 强调文字颜色 5" xfId="54"/>
    <cellStyle name="强调文字颜色 1" xfId="55"/>
    <cellStyle name="20% - 强调文字颜色 1" xfId="56"/>
    <cellStyle name="40% - 强调文字颜色 1" xfId="57"/>
    <cellStyle name="20% - 强调文字颜色 2" xfId="58"/>
    <cellStyle name="40% - 强调文字颜色 2" xfId="59"/>
    <cellStyle name="强调文字颜色 3" xfId="60"/>
    <cellStyle name="强调文字颜色 4" xfId="61"/>
    <cellStyle name="20% - 强调文字颜色 4" xfId="62"/>
    <cellStyle name="40% - 强调文字颜色 4" xfId="63"/>
    <cellStyle name="强调文字颜色 5" xfId="64"/>
    <cellStyle name="常规 2 2" xfId="65"/>
    <cellStyle name="40% - 强调文字颜色 5" xfId="66"/>
    <cellStyle name="60% - 强调文字颜色 5" xfId="67"/>
    <cellStyle name="强调文字颜色 6" xfId="68"/>
    <cellStyle name="常规_EXCEL模版" xfId="69"/>
    <cellStyle name="40% - 强调文字颜色 6" xfId="70"/>
    <cellStyle name="60% - 强调文字颜色 6" xfId="71"/>
    <cellStyle name="常规 2" xfId="72"/>
    <cellStyle name="常规 3" xfId="73"/>
    <cellStyle name="常规_年度培训计划模板-V1.0" xfId="74"/>
    <cellStyle name="样式 1" xfId="7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4.xml" /><Relationship Id="rId1" Type="http://schemas.openxmlformats.org/officeDocument/2006/relationships/theme" Target="theme/theme1.xml" /><Relationship Id="rId2" Type="http://schemas.openxmlformats.org/officeDocument/2006/relationships/worksheet" Target="worksheets/sheet1.xml" /><Relationship Id="rId8" Type="http://schemas.openxmlformats.org/officeDocument/2006/relationships/sharedStrings" Target="sharedStrings.xml" /><Relationship Id="rId4" Type="http://schemas.openxmlformats.org/officeDocument/2006/relationships/worksheet" Target="worksheets/sheet3.xml" /><Relationship Id="rId9" Type="http://schemas.openxmlformats.org/officeDocument/2006/relationships/calcChain" Target="calcChain.xml" /><Relationship Id="rId6" Type="http://schemas.openxmlformats.org/officeDocument/2006/relationships/worksheet" Target="worksheets/sheet5.xml" /><Relationship Id="rId3" Type="http://schemas.openxmlformats.org/officeDocument/2006/relationships/worksheet" Target="worksheets/sheet2.xml" /><Relationship Id="rId7" Type="http://schemas.openxmlformats.org/officeDocument/2006/relationships/styles" Target="styles.xml" /></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_rels/vmlDrawing2.vml.rels><?xml version="1.0" encoding="UTF-8" standalone="yes"?><Relationships xmlns="http://schemas.openxmlformats.org/package/2006/relationships"><Relationship Id="rId1" Type="http://schemas.openxmlformats.org/officeDocument/2006/relationships/image" Target="../media/image3.jpeg" /></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 Id="rId3" Type="http://schemas.openxmlformats.org/officeDocument/2006/relationships/image" Target="../media/image3.jpeg"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vmlDrawing" Target="../drawings/vmlDrawing1.vml" /></Relationships>
</file>

<file path=xl/worksheets/_rels/sheet4.xml.rels><?xml version="1.0" encoding="UTF-8" standalone="yes"?><Relationships xmlns="http://schemas.openxmlformats.org/package/2006/relationships"><Relationship Id="rId1" Type="http://schemas.openxmlformats.org/officeDocument/2006/relationships/vmlDrawing" Target="../drawings/vmlDrawing2.vml" /></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28"/>
  <sheetViews>
    <sheetView workbookViewId="0" topLeftCell="A13">
      <selection pane="topLeft" activeCell="D32" sqref="D32"/>
    </sheetView>
  </sheetViews>
  <sheetFormatPr defaultColWidth="9.10428571428571" defaultRowHeight="14.25"/>
  <cols>
    <col min="1" max="1" width="8.42857142857143" style="185" customWidth="1"/>
    <col min="2" max="3" width="9.14285714285714" style="185" customWidth="1"/>
    <col min="4" max="4" width="13.5714285714286" style="185" customWidth="1"/>
    <col min="5" max="5" width="9.14285714285714" style="185" customWidth="1"/>
    <col min="6" max="7" width="12.1428571428571" style="185" customWidth="1"/>
    <col min="8" max="8" width="14.4285714285714" style="185" customWidth="1"/>
    <col min="9" max="16384" width="9.14285714285714" style="185"/>
  </cols>
  <sheetData>
    <row r="1" spans="1:6" ht="14.25">
      <c r="A1" s="185"/>
      <c r="B1" s="185"/>
      <c r="C1" s="185"/>
      <c r="D1" s="185"/>
      <c r="E1" s="185"/>
      <c r="F1" s="185"/>
    </row>
    <row r="2" spans="1:6" ht="14.25">
      <c r="A2" s="185"/>
      <c r="B2" s="185"/>
      <c r="C2" s="185"/>
      <c r="D2" s="185"/>
      <c r="E2" s="185"/>
      <c r="F2" s="185"/>
    </row>
    <row r="3" spans="1:6" s="197" customFormat="1" ht="13.5">
      <c r="A3" s="197" t="s">
        <v>0</v>
      </c>
      <c r="B3" s="197"/>
      <c r="C3" s="197"/>
      <c r="D3" s="197"/>
      <c r="E3" s="197"/>
      <c r="F3" s="198" t="s">
        <v>1</v>
      </c>
    </row>
    <row r="4" spans="1:6" ht="14.25">
      <c r="A4" s="185"/>
      <c r="B4" s="185"/>
      <c r="C4" s="185"/>
      <c r="D4" s="185"/>
      <c r="E4" s="185"/>
      <c r="F4" s="185"/>
    </row>
    <row r="5" spans="1:6" ht="14.25">
      <c r="A5" s="185"/>
      <c r="B5" s="185"/>
      <c r="C5" s="185"/>
      <c r="D5" s="185"/>
      <c r="E5" s="185"/>
      <c r="F5" s="185"/>
    </row>
    <row r="6" spans="1:6" ht="14.25">
      <c r="A6" s="185"/>
      <c r="B6" s="185"/>
      <c r="C6" s="185"/>
      <c r="D6" s="185"/>
      <c r="E6" s="185"/>
      <c r="F6" s="185"/>
    </row>
    <row r="7" spans="1:6" ht="14.25">
      <c r="A7" s="185"/>
      <c r="B7" s="185"/>
      <c r="C7" s="185"/>
      <c r="D7" s="185"/>
      <c r="E7" s="185"/>
      <c r="F7" s="185"/>
    </row>
    <row r="8" spans="1:6" ht="14.25">
      <c r="A8" s="185"/>
      <c r="B8" s="185"/>
      <c r="C8" s="185"/>
      <c r="D8" s="185"/>
      <c r="E8" s="185"/>
      <c r="F8" s="185"/>
    </row>
    <row r="9" spans="1:9" ht="25.5">
      <c r="A9" s="199"/>
      <c r="B9" s="200"/>
      <c r="C9" s="200"/>
      <c r="D9" s="200"/>
      <c r="E9" s="200"/>
      <c r="F9" s="200"/>
      <c r="G9" s="200"/>
      <c r="H9" s="200"/>
      <c r="I9" s="200"/>
    </row>
    <row r="10" spans="1:6" ht="17.25" customHeight="1">
      <c r="A10" s="201"/>
      <c r="B10" s="185"/>
      <c r="C10" s="185"/>
      <c r="D10" s="185"/>
      <c r="E10" s="185"/>
      <c r="F10" s="185"/>
    </row>
    <row r="11" spans="1:6" ht="17.25" customHeight="1">
      <c r="A11" s="201"/>
      <c r="B11" s="185"/>
      <c r="C11" s="185"/>
      <c r="D11" s="185"/>
      <c r="E11" s="185"/>
      <c r="F11" s="185"/>
    </row>
    <row r="12" spans="1:6" ht="17.25" customHeight="1">
      <c r="A12" s="201"/>
      <c r="B12" s="185"/>
      <c r="C12" s="185"/>
      <c r="D12" s="185"/>
      <c r="E12" s="185"/>
      <c r="F12" s="185"/>
    </row>
    <row r="13" spans="1:6" ht="14.25">
      <c r="A13" s="185"/>
      <c r="B13" s="185"/>
      <c r="C13" s="185"/>
      <c r="D13" s="185"/>
      <c r="E13" s="185"/>
      <c r="F13" s="185"/>
    </row>
    <row r="14" spans="1:9" ht="33.75">
      <c r="A14" s="202"/>
      <c r="B14" s="203" t="s">
        <v>2</v>
      </c>
      <c r="C14" s="203"/>
      <c r="D14" s="203"/>
      <c r="E14" s="203"/>
      <c r="F14" s="203"/>
      <c r="G14" s="204"/>
      <c r="H14" s="202"/>
      <c r="I14" s="202"/>
    </row>
    <row r="15" spans="1:9" ht="25.5">
      <c r="A15" s="205"/>
      <c r="B15" s="202"/>
      <c r="C15" s="202"/>
      <c r="D15" s="202"/>
      <c r="E15" s="202"/>
      <c r="F15" s="202"/>
      <c r="G15" s="202"/>
      <c r="H15" s="202"/>
      <c r="I15" s="202"/>
    </row>
    <row r="16" spans="1:6" ht="14.25">
      <c r="A16" s="185"/>
      <c r="B16" s="185"/>
      <c r="C16" s="185"/>
      <c r="D16" s="185"/>
      <c r="E16" s="185"/>
      <c r="F16" s="185"/>
    </row>
    <row r="17" spans="1:6" ht="14.25">
      <c r="A17" s="185"/>
      <c r="B17" s="185"/>
      <c r="C17" s="185"/>
      <c r="D17" s="185"/>
      <c r="E17" s="185"/>
      <c r="F17" s="185"/>
    </row>
    <row r="18" spans="1:6" ht="14.25">
      <c r="A18" s="185"/>
      <c r="B18" s="185"/>
      <c r="C18" s="185"/>
      <c r="D18" s="185"/>
      <c r="E18" s="185"/>
      <c r="F18" s="185"/>
    </row>
    <row r="19" spans="1:6" ht="20.25">
      <c r="A19" s="185"/>
      <c r="B19" s="185"/>
      <c r="C19" s="185"/>
      <c r="D19" s="206"/>
      <c r="E19" s="185"/>
      <c r="F19" s="185"/>
    </row>
    <row r="20" spans="1:6" ht="14.25">
      <c r="A20" s="185"/>
      <c r="B20" s="185"/>
      <c r="C20" s="185"/>
      <c r="D20" s="185"/>
      <c r="E20" s="185"/>
      <c r="F20" s="185"/>
    </row>
    <row r="21" spans="1:6" ht="14.25">
      <c r="A21" s="185"/>
      <c r="B21" s="185"/>
      <c r="C21" s="185"/>
      <c r="D21" s="185"/>
      <c r="E21" s="185"/>
      <c r="F21" s="185"/>
    </row>
    <row r="22" spans="1:6" ht="14.25">
      <c r="A22" s="185"/>
      <c r="B22" s="185"/>
      <c r="C22" s="185"/>
      <c r="D22" s="185"/>
      <c r="E22" s="185"/>
      <c r="F22" s="185"/>
    </row>
    <row r="23" spans="1:6" ht="14.25">
      <c r="A23" s="185"/>
      <c r="B23" s="185"/>
      <c r="C23" s="185"/>
      <c r="D23" s="185"/>
      <c r="E23" s="185"/>
      <c r="F23" s="185"/>
    </row>
    <row r="24" spans="1:6" ht="20.25">
      <c r="A24" s="185"/>
      <c r="B24" s="185"/>
      <c r="C24" s="206" t="s">
        <v>3</v>
      </c>
      <c r="D24" s="206" t="s">
        <v>4</v>
      </c>
      <c r="E24" s="206" t="s">
        <v>5</v>
      </c>
      <c r="F24" s="207">
        <v>44718</v>
      </c>
    </row>
    <row r="25" spans="1:6" ht="20.25">
      <c r="A25" s="185"/>
      <c r="B25" s="185"/>
      <c r="C25" s="206"/>
      <c r="D25" s="206"/>
      <c r="E25" s="206"/>
      <c r="F25" s="207"/>
    </row>
    <row r="26" spans="1:6" ht="20.25">
      <c r="A26" s="185"/>
      <c r="B26" s="185"/>
      <c r="C26" s="206" t="s">
        <v>6</v>
      </c>
      <c r="D26" s="206" t="s">
        <v>7</v>
      </c>
      <c r="E26" s="206" t="s">
        <v>5</v>
      </c>
      <c r="F26" s="207">
        <v>44718</v>
      </c>
    </row>
    <row r="27" spans="1:6" ht="20.25">
      <c r="A27" s="185"/>
      <c r="B27" s="185"/>
      <c r="C27" s="206"/>
      <c r="D27" s="206"/>
      <c r="E27" s="206"/>
      <c r="F27" s="207"/>
    </row>
    <row r="28" spans="1:6" ht="20.25">
      <c r="A28" s="185"/>
      <c r="B28" s="185"/>
      <c r="C28" s="206" t="s">
        <v>8</v>
      </c>
      <c r="D28" s="206" t="s">
        <v>9</v>
      </c>
      <c r="E28" s="206" t="s">
        <v>5</v>
      </c>
      <c r="F28" s="207">
        <v>44718</v>
      </c>
    </row>
  </sheetData>
  <mergeCells count="3">
    <mergeCell ref="A9:I9"/>
    <mergeCell ref="B14:G14"/>
    <mergeCell ref="A15:I15"/>
  </mergeCells>
  <pageMargins left="0.697916666666667" right="0.697916666666667" top="0.75" bottom="0.75" header="0.3" footer="0.3"/>
  <pageSetup orientation="portrait" paperSize="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10"/>
  <sheetViews>
    <sheetView workbookViewId="0" topLeftCell="A1">
      <selection pane="topLeft" activeCell="A12" sqref="A12:XFD19"/>
    </sheetView>
  </sheetViews>
  <sheetFormatPr defaultColWidth="9.10428571428571" defaultRowHeight="12.75" outlineLevelCol="7"/>
  <cols>
    <col min="1" max="1" width="2.71428571428571" style="180" customWidth="1"/>
    <col min="2" max="2" width="8.42857142857143" style="181" customWidth="1"/>
    <col min="3" max="3" width="10.8571428571429" style="181" customWidth="1"/>
    <col min="4" max="4" width="17.1428571428571" style="180" customWidth="1"/>
    <col min="5" max="5" width="11.7142857142857" style="180" customWidth="1"/>
    <col min="6" max="6" width="6.71428571428571" style="180" customWidth="1"/>
    <col min="7" max="7" width="9.14285714285714" style="182" customWidth="1"/>
    <col min="8" max="8" width="11.7142857142857" style="182" customWidth="1"/>
    <col min="9" max="16384" width="9.14285714285714" style="182"/>
  </cols>
  <sheetData>
    <row r="1" spans="1:8" ht="12.75">
      <c r="A1" s="180"/>
      <c r="B1" s="181"/>
      <c r="C1" s="181"/>
      <c r="D1" s="180"/>
      <c r="E1" s="180"/>
      <c r="F1" s="180"/>
      <c r="G1" s="182"/>
      <c r="H1" s="182"/>
    </row>
    <row r="2" spans="1:8" ht="14.25">
      <c r="A2" s="180"/>
      <c r="B2" s="183" t="s">
        <v>10</v>
      </c>
      <c r="C2" s="184"/>
      <c r="D2" s="184"/>
      <c r="E2" s="184"/>
      <c r="F2" s="184"/>
      <c r="G2" s="185"/>
      <c r="H2" s="185"/>
    </row>
    <row r="3" spans="1:8" ht="12.75">
      <c r="A3" s="180"/>
      <c r="B3" s="186" t="s">
        <v>11</v>
      </c>
      <c r="C3" s="186" t="s">
        <v>12</v>
      </c>
      <c r="D3" s="186" t="s">
        <v>13</v>
      </c>
      <c r="E3" s="186" t="s">
        <v>14</v>
      </c>
      <c r="F3" s="186" t="s">
        <v>15</v>
      </c>
      <c r="G3" s="187" t="s">
        <v>16</v>
      </c>
      <c r="H3" s="187" t="s">
        <v>17</v>
      </c>
    </row>
    <row r="4" spans="1:8" ht="12.75">
      <c r="A4" s="180"/>
      <c r="B4" s="188" t="s">
        <v>18</v>
      </c>
      <c r="C4" s="189" t="s">
        <v>19</v>
      </c>
      <c r="D4" s="188" t="s">
        <v>20</v>
      </c>
      <c r="E4" s="190">
        <v>44718</v>
      </c>
      <c r="F4" s="188" t="s">
        <v>4</v>
      </c>
      <c r="G4" s="191" t="s">
        <v>7</v>
      </c>
      <c r="H4" s="190">
        <v>44719</v>
      </c>
    </row>
    <row r="5" spans="1:8" ht="12.75">
      <c r="A5" s="180"/>
      <c r="B5" s="188"/>
      <c r="C5" s="189"/>
      <c r="D5" s="188"/>
      <c r="E5" s="188"/>
      <c r="F5" s="188"/>
      <c r="G5" s="191"/>
      <c r="H5" s="191"/>
    </row>
    <row r="6" spans="1:8" ht="12.75">
      <c r="A6" s="180"/>
      <c r="B6" s="192"/>
      <c r="C6" s="193"/>
      <c r="D6" s="192"/>
      <c r="E6" s="192"/>
      <c r="F6" s="192"/>
      <c r="G6" s="191"/>
      <c r="H6" s="191"/>
    </row>
    <row r="7" spans="1:8" ht="12.75">
      <c r="A7" s="180"/>
      <c r="B7" s="192"/>
      <c r="C7" s="193"/>
      <c r="D7" s="192"/>
      <c r="E7" s="192"/>
      <c r="F7" s="192"/>
      <c r="G7" s="191"/>
      <c r="H7" s="191"/>
    </row>
    <row r="8" spans="1:8" ht="12.75">
      <c r="A8" s="180"/>
      <c r="B8" s="192"/>
      <c r="C8" s="194"/>
      <c r="D8" s="192"/>
      <c r="E8" s="192"/>
      <c r="F8" s="192"/>
      <c r="G8" s="191"/>
      <c r="H8" s="191"/>
    </row>
    <row r="9" spans="1:8" ht="14.25">
      <c r="A9" s="180"/>
      <c r="B9" s="185"/>
      <c r="C9" s="185"/>
      <c r="D9" s="185"/>
      <c r="E9" s="185"/>
      <c r="F9" s="185"/>
      <c r="G9" s="185"/>
      <c r="H9" s="185"/>
    </row>
    <row r="10" spans="1:8" ht="14.25">
      <c r="A10" s="180"/>
      <c r="B10" s="195" t="s">
        <v>21</v>
      </c>
      <c r="C10" s="196"/>
      <c r="D10" s="196"/>
      <c r="E10" s="196"/>
      <c r="F10" s="196"/>
      <c r="G10" s="185"/>
      <c r="H10" s="185"/>
    </row>
  </sheetData>
  <mergeCells count="2">
    <mergeCell ref="B2:F2"/>
    <mergeCell ref="B10:F10"/>
  </mergeCells>
  <pageMargins left="0.697916666666667" right="0.697916666666667" top="0.75" bottom="0.75" header="0.3" footer="0.3"/>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F23"/>
  <sheetViews>
    <sheetView showGridLines="0" workbookViewId="0" topLeftCell="A1">
      <selection pane="topLeft" activeCell="C42" sqref="C42"/>
    </sheetView>
  </sheetViews>
  <sheetFormatPr defaultColWidth="9.10428571428571" defaultRowHeight="12.75" outlineLevelCol="5"/>
  <cols>
    <col min="1" max="1" width="16.1428571428571" style="10" customWidth="1"/>
    <col min="2" max="2" width="25.7142857142857" style="10" customWidth="1"/>
    <col min="3" max="3" width="16.1428571428571" style="10" customWidth="1"/>
    <col min="4" max="4" width="23.4285714285714" style="10" customWidth="1"/>
    <col min="5" max="16384" width="9.14285714285714" style="10"/>
  </cols>
  <sheetData>
    <row r="1" spans="1:5" s="163" customFormat="1" ht="27.75" customHeight="1">
      <c r="A1" s="165" t="s">
        <v>22</v>
      </c>
      <c r="B1" s="166"/>
      <c r="C1" s="166"/>
      <c r="D1" s="166"/>
      <c r="E1" s="10"/>
    </row>
    <row r="2" spans="1:4" s="164" customFormat="1" ht="18" customHeight="1">
      <c r="A2" s="167" t="s">
        <v>23</v>
      </c>
      <c r="B2" s="19" t="s">
        <v>24</v>
      </c>
      <c r="C2" s="19"/>
      <c r="D2" s="19"/>
    </row>
    <row r="3" spans="1:6" s="164" customFormat="1" ht="18" customHeight="1">
      <c r="A3" s="167" t="s">
        <v>25</v>
      </c>
      <c r="B3" s="19" t="s">
        <v>26</v>
      </c>
      <c r="C3" s="167" t="s">
        <v>27</v>
      </c>
      <c r="D3" s="168">
        <v>44718</v>
      </c>
      <c r="E3" s="169"/>
      <c r="F3" s="169"/>
    </row>
    <row r="4" spans="1:4" s="164" customFormat="1" ht="15.75" customHeight="1">
      <c r="A4" s="167" t="s">
        <v>28</v>
      </c>
      <c r="B4" s="19" t="s">
        <v>4</v>
      </c>
      <c r="C4" s="167" t="s">
        <v>29</v>
      </c>
      <c r="D4" s="19" t="s">
        <v>7</v>
      </c>
    </row>
    <row r="5" spans="1:4" s="164" customFormat="1" ht="15" customHeight="1">
      <c r="A5" s="170" t="s">
        <v>30</v>
      </c>
      <c r="B5" s="171"/>
      <c r="C5" s="171"/>
      <c r="D5" s="172"/>
    </row>
    <row r="6" spans="1:4" s="164" customFormat="1" ht="14.25">
      <c r="A6" s="173"/>
      <c r="B6" s="174"/>
      <c r="C6" s="174"/>
      <c r="D6" s="175"/>
    </row>
    <row r="7" spans="1:4" s="164" customFormat="1" ht="17.25" customHeight="1">
      <c r="A7" s="176" t="s">
        <v>31</v>
      </c>
      <c r="B7" s="176" t="s">
        <v>32</v>
      </c>
      <c r="C7" s="176"/>
      <c r="D7" s="176"/>
    </row>
    <row r="8" spans="1:4" s="164" customFormat="1" ht="17.25" customHeight="1">
      <c r="A8" s="177">
        <v>1</v>
      </c>
      <c r="B8" s="19" t="s">
        <v>7</v>
      </c>
      <c r="C8" s="19"/>
      <c r="D8" s="19"/>
    </row>
    <row r="9" spans="1:4" s="164" customFormat="1" ht="17.25" customHeight="1">
      <c r="A9" s="177">
        <v>2</v>
      </c>
      <c r="B9" s="19" t="s">
        <v>4</v>
      </c>
      <c r="C9" s="19"/>
      <c r="D9" s="19"/>
    </row>
    <row r="10" spans="1:4" s="164" customFormat="1" ht="17.25" customHeight="1">
      <c r="A10" s="177">
        <v>3</v>
      </c>
      <c r="B10" s="19" t="s">
        <v>33</v>
      </c>
      <c r="C10" s="19"/>
      <c r="D10" s="19"/>
    </row>
    <row r="11" spans="1:4" s="164" customFormat="1" ht="17.25" customHeight="1">
      <c r="A11" s="177">
        <v>4</v>
      </c>
      <c r="B11" s="19" t="s">
        <v>34</v>
      </c>
      <c r="C11" s="19"/>
      <c r="D11" s="19"/>
    </row>
    <row r="12" spans="1:4" s="164" customFormat="1" ht="17.25" customHeight="1">
      <c r="A12" s="177">
        <v>5</v>
      </c>
      <c r="B12" s="19" t="s">
        <v>35</v>
      </c>
      <c r="C12" s="19"/>
      <c r="D12" s="19"/>
    </row>
    <row r="13" spans="1:4" s="164" customFormat="1" ht="17.25" customHeight="1">
      <c r="A13" s="177">
        <v>6</v>
      </c>
      <c r="B13" s="19" t="s">
        <v>36</v>
      </c>
      <c r="C13" s="19"/>
      <c r="D13" s="19"/>
    </row>
    <row r="14" spans="1:4" ht="12.75">
      <c r="A14" s="178" t="s">
        <v>37</v>
      </c>
      <c r="B14" s="179"/>
      <c r="C14" s="179"/>
      <c r="D14" s="179"/>
    </row>
    <row r="15" spans="1:4" ht="12.75">
      <c r="A15" s="179"/>
      <c r="B15" s="179"/>
      <c r="C15" s="179"/>
      <c r="D15" s="179"/>
    </row>
    <row r="16" spans="1:4" ht="12.75">
      <c r="A16" s="179"/>
      <c r="B16" s="179"/>
      <c r="C16" s="179"/>
      <c r="D16" s="179"/>
    </row>
    <row r="17" spans="1:4" ht="12.75">
      <c r="A17" s="179"/>
      <c r="B17" s="179"/>
      <c r="C17" s="179"/>
      <c r="D17" s="179"/>
    </row>
    <row r="18" spans="1:4" ht="12.75">
      <c r="A18" s="179"/>
      <c r="B18" s="179"/>
      <c r="C18" s="179"/>
      <c r="D18" s="179"/>
    </row>
    <row r="19" spans="1:4" ht="12.75">
      <c r="A19" s="179"/>
      <c r="B19" s="179"/>
      <c r="C19" s="179"/>
      <c r="D19" s="179"/>
    </row>
    <row r="20" spans="1:4" ht="12.75">
      <c r="A20" s="179"/>
      <c r="B20" s="179"/>
      <c r="C20" s="179"/>
      <c r="D20" s="179"/>
    </row>
    <row r="21" spans="1:4" ht="12.75">
      <c r="A21" s="179"/>
      <c r="B21" s="179"/>
      <c r="C21" s="179"/>
      <c r="D21" s="179"/>
    </row>
    <row r="22" spans="1:4" ht="12.75">
      <c r="A22" s="179"/>
      <c r="B22" s="179"/>
      <c r="C22" s="179"/>
      <c r="D22" s="179"/>
    </row>
    <row r="23" spans="1:4" ht="12.75">
      <c r="A23" s="179"/>
      <c r="B23" s="179"/>
      <c r="C23" s="179"/>
      <c r="D23" s="179"/>
    </row>
  </sheetData>
  <mergeCells count="11">
    <mergeCell ref="A1:D1"/>
    <mergeCell ref="B2:D2"/>
    <mergeCell ref="B7:D7"/>
    <mergeCell ref="B8:D8"/>
    <mergeCell ref="B9:D9"/>
    <mergeCell ref="B10:D10"/>
    <mergeCell ref="B11:D11"/>
    <mergeCell ref="B12:D12"/>
    <mergeCell ref="B13:D13"/>
    <mergeCell ref="A14:D23"/>
    <mergeCell ref="A5:D6"/>
  </mergeCells>
  <printOptions horizontalCentered="1"/>
  <pageMargins left="0.984027777777778" right="0.590277777777778" top="0.786805555555556" bottom="0.786805555555556" header="0.590277777777778" footer="0.235416666666667"/>
  <pageSetup horizontalDpi="300" verticalDpi="300" orientation="portrait" paperSize="9"/>
  <headerFooter alignWithMargins="0">
    <oddHeader>&amp;L&amp;U                                                                                            &amp;C&amp;U                     &amp;R&amp;"宋体,常规"&amp;U                                    &amp;U项目估算表</oddHeader>
    <oddFooter>&amp;L&amp;G&amp;R&amp;G</oddFooter>
  </headerFooter>
  <legacyDrawingHF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L22"/>
  <sheetViews>
    <sheetView tabSelected="1" workbookViewId="0" topLeftCell="A1">
      <selection pane="topLeft" activeCell="L15" sqref="L15"/>
    </sheetView>
  </sheetViews>
  <sheetFormatPr defaultColWidth="9.21428571428571" defaultRowHeight="12.75"/>
  <cols>
    <col min="1" max="1" width="1.85714285714286" customWidth="1"/>
    <col min="2" max="2" width="10.1428571428571" customWidth="1"/>
    <col min="3" max="3" width="23.4285714285714" customWidth="1"/>
    <col min="4" max="4" width="28.2857142857143" customWidth="1"/>
    <col min="5" max="5" width="12.5714285714286" customWidth="1"/>
    <col min="6" max="6" width="12.1428571428571" customWidth="1"/>
    <col min="7" max="7" width="10.1428571428571" customWidth="1"/>
    <col min="8" max="8" width="9.71428571428571" customWidth="1"/>
    <col min="9" max="10" width="14.5714285714286"/>
    <col min="11" max="11" width="10" customWidth="1"/>
    <col min="18" max="18" width="9.57142857142857" customWidth="1"/>
  </cols>
  <sheetData>
    <row r="1" spans="1:11" ht="7.5" customHeight="1" thickBot="1"/>
    <row r="2" spans="1:11" ht="33" customHeight="1">
      <c r="B2" s="108" t="s">
        <v>38</v>
      </c>
      <c r="C2" s="109"/>
      <c r="D2" s="109"/>
      <c r="E2" s="109"/>
      <c r="F2" s="109"/>
      <c r="G2" s="109"/>
      <c r="H2" s="109"/>
      <c r="I2" s="109"/>
      <c r="J2" s="109"/>
      <c r="K2" s="147"/>
    </row>
    <row r="3" spans="1:11" ht="17.25" customHeight="1">
      <c r="B3" s="110" t="s">
        <v>39</v>
      </c>
      <c r="C3" s="111"/>
      <c r="D3" s="111"/>
      <c r="E3" s="111" t="s">
        <v>40</v>
      </c>
      <c r="F3" s="111"/>
      <c r="G3" s="111"/>
      <c r="H3" s="112" t="s">
        <v>41</v>
      </c>
      <c r="I3" s="148"/>
      <c r="J3" s="148"/>
      <c r="K3" s="149"/>
    </row>
    <row r="4" spans="1:11" ht="30" customHeight="1">
      <c r="B4" s="113" t="s">
        <v>42</v>
      </c>
      <c r="C4" s="114" t="s">
        <v>43</v>
      </c>
      <c r="D4" s="115"/>
      <c r="E4" s="116" t="s">
        <v>44</v>
      </c>
      <c r="F4" s="116"/>
      <c r="G4" s="116"/>
      <c r="H4" s="117" t="s">
        <v>45</v>
      </c>
      <c r="I4" s="150"/>
      <c r="J4" s="150"/>
      <c r="K4" s="151"/>
    </row>
    <row r="5" spans="1:11" ht="30" customHeight="1">
      <c r="B5" s="113" t="s">
        <v>46</v>
      </c>
      <c r="C5" s="114" t="s">
        <v>47</v>
      </c>
      <c r="D5" s="115"/>
      <c r="E5" s="116" t="s">
        <v>48</v>
      </c>
      <c r="F5" s="116"/>
      <c r="G5" s="116"/>
      <c r="H5" s="118"/>
      <c r="I5" s="152"/>
      <c r="J5" s="152"/>
      <c r="K5" s="153"/>
    </row>
    <row r="6" spans="1:11" ht="30.75" customHeight="1" thickBot="1">
      <c r="B6" s="119" t="s">
        <v>49</v>
      </c>
      <c r="C6" s="120" t="s">
        <v>50</v>
      </c>
      <c r="D6" s="121"/>
      <c r="E6" s="122" t="s">
        <v>51</v>
      </c>
      <c r="F6" s="122"/>
      <c r="G6" s="122"/>
      <c r="H6" s="118"/>
      <c r="I6" s="152"/>
      <c r="J6" s="152"/>
      <c r="K6" s="153"/>
    </row>
    <row r="7" spans="1:11" ht="25.5">
      <c r="B7" s="108" t="s">
        <v>52</v>
      </c>
      <c r="C7" s="109"/>
      <c r="D7" s="109"/>
      <c r="E7" s="109"/>
      <c r="F7" s="109"/>
      <c r="G7" s="109"/>
      <c r="H7" s="109"/>
      <c r="I7" s="109"/>
      <c r="J7" s="109"/>
      <c r="K7" s="147"/>
    </row>
    <row r="8" spans="1:11" ht="12.75">
      <c r="B8" s="123" t="s">
        <v>31</v>
      </c>
      <c r="C8" s="124" t="s">
        <v>53</v>
      </c>
      <c r="D8" s="123" t="s">
        <v>54</v>
      </c>
      <c r="E8" s="123" t="s">
        <v>39</v>
      </c>
      <c r="F8" s="123" t="s">
        <v>55</v>
      </c>
      <c r="G8" s="125" t="s">
        <v>56</v>
      </c>
      <c r="H8" s="126"/>
      <c r="I8" s="125" t="s">
        <v>57</v>
      </c>
      <c r="J8" s="154"/>
      <c r="K8" s="155" t="s">
        <v>58</v>
      </c>
    </row>
    <row r="9" spans="1:11" ht="12.75">
      <c r="B9" s="123"/>
      <c r="C9" s="127"/>
      <c r="D9" s="123"/>
      <c r="E9" s="123"/>
      <c r="F9" s="123"/>
      <c r="G9" s="128" t="s">
        <v>59</v>
      </c>
      <c r="H9" s="128" t="s">
        <v>60</v>
      </c>
      <c r="I9" s="156" t="s">
        <v>59</v>
      </c>
      <c r="J9" s="157" t="s">
        <v>60</v>
      </c>
      <c r="K9" s="158"/>
    </row>
    <row r="10" spans="1:12" ht="30" customHeight="1">
      <c r="A10" s="129"/>
      <c r="B10" s="130">
        <v>1</v>
      </c>
      <c r="C10" s="131" t="s">
        <v>61</v>
      </c>
      <c r="D10" s="132" t="s">
        <v>62</v>
      </c>
      <c r="E10" s="93" t="s">
        <v>42</v>
      </c>
      <c r="F10" s="133">
        <v>7</v>
      </c>
      <c r="G10" s="134">
        <v>2</v>
      </c>
      <c r="H10" s="133">
        <v>3</v>
      </c>
      <c r="I10" s="134">
        <f>F10*G10</f>
        <v>14</v>
      </c>
      <c r="J10" s="134">
        <f>F10*H10</f>
        <v>21</v>
      </c>
      <c r="K10" s="159">
        <f t="shared" si="0" ref="K10:K30">AVERAGE(I10:J10)</f>
        <v>17.5</v>
      </c>
      <c r="L10" s="129"/>
    </row>
    <row r="11" spans="1:12" ht="30" customHeight="1">
      <c r="A11" s="129"/>
      <c r="B11" s="130">
        <v>2</v>
      </c>
      <c r="C11" s="135"/>
      <c r="D11" s="132" t="s">
        <v>63</v>
      </c>
      <c r="E11" s="93" t="s">
        <v>46</v>
      </c>
      <c r="F11" s="133">
        <v>7</v>
      </c>
      <c r="G11" s="134">
        <v>4</v>
      </c>
      <c r="H11" s="134">
        <v>5</v>
      </c>
      <c r="I11" s="134">
        <f>F11*G11</f>
        <v>28</v>
      </c>
      <c r="J11" s="134">
        <f>F11*H11</f>
        <v>35</v>
      </c>
      <c r="K11" s="159">
        <f t="shared" si="0"/>
        <v>31.5</v>
      </c>
      <c r="L11" s="129"/>
    </row>
    <row r="12" spans="1:12" ht="30" customHeight="1">
      <c r="A12" s="129"/>
      <c r="B12" s="130">
        <v>3</v>
      </c>
      <c r="C12" s="135"/>
      <c r="D12" s="132" t="s">
        <v>64</v>
      </c>
      <c r="E12" s="93" t="s">
        <v>42</v>
      </c>
      <c r="F12" s="133">
        <v>8</v>
      </c>
      <c r="G12" s="134">
        <v>2</v>
      </c>
      <c r="H12" s="134">
        <v>3</v>
      </c>
      <c r="I12" s="134">
        <f t="shared" si="1" ref="I12:I15">F12*G12</f>
        <v>16</v>
      </c>
      <c r="J12" s="134">
        <f t="shared" si="2" ref="J12:J15">F12*H12</f>
        <v>24</v>
      </c>
      <c r="K12" s="159">
        <f t="shared" si="0"/>
        <v>20</v>
      </c>
      <c r="L12" s="129"/>
    </row>
    <row r="13" spans="1:12" ht="30" customHeight="1">
      <c r="A13" s="129"/>
      <c r="B13" s="130">
        <v>4</v>
      </c>
      <c r="C13" s="135"/>
      <c r="D13" s="132" t="s">
        <v>65</v>
      </c>
      <c r="E13" s="93" t="s">
        <v>42</v>
      </c>
      <c r="F13" s="133">
        <v>5</v>
      </c>
      <c r="G13" s="134">
        <v>2</v>
      </c>
      <c r="H13" s="134">
        <v>3</v>
      </c>
      <c r="I13" s="134">
        <f t="shared" si="1"/>
        <v>10</v>
      </c>
      <c r="J13" s="134">
        <f t="shared" si="2"/>
        <v>15</v>
      </c>
      <c r="K13" s="159">
        <f t="shared" si="0"/>
        <v>12.5</v>
      </c>
      <c r="L13" s="129"/>
    </row>
    <row r="14" spans="1:12" ht="30" customHeight="1">
      <c r="A14" s="129"/>
      <c r="B14" s="130">
        <v>5</v>
      </c>
      <c r="C14" s="136"/>
      <c r="D14" s="132" t="s">
        <v>66</v>
      </c>
      <c r="E14" s="93" t="s">
        <v>46</v>
      </c>
      <c r="F14" s="133">
        <v>8</v>
      </c>
      <c r="G14" s="134">
        <v>4</v>
      </c>
      <c r="H14" s="134">
        <v>5</v>
      </c>
      <c r="I14" s="134">
        <f t="shared" si="1"/>
        <v>32</v>
      </c>
      <c r="J14" s="134">
        <f t="shared" si="2"/>
        <v>40</v>
      </c>
      <c r="K14" s="159">
        <f t="shared" si="0"/>
        <v>36</v>
      </c>
      <c r="L14" s="129"/>
    </row>
    <row r="15" spans="1:12" ht="30" customHeight="1">
      <c r="A15" s="129"/>
      <c r="B15" s="130">
        <v>6</v>
      </c>
      <c r="C15" s="131" t="s">
        <v>67</v>
      </c>
      <c r="D15" s="93" t="s">
        <v>68</v>
      </c>
      <c r="E15" s="93" t="s">
        <v>42</v>
      </c>
      <c r="F15" s="133">
        <v>3</v>
      </c>
      <c r="G15" s="134">
        <v>2</v>
      </c>
      <c r="H15" s="134">
        <v>3</v>
      </c>
      <c r="I15" s="134">
        <f t="shared" si="1"/>
        <v>6</v>
      </c>
      <c r="J15" s="134">
        <f t="shared" si="2"/>
        <v>9</v>
      </c>
      <c r="K15" s="159">
        <f t="shared" si="0"/>
        <v>7.5</v>
      </c>
      <c r="L15" s="129"/>
    </row>
    <row r="16" spans="1:12" ht="30" customHeight="1">
      <c r="A16" s="129"/>
      <c r="B16" s="130">
        <v>7</v>
      </c>
      <c r="C16" s="135"/>
      <c r="D16" s="132" t="s">
        <v>69</v>
      </c>
      <c r="E16" s="93" t="s">
        <v>49</v>
      </c>
      <c r="F16" s="133">
        <v>9</v>
      </c>
      <c r="G16" s="134">
        <v>6</v>
      </c>
      <c r="H16" s="134">
        <v>7</v>
      </c>
      <c r="I16" s="134">
        <f t="shared" si="3" ref="I16:I20">F16*G16</f>
        <v>54</v>
      </c>
      <c r="J16" s="134">
        <f t="shared" si="4" ref="J16:J20">F16*H16</f>
        <v>63</v>
      </c>
      <c r="K16" s="159">
        <f t="shared" si="0"/>
        <v>58.5</v>
      </c>
      <c r="L16" s="129"/>
    </row>
    <row r="17" spans="1:12" ht="30" customHeight="1">
      <c r="A17" s="129"/>
      <c r="B17" s="130">
        <v>8</v>
      </c>
      <c r="C17" s="136"/>
      <c r="D17" s="132" t="s">
        <v>70</v>
      </c>
      <c r="E17" s="93" t="s">
        <v>46</v>
      </c>
      <c r="F17" s="133">
        <v>6</v>
      </c>
      <c r="G17" s="134">
        <v>4</v>
      </c>
      <c r="H17" s="134">
        <v>5</v>
      </c>
      <c r="I17" s="134">
        <f t="shared" si="3"/>
        <v>24</v>
      </c>
      <c r="J17" s="134">
        <f t="shared" si="4"/>
        <v>30</v>
      </c>
      <c r="K17" s="159">
        <f t="shared" si="0"/>
        <v>27</v>
      </c>
      <c r="L17" s="129"/>
    </row>
    <row r="18" spans="1:12" ht="30" customHeight="1">
      <c r="A18" s="129"/>
      <c r="B18" s="130">
        <v>9</v>
      </c>
      <c r="C18" s="131" t="s">
        <v>71</v>
      </c>
      <c r="D18" s="132" t="s">
        <v>72</v>
      </c>
      <c r="E18" s="93" t="s">
        <v>46</v>
      </c>
      <c r="F18" s="133">
        <v>9</v>
      </c>
      <c r="G18" s="134">
        <v>4</v>
      </c>
      <c r="H18" s="134">
        <v>5</v>
      </c>
      <c r="I18" s="134">
        <f t="shared" si="3"/>
        <v>36</v>
      </c>
      <c r="J18" s="134">
        <f t="shared" si="4"/>
        <v>45</v>
      </c>
      <c r="K18" s="159">
        <f t="shared" si="0"/>
        <v>40.5</v>
      </c>
      <c r="L18" s="129"/>
    </row>
    <row r="19" spans="1:12" ht="30" customHeight="1">
      <c r="A19" s="129"/>
      <c r="B19" s="130">
        <v>10</v>
      </c>
      <c r="C19" s="136"/>
      <c r="D19" s="132" t="s">
        <v>73</v>
      </c>
      <c r="E19" s="93" t="s">
        <v>46</v>
      </c>
      <c r="F19" s="133">
        <v>9</v>
      </c>
      <c r="G19" s="134">
        <v>4</v>
      </c>
      <c r="H19" s="134">
        <v>5</v>
      </c>
      <c r="I19" s="134">
        <f t="shared" si="3"/>
        <v>36</v>
      </c>
      <c r="J19" s="134">
        <f t="shared" si="4"/>
        <v>45</v>
      </c>
      <c r="K19" s="159">
        <f t="shared" si="0"/>
        <v>40.5</v>
      </c>
      <c r="L19" s="129"/>
    </row>
    <row r="20" spans="1:12" ht="30" customHeight="1">
      <c r="A20" s="129"/>
      <c r="B20" s="130">
        <v>11</v>
      </c>
      <c r="C20" s="137" t="s">
        <v>74</v>
      </c>
      <c r="D20" s="132" t="s">
        <v>74</v>
      </c>
      <c r="E20" s="93" t="s">
        <v>49</v>
      </c>
      <c r="F20" s="133">
        <v>6</v>
      </c>
      <c r="G20" s="134">
        <v>9</v>
      </c>
      <c r="H20" s="134">
        <v>10</v>
      </c>
      <c r="I20" s="134">
        <f t="shared" si="3"/>
        <v>54</v>
      </c>
      <c r="J20" s="134">
        <f t="shared" si="4"/>
        <v>60</v>
      </c>
      <c r="K20" s="159">
        <f t="shared" si="0"/>
        <v>57</v>
      </c>
      <c r="L20" s="129"/>
    </row>
    <row r="21" spans="1:12" ht="30" customHeight="1">
      <c r="A21" s="129"/>
      <c r="B21" s="138"/>
      <c r="C21" s="139"/>
      <c r="D21" s="140"/>
      <c r="E21" s="141"/>
      <c r="F21" s="142"/>
      <c r="G21" s="143"/>
      <c r="H21" s="143"/>
      <c r="I21" s="143"/>
      <c r="J21" s="143"/>
      <c r="K21" s="160"/>
      <c r="L21" s="129"/>
    </row>
    <row r="22" spans="1:12" ht="30" customHeight="1" thickBot="1">
      <c r="A22" s="129"/>
      <c r="B22" s="144" t="s">
        <v>75</v>
      </c>
      <c r="C22" s="145"/>
      <c r="D22" s="146"/>
      <c r="E22" s="145"/>
      <c r="F22" s="145">
        <f>SUM(F10:F21)</f>
        <v>77</v>
      </c>
      <c r="G22" s="145">
        <f t="shared" si="5" ref="F22:K22">SUM(G10:G21)</f>
        <v>43</v>
      </c>
      <c r="H22" s="145">
        <f t="shared" si="5"/>
        <v>54</v>
      </c>
      <c r="I22" s="161">
        <f t="shared" si="5"/>
        <v>310</v>
      </c>
      <c r="J22" s="161">
        <f t="shared" si="5"/>
        <v>387</v>
      </c>
      <c r="K22" s="162">
        <f t="shared" si="5"/>
        <v>348.5</v>
      </c>
      <c r="L22" s="129"/>
    </row>
  </sheetData>
  <autoFilter ref="B9:K22">
    <filterColumn colId="3">
      <customFilters>
        <customFilter val="中等"/>
      </customFilters>
    </filterColumn>
  </autoFilter>
  <mergeCells count="23">
    <mergeCell ref="B2:K2"/>
    <mergeCell ref="C3:D3"/>
    <mergeCell ref="E3:G3"/>
    <mergeCell ref="H3:K3"/>
    <mergeCell ref="C4:D4"/>
    <mergeCell ref="E4:G4"/>
    <mergeCell ref="C5:D5"/>
    <mergeCell ref="E5:G5"/>
    <mergeCell ref="C6:D6"/>
    <mergeCell ref="E6:G6"/>
    <mergeCell ref="B7:K7"/>
    <mergeCell ref="G8:H8"/>
    <mergeCell ref="I8:J8"/>
    <mergeCell ref="B8:B9"/>
    <mergeCell ref="C8:C9"/>
    <mergeCell ref="C10:C14"/>
    <mergeCell ref="C15:C17"/>
    <mergeCell ref="C18:C19"/>
    <mergeCell ref="D8:D9"/>
    <mergeCell ref="E8:E9"/>
    <mergeCell ref="F8:F9"/>
    <mergeCell ref="K8:K9"/>
    <mergeCell ref="H4:K6"/>
  </mergeCells>
  <dataValidations count="1">
    <dataValidation type="list" allowBlank="1" showInputMessage="1" showErrorMessage="1" sqref="E20 E21 E10:E15 E16:E19">
      <formula1>"简单,中等,复杂"</formula1>
    </dataValidation>
  </dataValidations>
  <pageMargins left="0.707638888888889" right="0.707638888888889" top="0.94375" bottom="0.747916666666667" header="0.313888888888889" footer="0.313888888888889"/>
  <pageSetup orientation="portrait" paperSize="9"/>
  <headerFooter alignWithMargins="0">
    <oddHeader>&amp;L&amp;G</oddHeader>
  </headerFooter>
  <legacyDrawingHF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O48"/>
  <sheetViews>
    <sheetView showGridLines="0" workbookViewId="0" topLeftCell="A1">
      <selection pane="topLeft" activeCell="L14" sqref="L14"/>
    </sheetView>
  </sheetViews>
  <sheetFormatPr defaultColWidth="9.10428571428571" defaultRowHeight="12"/>
  <cols>
    <col min="1" max="1" width="22.5714285714286" style="4" customWidth="1"/>
    <col min="2" max="2" width="20.5714285714286" style="4" customWidth="1"/>
    <col min="3" max="3" width="19.1428571428571" style="4" customWidth="1"/>
    <col min="4" max="4" width="17.4285714285714" style="4" customWidth="1"/>
    <col min="5" max="5" width="8.71428571428571" style="4" customWidth="1"/>
    <col min="6" max="6" width="23.4285714285714" style="4" customWidth="1"/>
    <col min="7" max="7" width="16.2857142857143" style="4" customWidth="1"/>
    <col min="8" max="8" width="21" style="4" customWidth="1"/>
    <col min="9" max="9" width="11" style="4" customWidth="1"/>
    <col min="10" max="10" width="11.5714285714286" style="4" customWidth="1"/>
    <col min="11" max="11" width="20" style="4" customWidth="1"/>
    <col min="12" max="16384" width="9.14285714285714" style="4"/>
  </cols>
  <sheetData>
    <row r="1" spans="1:11" ht="7.5" customHeight="1">
      <c r="A1" s="4"/>
      <c r="B1" s="4"/>
      <c r="C1" s="4"/>
      <c r="D1" s="4"/>
      <c r="E1" s="4"/>
      <c r="F1" s="4"/>
      <c r="G1" s="4"/>
      <c r="H1" s="4"/>
      <c r="I1" s="4"/>
      <c r="J1" s="4"/>
      <c r="K1" s="4"/>
    </row>
    <row r="2" spans="1:11" s="1" customFormat="1" ht="27" customHeight="1" thickBot="1">
      <c r="A2" s="5" t="s">
        <v>76</v>
      </c>
      <c r="B2" s="5"/>
      <c r="C2" s="5"/>
      <c r="D2" s="6"/>
      <c r="E2" s="6"/>
      <c r="F2" s="5" t="s">
        <v>77</v>
      </c>
      <c r="G2" s="5"/>
      <c r="H2" s="5"/>
      <c r="I2" s="1"/>
      <c r="J2" s="1"/>
      <c r="K2" s="1"/>
    </row>
    <row r="3" spans="1:11" s="0" customFormat="1" ht="15" customHeight="1">
      <c r="A3" s="7" t="s">
        <v>78</v>
      </c>
      <c r="B3" s="8" t="s">
        <v>79</v>
      </c>
      <c r="C3" s="8" t="s">
        <v>80</v>
      </c>
      <c r="D3" s="9" t="s">
        <v>81</v>
      </c>
      <c r="E3" s="10"/>
      <c r="F3" s="11" t="s">
        <v>82</v>
      </c>
      <c r="G3" s="12" t="s">
        <v>83</v>
      </c>
      <c r="H3" s="13" t="s">
        <v>84</v>
      </c>
      <c r="I3"/>
      <c r="J3"/>
      <c r="K3"/>
    </row>
    <row r="4" spans="1:11" s="0" customFormat="1" ht="15" customHeight="1">
      <c r="A4" s="14" t="s">
        <v>42</v>
      </c>
      <c r="B4" s="15">
        <f>SUMIF(功能个数!E10:E21,"简单",功能个数!F10:F21)</f>
        <v>23</v>
      </c>
      <c r="C4" s="16" t="s">
        <v>44</v>
      </c>
      <c r="D4" s="17" t="s">
        <v>85</v>
      </c>
      <c r="E4" s="10"/>
      <c r="F4" s="18" t="s">
        <v>86</v>
      </c>
      <c r="G4" s="19">
        <f>D16*K11</f>
        <v>73185</v>
      </c>
      <c r="H4" s="20">
        <f>G4*1.2</f>
        <v>87822</v>
      </c>
      <c r="I4"/>
      <c r="J4"/>
      <c r="K4"/>
    </row>
    <row r="5" spans="1:11" s="0" customFormat="1" ht="15" customHeight="1">
      <c r="A5" s="14" t="s">
        <v>46</v>
      </c>
      <c r="B5" s="15">
        <f>SUMIF(功能个数!E10:E21,"中等",功能个数!F10:F21)</f>
        <v>39</v>
      </c>
      <c r="C5" s="16" t="s">
        <v>48</v>
      </c>
      <c r="D5" s="17" t="s">
        <v>87</v>
      </c>
      <c r="E5" s="10"/>
      <c r="F5" s="18" t="s">
        <v>88</v>
      </c>
      <c r="G5" s="19">
        <f>D17*K12</f>
        <v>48790</v>
      </c>
      <c r="H5" s="20">
        <f t="shared" si="0" ref="H5:H9">G5*1.1</f>
        <v>53669.000000000007</v>
      </c>
      <c r="I5"/>
      <c r="J5"/>
      <c r="K5"/>
    </row>
    <row r="6" spans="1:11" s="0" customFormat="1" ht="15" customHeight="1">
      <c r="A6" s="14" t="s">
        <v>49</v>
      </c>
      <c r="B6" s="15">
        <f>SUMIF(功能个数!E10:E21,"复杂",功能个数!F10:F21)</f>
        <v>15</v>
      </c>
      <c r="C6" s="16" t="s">
        <v>51</v>
      </c>
      <c r="D6" s="17" t="s">
        <v>89</v>
      </c>
      <c r="E6" s="10"/>
      <c r="F6" s="18" t="s">
        <v>90</v>
      </c>
      <c r="G6" s="19">
        <f>D18*K13</f>
        <v>230010</v>
      </c>
      <c r="H6" s="20">
        <f t="shared" si="0"/>
        <v>253011.00000000003</v>
      </c>
      <c r="I6"/>
      <c r="J6"/>
      <c r="K6"/>
    </row>
    <row r="7" spans="1:11" s="0" customFormat="1" ht="15" customHeight="1">
      <c r="A7" s="21" t="s">
        <v>75</v>
      </c>
      <c r="B7" s="22">
        <f>SUM(B4:B6)</f>
        <v>77</v>
      </c>
      <c r="C7" s="23" t="s">
        <v>91</v>
      </c>
      <c r="D7" s="24" t="s">
        <v>92</v>
      </c>
      <c r="E7" s="10"/>
      <c r="F7" s="18" t="s">
        <v>93</v>
      </c>
      <c r="G7" s="19">
        <f>D19*K14</f>
        <v>48790</v>
      </c>
      <c r="H7" s="20">
        <f t="shared" si="0"/>
        <v>53669.000000000007</v>
      </c>
      <c r="I7"/>
      <c r="J7"/>
      <c r="K7"/>
    </row>
    <row r="8" spans="1:11" s="0" customFormat="1" ht="15" customHeight="1">
      <c r="A8" s="25" t="s">
        <v>94</v>
      </c>
      <c r="B8" s="26">
        <f>功能个数!I22</f>
        <v>310</v>
      </c>
      <c r="C8" s="26"/>
      <c r="D8" s="27"/>
      <c r="E8" s="10"/>
      <c r="F8" s="18" t="s">
        <v>95</v>
      </c>
      <c r="G8" s="19">
        <f>D20*K10</f>
        <v>55760</v>
      </c>
      <c r="H8" s="20">
        <f t="shared" si="0"/>
        <v>61336.000000000007</v>
      </c>
      <c r="I8"/>
      <c r="J8"/>
      <c r="K8"/>
    </row>
    <row r="9" spans="1:11" s="2" customFormat="1" ht="15" customHeight="1">
      <c r="A9" s="25" t="s">
        <v>96</v>
      </c>
      <c r="B9" s="26">
        <f>功能个数!J22</f>
        <v>387</v>
      </c>
      <c r="C9" s="26"/>
      <c r="D9" s="27"/>
      <c r="E9" s="10"/>
      <c r="F9" s="18" t="s">
        <v>72</v>
      </c>
      <c r="G9" s="19">
        <f>D21*K10</f>
        <v>111520</v>
      </c>
      <c r="H9" s="20">
        <f t="shared" si="0"/>
        <v>122672.00000000002</v>
      </c>
      <c r="I9" s="2"/>
      <c r="J9" s="102" t="s">
        <v>97</v>
      </c>
      <c r="K9" s="2"/>
    </row>
    <row r="10" spans="1:11" s="2" customFormat="1" ht="15" customHeight="1" thickBot="1">
      <c r="A10" s="25" t="s">
        <v>98</v>
      </c>
      <c r="B10" s="26">
        <f>功能个数!K22</f>
        <v>348.5</v>
      </c>
      <c r="C10" s="26"/>
      <c r="D10" s="27"/>
      <c r="E10" s="28"/>
      <c r="F10" s="29" t="s">
        <v>75</v>
      </c>
      <c r="G10" s="30">
        <f>SUM(G4:G9)</f>
        <v>568055</v>
      </c>
      <c r="H10" s="31">
        <f>SUM(H4:H9)</f>
        <v>632179</v>
      </c>
      <c r="I10" s="2"/>
      <c r="J10" s="103" t="s">
        <v>99</v>
      </c>
      <c r="K10" s="104">
        <v>1600</v>
      </c>
    </row>
    <row r="11" spans="1:11" s="2" customFormat="1" ht="15" customHeight="1" thickBot="1">
      <c r="A11" s="32" t="s">
        <v>100</v>
      </c>
      <c r="B11" s="33"/>
      <c r="C11" s="34">
        <f>(B8+B9+4*B10)/6</f>
        <v>348.5</v>
      </c>
      <c r="D11" s="35"/>
      <c r="E11" s="28"/>
      <c r="F11" s="36"/>
      <c r="G11" s="37"/>
      <c r="H11" s="38"/>
      <c r="I11" s="2"/>
      <c r="J11" s="103" t="s">
        <v>101</v>
      </c>
      <c r="K11" s="104">
        <v>700</v>
      </c>
    </row>
    <row r="12" spans="1:11" s="2" customFormat="1" ht="15" customHeight="1" thickBot="1">
      <c r="A12" s="39"/>
      <c r="B12" s="40"/>
      <c r="C12" s="40"/>
      <c r="D12" s="41"/>
      <c r="E12" s="28"/>
      <c r="F12" s="42" t="s">
        <v>102</v>
      </c>
      <c r="G12" s="43"/>
      <c r="H12" s="44"/>
      <c r="I12" s="2"/>
      <c r="J12" s="103" t="s">
        <v>103</v>
      </c>
      <c r="K12" s="104">
        <v>700</v>
      </c>
    </row>
    <row r="13" spans="1:15" ht="15" customHeight="1">
      <c r="A13" s="45" t="s">
        <v>104</v>
      </c>
      <c r="B13" s="46"/>
      <c r="C13" s="46"/>
      <c r="D13" s="47"/>
      <c r="E13" s="28"/>
      <c r="F13" s="48" t="s">
        <v>105</v>
      </c>
      <c r="G13" s="49">
        <v>30000</v>
      </c>
      <c r="H13" s="50"/>
      <c r="I13" s="4"/>
      <c r="J13" s="103" t="s">
        <v>106</v>
      </c>
      <c r="K13" s="104">
        <v>660</v>
      </c>
      <c r="O13" s="2"/>
    </row>
    <row r="14" spans="1:15" ht="15" customHeight="1" thickBot="1">
      <c r="A14" s="45"/>
      <c r="B14" s="46"/>
      <c r="C14" s="46"/>
      <c r="D14" s="47"/>
      <c r="E14" s="51"/>
      <c r="F14" s="18" t="s">
        <v>107</v>
      </c>
      <c r="G14" s="52">
        <v>20000</v>
      </c>
      <c r="H14" s="53"/>
      <c r="I14" s="4"/>
      <c r="J14" s="103" t="s">
        <v>108</v>
      </c>
      <c r="K14" s="104">
        <v>700</v>
      </c>
      <c r="O14" s="2"/>
    </row>
    <row r="15" spans="1:15" s="1" customFormat="1" ht="15" customHeight="1">
      <c r="A15" s="54" t="s">
        <v>82</v>
      </c>
      <c r="B15" s="55" t="s">
        <v>109</v>
      </c>
      <c r="C15" s="56" t="s">
        <v>110</v>
      </c>
      <c r="D15" s="13" t="s">
        <v>111</v>
      </c>
      <c r="E15" s="57"/>
      <c r="F15" s="18" t="s">
        <v>112</v>
      </c>
      <c r="G15" s="52">
        <v>0</v>
      </c>
      <c r="H15" s="53"/>
      <c r="I15" s="1"/>
      <c r="J15" s="103" t="s">
        <v>113</v>
      </c>
      <c r="K15" s="104">
        <v>750</v>
      </c>
      <c r="O15" s="2"/>
    </row>
    <row r="16" spans="1:15" s="1" customFormat="1" ht="15" customHeight="1">
      <c r="A16" s="18" t="s">
        <v>86</v>
      </c>
      <c r="B16" s="58">
        <v>15</v>
      </c>
      <c r="C16" s="59">
        <v>20</v>
      </c>
      <c r="D16" s="60">
        <f>D18/B18*B16</f>
        <v>104.55</v>
      </c>
      <c r="E16" s="57"/>
      <c r="F16" s="18" t="s">
        <v>114</v>
      </c>
      <c r="G16" s="52">
        <v>0</v>
      </c>
      <c r="H16" s="53"/>
      <c r="I16" s="1"/>
      <c r="J16" s="103" t="s">
        <v>115</v>
      </c>
      <c r="K16" s="104">
        <v>700</v>
      </c>
      <c r="O16" s="2"/>
    </row>
    <row r="17" spans="1:15" s="1" customFormat="1" ht="15" customHeight="1">
      <c r="A17" s="18" t="s">
        <v>88</v>
      </c>
      <c r="B17" s="58">
        <v>10</v>
      </c>
      <c r="C17" s="59">
        <v>10</v>
      </c>
      <c r="D17" s="60">
        <f>D18/B18*B17</f>
        <v>69.700000000000003</v>
      </c>
      <c r="E17" s="57"/>
      <c r="F17" s="18" t="s">
        <v>116</v>
      </c>
      <c r="G17" s="52">
        <v>0</v>
      </c>
      <c r="H17" s="53"/>
      <c r="I17" s="1"/>
      <c r="J17" s="103" t="s">
        <v>117</v>
      </c>
      <c r="K17" s="104">
        <v>660</v>
      </c>
      <c r="O17" s="2"/>
    </row>
    <row r="18" spans="1:15" s="1" customFormat="1" ht="15" customHeight="1" thickBot="1">
      <c r="A18" s="18" t="s">
        <v>90</v>
      </c>
      <c r="B18" s="61">
        <v>50</v>
      </c>
      <c r="C18" s="59">
        <v>45</v>
      </c>
      <c r="D18" s="62">
        <f>C11</f>
        <v>348.5</v>
      </c>
      <c r="E18" s="57"/>
      <c r="F18" s="29" t="s">
        <v>118</v>
      </c>
      <c r="G18" s="34">
        <f>SUM(G13:G17)</f>
        <v>50000</v>
      </c>
      <c r="H18" s="35"/>
      <c r="I18" s="1"/>
      <c r="J18" s="103" t="s">
        <v>119</v>
      </c>
      <c r="K18" s="104">
        <v>600</v>
      </c>
      <c r="O18" s="2"/>
    </row>
    <row r="19" spans="1:15" s="1" customFormat="1" ht="15" customHeight="1" thickBot="1">
      <c r="A19" s="18" t="s">
        <v>93</v>
      </c>
      <c r="B19" s="61">
        <v>10</v>
      </c>
      <c r="C19" s="59">
        <v>10</v>
      </c>
      <c r="D19" s="60">
        <f>D18/B18*B19</f>
        <v>69.700000000000003</v>
      </c>
      <c r="E19" s="57"/>
      <c r="F19" s="63"/>
      <c r="G19" s="64"/>
      <c r="H19" s="65"/>
      <c r="I19" s="1"/>
      <c r="J19" s="103" t="s">
        <v>120</v>
      </c>
      <c r="K19" s="104">
        <v>500</v>
      </c>
      <c r="O19" s="2"/>
    </row>
    <row r="20" spans="1:15" s="1" customFormat="1" ht="15" customHeight="1" thickBot="1">
      <c r="A20" s="66" t="s">
        <v>95</v>
      </c>
      <c r="B20" s="61">
        <v>5</v>
      </c>
      <c r="C20" s="59">
        <v>5</v>
      </c>
      <c r="D20" s="60">
        <f>D18/B18*B20</f>
        <v>34.850000000000001</v>
      </c>
      <c r="E20" s="57"/>
      <c r="F20" s="67" t="s">
        <v>121</v>
      </c>
      <c r="G20" s="68">
        <f>SUM(H10+G18)</f>
        <v>682179</v>
      </c>
      <c r="H20" s="69"/>
      <c r="I20" s="1"/>
      <c r="J20" s="103" t="s">
        <v>122</v>
      </c>
      <c r="K20" s="104">
        <v>1500</v>
      </c>
      <c r="O20" s="2"/>
    </row>
    <row r="21" spans="1:15" s="1" customFormat="1" ht="15" customHeight="1">
      <c r="A21" s="66" t="s">
        <v>72</v>
      </c>
      <c r="B21" s="61">
        <v>10</v>
      </c>
      <c r="C21" s="70">
        <v>10</v>
      </c>
      <c r="D21" s="60">
        <f>D18/B18*B21</f>
        <v>69.700000000000003</v>
      </c>
      <c r="E21" s="57"/>
      <c r="F21" s="57"/>
      <c r="G21" s="71"/>
      <c r="H21" s="37"/>
      <c r="I21" s="1"/>
      <c r="J21" s="1"/>
      <c r="K21" s="1"/>
      <c r="O21" s="2"/>
    </row>
    <row r="22" spans="1:15" s="1" customFormat="1" ht="15" customHeight="1" thickBot="1">
      <c r="A22" s="29" t="s">
        <v>75</v>
      </c>
      <c r="B22" s="72">
        <f t="shared" si="1" ref="B22:D22">SUM(B16:B21)</f>
        <v>100</v>
      </c>
      <c r="C22" s="73">
        <f t="shared" si="1"/>
        <v>100</v>
      </c>
      <c r="D22" s="74">
        <f t="shared" si="1"/>
        <v>697.00000000000011</v>
      </c>
      <c r="E22" s="57"/>
      <c r="F22" s="1"/>
      <c r="G22" s="1"/>
      <c r="H22" s="4"/>
      <c r="I22" s="1"/>
      <c r="J22" s="1"/>
      <c r="K22" s="1"/>
      <c r="O22" s="2"/>
    </row>
    <row r="23" spans="1:15" s="1" customFormat="1" ht="15" customHeight="1" thickBot="1">
      <c r="A23" s="75"/>
      <c r="B23" s="75"/>
      <c r="C23" s="76" t="s">
        <v>123</v>
      </c>
      <c r="D23" s="51">
        <f>D22/4</f>
        <v>174.25000000000003</v>
      </c>
      <c r="E23" s="57"/>
      <c r="F23" s="77" t="s">
        <v>124</v>
      </c>
      <c r="G23" s="4"/>
      <c r="H23" s="4"/>
      <c r="I23" s="1"/>
      <c r="J23" s="105" t="s">
        <v>125</v>
      </c>
      <c r="K23" s="1"/>
      <c r="O23" s="2"/>
    </row>
    <row r="24" spans="1:15" s="1" customFormat="1" ht="15" customHeight="1">
      <c r="A24" s="78" t="s">
        <v>126</v>
      </c>
      <c r="B24" s="79"/>
      <c r="C24" s="79"/>
      <c r="D24" s="80"/>
      <c r="E24" s="57"/>
      <c r="F24" s="81" t="s">
        <v>127</v>
      </c>
      <c r="G24" s="82" t="s">
        <v>56</v>
      </c>
      <c r="H24" s="83" t="s">
        <v>128</v>
      </c>
      <c r="I24" s="4"/>
      <c r="J24" s="4" t="s">
        <v>129</v>
      </c>
      <c r="K24" s="106">
        <v>0.50</v>
      </c>
      <c r="O24" s="2"/>
    </row>
    <row r="25" spans="1:15" s="1" customFormat="1" ht="15" customHeight="1">
      <c r="A25" s="84"/>
      <c r="B25" s="85"/>
      <c r="C25" s="85"/>
      <c r="D25" s="86"/>
      <c r="E25" s="57"/>
      <c r="F25" s="87" t="s">
        <v>129</v>
      </c>
      <c r="G25" s="88">
        <f>D21*50%</f>
        <v>34.850000000000001</v>
      </c>
      <c r="H25" s="89">
        <f>H9*50%</f>
        <v>61336.000000000007</v>
      </c>
      <c r="I25" s="4"/>
      <c r="J25" s="4" t="s">
        <v>130</v>
      </c>
      <c r="K25" s="106">
        <v>0.10</v>
      </c>
      <c r="O25" s="2"/>
    </row>
    <row r="26" spans="1:15" s="1" customFormat="1" ht="15" customHeight="1">
      <c r="A26" s="84"/>
      <c r="B26" s="85"/>
      <c r="C26" s="85"/>
      <c r="D26" s="86"/>
      <c r="E26" s="57"/>
      <c r="F26" s="90" t="s">
        <v>130</v>
      </c>
      <c r="G26" s="91">
        <f>D16+D21*10%</f>
        <v>111.52</v>
      </c>
      <c r="H26" s="92">
        <f>H4+H9*10%</f>
        <v>100089.2</v>
      </c>
      <c r="I26" s="4"/>
      <c r="J26" s="4" t="s">
        <v>88</v>
      </c>
      <c r="K26" s="106">
        <v>0.10</v>
      </c>
      <c r="O26" s="2"/>
    </row>
    <row r="27" spans="1:15" ht="15" customHeight="1">
      <c r="A27" s="84"/>
      <c r="B27" s="85"/>
      <c r="C27" s="85"/>
      <c r="D27" s="86"/>
      <c r="E27" s="4"/>
      <c r="F27" s="87" t="s">
        <v>88</v>
      </c>
      <c r="G27" s="93">
        <f>D17+D21*10%</f>
        <v>76.670000000000002</v>
      </c>
      <c r="H27" s="92">
        <f>H5+H9*10%</f>
        <v>65936.200000000012</v>
      </c>
      <c r="I27" s="4"/>
      <c r="J27" s="4" t="s">
        <v>90</v>
      </c>
      <c r="K27" s="106">
        <v>0.10</v>
      </c>
      <c r="O27" s="2"/>
    </row>
    <row r="28" spans="1:15" ht="15" customHeight="1">
      <c r="A28" s="94"/>
      <c r="B28" s="95"/>
      <c r="C28" s="95"/>
      <c r="D28" s="96"/>
      <c r="E28" s="4"/>
      <c r="F28" s="87" t="s">
        <v>90</v>
      </c>
      <c r="G28" s="93">
        <f>D18+D21*10%</f>
        <v>355.47000000000003</v>
      </c>
      <c r="H28" s="92">
        <f>H6+H9*10%</f>
        <v>265278.20000000001</v>
      </c>
      <c r="I28" s="4"/>
      <c r="J28" s="4" t="s">
        <v>93</v>
      </c>
      <c r="K28" s="106">
        <v>0.10</v>
      </c>
      <c r="O28" s="2"/>
    </row>
    <row r="29" spans="1:15" ht="15" customHeight="1">
      <c r="A29" s="97"/>
      <c r="B29" s="97"/>
      <c r="C29" s="97"/>
      <c r="D29" s="97"/>
      <c r="E29" s="4"/>
      <c r="F29" s="87" t="s">
        <v>93</v>
      </c>
      <c r="G29" s="93">
        <f>D19+D21*10%</f>
        <v>76.670000000000002</v>
      </c>
      <c r="H29" s="92">
        <f>H7+H9*10%</f>
        <v>65936.200000000012</v>
      </c>
      <c r="I29" s="4"/>
      <c r="J29" s="4" t="s">
        <v>131</v>
      </c>
      <c r="K29" s="106">
        <v>0.10</v>
      </c>
      <c r="O29" s="2"/>
    </row>
    <row r="30" spans="1:15" ht="15" customHeight="1" thickBot="1">
      <c r="A30" s="97"/>
      <c r="B30" s="97"/>
      <c r="C30" s="97"/>
      <c r="D30" s="97"/>
      <c r="E30" s="4"/>
      <c r="F30" s="98" t="s">
        <v>132</v>
      </c>
      <c r="G30" s="99">
        <f>D20+D21*10%</f>
        <v>41.82</v>
      </c>
      <c r="H30" s="100">
        <f>H8+H9*10%</f>
        <v>73603.200000000012</v>
      </c>
      <c r="I30" s="4"/>
      <c r="J30" s="4" t="s">
        <v>133</v>
      </c>
      <c r="K30" s="107">
        <f>SUM(K24:K29)</f>
        <v>0.99999999999999989</v>
      </c>
      <c r="O30" s="2"/>
    </row>
    <row r="31" spans="1:15" ht="15" customHeight="1">
      <c r="A31" s="97"/>
      <c r="B31" s="97"/>
      <c r="C31" s="97"/>
      <c r="D31" s="97"/>
      <c r="E31" s="4"/>
      <c r="F31" s="4" t="s">
        <v>75</v>
      </c>
      <c r="G31" s="4">
        <f>SUM(G25:G30)</f>
        <v>697</v>
      </c>
      <c r="H31" s="4">
        <f>SUM(H25:H30)</f>
        <v>632179</v>
      </c>
      <c r="I31" s="4"/>
      <c r="J31" s="4"/>
      <c r="K31" s="4"/>
      <c r="O31" s="2"/>
    </row>
    <row r="32" spans="1:15" ht="15" customHeight="1">
      <c r="A32" s="97"/>
      <c r="B32" s="97"/>
      <c r="C32" s="97"/>
      <c r="D32" s="97"/>
      <c r="O32" s="2"/>
    </row>
    <row r="33" spans="1:15" ht="15" customHeight="1">
      <c r="A33" s="97"/>
      <c r="B33" s="97"/>
      <c r="C33" s="97"/>
      <c r="D33" s="97"/>
      <c r="O33" s="2"/>
    </row>
    <row r="35" spans="1:5" s="1" customFormat="1" ht="13.5">
      <c r="A35" s="2"/>
      <c r="B35" s="28"/>
      <c r="C35" s="4"/>
      <c r="D35" s="4"/>
      <c r="E35" s="57"/>
    </row>
    <row r="37" spans="1:7" s="1" customFormat="1" ht="13.5">
      <c r="A37" s="57"/>
      <c r="B37" s="101"/>
      <c r="E37" s="57"/>
      <c r="F37" s="57"/>
      <c r="G37" s="101"/>
    </row>
    <row r="38" spans="1:5" s="1" customFormat="1" ht="13.5">
      <c r="A38" s="57"/>
      <c r="B38" s="57"/>
      <c r="C38" s="57"/>
      <c r="D38" s="57"/>
      <c r="E38" s="57"/>
    </row>
    <row r="39" spans="4:4" s="1" customFormat="1" ht="24" customHeight="1">
      <c r="D39" s="57"/>
    </row>
    <row r="40" spans="4:4" s="1" customFormat="1" ht="21" customHeight="1">
      <c r="D40" s="57"/>
    </row>
    <row r="41" spans="4:4" s="1" customFormat="1" ht="13.5">
      <c r="D41" s="57"/>
    </row>
    <row r="42" spans="4:4" s="1" customFormat="1" ht="13.5">
      <c r="D42" s="57"/>
    </row>
    <row r="43" spans="4:4" s="1" customFormat="1" ht="13.5">
      <c r="D43" s="57"/>
    </row>
    <row r="44" spans="4:4" s="1" customFormat="1" ht="13.5">
      <c r="D44" s="57"/>
    </row>
    <row r="45" spans="4:4" s="1" customFormat="1" ht="13.5">
      <c r="D45" s="57"/>
    </row>
    <row r="46" spans="4:4" s="1" customFormat="1" ht="13.5">
      <c r="D46" s="57"/>
    </row>
    <row r="47" spans="4:4" s="1" customFormat="1" ht="16.95" customHeight="1">
      <c r="D47" s="57"/>
    </row>
    <row r="48" spans="4:4" s="1" customFormat="1" ht="14.25" customHeight="1">
      <c r="D48" s="75"/>
    </row>
    <row r="49" s="3" customFormat="1" ht="12.75"/>
    <row r="50" s="3" customFormat="1" ht="12.75"/>
  </sheetData>
  <mergeCells count="18">
    <mergeCell ref="A2:D2"/>
    <mergeCell ref="F2:H2"/>
    <mergeCell ref="B8:D8"/>
    <mergeCell ref="B9:D9"/>
    <mergeCell ref="B10:D10"/>
    <mergeCell ref="C11:D11"/>
    <mergeCell ref="A12:D12"/>
    <mergeCell ref="F12:H12"/>
    <mergeCell ref="G13:H13"/>
    <mergeCell ref="G14:H14"/>
    <mergeCell ref="G15:H15"/>
    <mergeCell ref="G16:H16"/>
    <mergeCell ref="G17:H17"/>
    <mergeCell ref="G18:H18"/>
    <mergeCell ref="G19:H19"/>
    <mergeCell ref="G20:H20"/>
    <mergeCell ref="A13:D14"/>
    <mergeCell ref="A24:D28"/>
  </mergeCells>
  <pageMargins left="0.984027777777778" right="0.590277777777778" top="1.18055555555556" bottom="0.786805555555556" header="0.590277777777778" footer="0.235416666666667"/>
  <pageSetup horizontalDpi="1200" verticalDpi="1200" orientation="portrait" paperSize="9"/>
  <headerFooter alignWithMargins="0">
    <oddHeader>&amp;L&amp;G</oddHead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项目估算表</dc:title>
  <dc:subject/>
  <dc:creator>sx</dc:creator>
  <cp:keywords/>
  <dc:description/>
  <cp:lastModifiedBy>初二</cp:lastModifiedBy>
  <cp:lastPrinted>2011-04-20T17:42:00Z</cp:lastPrinted>
  <dcterms:created xsi:type="dcterms:W3CDTF">2001-11-01T06:57:00Z</dcterms:created>
  <dcterms:modified xsi:type="dcterms:W3CDTF">2023-03-29T08:13:23Z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56FAF2AA6C9747A6B145438AA7F86711</vt:lpwstr>
  </property>
</Properties>
</file>