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540" activeTab="0"/>
  </bookViews>
  <sheets>
    <sheet name="问题一览表" sheetId="7" r:id="rId2"/>
    <sheet name="问题度量" sheetId="8" r:id="rId3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\a">#N/A</definedName>
    <definedName name="\i">#N/A</definedName>
    <definedName name="_3_0_0_Regressio" hidden="1">'[1]#REF'!#REF!</definedName>
    <definedName name="_7_0_0_Regressio" hidden="1">'[1]#REF'!#REF!</definedName>
    <definedName name="_Regression_X" hidden="1">#REF!</definedName>
    <definedName name="A">#REF!</definedName>
    <definedName name="CellSum当初MSK">'[2]ＡＰ用山積表'!$H$17</definedName>
    <definedName name="CellSum当初MTB">'[2]ＡＰ用山積表'!$H$16</definedName>
    <definedName name="CellSum当初投資">'[2]ＡＰ用投資諸費'!$D$6</definedName>
    <definedName name="CellSum当初以外">'[2]ＡＰ用山積表'!$H$25</definedName>
    <definedName name="CellSum当初諸費">'[2]ＡＰ用投資諸費'!$D$8</definedName>
    <definedName name="CellSum実績MSK">'[2]ＡＰ用山積表'!$H$49</definedName>
    <definedName name="CellSum実績MTB">'[2]ＡＰ用山積表'!$H$48</definedName>
    <definedName name="CellSum実績投資">'[2]ＡＰ用投資諸費'!$H$6</definedName>
    <definedName name="CellSum実績以外">'[2]ＡＰ用山積表'!$H$57</definedName>
    <definedName name="CellSum実績諸費">'[2]ＡＰ用投資諸費'!$H$8</definedName>
    <definedName name="CellSum修正MSK">'[2]ＡＰ用山積表'!$H$33</definedName>
    <definedName name="CellSum修正MTB">'[2]ＡＰ用山積表'!$H$32</definedName>
    <definedName name="CellSum修正投資">'[2]ＡＰ用投資諸費'!$F$6</definedName>
    <definedName name="CellSum修正以外">'[2]ＡＰ用山積表'!$H$41</definedName>
    <definedName name="CellSum修正諸費">'[2]ＡＰ用投資諸費'!$F$8</definedName>
    <definedName name="Cell報告">#REF!</definedName>
    <definedName name="Cell当初MSK">'[2]ＡＰ用山積表'!$P$17</definedName>
    <definedName name="Cell当初MTB">'[2]ＡＰ用山積表'!$P$16</definedName>
    <definedName name="Cell当初投資">'[2]ＡＰ用投資諸費'!$D$11</definedName>
    <definedName name="Cell当初以外">'[2]ＡＰ用山積表'!$P$18</definedName>
    <definedName name="Cell当初諸費">'[2]ＡＰ用投資諸費'!$D$31</definedName>
    <definedName name="Cell進捗">#REF!</definedName>
    <definedName name="Cell開始開発">'[3]#REF'!$F$21</definedName>
    <definedName name="Cell日付">#REF!</definedName>
    <definedName name="Cell実績">#REF!</definedName>
    <definedName name="Cell実績MSK">'[2]ＡＰ用山積表'!$P$49</definedName>
    <definedName name="Cell実績MTB">'[2]ＡＰ用山積表'!$P$48</definedName>
    <definedName name="Cell実績投資">'[2]ＡＰ用投資諸費'!$J$6</definedName>
    <definedName name="Cell実績以外">'[2]ＡＰ用山積表'!$P$50</definedName>
    <definedName name="Cell実績諸費">'[2]ＡＰ用投資諸費'!$J$8</definedName>
    <definedName name="Cell項目">#REF!</definedName>
    <definedName name="Cell修正MSK">'[2]ＡＰ用山積表'!$P$33</definedName>
    <definedName name="Cell修正MTB">'[2]ＡＰ用山積表'!$P$32</definedName>
    <definedName name="Cell修正投資">'[2]ＡＰ用投資諸費'!$F$11</definedName>
    <definedName name="Cell修正以外">'[2]ＡＰ用山積表'!$P$34</definedName>
    <definedName name="Cell修正諸費">'[2]ＡＰ用投資諸費'!$F$31</definedName>
    <definedName name="Cell予定">#REF!</definedName>
    <definedName name="Cell総進捗">#REF!</definedName>
    <definedName name="Cell総完了数">#REF!</definedName>
    <definedName name="Cell総予定数">#REF!</definedName>
    <definedName name="CL">#REF!</definedName>
    <definedName name="effort.ta">'[4]General Information'!#REF!</definedName>
    <definedName name="model_name">#REF!</definedName>
    <definedName name="RD">#REF!</definedName>
    <definedName name="S">#REF!</definedName>
    <definedName name="size.ta">'[4]General Information'!#REF!</definedName>
    <definedName name="あ">#REF!</definedName>
    <definedName name="ああ">#REF!</definedName>
    <definedName name="てすと">#REF!</definedName>
    <definedName name="リスク管理票Ｎ">#REF!</definedName>
    <definedName name="问题跟踪">'[5]选项列表'!#REF!</definedName>
    <definedName name="问题状态">'[5]选项列表'!#REF!</definedName>
    <definedName name="姓名">#REF!</definedName>
    <definedName name="作業項目2">#REF!</definedName>
  </definedNames>
  <calcPr fullCalcOnLoad="1"/>
</workbook>
</file>

<file path=xl/calcChain.xml><?xml version="1.0" encoding="utf-8"?>
<calcChain xmlns="http://schemas.openxmlformats.org/spreadsheetml/2006/main">
  <c r="B29" i="8" l="1"/>
</calcChain>
</file>

<file path=xl/sharedStrings.xml><?xml version="1.0" encoding="utf-8"?>
<sst xmlns="http://schemas.openxmlformats.org/spreadsheetml/2006/main" count="91" uniqueCount="62">
  <si>
    <t>问题一览表</t>
  </si>
  <si>
    <t>问题产生</t>
  </si>
  <si>
    <t>问题分析</t>
  </si>
  <si>
    <t>问题处理</t>
  </si>
  <si>
    <t>问题跟踪</t>
  </si>
  <si>
    <t>序号</t>
  </si>
  <si>
    <t>发现日期</t>
  </si>
  <si>
    <t>问题描述</t>
  </si>
  <si>
    <t>问题来源</t>
  </si>
  <si>
    <t>问题种类</t>
  </si>
  <si>
    <t>问题干系人</t>
  </si>
  <si>
    <t>原因</t>
  </si>
  <si>
    <t>严重级别</t>
  </si>
  <si>
    <t>责任人</t>
  </si>
  <si>
    <t>处理时间</t>
  </si>
  <si>
    <t>纠正措施</t>
  </si>
  <si>
    <t>当前状态</t>
  </si>
  <si>
    <t>关闭时间</t>
  </si>
  <si>
    <t>对进度与成本的影响</t>
  </si>
  <si>
    <t>用户的配合度不够</t>
  </si>
  <si>
    <t>例会识别</t>
  </si>
  <si>
    <t>需求</t>
  </si>
  <si>
    <t>马娇</t>
  </si>
  <si>
    <t>用户任务繁重，时间难以协调</t>
  </si>
  <si>
    <t>严重</t>
  </si>
  <si>
    <t>与用户领导层协商，从领导层面加大对项目的支持力度</t>
  </si>
  <si>
    <t>已关闭</t>
  </si>
  <si>
    <t>无</t>
  </si>
  <si>
    <t>项目中的编码人员经验较弱，会影响项目进度</t>
  </si>
  <si>
    <t>编码</t>
  </si>
  <si>
    <t>张立群</t>
  </si>
  <si>
    <t>编码人员第一次涉及此类项目的开发</t>
  </si>
  <si>
    <t>非常严重</t>
  </si>
  <si>
    <t>(1)资深编码人员武赵甲对进行编码能力的指导；
(2)自己对需求规格说明书和系统设计说明书进行认真研读；
(3)编码过程中，认真细致，与大家一起商讨疑难BUG的解决方案。</t>
  </si>
  <si>
    <t>客户在开发过程中提出要对数据统计报表特殊定制，即对单项产品数据按照客户提供模板通过报表导出</t>
  </si>
  <si>
    <t>其它</t>
  </si>
  <si>
    <t>周晓波
张立群</t>
  </si>
  <si>
    <t>报表导出主要针对数据统计分析进行的，客户为了方便查看故要求导出单项产品数据结果。对应开发、测试等工作量增加</t>
  </si>
  <si>
    <t>一般</t>
  </si>
  <si>
    <t>周晓波</t>
  </si>
  <si>
    <t>1、需求人员与客户进行沟通，说明该功能项需要进行定制开发，会增加工作量及对应报价
2、为客户说明实现方案及功能实现，将在报表中添加单台产品导出报表接口，报表样式按照客户提供模板导出，其余不做调整。</t>
  </si>
  <si>
    <t>测试人员同时兼任多个项目的测试工作，造成项目任务冲突</t>
  </si>
  <si>
    <t>项目管理</t>
  </si>
  <si>
    <t>张珂</t>
  </si>
  <si>
    <t>该项目启动的时候，测试人员还在前一个项目进行测试</t>
  </si>
  <si>
    <t>安排项目计划的时候，合理避开先前项目的关键测试节点，避免冲突。</t>
  </si>
  <si>
    <t>客户提出项目提早一周进行验收</t>
  </si>
  <si>
    <t>验收</t>
  </si>
  <si>
    <t>周晓波
张珂</t>
  </si>
  <si>
    <t>客户提出不合理要求，且未作任何解释。</t>
  </si>
  <si>
    <t>项目经理周晓波立即与客户通电话，说明现在项目处在编码末期，尚未测试。如果提早一周进行验收，势必减少一周的测试时间，这样对于产品的品质会有极大的影响，对于此影响，客户需要承担全部的违约责任。
客户被我们说服之后，同意按照原计划进行，不再提前进行验收。</t>
  </si>
  <si>
    <t>数量</t>
  </si>
  <si>
    <t>同行评审</t>
  </si>
  <si>
    <t>QA审计</t>
  </si>
  <si>
    <t>日常识别</t>
  </si>
  <si>
    <t>风险转化</t>
  </si>
  <si>
    <t>不可抗拒力</t>
  </si>
  <si>
    <t>总数</t>
  </si>
  <si>
    <t>计划</t>
  </si>
  <si>
    <t>设计</t>
  </si>
  <si>
    <t>测试</t>
  </si>
  <si>
    <t>项目支持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</si>
</sst>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&quot;$&quot;* #,##0.00_-;\-&quot;$&quot;* #,##0.00_-;_-&quot;$&quot;* &quot;-&quot;??_-;_-@_-"/>
    <numFmt numFmtId="177" formatCode="_ &quot;\&quot;* #,##0.00_ ;_ &quot;\&quot;* \-#,##0.00_ ;_ &quot;\&quot;* &quot;-&quot;??_ ;_ @_ "/>
    <numFmt numFmtId="178" formatCode="_ &quot;\&quot;* #,##0_ ;_ &quot;\&quot;* \-#,##0_ ;_ &quot;\&quot;* &quot;-&quot;_ ;_ @_ "/>
    <numFmt numFmtId="179" formatCode="_-&quot;NT$&quot;* #,##0_-;\-&quot;NT$&quot;* #,##0_-;_-&quot;NT$&quot;* &quot;-&quot;_-;_-@_-"/>
  </numFmts>
  <fonts count="50">
    <font>
      <sz val="12"/>
      <name val="宋体"/>
      <family val="2"/>
      <charset val="134"/>
    </font>
    <font>
      <sz val="10"/>
      <color theme="1"/>
      <name val="Arial"/>
      <family val="2"/>
    </font>
    <font>
      <sz val="10.5"/>
      <name val="宋体"/>
      <family val="2"/>
      <charset val="134"/>
    </font>
    <font>
      <b/>
      <sz val="24"/>
      <name val="宋体"/>
      <family val="2"/>
      <charset val="134"/>
    </font>
    <font>
      <b/>
      <sz val="11"/>
      <name val="宋体"/>
      <family val="2"/>
      <charset val="134"/>
    </font>
    <font>
      <sz val="1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2"/>
      <color indexed="8"/>
      <name val="宋体"/>
      <family val="2"/>
      <charset val="134"/>
    </font>
    <font>
      <sz val="11"/>
      <color rgb="FF9C0006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2"/>
      <color indexed="9"/>
      <name val="宋体"/>
      <family val="2"/>
      <charset val="134"/>
    </font>
    <font>
      <sz val="11"/>
      <color theme="0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2"/>
      <color indexed="8"/>
      <name val="宋体"/>
      <family val="2"/>
      <charset val="134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2"/>
      <color indexed="18"/>
      <name val="宋体"/>
      <family val="2"/>
      <charset val="134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11"/>
      <color rgb="FF9C6500"/>
      <name val="宋体"/>
      <family val="2"/>
      <charset val="134"/>
      <scheme val="minor"/>
    </font>
    <font>
      <sz val="12"/>
      <name val="바탕체"/>
      <family val="2"/>
      <charset val="134"/>
    </font>
    <font>
      <sz val="12"/>
      <color indexed="10"/>
      <name val="宋体"/>
      <family val="2"/>
      <charset val="134"/>
    </font>
    <font>
      <b/>
      <sz val="12"/>
      <color indexed="10"/>
      <name val="宋体"/>
      <family val="2"/>
      <charset val="134"/>
    </font>
    <font>
      <b/>
      <sz val="10"/>
      <name val="MS Sans Serif"/>
      <family val="2"/>
      <charset val="134"/>
    </font>
    <font>
      <sz val="12"/>
      <color indexed="17"/>
      <name val="宋体"/>
      <family val="2"/>
      <charset val="134"/>
    </font>
    <font>
      <b/>
      <sz val="15"/>
      <color indexed="8"/>
      <name val="宋体"/>
      <family val="2"/>
      <charset val="134"/>
    </font>
    <font>
      <b/>
      <sz val="13"/>
      <color indexed="8"/>
      <name val="宋体"/>
      <family val="2"/>
      <charset val="134"/>
    </font>
    <font>
      <sz val="12"/>
      <color indexed="19"/>
      <name val="宋体"/>
      <family val="2"/>
      <charset val="134"/>
    </font>
    <font>
      <b/>
      <sz val="12"/>
      <color indexed="9"/>
      <name val="宋体"/>
      <family val="2"/>
      <charset val="134"/>
    </font>
    <font>
      <b/>
      <sz val="18"/>
      <color indexed="8"/>
      <name val="宋体"/>
      <family val="2"/>
      <charset val="134"/>
    </font>
    <font>
      <sz val="12"/>
      <name val="新細明體"/>
      <family val="2"/>
      <charset val="136"/>
    </font>
    <font>
      <sz val="11"/>
      <name val="ＭＳ Ｐゴシック"/>
      <family val="2"/>
      <charset val="134"/>
    </font>
    <font>
      <sz val="12"/>
      <name val="Arial"/>
      <family val="2"/>
      <charset val="134"/>
    </font>
    <font>
      <sz val="11"/>
      <color indexed="8"/>
      <name val="宋体"/>
      <family val="2"/>
      <charset val="134"/>
    </font>
    <font>
      <sz val="10"/>
      <name val="Arial"/>
      <family val="2"/>
      <charset val="134"/>
    </font>
    <font>
      <sz val="14"/>
      <name val="ＭＳ ゴシック"/>
      <family val="2"/>
      <charset val="255"/>
    </font>
    <font>
      <sz val="10"/>
      <name val="Helv"/>
      <family val="2"/>
      <charset val="134"/>
    </font>
    <font>
      <sz val="10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2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8"/>
        <bgColor indexed="64"/>
      </patternFill>
    </fill>
    <fill>
      <patternFill patternType="lightUp">
        <fgColor indexed="9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88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medium">
        <color indexed="31"/>
      </bottom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</border>
    <border>
      <left/>
      <right/>
      <top/>
      <bottom style="thick">
        <color indexed="54"/>
      </bottom>
    </border>
    <border>
      <left/>
      <right/>
      <top/>
      <bottom style="thick">
        <color indexed="22"/>
      </bottom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</border>
    <border>
      <left/>
      <right/>
      <top style="thin">
        <color indexed="54"/>
      </top>
      <bottom style="double">
        <color indexed="54"/>
      </bottom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52">
    <xf numFmtId="0" fontId="6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6" fillId="0" borderId="0" applyFont="0" applyFill="0" applyBorder="0" applyProtection="0">
      <alignment/>
    </xf>
    <xf numFmtId="0" fontId="6" fillId="2" borderId="0" applyNumberFormat="0" applyBorder="0" applyProtection="0">
      <alignment/>
    </xf>
    <xf numFmtId="0" fontId="7" fillId="3" borderId="1" applyNumberFormat="0" applyProtection="0">
      <alignment/>
    </xf>
    <xf numFmtId="44" fontId="6" fillId="0" borderId="0" applyFont="0" applyFill="0" applyBorder="0" applyProtection="0">
      <alignment/>
    </xf>
    <xf numFmtId="41" fontId="6" fillId="0" borderId="0" applyFont="0" applyFill="0" applyBorder="0" applyProtection="0">
      <alignment/>
    </xf>
    <xf numFmtId="0" fontId="8" fillId="4" borderId="0" applyNumberFormat="0" applyBorder="0" applyAlignment="0" applyProtection="0"/>
    <xf numFmtId="0" fontId="6" fillId="5" borderId="0" applyNumberFormat="0" applyBorder="0" applyProtection="0">
      <alignment/>
    </xf>
    <xf numFmtId="0" fontId="9" fillId="6" borderId="0" applyNumberFormat="0" applyBorder="0" applyProtection="0">
      <alignment/>
    </xf>
    <xf numFmtId="43" fontId="6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11" fillId="7" borderId="0" applyNumberFormat="0" applyBorder="0" applyAlignment="0" applyProtection="0"/>
    <xf numFmtId="0" fontId="12" fillId="8" borderId="0" applyNumberFormat="0" applyBorder="0" applyProtection="0">
      <alignment/>
    </xf>
    <xf numFmtId="9" fontId="6" fillId="0" borderId="0" applyFon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9" borderId="0" applyNumberFormat="0" applyBorder="0" applyProtection="0">
      <alignment/>
    </xf>
    <xf numFmtId="0" fontId="6" fillId="10" borderId="2" applyNumberFormat="0" applyFont="0" applyProtection="0">
      <alignment/>
    </xf>
    <xf numFmtId="0" fontId="0" fillId="0" borderId="0">
      <alignment/>
      <protection/>
    </xf>
    <xf numFmtId="0" fontId="12" fillId="11" borderId="0" applyNumberFormat="0" applyBorder="0" applyProtection="0">
      <alignment/>
    </xf>
    <xf numFmtId="0" fontId="15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17" fillId="0" borderId="0" applyNumberFormat="0" applyFill="0" applyBorder="0" applyProtection="0">
      <alignment/>
    </xf>
    <xf numFmtId="0" fontId="0" fillId="0" borderId="0">
      <alignment/>
      <protection/>
    </xf>
    <xf numFmtId="0" fontId="18" fillId="0" borderId="0" applyNumberFormat="0" applyFill="0" applyBorder="0" applyProtection="0">
      <alignment/>
    </xf>
    <xf numFmtId="0" fontId="11" fillId="12" borderId="0" applyNumberFormat="0" applyBorder="0" applyAlignment="0" applyProtection="0"/>
    <xf numFmtId="0" fontId="19" fillId="0" borderId="3" applyNumberFormat="0" applyFill="0" applyProtection="0">
      <alignment/>
    </xf>
    <xf numFmtId="0" fontId="20" fillId="0" borderId="3" applyNumberFormat="0" applyFill="0" applyProtection="0">
      <alignment/>
    </xf>
    <xf numFmtId="0" fontId="12" fillId="13" borderId="0" applyNumberFormat="0" applyBorder="0" applyProtection="0">
      <alignment/>
    </xf>
    <xf numFmtId="0" fontId="15" fillId="0" borderId="4" applyNumberFormat="0" applyFill="0" applyProtection="0">
      <alignment/>
    </xf>
    <xf numFmtId="0" fontId="12" fillId="14" borderId="0" applyNumberFormat="0" applyBorder="0" applyProtection="0">
      <alignment/>
    </xf>
    <xf numFmtId="0" fontId="21" fillId="15" borderId="5" applyNumberFormat="0" applyProtection="0">
      <alignment/>
    </xf>
    <xf numFmtId="0" fontId="22" fillId="15" borderId="1" applyNumberFormat="0" applyProtection="0">
      <alignment/>
    </xf>
    <xf numFmtId="0" fontId="23" fillId="16" borderId="6" applyNumberFormat="0" applyProtection="0">
      <alignment/>
    </xf>
    <xf numFmtId="0" fontId="24" fillId="17" borderId="7" applyNumberFormat="0" applyProtection="0">
      <alignment/>
    </xf>
    <xf numFmtId="0" fontId="11" fillId="18" borderId="0" applyNumberFormat="0" applyBorder="0" applyAlignment="0" applyProtection="0"/>
    <xf numFmtId="0" fontId="12" fillId="19" borderId="0" applyNumberFormat="0" applyBorder="0" applyProtection="0">
      <alignment/>
    </xf>
    <xf numFmtId="0" fontId="11" fillId="12" borderId="0" applyNumberFormat="0" applyBorder="0" applyAlignment="0" applyProtection="0"/>
    <xf numFmtId="0" fontId="6" fillId="20" borderId="0" applyNumberFormat="0" applyBorder="0" applyProtection="0">
      <alignment/>
    </xf>
    <xf numFmtId="0" fontId="25" fillId="0" borderId="8" applyNumberFormat="0" applyFill="0" applyProtection="0">
      <alignment/>
    </xf>
    <xf numFmtId="0" fontId="26" fillId="0" borderId="9" applyNumberFormat="0" applyFill="0" applyProtection="0">
      <alignment/>
    </xf>
    <xf numFmtId="0" fontId="27" fillId="21" borderId="0" applyNumberFormat="0" applyBorder="0" applyProtection="0">
      <alignment/>
    </xf>
    <xf numFmtId="0" fontId="28" fillId="0" borderId="10" applyNumberFormat="0" applyFill="0" applyProtection="0">
      <alignment/>
    </xf>
    <xf numFmtId="0" fontId="29" fillId="22" borderId="0" applyNumberFormat="0" applyBorder="0" applyProtection="0">
      <alignment/>
    </xf>
    <xf numFmtId="0" fontId="6" fillId="23" borderId="0" applyNumberFormat="0" applyBorder="0" applyProtection="0">
      <alignment/>
    </xf>
    <xf numFmtId="0" fontId="12" fillId="24" borderId="0" applyNumberFormat="0" applyBorder="0" applyProtection="0">
      <alignment/>
    </xf>
    <xf numFmtId="0" fontId="6" fillId="25" borderId="0" applyNumberFormat="0" applyBorder="0" applyProtection="0">
      <alignment/>
    </xf>
    <xf numFmtId="0" fontId="6" fillId="26" borderId="0" applyNumberFormat="0" applyBorder="0" applyProtection="0">
      <alignment/>
    </xf>
    <xf numFmtId="0" fontId="6" fillId="27" borderId="0" applyNumberFormat="0" applyBorder="0" applyProtection="0">
      <alignment/>
    </xf>
    <xf numFmtId="0" fontId="6" fillId="28" borderId="0" applyNumberFormat="0" applyBorder="0" applyProtection="0">
      <alignment/>
    </xf>
    <xf numFmtId="0" fontId="12" fillId="29" borderId="0" applyNumberFormat="0" applyBorder="0" applyProtection="0">
      <alignment/>
    </xf>
    <xf numFmtId="0" fontId="12" fillId="30" borderId="0" applyNumberFormat="0" applyBorder="0" applyProtection="0">
      <alignment/>
    </xf>
    <xf numFmtId="0" fontId="6" fillId="31" borderId="0" applyNumberFormat="0" applyBorder="0" applyProtection="0">
      <alignment/>
    </xf>
    <xf numFmtId="0" fontId="6" fillId="32" borderId="0" applyNumberFormat="0" applyBorder="0" applyProtection="0">
      <alignment/>
    </xf>
    <xf numFmtId="0" fontId="12" fillId="33" borderId="0" applyNumberFormat="0" applyBorder="0" applyProtection="0">
      <alignment/>
    </xf>
    <xf numFmtId="0" fontId="6" fillId="34" borderId="0" applyNumberFormat="0" applyBorder="0" applyProtection="0">
      <alignment/>
    </xf>
    <xf numFmtId="0" fontId="12" fillId="35" borderId="0" applyNumberFormat="0" applyBorder="0" applyProtection="0">
      <alignment/>
    </xf>
    <xf numFmtId="0" fontId="12" fillId="36" borderId="0" applyNumberFormat="0" applyBorder="0" applyProtection="0">
      <alignment/>
    </xf>
    <xf numFmtId="0" fontId="6" fillId="37" borderId="0" applyNumberFormat="0" applyBorder="0" applyProtection="0">
      <alignment/>
    </xf>
    <xf numFmtId="0" fontId="12" fillId="38" borderId="0" applyNumberFormat="0" applyBorder="0" applyProtection="0">
      <alignment/>
    </xf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11" fillId="12" borderId="0" applyNumberFormat="0" applyBorder="0" applyAlignment="0" applyProtection="0"/>
    <xf numFmtId="178" fontId="30" fillId="0" borderId="0" applyFont="0" applyFill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0" fillId="0" borderId="0">
      <alignment vertical="center"/>
      <protection/>
    </xf>
    <xf numFmtId="0" fontId="8" fillId="39" borderId="0" applyNumberFormat="0" applyBorder="0" applyAlignment="0" applyProtection="0"/>
    <xf numFmtId="0" fontId="11" fillId="43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12" borderId="0" applyNumberFormat="0" applyBorder="0" applyAlignment="0" applyProtection="0"/>
    <xf numFmtId="0" fontId="8" fillId="41" borderId="0" applyNumberFormat="0" applyBorder="0" applyAlignment="0" applyProtection="0"/>
    <xf numFmtId="0" fontId="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4" borderId="0" applyNumberFormat="0" applyBorder="0" applyAlignment="0" applyProtection="0"/>
    <xf numFmtId="0" fontId="8" fillId="16" borderId="0" applyNumberFormat="0" applyBorder="0" applyAlignment="0" applyProtection="0"/>
    <xf numFmtId="0" fontId="8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4" borderId="0" applyNumberFormat="0" applyBorder="0" applyAlignment="0" applyProtection="0"/>
    <xf numFmtId="0" fontId="11" fillId="18" borderId="0" applyNumberFormat="0" applyBorder="0" applyAlignment="0" applyProtection="0"/>
    <xf numFmtId="0" fontId="8" fillId="39" borderId="0" applyNumberFormat="0" applyBorder="0" applyAlignment="0" applyProtection="0"/>
    <xf numFmtId="0" fontId="8" fillId="45" borderId="0" applyNumberFormat="0" applyBorder="0" applyAlignment="0" applyProtection="0"/>
    <xf numFmtId="0" fontId="11" fillId="45" borderId="0" applyNumberFormat="0" applyBorder="0" applyAlignment="0" applyProtection="0"/>
    <xf numFmtId="0" fontId="31" fillId="46" borderId="0" applyNumberFormat="0" applyBorder="0" applyProtection="0">
      <alignment/>
    </xf>
    <xf numFmtId="0" fontId="11" fillId="42" borderId="11" applyNumberFormat="0" applyProtection="0">
      <alignment/>
    </xf>
    <xf numFmtId="0" fontId="32" fillId="0" borderId="0" applyNumberFormat="0" applyFill="0" applyBorder="0" applyProtection="0">
      <alignment/>
    </xf>
    <xf numFmtId="0" fontId="33" fillId="0" borderId="0" applyNumberFormat="0" applyFill="0" applyBorder="0" applyAlignment="0" applyProtection="0"/>
    <xf numFmtId="0" fontId="0" fillId="0" borderId="0">
      <alignment vertical="center"/>
      <protection/>
    </xf>
    <xf numFmtId="0" fontId="14" fillId="47" borderId="0" applyNumberFormat="0" applyBorder="0" applyProtection="0">
      <alignment/>
    </xf>
    <xf numFmtId="0" fontId="14" fillId="47" borderId="0" applyNumberFormat="0" applyBorder="0" applyProtection="0">
      <alignment/>
    </xf>
    <xf numFmtId="0" fontId="34" fillId="40" borderId="0" applyNumberFormat="0" applyBorder="0" applyProtection="0">
      <alignment/>
    </xf>
    <xf numFmtId="0" fontId="35" fillId="0" borderId="12" applyNumberFormat="0" applyFill="0" applyProtection="0">
      <alignment/>
    </xf>
    <xf numFmtId="0" fontId="36" fillId="0" borderId="13" applyNumberFormat="0" applyFill="0" applyProtection="0">
      <alignment/>
    </xf>
    <xf numFmtId="0" fontId="28" fillId="0" borderId="0" applyNumberFormat="0" applyFill="0" applyBorder="0" applyProtection="0">
      <alignment/>
    </xf>
    <xf numFmtId="0" fontId="0" fillId="0" borderId="0">
      <alignment/>
      <protection/>
    </xf>
    <xf numFmtId="0" fontId="0" fillId="48" borderId="14" applyNumberFormat="0" applyFont="0" applyProtection="0">
      <alignment/>
    </xf>
    <xf numFmtId="0" fontId="37" fillId="39" borderId="0" applyNumberFormat="0" applyBorder="0" applyProtection="0">
      <alignment/>
    </xf>
    <xf numFmtId="0" fontId="0" fillId="39" borderId="15" applyNumberFormat="0" applyFont="0" applyProtection="0">
      <alignment/>
    </xf>
    <xf numFmtId="0" fontId="38" fillId="49" borderId="16" applyNumberFormat="0" applyProtection="0">
      <alignment/>
    </xf>
    <xf numFmtId="0" fontId="33" fillId="0" borderId="0" applyNumberFormat="0" applyFill="0" applyBorder="0" applyAlignment="0" applyProtection="0"/>
    <xf numFmtId="0" fontId="39" fillId="0" borderId="0" applyNumberFormat="0" applyFill="0" applyBorder="0" applyProtection="0">
      <alignment/>
    </xf>
    <xf numFmtId="0" fontId="14" fillId="0" borderId="17" applyNumberFormat="0" applyFill="0" applyProtection="0">
      <alignment/>
    </xf>
    <xf numFmtId="0" fontId="31" fillId="0" borderId="0" applyNumberFormat="0" applyFill="0" applyBorder="0" applyProtection="0">
      <alignment/>
    </xf>
    <xf numFmtId="9" fontId="40" fillId="0" borderId="0" applyFont="0" applyFill="0" applyBorder="0" applyAlignment="0" applyProtection="0"/>
    <xf numFmtId="9" fontId="0" fillId="0" borderId="0" applyFont="0" applyFill="0" applyBorder="0" applyProtection="0">
      <alignment/>
    </xf>
    <xf numFmtId="0" fontId="41" fillId="0" borderId="0">
      <alignment/>
      <protection/>
    </xf>
    <xf numFmtId="0" fontId="42" fillId="0" borderId="0">
      <alignment/>
      <protection/>
    </xf>
    <xf numFmtId="0" fontId="40" fillId="0" borderId="0">
      <alignment/>
      <protection/>
    </xf>
    <xf numFmtId="0" fontId="0" fillId="0" borderId="0">
      <alignment/>
      <protection/>
    </xf>
    <xf numFmtId="0" fontId="6" fillId="0" borderId="0">
      <alignment vertical="center"/>
      <protection/>
    </xf>
    <xf numFmtId="0" fontId="6" fillId="0" borderId="0">
      <alignment vertical="center"/>
      <protection/>
    </xf>
    <xf numFmtId="0" fontId="0" fillId="0" borderId="0">
      <alignment/>
      <protection/>
    </xf>
    <xf numFmtId="0" fontId="0" fillId="0" borderId="0">
      <alignment vertical="center"/>
      <protection/>
    </xf>
    <xf numFmtId="0" fontId="43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176" fontId="40" fillId="0" borderId="0" applyFont="0" applyFill="0" applyBorder="0" applyAlignment="0" applyProtection="0"/>
    <xf numFmtId="179" fontId="44" fillId="0" borderId="0" applyFont="0" applyFill="0" applyBorder="0" applyAlignment="0" applyProtection="0"/>
    <xf numFmtId="0" fontId="45" fillId="0" borderId="18">
      <alignment/>
      <protection/>
    </xf>
    <xf numFmtId="0" fontId="45" fillId="0" borderId="18">
      <alignment/>
      <protection/>
    </xf>
    <xf numFmtId="0" fontId="45" fillId="0" borderId="18">
      <alignment/>
      <protection/>
    </xf>
    <xf numFmtId="0" fontId="46" fillId="0" borderId="0">
      <alignment/>
      <protection/>
    </xf>
    <xf numFmtId="0" fontId="46" fillId="0" borderId="0">
      <alignment/>
      <protection/>
    </xf>
    <xf numFmtId="0" fontId="0" fillId="0" borderId="0">
      <alignment/>
      <protection/>
    </xf>
    <xf numFmtId="0" fontId="30" fillId="0" borderId="0">
      <alignment/>
      <protection/>
    </xf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0" fontId="30" fillId="0" borderId="0">
      <alignment/>
      <protection/>
    </xf>
  </cellStyleXfs>
  <cellXfs count="29">
    <xf numFmtId="0" fontId="0" fillId="0" borderId="0" xfId="0" applyAlignment="1">
      <alignment vertical="center"/>
    </xf>
    <xf numFmtId="0" fontId="0" fillId="0" borderId="0" xfId="133" applyFont="1">
      <alignment/>
      <protection/>
    </xf>
    <xf numFmtId="0" fontId="2" fillId="34" borderId="19" xfId="138" applyFont="1" applyFill="1" applyBorder="1" applyAlignment="1">
      <alignment vertical="center" wrapText="1"/>
      <protection/>
    </xf>
    <xf numFmtId="0" fontId="2" fillId="34" borderId="20" xfId="138" applyFont="1" applyFill="1" applyBorder="1" applyAlignment="1">
      <alignment horizontal="center" vertical="center" wrapText="1"/>
      <protection/>
    </xf>
    <xf numFmtId="0" fontId="2" fillId="50" borderId="21" xfId="138" applyFont="1" applyFill="1" applyBorder="1" applyAlignment="1">
      <alignment horizontal="left" vertical="center" wrapText="1"/>
      <protection/>
    </xf>
    <xf numFmtId="0" fontId="2" fillId="4" borderId="22" xfId="138" applyFont="1" applyFill="1" applyBorder="1" applyAlignment="1">
      <alignment horizontal="center" vertical="center" wrapText="1"/>
      <protection/>
    </xf>
    <xf numFmtId="0" fontId="2" fillId="34" borderId="23" xfId="138" applyFont="1" applyFill="1" applyBorder="1" applyAlignment="1">
      <alignment horizontal="left" vertical="center" wrapText="1"/>
      <protection/>
    </xf>
    <xf numFmtId="0" fontId="2" fillId="34" borderId="24" xfId="138" applyFont="1" applyFill="1" applyBorder="1" applyAlignment="1">
      <alignment horizontal="center" vertical="center" wrapText="1"/>
      <protection/>
    </xf>
    <xf numFmtId="0" fontId="3" fillId="0" borderId="0" xfId="133" applyFont="1" applyAlignment="1">
      <alignment vertical="center"/>
      <protection/>
    </xf>
    <xf numFmtId="0" fontId="4" fillId="0" borderId="0" xfId="133" applyFont="1" applyAlignment="1">
      <alignment vertical="center"/>
      <protection/>
    </xf>
    <xf numFmtId="0" fontId="4" fillId="0" borderId="0" xfId="133" applyFont="1" applyAlignment="1">
      <alignment vertical="center" wrapText="1"/>
      <protection/>
    </xf>
    <xf numFmtId="0" fontId="5" fillId="0" borderId="0" xfId="133" applyFont="1" applyAlignment="1">
      <alignment vertical="center"/>
      <protection/>
    </xf>
    <xf numFmtId="0" fontId="5" fillId="0" borderId="0" xfId="133" applyFont="1" applyAlignment="1">
      <alignment horizontal="center" vertical="center"/>
      <protection/>
    </xf>
    <xf numFmtId="0" fontId="5" fillId="0" borderId="0" xfId="133" applyFont="1" applyAlignment="1">
      <alignment horizontal="left" vertical="center" wrapText="1"/>
      <protection/>
    </xf>
    <xf numFmtId="0" fontId="5" fillId="0" borderId="0" xfId="133" applyFont="1" applyAlignment="1">
      <alignment horizontal="center" vertical="center" wrapText="1"/>
      <protection/>
    </xf>
    <xf numFmtId="0" fontId="3" fillId="0" borderId="0" xfId="133" applyFont="1" applyAlignment="1">
      <alignment horizontal="center" vertical="center"/>
      <protection/>
    </xf>
    <xf numFmtId="0" fontId="4" fillId="51" borderId="25" xfId="133" applyFont="1" applyFill="1" applyBorder="1" applyAlignment="1">
      <alignment horizontal="center" vertical="center" wrapText="1"/>
      <protection/>
    </xf>
    <xf numFmtId="0" fontId="4" fillId="51" borderId="25" xfId="133" applyFont="1" applyFill="1" applyBorder="1" applyAlignment="1">
      <alignment horizontal="left" vertical="center" wrapText="1"/>
      <protection/>
    </xf>
    <xf numFmtId="0" fontId="5" fillId="51" borderId="25" xfId="133" applyFont="1" applyFill="1" applyBorder="1" applyAlignment="1">
      <alignment horizontal="center" vertical="center"/>
      <protection/>
    </xf>
    <xf numFmtId="14" fontId="5" fillId="0" borderId="25" xfId="133" applyNumberFormat="1" applyFont="1" applyBorder="1" applyAlignment="1">
      <alignment horizontal="left" vertical="center" wrapText="1"/>
      <protection/>
    </xf>
    <xf numFmtId="0" fontId="5" fillId="0" borderId="25" xfId="133" applyFont="1" applyBorder="1" applyAlignment="1">
      <alignment vertical="center" wrapText="1"/>
      <protection/>
    </xf>
    <xf numFmtId="0" fontId="5" fillId="0" borderId="25" xfId="133" applyFont="1" applyBorder="1" applyAlignment="1">
      <alignment horizontal="left" vertical="center" wrapText="1"/>
      <protection/>
    </xf>
    <xf numFmtId="0" fontId="5" fillId="0" borderId="25" xfId="133" applyFont="1" applyFill="1" applyBorder="1" applyAlignment="1">
      <alignment vertical="center" wrapText="1"/>
      <protection/>
    </xf>
    <xf numFmtId="0" fontId="5" fillId="0" borderId="25" xfId="133" applyFont="1" applyFill="1" applyBorder="1" applyAlignment="1">
      <alignment horizontal="left" vertical="center" wrapText="1"/>
      <protection/>
    </xf>
    <xf numFmtId="0" fontId="5" fillId="0" borderId="25" xfId="133" applyFont="1" applyBorder="1" applyAlignment="1">
      <alignment horizontal="center" vertical="center" wrapText="1"/>
      <protection/>
    </xf>
    <xf numFmtId="14" fontId="5" fillId="0" borderId="25" xfId="133" applyNumberFormat="1" applyFont="1" applyBorder="1" applyAlignment="1">
      <alignment horizontal="center" vertical="center" wrapText="1"/>
      <protection/>
    </xf>
    <xf numFmtId="14" fontId="5" fillId="0" borderId="25" xfId="133" applyNumberFormat="1" applyFont="1" applyFill="1" applyBorder="1" applyAlignment="1">
      <alignment horizontal="left" vertical="center" wrapText="1"/>
      <protection/>
    </xf>
    <xf numFmtId="0" fontId="5" fillId="0" borderId="25" xfId="133" applyFont="1" applyFill="1" applyBorder="1" applyAlignment="1">
      <alignment horizontal="center" vertical="center" wrapText="1"/>
      <protection/>
    </xf>
    <xf numFmtId="14" fontId="5" fillId="0" borderId="25" xfId="133" applyNumberFormat="1" applyFont="1" applyFill="1" applyBorder="1" applyAlignment="1">
      <alignment horizontal="center" vertical="center" wrapText="1"/>
      <protection/>
    </xf>
  </cellXfs>
  <cellStyles count="13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Accent2 - 40%" xfId="25"/>
    <cellStyle name="40% - 强调文字颜色 3" xfId="26"/>
    <cellStyle name="差" xfId="27"/>
    <cellStyle name="千位分隔" xfId="28"/>
    <cellStyle name="超链接" xfId="29"/>
    <cellStyle name="Accent2 - 60%" xfId="30"/>
    <cellStyle name="60% - 强调文字颜色 3" xfId="31"/>
    <cellStyle name="百分比" xfId="32"/>
    <cellStyle name="已访问的超链接" xfId="33"/>
    <cellStyle name="Emphasis 1" xfId="34"/>
    <cellStyle name="注释" xfId="35"/>
    <cellStyle name="常规 6" xfId="36"/>
    <cellStyle name="60% - 强调文字颜色 2" xfId="37"/>
    <cellStyle name="标题 4" xfId="38"/>
    <cellStyle name="警告文本" xfId="39"/>
    <cellStyle name="标题" xfId="40"/>
    <cellStyle name="常规 5 2" xfId="41"/>
    <cellStyle name="解释性文本" xfId="42"/>
    <cellStyle name="Accent1_项目帐号申请、审核总单" xfId="43"/>
    <cellStyle name="标题 1" xfId="44"/>
    <cellStyle name="标题 2" xfId="45"/>
    <cellStyle name="60% - 强调文字颜色 1" xfId="46"/>
    <cellStyle name="标题 3" xfId="47"/>
    <cellStyle name="60% - 强调文字颜色 4" xfId="48"/>
    <cellStyle name="输出" xfId="49"/>
    <cellStyle name="计算" xfId="50"/>
    <cellStyle name="Input" xfId="51"/>
    <cellStyle name="检查单元格" xfId="52"/>
    <cellStyle name="Accent6_项目帐号申请、审核总单" xfId="53"/>
    <cellStyle name="强调文字颜色 2" xfId="54"/>
    <cellStyle name="Accent4_项目帐号申请、审核总单" xfId="55"/>
    <cellStyle name="20% - 强调文字颜色 6" xfId="56"/>
    <cellStyle name="链接单元格" xfId="57"/>
    <cellStyle name="汇总" xfId="58"/>
    <cellStyle name="好" xfId="59"/>
    <cellStyle name="Heading 3" xfId="60"/>
    <cellStyle name="适中" xfId="61"/>
    <cellStyle name="20% - 强调文字颜色 5" xfId="62"/>
    <cellStyle name="强调文字颜色 1" xfId="63"/>
    <cellStyle name="20% - 强调文字颜色 1" xfId="64"/>
    <cellStyle name="40% - 强调文字颜色 1" xfId="65"/>
    <cellStyle name="20% - 强调文字颜色 2" xfId="66"/>
    <cellStyle name="40% - 强调文字颜色 2" xfId="67"/>
    <cellStyle name="强调文字颜色 3" xfId="68"/>
    <cellStyle name="强调文字颜色 4" xfId="69"/>
    <cellStyle name="20% - 强调文字颜色 4" xfId="70"/>
    <cellStyle name="40% - 强调文字颜色 4" xfId="71"/>
    <cellStyle name="强调文字颜色 5" xfId="72"/>
    <cellStyle name="40% - 强调文字颜色 5" xfId="73"/>
    <cellStyle name="60% - 强调文字颜色 5" xfId="74"/>
    <cellStyle name="强调文字颜色 6" xfId="75"/>
    <cellStyle name="40% - 强调文字颜色 6" xfId="76"/>
    <cellStyle name="60% - 强调文字颜色 6" xfId="77"/>
    <cellStyle name="Accent3 - 20%" xfId="78"/>
    <cellStyle name="Accent3 - 40%" xfId="79"/>
    <cellStyle name="Accent1" xfId="80"/>
    <cellStyle name="통화 [0]_laroux" xfId="81"/>
    <cellStyle name="Accent1 - 20%" xfId="82"/>
    <cellStyle name="Accent1 - 40%" xfId="83"/>
    <cellStyle name="Accent1 - 60%" xfId="84"/>
    <cellStyle name="Accent2" xfId="85"/>
    <cellStyle name="常规_模版母板" xfId="86"/>
    <cellStyle name="Accent2 - 20%" xfId="87"/>
    <cellStyle name="Accent2_项目帐号申请、审核总单" xfId="88"/>
    <cellStyle name="Accent3 - 60%" xfId="89"/>
    <cellStyle name="Accent3" xfId="90"/>
    <cellStyle name="Accent3_项目帐号申请、审核总单" xfId="91"/>
    <cellStyle name="Accent4" xfId="92"/>
    <cellStyle name="Accent4 - 20%" xfId="93"/>
    <cellStyle name="Accent4 - 40%" xfId="94"/>
    <cellStyle name="Accent4 - 60%" xfId="95"/>
    <cellStyle name="Accent5" xfId="96"/>
    <cellStyle name="Accent5 - 20%" xfId="97"/>
    <cellStyle name="Accent5 - 40%" xfId="98"/>
    <cellStyle name="Accent5 - 60%" xfId="99"/>
    <cellStyle name="Accent5_项目帐号申请、审核总单" xfId="100"/>
    <cellStyle name="Accent6" xfId="101"/>
    <cellStyle name="Accent6 - 20%" xfId="102"/>
    <cellStyle name="Accent6 - 40%" xfId="103"/>
    <cellStyle name="Accent6 - 60%" xfId="104"/>
    <cellStyle name="Bad" xfId="105"/>
    <cellStyle name="Calculation" xfId="106"/>
    <cellStyle name="Check Cell" xfId="107"/>
    <cellStyle name="ColLevel_1" xfId="108"/>
    <cellStyle name="常规 2" xfId="109"/>
    <cellStyle name="Emphasis 2" xfId="110"/>
    <cellStyle name="Emphasis 3" xfId="111"/>
    <cellStyle name="Good" xfId="112"/>
    <cellStyle name="Heading 1" xfId="113"/>
    <cellStyle name="Heading 2" xfId="114"/>
    <cellStyle name="Heading 4" xfId="115"/>
    <cellStyle name="imabs" xfId="116"/>
    <cellStyle name="Linked Cell" xfId="117"/>
    <cellStyle name="Neutral" xfId="118"/>
    <cellStyle name="Note" xfId="119"/>
    <cellStyle name="Output" xfId="120"/>
    <cellStyle name="RowLevel_1" xfId="121"/>
    <cellStyle name="Sheet Title" xfId="122"/>
    <cellStyle name="Total" xfId="123"/>
    <cellStyle name="Warning Text" xfId="124"/>
    <cellStyle name="百分比 2" xfId="125"/>
    <cellStyle name="百分比 3" xfId="126"/>
    <cellStyle name="標準_1-1ＱＭＳ改善案" xfId="127"/>
    <cellStyle name="標準_SPRTPCSSPEM00000_見積りワークシート" xfId="128"/>
    <cellStyle name="常规 2 2" xfId="129"/>
    <cellStyle name="常规 2 2 2" xfId="130"/>
    <cellStyle name="常规 2 3" xfId="131"/>
    <cellStyle name="常规 3" xfId="132"/>
    <cellStyle name="常规 4" xfId="133"/>
    <cellStyle name="常规 5" xfId="134"/>
    <cellStyle name="常规 7" xfId="135"/>
    <cellStyle name="常规 8" xfId="136"/>
    <cellStyle name="常规_Sample_项目风险管理表" xfId="137"/>
    <cellStyle name="常规_USE-SP-PM02-T02风险列表" xfId="138"/>
    <cellStyle name="货币 2" xfId="139"/>
    <cellStyle name="貨幣[0]_laroux" xfId="140"/>
    <cellStyle name="鵜" xfId="141"/>
    <cellStyle name="鵜_Template_项目计划" xfId="142"/>
    <cellStyle name="鵜_Template_项目计划_PE_项目计划模板（V1.1修改）" xfId="143"/>
    <cellStyle name="样式 1" xfId="144"/>
    <cellStyle name="样式 1 2" xfId="145"/>
    <cellStyle name="一般 2" xfId="146"/>
    <cellStyle name="一般_CPK" xfId="147"/>
    <cellStyle name="콤마 [0]_laroux" xfId="148"/>
    <cellStyle name="콤마_laroux" xfId="149"/>
    <cellStyle name="통화_laroux" xfId="150"/>
    <cellStyle name="표준_AP" xfId="151"/>
  </cellStyles>
  <dxfs count="1">
    <dxf>
      <fill>
        <patternFill patternType="solid"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externalLink" Target="externalLinks/externalLink3.xml" /><Relationship Id="rId4" Type="http://schemas.openxmlformats.org/officeDocument/2006/relationships/styles" Target="styles.xml" /><Relationship Id="rId9" Type="http://schemas.openxmlformats.org/officeDocument/2006/relationships/externalLink" Target="externalLinks/externalLink4.xml" /><Relationship Id="rId6" Type="http://schemas.openxmlformats.org/officeDocument/2006/relationships/externalLink" Target="externalLinks/externalLink1.xml" /><Relationship Id="rId10" Type="http://schemas.openxmlformats.org/officeDocument/2006/relationships/externalLink" Target="externalLinks/externalLink5.xml" /><Relationship Id="rId11" Type="http://schemas.openxmlformats.org/officeDocument/2006/relationships/calcChain" Target="calcChain.xml" /><Relationship Id="rId3" Type="http://schemas.openxmlformats.org/officeDocument/2006/relationships/worksheet" Target="worksheets/sheet2.xml" /><Relationship Id="rId7" Type="http://schemas.openxmlformats.org/officeDocument/2006/relationships/externalLink" Target="externalLinks/externalLink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i="0" u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问题度量!$B$2</c:f>
              <c:strCache>
                <c:ptCount val="1"/>
                <c:pt idx="0">
                  <c:v>数量</c:v>
                </c:pt>
              </c:strCache>
            </c:strRef>
          </c:tx>
          <c:explosion val="0"/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numFmt formatCode="General" sourceLinked="1"/>
            <c:spPr>
              <a:noFill/>
              <a:ln w="9525">
                <a:noFill/>
              </a:ln>
            </c:spPr>
            <c:txPr>
              <a:bodyPr vert="horz" rot="0"/>
              <a:lstStyle/>
              <a:p>
                <a:pPr algn="ctr">
                  <a:defRPr lang="en-US" sz="1000" b="0" i="0" u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问题度量!$A$3:$A$9</c:f>
              <c:strCache>
                <c:ptCount val="7"/>
                <c:pt idx="0">
                  <c:v>同行评审</c:v>
                </c:pt>
                <c:pt idx="1">
                  <c:v>QA审计</c:v>
                </c:pt>
                <c:pt idx="2">
                  <c:v>例会识别</c:v>
                </c:pt>
                <c:pt idx="3">
                  <c:v>日常识别</c:v>
                </c:pt>
                <c:pt idx="4">
                  <c:v>风险转化</c:v>
                </c:pt>
                <c:pt idx="5">
                  <c:v>不可抗拒力</c:v>
                </c:pt>
                <c:pt idx="6">
                  <c:v>其它</c:v>
                </c:pt>
              </c:strCache>
            </c:strRef>
          </c:cat>
          <c:val>
            <c:numRef>
              <c:f>问题度量!$B$3:$B$9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</c:pieChart>
    </c:plotArea>
    <c:legend>
      <c:legendPos val="r"/>
      <c:layout>
        <c:manualLayout>
          <c:xMode val="edge"/>
          <c:yMode val="edge"/>
          <c:x val="0.6695"/>
          <c:y val="0.19875"/>
          <c:w val="0.21075"/>
          <c:h val="0.586"/>
        </c:manualLayout>
      </c:layout>
      <c:overlay val="0"/>
      <c:txPr>
        <a:bodyPr vert="horz" rot="0"/>
        <a:lstStyle/>
        <a:p>
          <a:pPr>
            <a:defRPr lang="en-US" sz="1000" b="0" i="0" u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i="0" u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问题度量!$B$19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General" sourceLinked="1"/>
            <c:spPr>
              <a:noFill/>
              <a:ln w="9525">
                <a:noFill/>
              </a:ln>
            </c:spPr>
            <c:txPr>
              <a:bodyPr vert="horz" rot="0"/>
              <a:lstStyle/>
              <a:p>
                <a:pPr algn="ctr">
                  <a:defRPr lang="en-US" sz="1000" b="0" i="0" u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问题度量!$A$20:$A$28</c:f>
              <c:strCache>
                <c:ptCount val="9"/>
                <c:pt idx="0">
                  <c:v>计划</c:v>
                </c:pt>
                <c:pt idx="1">
                  <c:v>需求</c:v>
                </c:pt>
                <c:pt idx="2">
                  <c:v>设计</c:v>
                </c:pt>
                <c:pt idx="3">
                  <c:v>编码</c:v>
                </c:pt>
                <c:pt idx="4">
                  <c:v>测试</c:v>
                </c:pt>
                <c:pt idx="5">
                  <c:v>验收</c:v>
                </c:pt>
                <c:pt idx="6">
                  <c:v>项目管理</c:v>
                </c:pt>
                <c:pt idx="7">
                  <c:v>项目支持</c:v>
                </c:pt>
                <c:pt idx="8">
                  <c:v>其它</c:v>
                </c:pt>
              </c:strCache>
            </c:strRef>
          </c:cat>
          <c:val>
            <c:numRef>
              <c:f>问题度量!$B$20:$B$28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22307523"/>
        <c:axId val="19326826"/>
      </c:barChart>
      <c:catAx>
        <c:axId val="22307523"/>
        <c:scaling>
          <c:orientation val="minMax"/>
        </c:scaling>
        <c:delete val="0"/>
        <c:axPos val="b"/>
        <c:majorGridlines>
          <c:spPr>
            <a:ln w="9525">
              <a:noFill/>
              <a:prstDash val="solid"/>
              <a:round/>
            </a:ln>
          </c:spPr>
        </c:majorGridlines>
        <c:minorGridlines>
          <c:spPr>
            <a:ln w="9525">
              <a:noFill/>
              <a:prstDash val="solid"/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326826"/>
        <c:crosses val="autoZero"/>
        <c:auto val="1"/>
        <c:lblOffset val="100"/>
        <c:noMultiLvlLbl val="0"/>
      </c:catAx>
      <c:valAx>
        <c:axId val="19326826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  <a:prstDash val="solid"/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307523"/>
        <c:crosses val="autoZero"/>
        <c:crossBetween val="between"/>
      </c:valAx>
    </c:plotArea>
    <c:legend>
      <c:legendPos val="r"/>
      <c:layout/>
      <c:overlay val="0"/>
      <c:txPr>
        <a:bodyPr vert="horz" rot="0"/>
        <a:lstStyle/>
        <a:p>
          <a:pPr>
            <a:defRPr lang="en-US" sz="1000" b="0" i="0" u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533400</xdr:colOff>
      <xdr:row>0</xdr:row>
      <xdr:rowOff>85725</xdr:rowOff>
    </xdr:from>
    <xdr:to>
      <xdr:col>9</xdr:col>
      <xdr:colOff>457200</xdr:colOff>
      <xdr:row>15</xdr:row>
      <xdr:rowOff>95250</xdr:rowOff>
    </xdr:to>
    <xdr:graphicFrame>
      <xdr:nvGraphicFramePr>
        <xdr:cNvPr id="2" name="图表 1"/>
        <xdr:cNvGraphicFramePr/>
      </xdr:nvGraphicFramePr>
      <xdr:xfrm>
        <a:off x="4171950" y="85725"/>
        <a:ext cx="40386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285750</xdr:colOff>
      <xdr:row>18</xdr:row>
      <xdr:rowOff>19050</xdr:rowOff>
    </xdr:from>
    <xdr:to>
      <xdr:col>10</xdr:col>
      <xdr:colOff>57150</xdr:colOff>
      <xdr:row>33</xdr:row>
      <xdr:rowOff>38100</xdr:rowOff>
    </xdr:to>
    <xdr:graphicFrame>
      <xdr:nvGraphicFramePr>
        <xdr:cNvPr id="3" name="图表 2"/>
        <xdr:cNvGraphicFramePr/>
      </xdr:nvGraphicFramePr>
      <xdr:xfrm>
        <a:off x="3924300" y="330517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X:\WORK\Book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msrv01\cmm\WINDOWS\&#65411;&#65438;&#65405;&#65400;&#65412;&#65391;&#65420;&#65439;\BackUp990830\&#23665;&#31309;&#34920;\&#23436;&#25104;&#21697;\&#23436;&#25104;&#21697;\AP&#29992;&#23665;&#31309;&#34920;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sdd009\&#26989;&#21209;&#31532;&#65298;&#12503;&#12525;&#12472;&#12455;&#12463;&#12488;\&#65298;&#26376;&#26411;&#35211;&#31309;&#12426;&#38598;&#35336;\&#65299;&#26376;&#65299;&#26085;&#38598;&#35336;\&#25552;&#31034;&#29992;\20010305_&#21930;&#22833;&#27231;&#33021;&#20877;&#38598;&#35336;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 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ＡＰ用山積表"/>
      <sheetName val="ＡＰ用投資諸費"/>
      <sheetName val="技术评审记录一览"/>
      <sheetName val="项目计划评审1"/>
      <sheetName val="SH06F040"/>
      <sheetName val="SH06F010_2_S"/>
      <sheetName val="SH06F010"/>
      <sheetName val="项目计划评审2"/>
      <sheetName val="S_SH06F040_1_S"/>
      <sheetName val="S_SH06F010_2_S"/>
      <sheetName val="S_SH06F010_3_S"/>
      <sheetName val="REVIEW"/>
      <sheetName val="review2"/>
      <sheetName val="代码评审检查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Ａランク－５月"/>
      <sheetName val="Ａランク－８月"/>
      <sheetName val="Ｂランク－５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N8"/>
  <sheetViews>
    <sheetView tabSelected="1" workbookViewId="0" topLeftCell="A1">
      <pane ySplit="3" topLeftCell="A4" activePane="bottomLeft" state="frozen"/>
      <selection pane="topLeft" activeCell="A1" sqref="A1"/>
      <selection pane="bottomLeft" activeCell="K8" sqref="K8"/>
    </sheetView>
  </sheetViews>
  <sheetFormatPr defaultColWidth="9.005" defaultRowHeight="13.5" outlineLevelRow="7"/>
  <cols>
    <col min="1" max="1" width="5.375" style="12" customWidth="1"/>
    <col min="2" max="2" width="11.625" style="13" customWidth="1"/>
    <col min="3" max="3" width="27.875" style="13" customWidth="1"/>
    <col min="4" max="6" width="9.75" style="13" customWidth="1"/>
    <col min="7" max="7" width="27.5" style="13" customWidth="1"/>
    <col min="8" max="8" width="10.25" style="13" customWidth="1"/>
    <col min="9" max="9" width="8.125" style="13" customWidth="1"/>
    <col min="10" max="10" width="10.5" style="14" customWidth="1"/>
    <col min="11" max="11" width="29" style="13" customWidth="1"/>
    <col min="12" max="12" width="8.5" style="14" customWidth="1"/>
    <col min="13" max="13" width="11.625" style="12" customWidth="1"/>
    <col min="14" max="14" width="10.5" style="12" customWidth="1"/>
    <col min="15" max="16384" width="9" style="11"/>
  </cols>
  <sheetData>
    <row r="1" spans="1:14" s="8" customFormat="1" ht="31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ht="26" customHeight="1">
      <c r="A2" s="16" t="s">
        <v>1</v>
      </c>
      <c r="B2" s="16"/>
      <c r="C2" s="16"/>
      <c r="D2" s="16"/>
      <c r="E2" s="16"/>
      <c r="F2" s="16"/>
      <c r="G2" s="16" t="s">
        <v>2</v>
      </c>
      <c r="H2" s="16"/>
      <c r="I2" s="16"/>
      <c r="J2" s="16" t="s">
        <v>3</v>
      </c>
      <c r="K2" s="16"/>
      <c r="L2" s="16" t="s">
        <v>4</v>
      </c>
      <c r="M2" s="16"/>
      <c r="N2" s="16"/>
    </row>
    <row r="3" spans="1:14" s="10" customFormat="1" ht="39" customHeight="1">
      <c r="A3" s="16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6" t="s">
        <v>14</v>
      </c>
      <c r="K3" s="17" t="s">
        <v>15</v>
      </c>
      <c r="L3" s="16" t="s">
        <v>16</v>
      </c>
      <c r="M3" s="16" t="s">
        <v>17</v>
      </c>
      <c r="N3" s="16" t="s">
        <v>18</v>
      </c>
    </row>
    <row r="4" spans="1:14" ht="54" customHeight="1">
      <c r="A4" s="18">
        <v>1</v>
      </c>
      <c r="B4" s="19">
        <v>44712</v>
      </c>
      <c r="C4" s="20" t="s">
        <v>19</v>
      </c>
      <c r="D4" s="21" t="s">
        <v>20</v>
      </c>
      <c r="E4" s="21" t="s">
        <v>21</v>
      </c>
      <c r="F4" s="21" t="s">
        <v>22</v>
      </c>
      <c r="G4" s="20" t="s">
        <v>23</v>
      </c>
      <c r="H4" s="21" t="s">
        <v>24</v>
      </c>
      <c r="I4" s="21" t="s">
        <v>22</v>
      </c>
      <c r="J4" s="19">
        <v>44713</v>
      </c>
      <c r="K4" s="20" t="s">
        <v>25</v>
      </c>
      <c r="L4" s="24" t="s">
        <v>26</v>
      </c>
      <c r="M4" s="19">
        <v>44747</v>
      </c>
      <c r="N4" s="25" t="s">
        <v>27</v>
      </c>
    </row>
    <row r="5" spans="1:14" ht="81">
      <c r="A5" s="18">
        <v>2</v>
      </c>
      <c r="B5" s="19">
        <v>44757</v>
      </c>
      <c r="C5" s="20" t="s">
        <v>28</v>
      </c>
      <c r="D5" s="21" t="s">
        <v>20</v>
      </c>
      <c r="E5" s="21" t="s">
        <v>29</v>
      </c>
      <c r="F5" s="21" t="s">
        <v>30</v>
      </c>
      <c r="G5" s="20" t="s">
        <v>31</v>
      </c>
      <c r="H5" s="21" t="s">
        <v>32</v>
      </c>
      <c r="I5" s="21" t="s">
        <v>30</v>
      </c>
      <c r="J5" s="19">
        <v>44757</v>
      </c>
      <c r="K5" s="20" t="s">
        <v>33</v>
      </c>
      <c r="L5" s="24" t="s">
        <v>26</v>
      </c>
      <c r="M5" s="19">
        <v>44869</v>
      </c>
      <c r="N5" s="25" t="s">
        <v>27</v>
      </c>
    </row>
    <row r="6" spans="1:14" ht="94.5">
      <c r="A6" s="18">
        <v>3</v>
      </c>
      <c r="B6" s="19">
        <v>44823</v>
      </c>
      <c r="C6" s="22" t="s">
        <v>34</v>
      </c>
      <c r="D6" s="23" t="s">
        <v>35</v>
      </c>
      <c r="E6" s="23" t="s">
        <v>29</v>
      </c>
      <c r="F6" s="23" t="s">
        <v>36</v>
      </c>
      <c r="G6" s="22" t="s">
        <v>37</v>
      </c>
      <c r="H6" s="23" t="s">
        <v>38</v>
      </c>
      <c r="I6" s="23" t="s">
        <v>39</v>
      </c>
      <c r="J6" s="26">
        <v>44824</v>
      </c>
      <c r="K6" s="22" t="s">
        <v>40</v>
      </c>
      <c r="L6" s="27" t="s">
        <v>26</v>
      </c>
      <c r="M6" s="26">
        <v>44848</v>
      </c>
      <c r="N6" s="28" t="s">
        <v>27</v>
      </c>
    </row>
    <row r="7" spans="1:14" s="11" customFormat="1" ht="40.5">
      <c r="A7" s="18">
        <v>1</v>
      </c>
      <c r="B7" s="19">
        <v>44875</v>
      </c>
      <c r="C7" s="21" t="s">
        <v>41</v>
      </c>
      <c r="D7" s="21" t="s">
        <v>20</v>
      </c>
      <c r="E7" s="21" t="s">
        <v>42</v>
      </c>
      <c r="F7" s="21" t="s">
        <v>43</v>
      </c>
      <c r="G7" s="21" t="s">
        <v>44</v>
      </c>
      <c r="H7" s="21" t="s">
        <v>38</v>
      </c>
      <c r="I7" s="21" t="s">
        <v>43</v>
      </c>
      <c r="J7" s="19">
        <v>44875</v>
      </c>
      <c r="K7" s="21" t="s">
        <v>45</v>
      </c>
      <c r="L7" s="24" t="s">
        <v>26</v>
      </c>
      <c r="M7" s="25">
        <v>44883</v>
      </c>
      <c r="N7" s="25" t="s">
        <v>27</v>
      </c>
    </row>
    <row r="8" spans="1:14" ht="121.5">
      <c r="A8" s="18">
        <v>5</v>
      </c>
      <c r="B8" s="19">
        <v>44879</v>
      </c>
      <c r="C8" s="22" t="s">
        <v>46</v>
      </c>
      <c r="D8" s="23" t="s">
        <v>35</v>
      </c>
      <c r="E8" s="23" t="s">
        <v>47</v>
      </c>
      <c r="F8" s="23" t="s">
        <v>48</v>
      </c>
      <c r="G8" s="22" t="s">
        <v>49</v>
      </c>
      <c r="H8" s="23" t="s">
        <v>32</v>
      </c>
      <c r="I8" s="23" t="s">
        <v>39</v>
      </c>
      <c r="J8" s="26">
        <v>44879</v>
      </c>
      <c r="K8" s="22" t="s">
        <v>50</v>
      </c>
      <c r="L8" s="27" t="s">
        <v>26</v>
      </c>
      <c r="M8" s="26">
        <v>44883</v>
      </c>
      <c r="N8" s="28" t="s">
        <v>27</v>
      </c>
    </row>
  </sheetData>
  <mergeCells count="5">
    <mergeCell ref="A1:N1"/>
    <mergeCell ref="A2:F2"/>
    <mergeCell ref="G2:I2"/>
    <mergeCell ref="J2:K2"/>
    <mergeCell ref="L2:N2"/>
  </mergeCells>
  <conditionalFormatting sqref="L4">
    <cfRule type="cellIs" priority="6" dxfId="0" operator="equal" stopIfTrue="1">
      <formula>"已关闭"</formula>
    </cfRule>
  </conditionalFormatting>
  <conditionalFormatting sqref="L5">
    <cfRule type="cellIs" priority="4" dxfId="0" operator="equal" stopIfTrue="1">
      <formula>"已关闭"</formula>
    </cfRule>
  </conditionalFormatting>
  <conditionalFormatting sqref="L6">
    <cfRule type="cellIs" priority="3" dxfId="0" operator="equal" stopIfTrue="1">
      <formula>"已关闭"</formula>
    </cfRule>
  </conditionalFormatting>
  <conditionalFormatting sqref="L7">
    <cfRule type="cellIs" priority="1" dxfId="0" operator="equal" stopIfTrue="1">
      <formula>"已关闭"</formula>
    </cfRule>
  </conditionalFormatting>
  <conditionalFormatting sqref="L8">
    <cfRule type="cellIs" priority="2" dxfId="0" operator="equal" stopIfTrue="1">
      <formula>"已关闭"</formula>
    </cfRule>
  </conditionalFormatting>
  <dataValidations count="4">
    <dataValidation type="list" allowBlank="1" showInputMessage="1" showErrorMessage="1" sqref="H4 H5 H6 H7 H8">
      <formula1>"非常严重,严重,一般,轻微,无影响"</formula1>
    </dataValidation>
    <dataValidation type="list" allowBlank="1" showInputMessage="1" showErrorMessage="1" sqref="D4 D5 D6 D7 D8">
      <formula1>"同行评审,QA审计,度量,例会识别,日常识别,风险转化,不可抗拒力,其它"</formula1>
    </dataValidation>
    <dataValidation type="list" allowBlank="1" showInputMessage="1" showErrorMessage="1" sqref="E4 E5 E6 E7 E8">
      <formula1>"计划,需求,设计,编码,测试,验收,项目管理,项目支持,其它"</formula1>
    </dataValidation>
    <dataValidation type="list" allowBlank="1" showInputMessage="1" showErrorMessage="1" sqref="L4 L5 L6 L7 L8">
      <formula1>"正在处理,已关闭,未处理,不处理"</formula1>
    </dataValidation>
  </dataValidations>
  <pageMargins left="0.75" right="0.75" top="1" bottom="1" header="0.5" footer="0.5"/>
  <pageSetup horizontalDpi="300" verticalDpi="300"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B29"/>
  <sheetViews>
    <sheetView workbookViewId="0" topLeftCell="A1">
      <selection pane="topLeft" activeCell="N22" sqref="N22"/>
    </sheetView>
  </sheetViews>
  <sheetFormatPr defaultColWidth="9.005" defaultRowHeight="14.25" outlineLevelCol="1"/>
  <cols>
    <col min="1" max="1" width="17.375" style="1" customWidth="1"/>
    <col min="2" max="2" width="21.375" style="1" customWidth="1"/>
    <col min="3" max="16384" width="9" style="1"/>
  </cols>
  <sheetData>
    <row r="1" spans="1:2" ht="15" thickBot="1">
      <c r="A1" s="1"/>
      <c r="B1" s="1"/>
    </row>
    <row r="2" spans="1:2" ht="14.25">
      <c r="A2" s="2" t="s">
        <v>8</v>
      </c>
      <c r="B2" s="3" t="s">
        <v>51</v>
      </c>
    </row>
    <row r="3" spans="1:2" ht="14.25">
      <c r="A3" s="4" t="s">
        <v>52</v>
      </c>
      <c r="B3" s="5">
        <f>COUNTIF(问题一览表!D1:D139,"同行评审")</f>
        <v>0</v>
      </c>
    </row>
    <row r="4" spans="1:2" ht="14.25">
      <c r="A4" s="4" t="s">
        <v>53</v>
      </c>
      <c r="B4" s="5">
        <f>COUNTIF(问题一览表!D1:D140,"QA审计")</f>
        <v>0</v>
      </c>
    </row>
    <row r="5" spans="1:2" ht="14.25">
      <c r="A5" s="4" t="s">
        <v>20</v>
      </c>
      <c r="B5" s="5">
        <f>COUNTIF(问题一览表!D1:D141,"例会识别")</f>
        <v>3</v>
      </c>
    </row>
    <row r="6" spans="1:2" ht="14.25">
      <c r="A6" s="4" t="s">
        <v>54</v>
      </c>
      <c r="B6" s="5">
        <f>COUNTIF(问题一览表!D1:D142,"日常识别")</f>
        <v>0</v>
      </c>
    </row>
    <row r="7" spans="1:2" ht="14.25">
      <c r="A7" s="4" t="s">
        <v>55</v>
      </c>
      <c r="B7" s="5">
        <f>COUNTIF(问题一览表!D1:D143,"风险转化")</f>
        <v>0</v>
      </c>
    </row>
    <row r="8" spans="1:2" ht="14.25">
      <c r="A8" s="4" t="s">
        <v>56</v>
      </c>
      <c r="B8" s="5">
        <f>COUNTIF(问题一览表!D1:D144,"不可抗拒力")</f>
        <v>0</v>
      </c>
    </row>
    <row r="9" spans="1:2" ht="14.25">
      <c r="A9" s="4" t="s">
        <v>35</v>
      </c>
      <c r="B9" s="5">
        <f>COUNTIF(问题一览表!D1:D145,"其它")</f>
        <v>2</v>
      </c>
    </row>
    <row r="10" spans="1:2" ht="15" thickBot="1">
      <c r="A10" s="6" t="s">
        <v>57</v>
      </c>
      <c r="B10" s="7">
        <f>SUM(B3:B9)</f>
        <v>5</v>
      </c>
    </row>
    <row r="11" spans="1:2" ht="14.25">
      <c r="A11" s="1"/>
      <c r="B11" s="1"/>
    </row>
    <row r="12" spans="1:2" ht="14.25">
      <c r="A12" s="1"/>
      <c r="B12" s="1"/>
    </row>
    <row r="13" spans="1:2" ht="14.25">
      <c r="A13" s="1"/>
      <c r="B13" s="1"/>
    </row>
    <row r="14" spans="1:2" ht="14.25">
      <c r="A14" s="1"/>
      <c r="B14" s="1"/>
    </row>
    <row r="15" spans="1:2" ht="14.25">
      <c r="A15" s="1"/>
      <c r="B15" s="1"/>
    </row>
    <row r="16" spans="1:2" ht="14.25">
      <c r="A16" s="1"/>
      <c r="B16" s="1"/>
    </row>
    <row r="17" spans="1:2" ht="14.25">
      <c r="A17" s="1"/>
      <c r="B17" s="1"/>
    </row>
    <row r="18" spans="1:2" ht="15" thickBot="1">
      <c r="A18" s="1"/>
      <c r="B18" s="1"/>
    </row>
    <row r="19" spans="1:2" ht="14.25">
      <c r="A19" s="2" t="s">
        <v>9</v>
      </c>
      <c r="B19" s="3" t="s">
        <v>51</v>
      </c>
    </row>
    <row r="20" spans="1:2" ht="14.25">
      <c r="A20" s="4" t="s">
        <v>58</v>
      </c>
      <c r="B20" s="5">
        <f>COUNTIF(问题一览表!E4:E156,"计划")</f>
        <v>0</v>
      </c>
    </row>
    <row r="21" spans="1:2" ht="14.25">
      <c r="A21" s="4" t="s">
        <v>21</v>
      </c>
      <c r="B21" s="5">
        <f>COUNTIF(问题一览表!E1:E157,"需求")</f>
        <v>1</v>
      </c>
    </row>
    <row r="22" spans="1:2" ht="14.25">
      <c r="A22" s="4" t="s">
        <v>59</v>
      </c>
      <c r="B22" s="5">
        <f>COUNTIF(问题一览表!E1:E158,"设计")</f>
        <v>0</v>
      </c>
    </row>
    <row r="23" spans="1:2" ht="14.25">
      <c r="A23" s="4" t="s">
        <v>29</v>
      </c>
      <c r="B23" s="5">
        <f>COUNTIF(问题一览表!E1:E159,"编码")</f>
        <v>2</v>
      </c>
    </row>
    <row r="24" spans="1:2" ht="14.25">
      <c r="A24" s="4" t="s">
        <v>60</v>
      </c>
      <c r="B24" s="5">
        <f>COUNTIF(问题一览表!E1:E160,"测试")</f>
        <v>0</v>
      </c>
    </row>
    <row r="25" spans="1:2" ht="14.25">
      <c r="A25" s="4" t="s">
        <v>47</v>
      </c>
      <c r="B25" s="5">
        <f>COUNTIF(问题一览表!E1:E161,"验收")</f>
        <v>1</v>
      </c>
    </row>
    <row r="26" spans="1:2" ht="14.25">
      <c r="A26" s="4" t="s">
        <v>42</v>
      </c>
      <c r="B26" s="5">
        <f>COUNTIF(问题一览表!E1:E162,"项目管理")</f>
        <v>1</v>
      </c>
    </row>
    <row r="27" spans="1:2" ht="14.25">
      <c r="A27" s="4" t="s">
        <v>61</v>
      </c>
      <c r="B27" s="5">
        <f>COUNTIF(问题一览表!E1:E163,"项目支持")</f>
        <v>0</v>
      </c>
    </row>
    <row r="28" spans="1:2" ht="14.25">
      <c r="A28" s="4" t="s">
        <v>35</v>
      </c>
      <c r="B28" s="5">
        <f>COUNTIF(问题一览表!E1:E164,"其它")</f>
        <v>0</v>
      </c>
    </row>
    <row r="29" spans="1:2" ht="15" thickBot="1">
      <c r="A29" s="6" t="s">
        <v>57</v>
      </c>
      <c r="B29" s="7">
        <f>SUM(B20:B28)</f>
        <v>5</v>
      </c>
    </row>
  </sheetData>
  <pageMargins left="0.7" right="0.7" top="0.75" bottom="0.75" header="0.3" footer="0.3"/>
  <pageSetup orientation="portrait" paperSize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IDEAL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chencf</dc:creator>
  <cp:keywords/>
  <dc:description/>
  <cp:lastModifiedBy>初二</cp:lastModifiedBy>
  <dcterms:created xsi:type="dcterms:W3CDTF">2005-03-29T01:20:00Z</dcterms:created>
  <dcterms:modified xsi:type="dcterms:W3CDTF">2023-03-29T08:50:17Z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A1B739BE308543C785E305146040A69C</vt:lpwstr>
  </property>
</Properties>
</file>